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510" yWindow="-45" windowWidth="12120" windowHeight="9120"/>
  </bookViews>
  <sheets>
    <sheet name="KH 2014" sheetId="54" r:id="rId1"/>
    <sheet name="KH 2015" sheetId="68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0" localSheetId="1">#REF!</definedName>
    <definedName name="\0">#REF!</definedName>
    <definedName name="\z" localSheetId="1">#REF!</definedName>
    <definedName name="\z">#REF!</definedName>
    <definedName name="_1">#REF!</definedName>
    <definedName name="_1_10_00">1/10/0</definedName>
    <definedName name="_10.1">10</definedName>
    <definedName name="_1BA1025" localSheetId="1">[1]MTP!#REF!</definedName>
    <definedName name="_1BA1025">[1]MTP!#REF!</definedName>
    <definedName name="_1BA1037" localSheetId="1">[1]MTP!#REF!</definedName>
    <definedName name="_1BA1037">[1]MTP!#REF!</definedName>
    <definedName name="_1BA1050" localSheetId="1">[1]MTP!#REF!</definedName>
    <definedName name="_1BA1050">[1]MTP!#REF!</definedName>
    <definedName name="_1BA1075" localSheetId="1">[1]MTP!#REF!</definedName>
    <definedName name="_1BA1075">[1]MTP!#REF!</definedName>
    <definedName name="_1BA1100" localSheetId="1">[1]MTP!#REF!</definedName>
    <definedName name="_1BA1100">[1]MTP!#REF!</definedName>
    <definedName name="_1BA3025" localSheetId="1">[1]MTP!#REF!</definedName>
    <definedName name="_1BA3025">[1]MTP!#REF!</definedName>
    <definedName name="_1BA3037" localSheetId="1">[1]MTP!#REF!</definedName>
    <definedName name="_1BA3037">[1]MTP!#REF!</definedName>
    <definedName name="_1BA3050" localSheetId="1">[1]MTP!#REF!</definedName>
    <definedName name="_1BA3050">[1]MTP!#REF!</definedName>
    <definedName name="_1BA305G" localSheetId="1">[1]MTP!#REF!</definedName>
    <definedName name="_1BA305G">[1]MTP!#REF!</definedName>
    <definedName name="_1BA3075" localSheetId="1">[1]MTP!#REF!</definedName>
    <definedName name="_1BA3075">[1]MTP!#REF!</definedName>
    <definedName name="_1BA3100" localSheetId="1">[1]MTP!#REF!</definedName>
    <definedName name="_1BA3100">[1]MTP!#REF!</definedName>
    <definedName name="_1BA3160" localSheetId="1">[1]MTP!#REF!</definedName>
    <definedName name="_1BA3160">[1]MTP!#REF!</definedName>
    <definedName name="_1BA3320" localSheetId="1">[1]MTP!#REF!</definedName>
    <definedName name="_1BA3320">[1]MTP!#REF!</definedName>
    <definedName name="_1BA3400" localSheetId="1">[1]MTP!#REF!</definedName>
    <definedName name="_1BA3400">[1]MTP!#REF!</definedName>
    <definedName name="_1CAP002" localSheetId="1">[2]MTP!#REF!</definedName>
    <definedName name="_1CAP002">[2]MTP!#REF!</definedName>
    <definedName name="_1CAP003" localSheetId="1">[1]MTP!#REF!</definedName>
    <definedName name="_1CAP003">[1]MTP!#REF!</definedName>
    <definedName name="_1CAPTU1" localSheetId="1">[3]MTP!#REF!</definedName>
    <definedName name="_1CAPTU1">[3]MTP!#REF!</definedName>
    <definedName name="_1CDHT01" localSheetId="1">[1]MTP!#REF!</definedName>
    <definedName name="_1CDHT01">[1]MTP!#REF!</definedName>
    <definedName name="_1CDHT02" localSheetId="1">[1]MTP!#REF!</definedName>
    <definedName name="_1CDHT02">[1]MTP!#REF!</definedName>
    <definedName name="_1CHANG1" localSheetId="1">[1]MTP!#REF!</definedName>
    <definedName name="_1CHANG1">[1]MTP!#REF!</definedName>
    <definedName name="_1DA0801" localSheetId="1">[1]MTP!#REF!</definedName>
    <definedName name="_1DA0801">[1]MTP!#REF!</definedName>
    <definedName name="_1DA0802" localSheetId="1">[1]MTP!#REF!</definedName>
    <definedName name="_1DA0802">[1]MTP!#REF!</definedName>
    <definedName name="_1DA1201" localSheetId="1">[1]MTP!#REF!</definedName>
    <definedName name="_1DA1201">[1]MTP!#REF!</definedName>
    <definedName name="_1DA2001" localSheetId="1">[1]MTP!#REF!</definedName>
    <definedName name="_1DA2001">[1]MTP!#REF!</definedName>
    <definedName name="_1DA3204" localSheetId="1">[1]MTP!#REF!</definedName>
    <definedName name="_1DA3204">[1]MTP!#REF!</definedName>
    <definedName name="_1DAU001" localSheetId="1">[1]MTP!#REF!</definedName>
    <definedName name="_1DAU001">[1]MTP!#REF!</definedName>
    <definedName name="_1DAU003" localSheetId="1">[1]MTP!#REF!</definedName>
    <definedName name="_1DAU003">[1]MTP!#REF!</definedName>
    <definedName name="_1DCTT48" localSheetId="1">[1]MTP!#REF!</definedName>
    <definedName name="_1DCTT48">[1]MTP!#REF!</definedName>
    <definedName name="_1DK1001" localSheetId="1">[1]MTP!#REF!</definedName>
    <definedName name="_1DK1001">[1]MTP!#REF!</definedName>
    <definedName name="_1DK3001" localSheetId="1">[1]MTP!#REF!</definedName>
    <definedName name="_1DK3001">[1]MTP!#REF!</definedName>
    <definedName name="_1KD22B1" localSheetId="1">[1]MTP!#REF!</definedName>
    <definedName name="_1KD22B1">[1]MTP!#REF!</definedName>
    <definedName name="_1KDM22T" localSheetId="1">[1]MTP!#REF!</definedName>
    <definedName name="_1KDM22T">[1]MTP!#REF!</definedName>
    <definedName name="_1KEP001" localSheetId="1">[1]MTP!#REF!</definedName>
    <definedName name="_1KEP001">[1]MTP!#REF!</definedName>
    <definedName name="_1LCAP01" localSheetId="1">[1]MTP!#REF!</definedName>
    <definedName name="_1LCAP01">[1]MTP!#REF!</definedName>
    <definedName name="_1PKIEN1" localSheetId="1">[1]MTP!#REF!</definedName>
    <definedName name="_1PKIEN1">[1]MTP!#REF!</definedName>
    <definedName name="_1STREO1" localSheetId="1">[1]MTP!#REF!</definedName>
    <definedName name="_1STREO1">[1]MTP!#REF!</definedName>
    <definedName name="_1STREO2" localSheetId="1">[1]MTP!#REF!</definedName>
    <definedName name="_1STREO2">[1]MTP!#REF!</definedName>
    <definedName name="_1STREO3" localSheetId="1">[1]MTP!#REF!</definedName>
    <definedName name="_1STREO3">[1]MTP!#REF!</definedName>
    <definedName name="_1TD1001" localSheetId="1">[1]MTP!#REF!</definedName>
    <definedName name="_1TD1001">[1]MTP!#REF!</definedName>
    <definedName name="_1TD1002" localSheetId="1">[1]MTP!#REF!</definedName>
    <definedName name="_1TD1002">[1]MTP!#REF!</definedName>
    <definedName name="_1TIHT02" localSheetId="1">[1]MTP!#REF!</definedName>
    <definedName name="_1TIHT02">[1]MTP!#REF!</definedName>
    <definedName name="_1TIHT03" localSheetId="1">[1]MTP!#REF!</definedName>
    <definedName name="_1TIHT03">[1]MTP!#REF!</definedName>
    <definedName name="_1TIHT04" localSheetId="1">[1]MTP!#REF!</definedName>
    <definedName name="_1TIHT04">[1]MTP!#REF!</definedName>
    <definedName name="_1TIHT05" localSheetId="1">[1]MTP!#REF!</definedName>
    <definedName name="_1TIHT05">[1]MTP!#REF!</definedName>
    <definedName name="_1UCLEV1" localSheetId="1">[1]MTP!#REF!</definedName>
    <definedName name="_1UCLEV1">[1]MTP!#REF!</definedName>
    <definedName name="_2">#REF!</definedName>
    <definedName name="_2CHAG01" localSheetId="1">[1]MTP!#REF!</definedName>
    <definedName name="_2CHAG01">[1]MTP!#REF!</definedName>
    <definedName name="_2CHAG02" localSheetId="1">[1]MTP!#REF!</definedName>
    <definedName name="_2CHAG02">[1]MTP!#REF!</definedName>
    <definedName name="_2CHDG01" localSheetId="1">[1]MTP!#REF!</definedName>
    <definedName name="_2CHDG01">[1]MTP!#REF!</definedName>
    <definedName name="_2CHDG02" localSheetId="1">[1]MTP!#REF!</definedName>
    <definedName name="_2CHDG02">[1]MTP!#REF!</definedName>
    <definedName name="_2CHGI01" localSheetId="1">[1]MTP!#REF!</definedName>
    <definedName name="_2CHGI01">[1]MTP!#REF!</definedName>
    <definedName name="_2CHSG01" localSheetId="1">[1]MTP!#REF!</definedName>
    <definedName name="_2CHSG01">[1]MTP!#REF!</definedName>
    <definedName name="_2COTT48" localSheetId="1">[1]MTP!#REF!</definedName>
    <definedName name="_2COTT48">[1]MTP!#REF!</definedName>
    <definedName name="_2DA0801" localSheetId="1">[1]MTP!#REF!</definedName>
    <definedName name="_2DA0801">[1]MTP!#REF!</definedName>
    <definedName name="_2DA0802" localSheetId="1">[1]MTP!#REF!</definedName>
    <definedName name="_2DA0802">[1]MTP!#REF!</definedName>
    <definedName name="_2DA2001" localSheetId="1">[1]MTP!#REF!</definedName>
    <definedName name="_2DA2001">[1]MTP!#REF!</definedName>
    <definedName name="_2DA2002" localSheetId="1">[1]MTP!#REF!</definedName>
    <definedName name="_2DA2002">[1]MTP!#REF!</definedName>
    <definedName name="_2DA2401" localSheetId="1">[1]MTP!#REF!</definedName>
    <definedName name="_2DA2401">[1]MTP!#REF!</definedName>
    <definedName name="_2DA2402" localSheetId="1">[1]MTP!#REF!</definedName>
    <definedName name="_2DA2402">[1]MTP!#REF!</definedName>
    <definedName name="_2DA2403" localSheetId="1">[1]MTP!#REF!</definedName>
    <definedName name="_2DA2403">[1]MTP!#REF!</definedName>
    <definedName name="_2DA2404" localSheetId="1">[1]MTP!#REF!</definedName>
    <definedName name="_2DA2404">[1]MTP!#REF!</definedName>
    <definedName name="_2DA2405" localSheetId="1">[1]MTP!#REF!</definedName>
    <definedName name="_2DA2405">[1]MTP!#REF!</definedName>
    <definedName name="_2DA2406" localSheetId="1">[1]MTP!#REF!</definedName>
    <definedName name="_2DA2406">[1]MTP!#REF!</definedName>
    <definedName name="_2DA3202" localSheetId="1">[1]MTP!#REF!</definedName>
    <definedName name="_2DA3202">[1]MTP!#REF!</definedName>
    <definedName name="_2DCT001" localSheetId="1">[1]MTP!#REF!</definedName>
    <definedName name="_2DCT001">[1]MTP!#REF!</definedName>
    <definedName name="_2DDAY01" localSheetId="1">[1]MTP!#REF!</definedName>
    <definedName name="_2DDAY01">[1]MTP!#REF!</definedName>
    <definedName name="_2DS1P01" localSheetId="1">[1]MTP!#REF!</definedName>
    <definedName name="_2DS1P01">[1]MTP!#REF!</definedName>
    <definedName name="_2DS3P01" localSheetId="1">[1]MTP!#REF!</definedName>
    <definedName name="_2DS3P01">[1]MTP!#REF!</definedName>
    <definedName name="_2FCO100" localSheetId="1">[1]MTP!#REF!</definedName>
    <definedName name="_2FCO100">[1]MTP!#REF!</definedName>
    <definedName name="_2FCO200" localSheetId="1">[1]MTP!#REF!</definedName>
    <definedName name="_2FCO200">[1]MTP!#REF!</definedName>
    <definedName name="_2KD0221" localSheetId="1">[1]MTP!#REF!</definedName>
    <definedName name="_2KD0221">[1]MTP!#REF!</definedName>
    <definedName name="_2KD0223" localSheetId="1">[1]MTP!#REF!</definedName>
    <definedName name="_2KD0223">[1]MTP!#REF!</definedName>
    <definedName name="_2KD0481" localSheetId="1">[1]MTP!#REF!</definedName>
    <definedName name="_2KD0481">[1]MTP!#REF!</definedName>
    <definedName name="_2KD0500" localSheetId="1">[1]MTP!#REF!</definedName>
    <definedName name="_2KD0500">[1]MTP!#REF!</definedName>
    <definedName name="_2KD0501" localSheetId="1">[1]MTP!#REF!</definedName>
    <definedName name="_2KD0501">[1]MTP!#REF!</definedName>
    <definedName name="_2KD0502" localSheetId="1">[1]MTP!#REF!</definedName>
    <definedName name="_2KD0502">[1]MTP!#REF!</definedName>
    <definedName name="_2KD0700" localSheetId="1">[1]MTP!#REF!</definedName>
    <definedName name="_2KD0700">[1]MTP!#REF!</definedName>
    <definedName name="_2KD0701" localSheetId="1">[1]MTP!#REF!</definedName>
    <definedName name="_2KD0701">[1]MTP!#REF!</definedName>
    <definedName name="_2KD0702" localSheetId="1">[1]MTP!#REF!</definedName>
    <definedName name="_2KD0702">[1]MTP!#REF!</definedName>
    <definedName name="_2KD0950" localSheetId="1">[1]MTP!#REF!</definedName>
    <definedName name="_2KD0950">[1]MTP!#REF!</definedName>
    <definedName name="_2KD0951" localSheetId="1">[1]MTP!#REF!</definedName>
    <definedName name="_2KD0951">[1]MTP!#REF!</definedName>
    <definedName name="_2KD1501" localSheetId="1">[1]MTP!#REF!</definedName>
    <definedName name="_2KD1501">[1]MTP!#REF!</definedName>
    <definedName name="_2KD1502" localSheetId="1">[1]MTP!#REF!</definedName>
    <definedName name="_2KD1502">[1]MTP!#REF!</definedName>
    <definedName name="_2KD22B1" localSheetId="1">[1]MTP!#REF!</definedName>
    <definedName name="_2KD22B1">[1]MTP!#REF!</definedName>
    <definedName name="_2KD2401" localSheetId="1">[1]MTP!#REF!</definedName>
    <definedName name="_2KD2401">[1]MTP!#REF!</definedName>
    <definedName name="_2KD48B1" localSheetId="1">[1]MTP!#REF!</definedName>
    <definedName name="_2KD48B1">[1]MTP!#REF!</definedName>
    <definedName name="_2LA1001" localSheetId="1">[1]MTP!#REF!</definedName>
    <definedName name="_2LA1001">[1]MTP!#REF!</definedName>
    <definedName name="_2LBCO01" localSheetId="1">[1]MTP!#REF!</definedName>
    <definedName name="_2LBCO01">[1]MTP!#REF!</definedName>
    <definedName name="_2LBS001" localSheetId="1">[1]MTP!#REF!</definedName>
    <definedName name="_2LBS001">[1]MTP!#REF!</definedName>
    <definedName name="_2MONG01" localSheetId="1">[1]MTP!#REF!</definedName>
    <definedName name="_2MONG01">[1]MTP!#REF!</definedName>
    <definedName name="_2NEO001" localSheetId="1">[1]MTP!#REF!</definedName>
    <definedName name="_2NEO001">[1]MTP!#REF!</definedName>
    <definedName name="_2NHANH1" localSheetId="1">[1]MTP!#REF!</definedName>
    <definedName name="_2NHANH1">[1]MTP!#REF!</definedName>
    <definedName name="_2OILS01" localSheetId="1">[1]MTP!#REF!</definedName>
    <definedName name="_2OILS01">[1]MTP!#REF!</definedName>
    <definedName name="_2PKTT01" localSheetId="1">[1]MTP!#REF!</definedName>
    <definedName name="_2PKTT01">[1]MTP!#REF!</definedName>
    <definedName name="_2RECLO1" localSheetId="1">[1]MTP!#REF!</definedName>
    <definedName name="_2RECLO1">[1]MTP!#REF!</definedName>
    <definedName name="_2SDINH1" localSheetId="1">[1]MTP!#REF!</definedName>
    <definedName name="_2SDINH1">[1]MTP!#REF!</definedName>
    <definedName name="_2SDUNG1" localSheetId="1">[1]MTP!#REF!</definedName>
    <definedName name="_2SDUNG1">[1]MTP!#REF!</definedName>
    <definedName name="_2STREO1" localSheetId="1">[1]MTP!#REF!</definedName>
    <definedName name="_2STREO1">[1]MTP!#REF!</definedName>
    <definedName name="_2STREO2" localSheetId="1">[1]MTP!#REF!</definedName>
    <definedName name="_2STREO2">[1]MTP!#REF!</definedName>
    <definedName name="_2STREO3" localSheetId="1">[1]MTP!#REF!</definedName>
    <definedName name="_2STREO3">[1]MTP!#REF!</definedName>
    <definedName name="_2STREO4" localSheetId="1">[1]MTP!#REF!</definedName>
    <definedName name="_2STREO4">[1]MTP!#REF!</definedName>
    <definedName name="_2SUDO01" localSheetId="1">[1]MTP!#REF!</definedName>
    <definedName name="_2SUDO01">[1]MTP!#REF!</definedName>
    <definedName name="_2TDIA01" localSheetId="1">[1]MTP!#REF!</definedName>
    <definedName name="_2TDIA01">[1]MTP!#REF!</definedName>
    <definedName name="_2TDTD01" localSheetId="1">[1]MTP!#REF!</definedName>
    <definedName name="_2TDTD01">[1]MTP!#REF!</definedName>
    <definedName name="_2TRU121" localSheetId="1">[1]MTP!#REF!</definedName>
    <definedName name="_2TRU121">[1]MTP!#REF!</definedName>
    <definedName name="_2TRU122" localSheetId="1">[1]MTP!#REF!</definedName>
    <definedName name="_2TRU122">[1]MTP!#REF!</definedName>
    <definedName name="_2TRU141" localSheetId="1">[1]MTP!#REF!</definedName>
    <definedName name="_2TRU141">[1]MTP!#REF!</definedName>
    <definedName name="_2TU3100" localSheetId="1">[1]MTP!#REF!</definedName>
    <definedName name="_2TU3100">[1]MTP!#REF!</definedName>
    <definedName name="_2TU6100" localSheetId="1">[1]MTP!#REF!</definedName>
    <definedName name="_2TU6100">[1]MTP!#REF!</definedName>
    <definedName name="_2UCLEV1" localSheetId="1">[1]MTP!#REF!</definedName>
    <definedName name="_2UCLEV1">[1]MTP!#REF!</definedName>
    <definedName name="_2VTLT01" localSheetId="1">[1]MTP!#REF!</definedName>
    <definedName name="_2VTLT01">[1]MTP!#REF!</definedName>
    <definedName name="_3ABC501" localSheetId="1">[1]MTP!#REF!</definedName>
    <definedName name="_3ABC501">[1]MTP!#REF!</definedName>
    <definedName name="_3ABC701" localSheetId="1">[1]MTP!#REF!</definedName>
    <definedName name="_3ABC701">[1]MTP!#REF!</definedName>
    <definedName name="_3BRANCH" localSheetId="1">[1]MTP!#REF!</definedName>
    <definedName name="_3BRANCH">[1]MTP!#REF!</definedName>
    <definedName name="_3BTHT01" localSheetId="1">[1]MTP!#REF!</definedName>
    <definedName name="_3BTHT01">[1]MTP!#REF!</definedName>
    <definedName name="_3BTHT02" localSheetId="1">[1]MTP!#REF!</definedName>
    <definedName name="_3BTHT02">[1]MTP!#REF!</definedName>
    <definedName name="_3BTHT11" localSheetId="1">[1]MTP!#REF!</definedName>
    <definedName name="_3BTHT11">[1]MTP!#REF!</definedName>
    <definedName name="_3CHAG01" localSheetId="1">[1]MTP!#REF!</definedName>
    <definedName name="_3CHAG01">[1]MTP!#REF!</definedName>
    <definedName name="_3CHAG02" localSheetId="1">[1]MTP!#REF!</definedName>
    <definedName name="_3CHAG02">[1]MTP!#REF!</definedName>
    <definedName name="_3CHAG03" localSheetId="1">[1]MTP!#REF!</definedName>
    <definedName name="_3CHAG03">[1]MTP!#REF!</definedName>
    <definedName name="_3CHAG04" localSheetId="1">[1]MTP!#REF!</definedName>
    <definedName name="_3CHAG04">[1]MTP!#REF!</definedName>
    <definedName name="_3CHDG01" localSheetId="1">[1]MTP!#REF!</definedName>
    <definedName name="_3CHDG01">[1]MTP!#REF!</definedName>
    <definedName name="_3CHDG02" localSheetId="1">[1]MTP!#REF!</definedName>
    <definedName name="_3CHDG02">[1]MTP!#REF!</definedName>
    <definedName name="_3CHDG03" localSheetId="1">[1]MTP!#REF!</definedName>
    <definedName name="_3CHDG03">[1]MTP!#REF!</definedName>
    <definedName name="_3CHDG04" localSheetId="1">[1]MTP!#REF!</definedName>
    <definedName name="_3CHDG04">[1]MTP!#REF!</definedName>
    <definedName name="_3CHSG01" localSheetId="1">[1]MTP!#REF!</definedName>
    <definedName name="_3CHSG01">[1]MTP!#REF!</definedName>
    <definedName name="_3CHSG02" localSheetId="1">[1]MTP!#REF!</definedName>
    <definedName name="_3CHSG02">[1]MTP!#REF!</definedName>
    <definedName name="_3CLHT01" localSheetId="1">[1]MTP!#REF!</definedName>
    <definedName name="_3CLHT01">[1]MTP!#REF!</definedName>
    <definedName name="_3CLHT02" localSheetId="1">[1]MTP!#REF!</definedName>
    <definedName name="_3CLHT02">[1]MTP!#REF!</definedName>
    <definedName name="_3CLHT03" localSheetId="1">[1]MTP!#REF!</definedName>
    <definedName name="_3CLHT03">[1]MTP!#REF!</definedName>
    <definedName name="_3COABC1" localSheetId="1">[1]MTP!#REF!</definedName>
    <definedName name="_3COABC1">[1]MTP!#REF!</definedName>
    <definedName name="_3CPHA01" localSheetId="1">[1]MTP!#REF!</definedName>
    <definedName name="_3CPHA01">[1]MTP!#REF!</definedName>
    <definedName name="_3DA0001" localSheetId="1">[1]MTP!#REF!</definedName>
    <definedName name="_3DA0001">[1]MTP!#REF!</definedName>
    <definedName name="_3DA0002" localSheetId="1">[1]MTP!#REF!</definedName>
    <definedName name="_3DA0002">[1]MTP!#REF!</definedName>
    <definedName name="_3DCT001" localSheetId="1">[1]MTP!#REF!</definedName>
    <definedName name="_3DCT001">[1]MTP!#REF!</definedName>
    <definedName name="_3DUPLEX" localSheetId="1">[1]MTP!#REF!</definedName>
    <definedName name="_3DUPLEX">[1]MTP!#REF!</definedName>
    <definedName name="_3FERRU1" localSheetId="1">[1]MTP!#REF!</definedName>
    <definedName name="_3FERRU1">[1]MTP!#REF!</definedName>
    <definedName name="_3FERRU2" localSheetId="1">[1]MTP!#REF!</definedName>
    <definedName name="_3FERRU2">[1]MTP!#REF!</definedName>
    <definedName name="_3KD3501" localSheetId="1">[1]MTP!#REF!</definedName>
    <definedName name="_3KD3501">[1]MTP!#REF!</definedName>
    <definedName name="_3KD3502" localSheetId="1">[1]MTP!#REF!</definedName>
    <definedName name="_3KD3502">[1]MTP!#REF!</definedName>
    <definedName name="_3KD3511" localSheetId="1">[1]MTP!#REF!</definedName>
    <definedName name="_3KD3511">[1]MTP!#REF!</definedName>
    <definedName name="_3KD3801" localSheetId="1">[1]MTP!#REF!</definedName>
    <definedName name="_3KD3801">[1]MTP!#REF!</definedName>
    <definedName name="_3KD4801" localSheetId="1">[1]MTP!#REF!</definedName>
    <definedName name="_3KD4801">[1]MTP!#REF!</definedName>
    <definedName name="_3KD5011" localSheetId="1">[1]MTP!#REF!</definedName>
    <definedName name="_3KD5011">[1]MTP!#REF!</definedName>
    <definedName name="_3KD7501" localSheetId="1">[1]MTP!#REF!</definedName>
    <definedName name="_3KD7501">[1]MTP!#REF!</definedName>
    <definedName name="_3KD9501" localSheetId="1">[1]MTP!#REF!</definedName>
    <definedName name="_3KD9501">[1]MTP!#REF!</definedName>
    <definedName name="_3LABC01" localSheetId="1">[1]MTP!#REF!</definedName>
    <definedName name="_3LABC01">[1]MTP!#REF!</definedName>
    <definedName name="_3LONG01" localSheetId="1">[1]MTP!#REF!</definedName>
    <definedName name="_3LONG01">[1]MTP!#REF!</definedName>
    <definedName name="_3LONG02" localSheetId="1">[1]MTP!#REF!</definedName>
    <definedName name="_3LONG02">[1]MTP!#REF!</definedName>
    <definedName name="_3LONG03" localSheetId="1">[1]MTP!#REF!</definedName>
    <definedName name="_3LONG03">[1]MTP!#REF!</definedName>
    <definedName name="_3LONG04" localSheetId="1">[1]MTP!#REF!</definedName>
    <definedName name="_3LONG04">[1]MTP!#REF!</definedName>
    <definedName name="_3LSON01" localSheetId="1">[1]MTP!#REF!</definedName>
    <definedName name="_3LSON01">[1]MTP!#REF!</definedName>
    <definedName name="_3LSON02" localSheetId="1">[1]MTP!#REF!</definedName>
    <definedName name="_3LSON02">[1]MTP!#REF!</definedName>
    <definedName name="_3LSON03" localSheetId="1">[1]MTP!#REF!</definedName>
    <definedName name="_3LSON03">[1]MTP!#REF!</definedName>
    <definedName name="_3LSON04" localSheetId="1">[1]MTP!#REF!</definedName>
    <definedName name="_3LSON04">[1]MTP!#REF!</definedName>
    <definedName name="_3LSON05" localSheetId="1">[1]MTP!#REF!</definedName>
    <definedName name="_3LSON05">[1]MTP!#REF!</definedName>
    <definedName name="_3LSON06" localSheetId="1">[1]MTP!#REF!</definedName>
    <definedName name="_3LSON06">[1]MTP!#REF!</definedName>
    <definedName name="_3LSON07" localSheetId="1">[1]MTP!#REF!</definedName>
    <definedName name="_3LSON07">[1]MTP!#REF!</definedName>
    <definedName name="_3LSON08" localSheetId="1">[1]MTP!#REF!</definedName>
    <definedName name="_3LSON08">[1]MTP!#REF!</definedName>
    <definedName name="_3LSON09" localSheetId="1">[1]MTP!#REF!</definedName>
    <definedName name="_3LSON09">[1]MTP!#REF!</definedName>
    <definedName name="_3LSON10" localSheetId="1">[1]MTP!#REF!</definedName>
    <definedName name="_3LSON10">[1]MTP!#REF!</definedName>
    <definedName name="_3LSON11" localSheetId="1">[1]MTP!#REF!</definedName>
    <definedName name="_3LSON11">[1]MTP!#REF!</definedName>
    <definedName name="_3LSON12" localSheetId="1">[1]MTP!#REF!</definedName>
    <definedName name="_3LSON12">[1]MTP!#REF!</definedName>
    <definedName name="_3LSON13" localSheetId="1">[1]MTP!#REF!</definedName>
    <definedName name="_3LSON13">[1]MTP!#REF!</definedName>
    <definedName name="_3LSON14" localSheetId="1">[1]MTP!#REF!</definedName>
    <definedName name="_3LSON14">[1]MTP!#REF!</definedName>
    <definedName name="_3LSON15" localSheetId="1">[1]MTP!#REF!</definedName>
    <definedName name="_3LSON15">[1]MTP!#REF!</definedName>
    <definedName name="_3LSON16" localSheetId="1">[1]MTP!#REF!</definedName>
    <definedName name="_3LSON16">[1]MTP!#REF!</definedName>
    <definedName name="_3LSON17" localSheetId="1">[1]MTP!#REF!</definedName>
    <definedName name="_3LSON17">[1]MTP!#REF!</definedName>
    <definedName name="_3LSON18" localSheetId="1">[1]MTP!#REF!</definedName>
    <definedName name="_3LSON18">[1]MTP!#REF!</definedName>
    <definedName name="_3LSON19" localSheetId="1">[1]MTP!#REF!</definedName>
    <definedName name="_3LSON19">[1]MTP!#REF!</definedName>
    <definedName name="_3MONG01" localSheetId="1">[1]MTP!#REF!</definedName>
    <definedName name="_3MONG01">[1]MTP!#REF!</definedName>
    <definedName name="_3NEO001" localSheetId="1">[1]MTP!#REF!</definedName>
    <definedName name="_3NEO001">[1]MTP!#REF!</definedName>
    <definedName name="_3NEO002" localSheetId="1">[1]MTP!#REF!</definedName>
    <definedName name="_3NEO002">[1]MTP!#REF!</definedName>
    <definedName name="_3PKABC1" localSheetId="1">[1]MTP!#REF!</definedName>
    <definedName name="_3PKABC1">[1]MTP!#REF!</definedName>
    <definedName name="_3PKHT01" localSheetId="1">[1]MTP!#REF!</definedName>
    <definedName name="_3PKHT01">[1]MTP!#REF!</definedName>
    <definedName name="_3QUARTD" localSheetId="1">[1]MTP!#REF!</definedName>
    <definedName name="_3QUARTD">[1]MTP!#REF!</definedName>
    <definedName name="_3RACK31" localSheetId="1">[1]MTP!#REF!</definedName>
    <definedName name="_3RACK31">[1]MTP!#REF!</definedName>
    <definedName name="_3RACK41" localSheetId="1">[1]MTP!#REF!</definedName>
    <definedName name="_3RACK41">[1]MTP!#REF!</definedName>
    <definedName name="_3TDIA01" localSheetId="1">[1]MTP!#REF!</definedName>
    <definedName name="_3TDIA01">[1]MTP!#REF!</definedName>
    <definedName name="_3TDIA02" localSheetId="1">[1]MTP!#REF!</definedName>
    <definedName name="_3TDIA02">[1]MTP!#REF!</definedName>
    <definedName name="_3TRU091" localSheetId="1">[1]MTP!#REF!</definedName>
    <definedName name="_3TRU091">[1]MTP!#REF!</definedName>
    <definedName name="_3TRU101" localSheetId="1">[1]MTP!#REF!</definedName>
    <definedName name="_3TRU101">[1]MTP!#REF!</definedName>
    <definedName name="_3TRU102" localSheetId="1">[1]MTP!#REF!</definedName>
    <definedName name="_3TRU102">[1]MTP!#REF!</definedName>
    <definedName name="_3TRU121" localSheetId="1">[1]MTP!#REF!</definedName>
    <definedName name="_3TRU121">[1]MTP!#REF!</definedName>
    <definedName name="_3TRU731" localSheetId="1">[1]MTP!#REF!</definedName>
    <definedName name="_3TRU731">[1]MTP!#REF!</definedName>
    <definedName name="_3TRU841" localSheetId="1">[1]MTP!#REF!</definedName>
    <definedName name="_3TRU841">[1]MTP!#REF!</definedName>
    <definedName name="_3TRU842" localSheetId="1">[1]MTP!#REF!</definedName>
    <definedName name="_3TRU842">[1]MTP!#REF!</definedName>
    <definedName name="_3TRU843" localSheetId="1">[1]MTP!#REF!</definedName>
    <definedName name="_3TRU843">[1]MTP!#REF!</definedName>
    <definedName name="_3TU0601" localSheetId="1">[1]MTP!#REF!</definedName>
    <definedName name="_3TU0601">[1]MTP!#REF!</definedName>
    <definedName name="_3TU0602" localSheetId="1">[1]MTP!#REF!</definedName>
    <definedName name="_3TU0602">[1]MTP!#REF!</definedName>
    <definedName name="_3TU0603" localSheetId="1">[1]MTP!#REF!</definedName>
    <definedName name="_3TU0603">[1]MTP!#REF!</definedName>
    <definedName name="_3TU0609" localSheetId="1">#REF!</definedName>
    <definedName name="_3TU0609">#REF!</definedName>
    <definedName name="_3TU0901" localSheetId="1">[1]MTP!#REF!</definedName>
    <definedName name="_3TU0901">[1]MTP!#REF!</definedName>
    <definedName name="_3TU0902" localSheetId="1">[1]MTP!#REF!</definedName>
    <definedName name="_3TU0902">[1]MTP!#REF!</definedName>
    <definedName name="_3TU0903" localSheetId="1">[1]MTP!#REF!</definedName>
    <definedName name="_3TU0903">[1]MTP!#REF!</definedName>
    <definedName name="_4CDTT01" localSheetId="1">[1]MTP!#REF!</definedName>
    <definedName name="_4CDTT01">[1]MTP!#REF!</definedName>
    <definedName name="_4CNT050" localSheetId="1">[1]MTP!#REF!</definedName>
    <definedName name="_4CNT050">[1]MTP!#REF!</definedName>
    <definedName name="_4CNT095" localSheetId="1">[1]MTP!#REF!</definedName>
    <definedName name="_4CNT095">[1]MTP!#REF!</definedName>
    <definedName name="_4CNT150" localSheetId="1">[1]MTP!#REF!</definedName>
    <definedName name="_4CNT150">[1]MTP!#REF!</definedName>
    <definedName name="_4CTL050" localSheetId="1">[1]MTP!#REF!</definedName>
    <definedName name="_4CTL050">[1]MTP!#REF!</definedName>
    <definedName name="_4CTL095" localSheetId="1">[1]MTP!#REF!</definedName>
    <definedName name="_4CTL095">[1]MTP!#REF!</definedName>
    <definedName name="_4CTL150" localSheetId="1">[1]MTP!#REF!</definedName>
    <definedName name="_4CTL150">[1]MTP!#REF!</definedName>
    <definedName name="_4ED2062" localSheetId="1">[1]MTP!#REF!</definedName>
    <definedName name="_4ED2062">[1]MTP!#REF!</definedName>
    <definedName name="_4ED2063" localSheetId="1">[1]MTP!#REF!</definedName>
    <definedName name="_4ED2063">[1]MTP!#REF!</definedName>
    <definedName name="_4ED2064" localSheetId="1">[1]MTP!#REF!</definedName>
    <definedName name="_4ED2064">[1]MTP!#REF!</definedName>
    <definedName name="_4FCO101" localSheetId="1">[1]MTP!#REF!</definedName>
    <definedName name="_4FCO101">[1]MTP!#REF!</definedName>
    <definedName name="_4GIA101" localSheetId="1">[1]MTP!#REF!</definedName>
    <definedName name="_4GIA101">[1]MTP!#REF!</definedName>
    <definedName name="_4GOIC01" localSheetId="1">[1]MTP!#REF!</definedName>
    <definedName name="_4GOIC01">[1]MTP!#REF!</definedName>
    <definedName name="_4HDCTT1" localSheetId="1">[1]MTP!#REF!</definedName>
    <definedName name="_4HDCTT1">[1]MTP!#REF!</definedName>
    <definedName name="_4HDCTT2" localSheetId="1">[1]MTP!#REF!</definedName>
    <definedName name="_4HDCTT2">[1]MTP!#REF!</definedName>
    <definedName name="_4HDCTT3" localSheetId="1">[1]MTP!#REF!</definedName>
    <definedName name="_4HDCTT3">[1]MTP!#REF!</definedName>
    <definedName name="_4HNCTT1" localSheetId="1">[1]MTP!#REF!</definedName>
    <definedName name="_4HNCTT1">[1]MTP!#REF!</definedName>
    <definedName name="_4HNCTT2" localSheetId="1">[1]MTP!#REF!</definedName>
    <definedName name="_4HNCTT2">[1]MTP!#REF!</definedName>
    <definedName name="_4HNCTT3" localSheetId="1">[1]MTP!#REF!</definedName>
    <definedName name="_4HNCTT3">[1]MTP!#REF!</definedName>
    <definedName name="_4KEPC01" localSheetId="1">[1]MTP!#REF!</definedName>
    <definedName name="_4KEPC01">[1]MTP!#REF!</definedName>
    <definedName name="_5CNHT95" localSheetId="1">[1]MTP!#REF!</definedName>
    <definedName name="_5CNHT95">[1]MTP!#REF!</definedName>
    <definedName name="_5GOIC01" localSheetId="1">[1]MTP!#REF!</definedName>
    <definedName name="_5GOIC01">[1]MTP!#REF!</definedName>
    <definedName name="_5HDCHT1" localSheetId="1">[1]MTP!#REF!</definedName>
    <definedName name="_5HDCHT1">[1]MTP!#REF!</definedName>
    <definedName name="_5KEPC01" localSheetId="1">[1]MTP!#REF!</definedName>
    <definedName name="_5KEPC01">[1]MTP!#REF!</definedName>
    <definedName name="_5OSLCHT" localSheetId="1">[1]MTP!#REF!</definedName>
    <definedName name="_5OSLCHT">[1]MTP!#REF!</definedName>
    <definedName name="_5TU120" localSheetId="1">[3]MTP!#REF!</definedName>
    <definedName name="_5TU120">[3]MTP!#REF!</definedName>
    <definedName name="_5TU130" localSheetId="1">[3]MTP!#REF!</definedName>
    <definedName name="_5TU130">[3]MTP!#REF!</definedName>
    <definedName name="_Fill" hidden="1">#REF!</definedName>
    <definedName name="_xlnm._FilterDatabase" localSheetId="0" hidden="1">'KH 2014'!$A$4:$BR$417</definedName>
    <definedName name="_xlnm._FilterDatabase" localSheetId="1" hidden="1">'KH 2015'!$A$4:$BR$483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sw70609" localSheetId="1">[3]MTP!#REF!</definedName>
    <definedName name="_sw70609">[3]MTP!#REF!</definedName>
    <definedName name="A" localSheetId="1">#REF!</definedName>
    <definedName name="A">#REF!</definedName>
    <definedName name="AAA" localSheetId="1">#REF!</definedName>
    <definedName name="AAA">#REF!</definedName>
    <definedName name="B" localSheetId="1">#REF!</definedName>
    <definedName name="B">#REF!</definedName>
    <definedName name="bluong">#REF!</definedName>
    <definedName name="CA">#REF!</definedName>
    <definedName name="COAT" localSheetId="1">#REF!</definedName>
    <definedName name="COAT">#REF!</definedName>
    <definedName name="Cot_thep">[4]Du_lieu!$C$19</definedName>
    <definedName name="cotac" localSheetId="1">#REF!</definedName>
    <definedName name="cota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DATA_DATA2_List" localSheetId="1">#REF!</definedName>
    <definedName name="DATA_DATA2_List">#REF!</definedName>
    <definedName name="_xlnm.Database">#REF!</definedName>
    <definedName name="DATE">#REF!</definedName>
    <definedName name="DDAY">#REF!</definedName>
    <definedName name="Detail">#REF!</definedName>
    <definedName name="diem">#REF!</definedName>
    <definedName name="DM">#REF!</definedName>
    <definedName name="Dũng_Vy">#REF!</definedName>
    <definedName name="FP" localSheetId="1">#REF!</definedName>
    <definedName name="FP">#REF!</definedName>
    <definedName name="hlljlkjlk">#REF!</definedName>
    <definedName name="HSNC">[4]Du_lieu!$C$6</definedName>
    <definedName name="IO" localSheetId="1">#REF!</definedName>
    <definedName name="IO">#REF!</definedName>
    <definedName name="jp">#REF!</definedName>
    <definedName name="m">#REF!</definedName>
    <definedName name="MAT" localSheetId="1">#REF!</definedName>
    <definedName name="MAT">#REF!</definedName>
    <definedName name="MF" localSheetId="1">#REF!</definedName>
    <definedName name="MF">#REF!</definedName>
    <definedName name="P" localSheetId="1">#REF!</definedName>
    <definedName name="P">#REF!</definedName>
    <definedName name="PA">#REF!</definedName>
    <definedName name="PEJM" localSheetId="1">#REF!</definedName>
    <definedName name="PEJM">#REF!</definedName>
    <definedName name="PF" localSheetId="1">#REF!</definedName>
    <definedName name="PF">#REF!</definedName>
    <definedName name="PM">#REF!</definedName>
    <definedName name="Print_Area_MI">#REF!</definedName>
    <definedName name="_xlnm.Print_Titles">#N/A</definedName>
    <definedName name="Print_Titles_MI">#REF!</definedName>
    <definedName name="PRINTA">#REF!</definedName>
    <definedName name="rate">#REF!</definedName>
    <definedName name="rate1">#REF!</definedName>
    <definedName name="RT" localSheetId="1">#REF!</definedName>
    <definedName name="RT">#REF!</definedName>
    <definedName name="SB">#REF!</definedName>
    <definedName name="SCCR">#REF!</definedName>
    <definedName name="SCDT">#REF!</definedName>
    <definedName name="Serial">#REF!</definedName>
    <definedName name="SL">#REF!</definedName>
    <definedName name="SORT">#REF!</definedName>
    <definedName name="SORT_AREA">#REF!</definedName>
    <definedName name="SP" localSheetId="1">#REF!</definedName>
    <definedName name="SP">#REF!</definedName>
    <definedName name="SUM">#REF!,#REF!</definedName>
    <definedName name="T" localSheetId="1">#REF!</definedName>
    <definedName name="T">#REF!</definedName>
    <definedName name="TAMTINH">#REF!</definedName>
    <definedName name="thang8">#REF!</definedName>
    <definedName name="ThanhXuan110" localSheetId="1">'[5]KH-Q1,Q2,01'!#REF!</definedName>
    <definedName name="ThanhXuan110">'[5]KH-Q1,Q2,01'!#REF!</definedName>
    <definedName name="THK" localSheetId="1">#REF!</definedName>
    <definedName name="THK">#REF!</definedName>
    <definedName name="Thu_Hương">#REF!</definedName>
    <definedName name="thunhap">#REF!</definedName>
    <definedName name="TRAM">#REF!</definedName>
    <definedName name="TRI" localSheetId="1">'[5]KH-Q1,Q2,01'!#REF!</definedName>
    <definedName name="TRI">'[5]KH-Q1,Q2,01'!#REF!</definedName>
    <definedName name="TTDD1P">[6]TDTKP!$F$46</definedName>
    <definedName name="TTDD3P">[6]TDTKP!$D$46</definedName>
    <definedName name="ttdd3pct">[6]TDTKP!$E$46</definedName>
    <definedName name="TTDKKH">'[6]DK-KH'!$F$9</definedName>
    <definedName name="TTTR">[6]TDTKP!$H$46</definedName>
    <definedName name="UP" localSheetId="1">#REF!,#REF!,#REF!,#REF!,#REF!,#REF!,#REF!,#REF!,#REF!,#REF!,#REF!</definedName>
    <definedName name="UP">#REF!,#REF!,#REF!,#REF!,#REF!,#REF!,#REF!,#REF!,#REF!,#REF!,#REF!</definedName>
    <definedName name="usd">#REF!</definedName>
    <definedName name="vn">#REF!</definedName>
    <definedName name="VT">#REF!</definedName>
    <definedName name="vung1">#REF!</definedName>
    <definedName name="vung2">#REF!</definedName>
    <definedName name="vungdo">#REF!</definedName>
    <definedName name="VUNGDOA">#REF!</definedName>
    <definedName name="ZYX">#REF!</definedName>
    <definedName name="ZZZ">#REF!</definedName>
  </definedNames>
  <calcPr calcId="124519"/>
  <fileRecoveryPr repairLoad="1"/>
</workbook>
</file>

<file path=xl/calcChain.xml><?xml version="1.0" encoding="utf-8"?>
<calcChain xmlns="http://schemas.openxmlformats.org/spreadsheetml/2006/main">
  <c r="X312" i="68"/>
  <c r="P440" l="1"/>
  <c r="R440" s="1"/>
  <c r="T440"/>
  <c r="V440" s="1"/>
  <c r="X440"/>
  <c r="Z440" s="1"/>
  <c r="AB440"/>
  <c r="AD440" s="1"/>
  <c r="AF440"/>
  <c r="AH440" s="1"/>
  <c r="P441"/>
  <c r="R441" s="1"/>
  <c r="T441"/>
  <c r="V441" s="1"/>
  <c r="X441"/>
  <c r="Z441" s="1"/>
  <c r="AB441"/>
  <c r="AD441" s="1"/>
  <c r="AF441"/>
  <c r="AH441" s="1"/>
  <c r="P442"/>
  <c r="R442" s="1"/>
  <c r="T442"/>
  <c r="V442" s="1"/>
  <c r="X442"/>
  <c r="Z442" s="1"/>
  <c r="AB442"/>
  <c r="AD442" s="1"/>
  <c r="AF442"/>
  <c r="AH442" s="1"/>
  <c r="P443"/>
  <c r="R443" s="1"/>
  <c r="T443"/>
  <c r="V443" s="1"/>
  <c r="X443"/>
  <c r="Z443" s="1"/>
  <c r="AB443"/>
  <c r="AD443" s="1"/>
  <c r="AF443"/>
  <c r="AH443" s="1"/>
  <c r="P444"/>
  <c r="R444" s="1"/>
  <c r="T444"/>
  <c r="V444" s="1"/>
  <c r="X444"/>
  <c r="Z444" s="1"/>
  <c r="AB444"/>
  <c r="AD444" s="1"/>
  <c r="AF444"/>
  <c r="AH444" s="1"/>
  <c r="P445"/>
  <c r="R445" s="1"/>
  <c r="T445"/>
  <c r="V445" s="1"/>
  <c r="X445"/>
  <c r="Z445" s="1"/>
  <c r="AB445"/>
  <c r="AD445" s="1"/>
  <c r="AF445"/>
  <c r="AH445" s="1"/>
  <c r="P446"/>
  <c r="R446" s="1"/>
  <c r="T446"/>
  <c r="V446" s="1"/>
  <c r="X446"/>
  <c r="Z446" s="1"/>
  <c r="AB446"/>
  <c r="AD446" s="1"/>
  <c r="AF446"/>
  <c r="AH446" s="1"/>
  <c r="P447"/>
  <c r="R447" s="1"/>
  <c r="T447"/>
  <c r="V447" s="1"/>
  <c r="X447"/>
  <c r="Z447" s="1"/>
  <c r="AB447"/>
  <c r="AD447" s="1"/>
  <c r="AF447"/>
  <c r="AH447" s="1"/>
  <c r="P448"/>
  <c r="R448" s="1"/>
  <c r="T448"/>
  <c r="V448" s="1"/>
  <c r="X448"/>
  <c r="Z448" s="1"/>
  <c r="AB448"/>
  <c r="AD448" s="1"/>
  <c r="AF448"/>
  <c r="AH448" s="1"/>
  <c r="P449"/>
  <c r="R449" s="1"/>
  <c r="T449"/>
  <c r="V449" s="1"/>
  <c r="X449"/>
  <c r="Z449" s="1"/>
  <c r="AB449"/>
  <c r="AD449" s="1"/>
  <c r="AF449"/>
  <c r="AH449" s="1"/>
  <c r="P450"/>
  <c r="R450" s="1"/>
  <c r="T450"/>
  <c r="V450" s="1"/>
  <c r="X450"/>
  <c r="Z450" s="1"/>
  <c r="AB450"/>
  <c r="AD450" s="1"/>
  <c r="AF450"/>
  <c r="AH450" s="1"/>
  <c r="P451"/>
  <c r="R451" s="1"/>
  <c r="T451"/>
  <c r="V451" s="1"/>
  <c r="X451"/>
  <c r="Z451" s="1"/>
  <c r="AB451"/>
  <c r="AD451" s="1"/>
  <c r="AF451"/>
  <c r="AH451" s="1"/>
  <c r="P452"/>
  <c r="R452" s="1"/>
  <c r="T452"/>
  <c r="V452" s="1"/>
  <c r="X452"/>
  <c r="Z452" s="1"/>
  <c r="AB452"/>
  <c r="AD452" s="1"/>
  <c r="AF452"/>
  <c r="AH452" s="1"/>
  <c r="P453"/>
  <c r="R453" s="1"/>
  <c r="T453"/>
  <c r="V453" s="1"/>
  <c r="X453"/>
  <c r="Z453" s="1"/>
  <c r="AB453"/>
  <c r="AD453" s="1"/>
  <c r="AF453"/>
  <c r="AH453" s="1"/>
  <c r="P454"/>
  <c r="R454" s="1"/>
  <c r="T454"/>
  <c r="V454" s="1"/>
  <c r="X454"/>
  <c r="Z454" s="1"/>
  <c r="AB454"/>
  <c r="AD454" s="1"/>
  <c r="AF454"/>
  <c r="AH454" s="1"/>
  <c r="P455"/>
  <c r="R455" s="1"/>
  <c r="T455"/>
  <c r="V455" s="1"/>
  <c r="X455"/>
  <c r="Z455" s="1"/>
  <c r="AB455"/>
  <c r="AD455" s="1"/>
  <c r="AF455"/>
  <c r="AH455" s="1"/>
  <c r="P456"/>
  <c r="R456" s="1"/>
  <c r="T456"/>
  <c r="V456" s="1"/>
  <c r="X456"/>
  <c r="Z456" s="1"/>
  <c r="AB456"/>
  <c r="AD456" s="1"/>
  <c r="AF456"/>
  <c r="AH456" s="1"/>
  <c r="P457"/>
  <c r="R457" s="1"/>
  <c r="T457"/>
  <c r="V457" s="1"/>
  <c r="X457"/>
  <c r="Z457" s="1"/>
  <c r="AB457"/>
  <c r="AD457" s="1"/>
  <c r="AF457"/>
  <c r="AH457" s="1"/>
  <c r="P458"/>
  <c r="R458" s="1"/>
  <c r="T458"/>
  <c r="V458" s="1"/>
  <c r="X458"/>
  <c r="Z458" s="1"/>
  <c r="AB458"/>
  <c r="AD458" s="1"/>
  <c r="AF458"/>
  <c r="AH458" s="1"/>
  <c r="P459"/>
  <c r="R459" s="1"/>
  <c r="T459"/>
  <c r="V459" s="1"/>
  <c r="X459"/>
  <c r="Z459" s="1"/>
  <c r="AB459"/>
  <c r="AD459" s="1"/>
  <c r="AF459"/>
  <c r="AH459" s="1"/>
  <c r="P460"/>
  <c r="R460" s="1"/>
  <c r="T460"/>
  <c r="V460" s="1"/>
  <c r="X460"/>
  <c r="Z460" s="1"/>
  <c r="AB460"/>
  <c r="AD460" s="1"/>
  <c r="AF460"/>
  <c r="AH460" s="1"/>
  <c r="P461"/>
  <c r="R461" s="1"/>
  <c r="T461"/>
  <c r="V461" s="1"/>
  <c r="X461"/>
  <c r="Z461" s="1"/>
  <c r="AB461"/>
  <c r="AD461" s="1"/>
  <c r="AF461"/>
  <c r="AH461" s="1"/>
  <c r="P462"/>
  <c r="R462" s="1"/>
  <c r="T462"/>
  <c r="V462" s="1"/>
  <c r="X462"/>
  <c r="Z462" s="1"/>
  <c r="AB462"/>
  <c r="AD462" s="1"/>
  <c r="AF462"/>
  <c r="AH462" s="1"/>
  <c r="P463"/>
  <c r="R463" s="1"/>
  <c r="T463"/>
  <c r="V463" s="1"/>
  <c r="X463"/>
  <c r="Z463" s="1"/>
  <c r="AB463"/>
  <c r="AD463" s="1"/>
  <c r="AF463"/>
  <c r="AH463" s="1"/>
  <c r="P464"/>
  <c r="R464" s="1"/>
  <c r="T464"/>
  <c r="V464" s="1"/>
  <c r="X464"/>
  <c r="Z464" s="1"/>
  <c r="AB464"/>
  <c r="AD464" s="1"/>
  <c r="AF464"/>
  <c r="AH464" s="1"/>
  <c r="P465"/>
  <c r="R465" s="1"/>
  <c r="T465"/>
  <c r="V465" s="1"/>
  <c r="X465"/>
  <c r="Z465" s="1"/>
  <c r="AB465"/>
  <c r="AD465" s="1"/>
  <c r="AF465"/>
  <c r="AH465" s="1"/>
  <c r="P466"/>
  <c r="R466" s="1"/>
  <c r="T466"/>
  <c r="V466" s="1"/>
  <c r="X466"/>
  <c r="Z466" s="1"/>
  <c r="AB466"/>
  <c r="AD466" s="1"/>
  <c r="AF466"/>
  <c r="AH466" s="1"/>
  <c r="P467"/>
  <c r="R467" s="1"/>
  <c r="T467"/>
  <c r="V467" s="1"/>
  <c r="X467"/>
  <c r="Z467" s="1"/>
  <c r="AB467"/>
  <c r="AD467" s="1"/>
  <c r="AF467"/>
  <c r="AH467" s="1"/>
  <c r="P468"/>
  <c r="R468" s="1"/>
  <c r="T468"/>
  <c r="V468" s="1"/>
  <c r="X468"/>
  <c r="Z468" s="1"/>
  <c r="AB468"/>
  <c r="AD468" s="1"/>
  <c r="AF468"/>
  <c r="AH468" s="1"/>
  <c r="P469"/>
  <c r="R469" s="1"/>
  <c r="T469"/>
  <c r="V469" s="1"/>
  <c r="X469"/>
  <c r="Z469" s="1"/>
  <c r="AB469"/>
  <c r="AD469" s="1"/>
  <c r="AF469"/>
  <c r="AH469" s="1"/>
  <c r="P470"/>
  <c r="R470" s="1"/>
  <c r="T470"/>
  <c r="V470" s="1"/>
  <c r="X470"/>
  <c r="Z470" s="1"/>
  <c r="AB470"/>
  <c r="AD470" s="1"/>
  <c r="AF470"/>
  <c r="AH470" s="1"/>
  <c r="P471"/>
  <c r="R471" s="1"/>
  <c r="T471"/>
  <c r="V471" s="1"/>
  <c r="X471"/>
  <c r="Z471" s="1"/>
  <c r="AB471"/>
  <c r="AD471" s="1"/>
  <c r="AF471"/>
  <c r="AH471" s="1"/>
  <c r="P472"/>
  <c r="R472" s="1"/>
  <c r="T472"/>
  <c r="V472" s="1"/>
  <c r="X472"/>
  <c r="Z472" s="1"/>
  <c r="AB472"/>
  <c r="AD472" s="1"/>
  <c r="AF472"/>
  <c r="AH472" s="1"/>
  <c r="P473"/>
  <c r="R473" s="1"/>
  <c r="T473"/>
  <c r="V473" s="1"/>
  <c r="X473"/>
  <c r="Z473" s="1"/>
  <c r="AB473"/>
  <c r="AD473" s="1"/>
  <c r="AF473"/>
  <c r="AH473" s="1"/>
  <c r="P474"/>
  <c r="R474" s="1"/>
  <c r="T474"/>
  <c r="V474" s="1"/>
  <c r="X474"/>
  <c r="Z474" s="1"/>
  <c r="AB474"/>
  <c r="AD474" s="1"/>
  <c r="AF474"/>
  <c r="AH474" s="1"/>
  <c r="P475"/>
  <c r="R475" s="1"/>
  <c r="T475"/>
  <c r="V475" s="1"/>
  <c r="X475"/>
  <c r="Z475" s="1"/>
  <c r="AB475"/>
  <c r="AD475" s="1"/>
  <c r="AF475"/>
  <c r="AH475" s="1"/>
  <c r="P476"/>
  <c r="R476" s="1"/>
  <c r="T476"/>
  <c r="V476" s="1"/>
  <c r="X476"/>
  <c r="Z476" s="1"/>
  <c r="AB476"/>
  <c r="AD476" s="1"/>
  <c r="AF476"/>
  <c r="AH476" s="1"/>
  <c r="P477"/>
  <c r="R477" s="1"/>
  <c r="T477"/>
  <c r="V477" s="1"/>
  <c r="X477"/>
  <c r="Z477" s="1"/>
  <c r="AB477"/>
  <c r="AD477" s="1"/>
  <c r="AF477"/>
  <c r="AH477" s="1"/>
  <c r="P478"/>
  <c r="R478" s="1"/>
  <c r="T478"/>
  <c r="V478" s="1"/>
  <c r="X478"/>
  <c r="Z478" s="1"/>
  <c r="AB478"/>
  <c r="AD478" s="1"/>
  <c r="AF478"/>
  <c r="AH478" s="1"/>
  <c r="P479"/>
  <c r="R479" s="1"/>
  <c r="T479"/>
  <c r="V479" s="1"/>
  <c r="X479"/>
  <c r="Z479" s="1"/>
  <c r="AB479"/>
  <c r="AD479" s="1"/>
  <c r="AF479"/>
  <c r="AH479" s="1"/>
  <c r="P480"/>
  <c r="R480" s="1"/>
  <c r="T480"/>
  <c r="V480" s="1"/>
  <c r="X480"/>
  <c r="Z480" s="1"/>
  <c r="AB480"/>
  <c r="AD480" s="1"/>
  <c r="AF480"/>
  <c r="AH480" s="1"/>
  <c r="P481"/>
  <c r="R481" s="1"/>
  <c r="T481"/>
  <c r="V481" s="1"/>
  <c r="X481"/>
  <c r="Z481" s="1"/>
  <c r="AB481"/>
  <c r="AD481" s="1"/>
  <c r="AF481"/>
  <c r="AH481" s="1"/>
  <c r="P482"/>
  <c r="R482" s="1"/>
  <c r="T482"/>
  <c r="V482" s="1"/>
  <c r="X482"/>
  <c r="Z482" s="1"/>
  <c r="AB482"/>
  <c r="AD482" s="1"/>
  <c r="AF482"/>
  <c r="AH482" s="1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83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G413" l="1"/>
  <c r="X232" l="1"/>
  <c r="AB231" l="1"/>
  <c r="AD231" s="1"/>
  <c r="X231"/>
  <c r="Z231" s="1"/>
  <c r="T231"/>
  <c r="V231" s="1"/>
  <c r="P231"/>
  <c r="R231" s="1"/>
  <c r="A231"/>
  <c r="BO231" l="1"/>
  <c r="BN392" i="54" l="1"/>
  <c r="BN393"/>
  <c r="BN396"/>
  <c r="BN397"/>
  <c r="BN398"/>
  <c r="BN399"/>
  <c r="BN400"/>
  <c r="BN401"/>
  <c r="BN402"/>
  <c r="BN403"/>
  <c r="BN404"/>
  <c r="BN405"/>
  <c r="BN406"/>
  <c r="BN407"/>
  <c r="BN408"/>
  <c r="BN409"/>
  <c r="BN410"/>
  <c r="BN411"/>
  <c r="BN412"/>
  <c r="BN413"/>
  <c r="BN414"/>
  <c r="BN415"/>
  <c r="BJ391"/>
  <c r="BJ392"/>
  <c r="BJ393"/>
  <c r="BJ394"/>
  <c r="BJ395"/>
  <c r="BJ396"/>
  <c r="BJ397"/>
  <c r="BJ398"/>
  <c r="BJ399"/>
  <c r="BJ400"/>
  <c r="BJ401"/>
  <c r="BJ402"/>
  <c r="BJ403"/>
  <c r="BJ404"/>
  <c r="BJ405"/>
  <c r="BJ406"/>
  <c r="BJ407"/>
  <c r="BJ408"/>
  <c r="BJ409"/>
  <c r="BJ410"/>
  <c r="BJ411"/>
  <c r="BJ412"/>
  <c r="BJ413"/>
  <c r="BJ414"/>
  <c r="BJ415"/>
  <c r="X163" i="68" l="1"/>
  <c r="AH188" l="1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83"/>
  <c r="AF77"/>
  <c r="AH77" s="1"/>
  <c r="AB295" l="1"/>
  <c r="AD295" s="1"/>
  <c r="X295"/>
  <c r="Z295" s="1"/>
  <c r="T295"/>
  <c r="V295" s="1"/>
  <c r="P295"/>
  <c r="R295" s="1"/>
  <c r="A295"/>
  <c r="BS408"/>
  <c r="BL277" i="54"/>
  <c r="P372" i="68"/>
  <c r="R372" s="1"/>
  <c r="T372"/>
  <c r="V372" s="1"/>
  <c r="X372"/>
  <c r="Z372" s="1"/>
  <c r="AB372"/>
  <c r="AD372" s="1"/>
  <c r="P373"/>
  <c r="R373" s="1"/>
  <c r="T373"/>
  <c r="V373" s="1"/>
  <c r="X373"/>
  <c r="Z373" s="1"/>
  <c r="AB373"/>
  <c r="AD373" s="1"/>
  <c r="P374"/>
  <c r="R374" s="1"/>
  <c r="T374"/>
  <c r="V374" s="1"/>
  <c r="X374"/>
  <c r="Z374" s="1"/>
  <c r="AB374"/>
  <c r="AD374" s="1"/>
  <c r="P375"/>
  <c r="R375" s="1"/>
  <c r="T375"/>
  <c r="V375" s="1"/>
  <c r="X375"/>
  <c r="Z375" s="1"/>
  <c r="AB375"/>
  <c r="AD375" s="1"/>
  <c r="A372"/>
  <c r="A373"/>
  <c r="A374"/>
  <c r="A375"/>
  <c r="A376"/>
  <c r="BO295" l="1"/>
  <c r="BO375"/>
  <c r="BO374"/>
  <c r="BO373"/>
  <c r="BO372"/>
  <c r="X298" l="1"/>
  <c r="P421" l="1"/>
  <c r="R421" s="1"/>
  <c r="T421"/>
  <c r="V421" s="1"/>
  <c r="X421"/>
  <c r="Z421" s="1"/>
  <c r="AB421"/>
  <c r="AD421" s="1"/>
  <c r="P422"/>
  <c r="R422" s="1"/>
  <c r="T422"/>
  <c r="V422" s="1"/>
  <c r="X422"/>
  <c r="Z422" s="1"/>
  <c r="AB422"/>
  <c r="AD422" s="1"/>
  <c r="P423"/>
  <c r="R423" s="1"/>
  <c r="T423"/>
  <c r="V423" s="1"/>
  <c r="X423"/>
  <c r="Z423" s="1"/>
  <c r="AB423"/>
  <c r="AD423" s="1"/>
  <c r="P424"/>
  <c r="R424" s="1"/>
  <c r="T424"/>
  <c r="V424" s="1"/>
  <c r="X424"/>
  <c r="Z424" s="1"/>
  <c r="AB424"/>
  <c r="AD424" s="1"/>
  <c r="P425"/>
  <c r="R425" s="1"/>
  <c r="T425"/>
  <c r="V425" s="1"/>
  <c r="X425"/>
  <c r="AB425"/>
  <c r="AD425" s="1"/>
  <c r="P426"/>
  <c r="R426" s="1"/>
  <c r="T426"/>
  <c r="V426" s="1"/>
  <c r="X426"/>
  <c r="AB426"/>
  <c r="AD426" s="1"/>
  <c r="P427"/>
  <c r="R427" s="1"/>
  <c r="T427"/>
  <c r="V427" s="1"/>
  <c r="X427"/>
  <c r="Z427" s="1"/>
  <c r="AB427"/>
  <c r="P428"/>
  <c r="R428" s="1"/>
  <c r="T428"/>
  <c r="V428" s="1"/>
  <c r="X428"/>
  <c r="Z428" s="1"/>
  <c r="AB428"/>
  <c r="AD428" s="1"/>
  <c r="P429"/>
  <c r="R429" s="1"/>
  <c r="T429"/>
  <c r="V429" s="1"/>
  <c r="X429"/>
  <c r="Z429" s="1"/>
  <c r="AB429"/>
  <c r="AD429" s="1"/>
  <c r="P430"/>
  <c r="R430" s="1"/>
  <c r="T430"/>
  <c r="V430" s="1"/>
  <c r="X430"/>
  <c r="Z430" s="1"/>
  <c r="AB430"/>
  <c r="AD430" s="1"/>
  <c r="P431"/>
  <c r="R431" s="1"/>
  <c r="T431"/>
  <c r="V431" s="1"/>
  <c r="X431"/>
  <c r="Z431" s="1"/>
  <c r="AB431"/>
  <c r="P432"/>
  <c r="R432" s="1"/>
  <c r="T432"/>
  <c r="V432" s="1"/>
  <c r="X432"/>
  <c r="Z432" s="1"/>
  <c r="AB432"/>
  <c r="AD432" s="1"/>
  <c r="P433"/>
  <c r="R433" s="1"/>
  <c r="T433"/>
  <c r="V433" s="1"/>
  <c r="X433"/>
  <c r="Z433" s="1"/>
  <c r="AB433"/>
  <c r="AD433" s="1"/>
  <c r="P434"/>
  <c r="R434" s="1"/>
  <c r="T434"/>
  <c r="V434" s="1"/>
  <c r="X434"/>
  <c r="Z434" s="1"/>
  <c r="AB434"/>
  <c r="AD434" s="1"/>
  <c r="P435"/>
  <c r="R435" s="1"/>
  <c r="T435"/>
  <c r="V435" s="1"/>
  <c r="X435"/>
  <c r="Z435" s="1"/>
  <c r="AB435"/>
  <c r="AD435" s="1"/>
  <c r="P436"/>
  <c r="R436" s="1"/>
  <c r="T436"/>
  <c r="V436" s="1"/>
  <c r="X436"/>
  <c r="Z436" s="1"/>
  <c r="AB436"/>
  <c r="AD436" s="1"/>
  <c r="P437"/>
  <c r="R437" s="1"/>
  <c r="T437"/>
  <c r="V437" s="1"/>
  <c r="X437"/>
  <c r="Z437" s="1"/>
  <c r="AB437"/>
  <c r="AD437" s="1"/>
  <c r="P438"/>
  <c r="R438" s="1"/>
  <c r="T438"/>
  <c r="V438" s="1"/>
  <c r="X438"/>
  <c r="Z438" s="1"/>
  <c r="AB438"/>
  <c r="AD438" s="1"/>
  <c r="P439"/>
  <c r="R439" s="1"/>
  <c r="T439"/>
  <c r="V439" s="1"/>
  <c r="X439"/>
  <c r="Z439" s="1"/>
  <c r="AB439"/>
  <c r="AD439" s="1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82"/>
  <c r="BO426" l="1"/>
  <c r="BO425"/>
  <c r="BO479"/>
  <c r="BO478"/>
  <c r="BO440"/>
  <c r="BO439"/>
  <c r="BO438"/>
  <c r="BO437"/>
  <c r="BO436"/>
  <c r="BO435"/>
  <c r="BO434"/>
  <c r="BO433"/>
  <c r="BO432"/>
  <c r="BO431"/>
  <c r="BO430"/>
  <c r="BO429"/>
  <c r="BO428"/>
  <c r="BO427"/>
  <c r="BO424"/>
  <c r="BO423"/>
  <c r="BO422"/>
  <c r="BO421"/>
  <c r="P399"/>
  <c r="R399" s="1"/>
  <c r="T399"/>
  <c r="V399" s="1"/>
  <c r="X399"/>
  <c r="Z399" s="1"/>
  <c r="AB399"/>
  <c r="AD399" s="1"/>
  <c r="P400"/>
  <c r="R400" s="1"/>
  <c r="T400"/>
  <c r="V400" s="1"/>
  <c r="X400"/>
  <c r="Z400" s="1"/>
  <c r="AB400"/>
  <c r="AD400" s="1"/>
  <c r="P401"/>
  <c r="R401" s="1"/>
  <c r="T401"/>
  <c r="V401" s="1"/>
  <c r="X401"/>
  <c r="Z401" s="1"/>
  <c r="AB401"/>
  <c r="AD401" s="1"/>
  <c r="P402"/>
  <c r="R402" s="1"/>
  <c r="T402"/>
  <c r="V402" s="1"/>
  <c r="X402"/>
  <c r="AB402"/>
  <c r="AD402" s="1"/>
  <c r="P403"/>
  <c r="R403" s="1"/>
  <c r="T403"/>
  <c r="V403" s="1"/>
  <c r="X403"/>
  <c r="AB403"/>
  <c r="AD403" s="1"/>
  <c r="P404"/>
  <c r="R404" s="1"/>
  <c r="T404"/>
  <c r="V404" s="1"/>
  <c r="X404"/>
  <c r="AB404"/>
  <c r="AD404" s="1"/>
  <c r="P405"/>
  <c r="R405" s="1"/>
  <c r="T405"/>
  <c r="V405" s="1"/>
  <c r="X405"/>
  <c r="AB405"/>
  <c r="AD405" s="1"/>
  <c r="P406"/>
  <c r="R406" s="1"/>
  <c r="T406"/>
  <c r="V406" s="1"/>
  <c r="X406"/>
  <c r="AB406"/>
  <c r="AD406" s="1"/>
  <c r="P407"/>
  <c r="R407" s="1"/>
  <c r="T407"/>
  <c r="V407" s="1"/>
  <c r="X407"/>
  <c r="Z407" s="1"/>
  <c r="AB407"/>
  <c r="AD407" s="1"/>
  <c r="P408"/>
  <c r="R408" s="1"/>
  <c r="T408"/>
  <c r="V408" s="1"/>
  <c r="X408"/>
  <c r="Z408" s="1"/>
  <c r="AB408"/>
  <c r="AD408" s="1"/>
  <c r="P409"/>
  <c r="R409" s="1"/>
  <c r="T409"/>
  <c r="V409" s="1"/>
  <c r="X409"/>
  <c r="Z409" s="1"/>
  <c r="AB409"/>
  <c r="AD409" s="1"/>
  <c r="P410"/>
  <c r="R410" s="1"/>
  <c r="T410"/>
  <c r="V410" s="1"/>
  <c r="X410"/>
  <c r="Z410" s="1"/>
  <c r="AB410"/>
  <c r="AD410" s="1"/>
  <c r="P411"/>
  <c r="R411" s="1"/>
  <c r="T411"/>
  <c r="X411"/>
  <c r="Z411" s="1"/>
  <c r="AB411"/>
  <c r="AD411" s="1"/>
  <c r="P412"/>
  <c r="R412" s="1"/>
  <c r="T412"/>
  <c r="V412" s="1"/>
  <c r="X412"/>
  <c r="Z412" s="1"/>
  <c r="AB412"/>
  <c r="AD412" s="1"/>
  <c r="P413"/>
  <c r="R413" s="1"/>
  <c r="T413"/>
  <c r="V413" s="1"/>
  <c r="X413"/>
  <c r="Z413" s="1"/>
  <c r="AB413"/>
  <c r="AD413" s="1"/>
  <c r="P414"/>
  <c r="R414" s="1"/>
  <c r="T414"/>
  <c r="V414" s="1"/>
  <c r="X414"/>
  <c r="AB414"/>
  <c r="AD414" s="1"/>
  <c r="P415"/>
  <c r="R415" s="1"/>
  <c r="T415"/>
  <c r="V415" s="1"/>
  <c r="X415"/>
  <c r="AB415"/>
  <c r="AD415" s="1"/>
  <c r="P416"/>
  <c r="R416" s="1"/>
  <c r="T416"/>
  <c r="V416" s="1"/>
  <c r="X416"/>
  <c r="Z416" s="1"/>
  <c r="AB416"/>
  <c r="AD416" s="1"/>
  <c r="P417"/>
  <c r="R417" s="1"/>
  <c r="T417"/>
  <c r="V417" s="1"/>
  <c r="X417"/>
  <c r="Z417" s="1"/>
  <c r="AB417"/>
  <c r="AD417" s="1"/>
  <c r="P418"/>
  <c r="R418" s="1"/>
  <c r="T418"/>
  <c r="V418" s="1"/>
  <c r="X418"/>
  <c r="AB418"/>
  <c r="AD418" s="1"/>
  <c r="P419"/>
  <c r="R419" s="1"/>
  <c r="T419"/>
  <c r="V419" s="1"/>
  <c r="X419"/>
  <c r="Z419" s="1"/>
  <c r="AB419"/>
  <c r="AD419" s="1"/>
  <c r="P420"/>
  <c r="R420" s="1"/>
  <c r="T420"/>
  <c r="V420" s="1"/>
  <c r="X420"/>
  <c r="Z420" s="1"/>
  <c r="AB420"/>
  <c r="AD420" s="1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BO418" l="1"/>
  <c r="BO415"/>
  <c r="BO406"/>
  <c r="BO405"/>
  <c r="BO404"/>
  <c r="BO403"/>
  <c r="BO481"/>
  <c r="BO480"/>
  <c r="BO420"/>
  <c r="BO419"/>
  <c r="BO417"/>
  <c r="BO416"/>
  <c r="BO414"/>
  <c r="BO413"/>
  <c r="BO412"/>
  <c r="BO411"/>
  <c r="BO410"/>
  <c r="BO409"/>
  <c r="BO408"/>
  <c r="BO407"/>
  <c r="BO402"/>
  <c r="BO401"/>
  <c r="BO400"/>
  <c r="BO399"/>
  <c r="T166"/>
  <c r="AB268" l="1"/>
  <c r="AD268" s="1"/>
  <c r="AB269"/>
  <c r="AD269" s="1"/>
  <c r="AB270"/>
  <c r="AD270" s="1"/>
  <c r="AB271"/>
  <c r="AD271" s="1"/>
  <c r="AB272"/>
  <c r="AD272" s="1"/>
  <c r="AB273"/>
  <c r="AD273" s="1"/>
  <c r="AB274"/>
  <c r="AD274" s="1"/>
  <c r="AB275"/>
  <c r="AD275" s="1"/>
  <c r="AB276"/>
  <c r="AD276" s="1"/>
  <c r="AB277"/>
  <c r="AD277" s="1"/>
  <c r="AB278"/>
  <c r="AD278" s="1"/>
  <c r="AB279"/>
  <c r="AD279" s="1"/>
  <c r="AB280"/>
  <c r="AD280" s="1"/>
  <c r="AB281"/>
  <c r="AD281" s="1"/>
  <c r="AB282"/>
  <c r="AD282" s="1"/>
  <c r="AB283"/>
  <c r="AD283" s="1"/>
  <c r="AB284"/>
  <c r="AD284" s="1"/>
  <c r="AB285"/>
  <c r="AD285" s="1"/>
  <c r="AB286"/>
  <c r="AD286" s="1"/>
  <c r="AB287"/>
  <c r="AD287" s="1"/>
  <c r="AB288"/>
  <c r="AD288" s="1"/>
  <c r="AB289"/>
  <c r="AD289" s="1"/>
  <c r="AB290"/>
  <c r="AD290" s="1"/>
  <c r="AB291"/>
  <c r="AD291" s="1"/>
  <c r="AB292"/>
  <c r="AD292" s="1"/>
  <c r="AB293"/>
  <c r="AD293" s="1"/>
  <c r="AB294"/>
  <c r="AD294" s="1"/>
  <c r="AB296"/>
  <c r="AD296" s="1"/>
  <c r="AB297"/>
  <c r="AD297" s="1"/>
  <c r="AB298"/>
  <c r="AD298" s="1"/>
  <c r="AB299"/>
  <c r="AD299" s="1"/>
  <c r="AB300"/>
  <c r="AD300" s="1"/>
  <c r="AB301"/>
  <c r="AD301" s="1"/>
  <c r="AB302"/>
  <c r="AD302" s="1"/>
  <c r="AB303"/>
  <c r="AD303" s="1"/>
  <c r="AB304"/>
  <c r="AD304" s="1"/>
  <c r="AB305"/>
  <c r="AD305" s="1"/>
  <c r="AB306"/>
  <c r="AD306" s="1"/>
  <c r="AB307"/>
  <c r="AD307" s="1"/>
  <c r="AB308"/>
  <c r="AD308" s="1"/>
  <c r="AB309"/>
  <c r="AD309" s="1"/>
  <c r="AB310"/>
  <c r="AD310" s="1"/>
  <c r="AB311"/>
  <c r="AD311" s="1"/>
  <c r="AB312"/>
  <c r="AD312" s="1"/>
  <c r="AB313"/>
  <c r="AD313" s="1"/>
  <c r="AB314"/>
  <c r="AD314" s="1"/>
  <c r="AB315"/>
  <c r="AD315" s="1"/>
  <c r="AB316"/>
  <c r="AD316" s="1"/>
  <c r="AB317"/>
  <c r="AD317" s="1"/>
  <c r="AB318"/>
  <c r="AD318" s="1"/>
  <c r="AB319"/>
  <c r="AD319" s="1"/>
  <c r="AB320"/>
  <c r="AD320" s="1"/>
  <c r="AB321"/>
  <c r="AD321" s="1"/>
  <c r="AB322"/>
  <c r="AD322" s="1"/>
  <c r="AB323"/>
  <c r="AD323" s="1"/>
  <c r="AB324"/>
  <c r="AD324" s="1"/>
  <c r="AB325"/>
  <c r="AD325" s="1"/>
  <c r="AB326"/>
  <c r="AD326" s="1"/>
  <c r="AB327"/>
  <c r="AD327" s="1"/>
  <c r="AB328"/>
  <c r="AD328" s="1"/>
  <c r="AB329"/>
  <c r="AD329" s="1"/>
  <c r="AB330"/>
  <c r="AD330" s="1"/>
  <c r="AB331"/>
  <c r="AD331" s="1"/>
  <c r="AB332"/>
  <c r="AD332" s="1"/>
  <c r="AB333"/>
  <c r="AD333" s="1"/>
  <c r="AB334"/>
  <c r="AD334" s="1"/>
  <c r="AB335"/>
  <c r="AD335" s="1"/>
  <c r="AB336"/>
  <c r="AD336" s="1"/>
  <c r="AB337"/>
  <c r="AD337" s="1"/>
  <c r="AB338"/>
  <c r="AD338" s="1"/>
  <c r="AB339"/>
  <c r="AD339" s="1"/>
  <c r="AB340"/>
  <c r="AD340" s="1"/>
  <c r="AB341"/>
  <c r="AD341" s="1"/>
  <c r="AB342"/>
  <c r="AD342" s="1"/>
  <c r="AB343"/>
  <c r="AD343" s="1"/>
  <c r="AB344"/>
  <c r="AD344" s="1"/>
  <c r="AB345"/>
  <c r="AD345" s="1"/>
  <c r="AB346"/>
  <c r="AD346" s="1"/>
  <c r="AB347"/>
  <c r="AD347" s="1"/>
  <c r="AB348"/>
  <c r="AD348" s="1"/>
  <c r="AB349"/>
  <c r="AD349" s="1"/>
  <c r="AB350"/>
  <c r="AD350" s="1"/>
  <c r="AB351"/>
  <c r="AD351" s="1"/>
  <c r="AB352"/>
  <c r="AD352" s="1"/>
  <c r="AB353"/>
  <c r="AD353" s="1"/>
  <c r="AB354"/>
  <c r="AD354" s="1"/>
  <c r="AB355"/>
  <c r="AD355" s="1"/>
  <c r="AB356"/>
  <c r="AD356" s="1"/>
  <c r="AB357"/>
  <c r="AD357" s="1"/>
  <c r="AB358"/>
  <c r="AD358" s="1"/>
  <c r="AB359"/>
  <c r="AD359" s="1"/>
  <c r="AB360"/>
  <c r="AD360" s="1"/>
  <c r="AB361"/>
  <c r="AD361" s="1"/>
  <c r="AB362"/>
  <c r="AD362" s="1"/>
  <c r="AB363"/>
  <c r="AD363" s="1"/>
  <c r="AB364"/>
  <c r="AD364" s="1"/>
  <c r="AB365"/>
  <c r="AD365" s="1"/>
  <c r="AB366"/>
  <c r="AD366" s="1"/>
  <c r="AB367"/>
  <c r="AD367" s="1"/>
  <c r="AB368"/>
  <c r="AD368" s="1"/>
  <c r="AB369"/>
  <c r="AD369" s="1"/>
  <c r="AB370"/>
  <c r="AD370" s="1"/>
  <c r="AB371"/>
  <c r="AD371" s="1"/>
  <c r="AB376"/>
  <c r="AD376" s="1"/>
  <c r="AB377"/>
  <c r="AD377" s="1"/>
  <c r="AB378"/>
  <c r="AD378" s="1"/>
  <c r="AB379"/>
  <c r="AD379" s="1"/>
  <c r="AB380"/>
  <c r="AD380" s="1"/>
  <c r="AB381"/>
  <c r="AD381" s="1"/>
  <c r="AB382"/>
  <c r="AD382" s="1"/>
  <c r="AB383"/>
  <c r="AD383" s="1"/>
  <c r="AB384"/>
  <c r="AD384" s="1"/>
  <c r="AB385"/>
  <c r="AD385" s="1"/>
  <c r="AB386"/>
  <c r="AD386" s="1"/>
  <c r="AB387"/>
  <c r="AD387" s="1"/>
  <c r="AB388"/>
  <c r="AD388" s="1"/>
  <c r="AB389"/>
  <c r="AD389" s="1"/>
  <c r="AB390"/>
  <c r="AD390" s="1"/>
  <c r="AB391"/>
  <c r="AD391" s="1"/>
  <c r="AB392"/>
  <c r="AD392" s="1"/>
  <c r="AB393"/>
  <c r="AD393" s="1"/>
  <c r="AB394"/>
  <c r="AD394" s="1"/>
  <c r="AB395"/>
  <c r="AD395" s="1"/>
  <c r="AB396"/>
  <c r="AD396" s="1"/>
  <c r="AB397"/>
  <c r="AD397" s="1"/>
  <c r="AB398"/>
  <c r="AD398" s="1"/>
  <c r="AB483"/>
  <c r="AD483" s="1"/>
  <c r="X376"/>
  <c r="Z376" s="1"/>
  <c r="X377"/>
  <c r="Z377" s="1"/>
  <c r="X378"/>
  <c r="Z378" s="1"/>
  <c r="X379"/>
  <c r="Z379" s="1"/>
  <c r="X380"/>
  <c r="Z380" s="1"/>
  <c r="X381"/>
  <c r="Z381" s="1"/>
  <c r="X382"/>
  <c r="Z382" s="1"/>
  <c r="X383"/>
  <c r="Z383" s="1"/>
  <c r="X384"/>
  <c r="Z384" s="1"/>
  <c r="X385"/>
  <c r="Z385" s="1"/>
  <c r="X386"/>
  <c r="Z386" s="1"/>
  <c r="X387"/>
  <c r="Z387" s="1"/>
  <c r="X388"/>
  <c r="Z388" s="1"/>
  <c r="X389"/>
  <c r="Z389" s="1"/>
  <c r="X390"/>
  <c r="Z390" s="1"/>
  <c r="X391"/>
  <c r="Z391" s="1"/>
  <c r="X392"/>
  <c r="Z392" s="1"/>
  <c r="X393"/>
  <c r="Z393" s="1"/>
  <c r="X394"/>
  <c r="Z394" s="1"/>
  <c r="X395"/>
  <c r="Z395" s="1"/>
  <c r="X396"/>
  <c r="T371"/>
  <c r="V371" s="1"/>
  <c r="T376"/>
  <c r="V376" s="1"/>
  <c r="T377"/>
  <c r="V377" s="1"/>
  <c r="T378"/>
  <c r="V378" s="1"/>
  <c r="T379"/>
  <c r="V379" s="1"/>
  <c r="T380"/>
  <c r="V380" s="1"/>
  <c r="T381"/>
  <c r="V381" s="1"/>
  <c r="T382"/>
  <c r="V382" s="1"/>
  <c r="T383"/>
  <c r="V383" s="1"/>
  <c r="T384"/>
  <c r="V384" s="1"/>
  <c r="T385"/>
  <c r="V385" s="1"/>
  <c r="T386"/>
  <c r="V386" s="1"/>
  <c r="T387"/>
  <c r="V387" s="1"/>
  <c r="T388"/>
  <c r="V388" s="1"/>
  <c r="T389"/>
  <c r="V389" s="1"/>
  <c r="T390"/>
  <c r="V390" s="1"/>
  <c r="T391"/>
  <c r="V391" s="1"/>
  <c r="T392"/>
  <c r="V392" s="1"/>
  <c r="T393"/>
  <c r="V393" s="1"/>
  <c r="T394"/>
  <c r="V394" s="1"/>
  <c r="T395"/>
  <c r="V395" s="1"/>
  <c r="T396"/>
  <c r="V396" s="1"/>
  <c r="T397"/>
  <c r="V397" s="1"/>
  <c r="T367"/>
  <c r="V367" s="1"/>
  <c r="T368"/>
  <c r="V368" s="1"/>
  <c r="T369"/>
  <c r="T370"/>
  <c r="V370" s="1"/>
  <c r="P368"/>
  <c r="R368" s="1"/>
  <c r="P369"/>
  <c r="P370"/>
  <c r="R370" s="1"/>
  <c r="P371"/>
  <c r="R371" s="1"/>
  <c r="P376"/>
  <c r="R376" s="1"/>
  <c r="P377"/>
  <c r="R377" s="1"/>
  <c r="P378"/>
  <c r="R378" s="1"/>
  <c r="P379"/>
  <c r="R379" s="1"/>
  <c r="P380"/>
  <c r="R380" s="1"/>
  <c r="P381"/>
  <c r="R381" s="1"/>
  <c r="P382"/>
  <c r="R382" s="1"/>
  <c r="P383"/>
  <c r="R383" s="1"/>
  <c r="P384"/>
  <c r="R384" s="1"/>
  <c r="P385"/>
  <c r="R385" s="1"/>
  <c r="P386"/>
  <c r="R386" s="1"/>
  <c r="P387"/>
  <c r="R387" s="1"/>
  <c r="P388"/>
  <c r="R388" s="1"/>
  <c r="P389"/>
  <c r="R389" s="1"/>
  <c r="P390"/>
  <c r="R390" s="1"/>
  <c r="P391"/>
  <c r="R391" s="1"/>
  <c r="P392"/>
  <c r="R392" s="1"/>
  <c r="P393"/>
  <c r="R393" s="1"/>
  <c r="P394"/>
  <c r="R394" s="1"/>
  <c r="P395"/>
  <c r="R395" s="1"/>
  <c r="P396"/>
  <c r="R396" s="1"/>
  <c r="P397"/>
  <c r="R397" s="1"/>
  <c r="P398"/>
  <c r="R398" s="1"/>
  <c r="P367"/>
  <c r="R367" s="1"/>
  <c r="BO394" l="1"/>
  <c r="BO395"/>
  <c r="BO396"/>
  <c r="BO377"/>
  <c r="BO380"/>
  <c r="BO378"/>
  <c r="BO376"/>
  <c r="BO379"/>
  <c r="BO385"/>
  <c r="BO383"/>
  <c r="BO381"/>
  <c r="BO384"/>
  <c r="BO382"/>
  <c r="BO393"/>
  <c r="BO391"/>
  <c r="BO389"/>
  <c r="BO387"/>
  <c r="BO392"/>
  <c r="BO390"/>
  <c r="BO388"/>
  <c r="BO386"/>
  <c r="BS207"/>
  <c r="AV300" i="54"/>
  <c r="P146" i="68" l="1"/>
  <c r="T201" l="1"/>
  <c r="P101"/>
  <c r="BS31" l="1"/>
  <c r="BR92" i="54" l="1"/>
  <c r="BS92" s="1"/>
  <c r="BS94" s="1"/>
  <c r="BS95" s="1"/>
  <c r="A415" l="1"/>
  <c r="A378" i="68"/>
  <c r="A379"/>
  <c r="A380"/>
  <c r="A381"/>
  <c r="A382"/>
  <c r="A383"/>
  <c r="A384"/>
  <c r="A385"/>
  <c r="A386"/>
  <c r="A387"/>
  <c r="A483"/>
  <c r="A377"/>
  <c r="A388"/>
  <c r="A389"/>
  <c r="A390"/>
  <c r="A391"/>
  <c r="A392"/>
  <c r="A393"/>
  <c r="A394"/>
  <c r="A395"/>
  <c r="A396"/>
  <c r="A400" i="54"/>
  <c r="A401"/>
  <c r="A402"/>
  <c r="A403"/>
  <c r="A404"/>
  <c r="A405"/>
  <c r="A406"/>
  <c r="A399"/>
  <c r="A407"/>
  <c r="A408"/>
  <c r="A398"/>
  <c r="A409"/>
  <c r="A410"/>
  <c r="A411"/>
  <c r="A396"/>
  <c r="A397"/>
  <c r="A412"/>
  <c r="A413"/>
  <c r="A414"/>
  <c r="A416"/>
  <c r="BL395" l="1"/>
  <c r="A395"/>
  <c r="BL394"/>
  <c r="A394"/>
  <c r="BN394" l="1"/>
  <c r="BO394" s="1"/>
  <c r="BN395"/>
  <c r="BO395" s="1"/>
  <c r="A350" i="68"/>
  <c r="X299" l="1"/>
  <c r="Z299" s="1"/>
  <c r="X300"/>
  <c r="Z300" s="1"/>
  <c r="X301"/>
  <c r="Z301" s="1"/>
  <c r="X302"/>
  <c r="Z302" s="1"/>
  <c r="X303"/>
  <c r="Z303" s="1"/>
  <c r="X304"/>
  <c r="Z304" s="1"/>
  <c r="X305"/>
  <c r="Z305" s="1"/>
  <c r="X306"/>
  <c r="Z306" s="1"/>
  <c r="X307"/>
  <c r="X308"/>
  <c r="Z308" s="1"/>
  <c r="X309"/>
  <c r="Z309" s="1"/>
  <c r="X310"/>
  <c r="Z310" s="1"/>
  <c r="X311"/>
  <c r="Z311" s="1"/>
  <c r="Z312"/>
  <c r="X313"/>
  <c r="Z313" s="1"/>
  <c r="X314"/>
  <c r="Z314" s="1"/>
  <c r="X315"/>
  <c r="Z315" s="1"/>
  <c r="X316"/>
  <c r="Z316" s="1"/>
  <c r="X317"/>
  <c r="Z317" s="1"/>
  <c r="X318"/>
  <c r="Z318" s="1"/>
  <c r="X319"/>
  <c r="Z319" s="1"/>
  <c r="X320"/>
  <c r="Z320" s="1"/>
  <c r="X321"/>
  <c r="Z321" s="1"/>
  <c r="X322"/>
  <c r="Z322" s="1"/>
  <c r="X323"/>
  <c r="Z323" s="1"/>
  <c r="X324"/>
  <c r="Z324" s="1"/>
  <c r="X325"/>
  <c r="Z325" s="1"/>
  <c r="X326"/>
  <c r="Z326" s="1"/>
  <c r="X327"/>
  <c r="Z327" s="1"/>
  <c r="X328"/>
  <c r="Z328" s="1"/>
  <c r="X329"/>
  <c r="Z329" s="1"/>
  <c r="X330"/>
  <c r="Z330" s="1"/>
  <c r="X331"/>
  <c r="Z331" s="1"/>
  <c r="X332"/>
  <c r="Z332" s="1"/>
  <c r="X333"/>
  <c r="Z333" s="1"/>
  <c r="X334"/>
  <c r="Z334" s="1"/>
  <c r="X335"/>
  <c r="Z335" s="1"/>
  <c r="X336"/>
  <c r="Z336" s="1"/>
  <c r="X337"/>
  <c r="Z337" s="1"/>
  <c r="X338"/>
  <c r="Z338" s="1"/>
  <c r="X339"/>
  <c r="Z339" s="1"/>
  <c r="X340"/>
  <c r="Z340" s="1"/>
  <c r="X341"/>
  <c r="Z341" s="1"/>
  <c r="X342"/>
  <c r="Z342" s="1"/>
  <c r="X343"/>
  <c r="Z343" s="1"/>
  <c r="X344"/>
  <c r="Z344" s="1"/>
  <c r="X345"/>
  <c r="Z345" s="1"/>
  <c r="X346"/>
  <c r="Z346" s="1"/>
  <c r="X347"/>
  <c r="Z347" s="1"/>
  <c r="X348"/>
  <c r="Z348" s="1"/>
  <c r="X349"/>
  <c r="Z349" s="1"/>
  <c r="X350"/>
  <c r="Z350" s="1"/>
  <c r="X351"/>
  <c r="Z351" s="1"/>
  <c r="X352"/>
  <c r="Z352" s="1"/>
  <c r="X353"/>
  <c r="Z353" s="1"/>
  <c r="X354"/>
  <c r="Z354" s="1"/>
  <c r="X355"/>
  <c r="Z355" s="1"/>
  <c r="X356"/>
  <c r="Z356" s="1"/>
  <c r="X357"/>
  <c r="Z357" s="1"/>
  <c r="X358"/>
  <c r="Z358" s="1"/>
  <c r="X359"/>
  <c r="Z359" s="1"/>
  <c r="X360"/>
  <c r="Z360" s="1"/>
  <c r="X361"/>
  <c r="X362"/>
  <c r="Z362" s="1"/>
  <c r="X363"/>
  <c r="Z363" s="1"/>
  <c r="X364"/>
  <c r="Z364" s="1"/>
  <c r="X365"/>
  <c r="Z365" s="1"/>
  <c r="X366"/>
  <c r="Z366" s="1"/>
  <c r="X367"/>
  <c r="Z367" s="1"/>
  <c r="BO367" s="1"/>
  <c r="X368"/>
  <c r="Z368" s="1"/>
  <c r="BO368" s="1"/>
  <c r="X369"/>
  <c r="BO369" s="1"/>
  <c r="X370"/>
  <c r="Z370" s="1"/>
  <c r="BO370" s="1"/>
  <c r="X371"/>
  <c r="Z371" s="1"/>
  <c r="BO371" s="1"/>
  <c r="X397"/>
  <c r="Z397" s="1"/>
  <c r="BO397" s="1"/>
  <c r="X398"/>
  <c r="Z398" s="1"/>
  <c r="BO392" i="54"/>
  <c r="A392"/>
  <c r="A393"/>
  <c r="BH124"/>
  <c r="BJ124" s="1"/>
  <c r="BL391"/>
  <c r="BN391" s="1"/>
  <c r="BO391" s="1"/>
  <c r="A391"/>
  <c r="A367" i="68"/>
  <c r="A368"/>
  <c r="A369"/>
  <c r="A370"/>
  <c r="A371"/>
  <c r="A397"/>
  <c r="BS140" i="54"/>
  <c r="BN417"/>
  <c r="A343" i="68"/>
  <c r="A344"/>
  <c r="A345"/>
  <c r="A346"/>
  <c r="A347"/>
  <c r="A348"/>
  <c r="A349"/>
  <c r="A351"/>
  <c r="A352"/>
  <c r="A353"/>
  <c r="A354"/>
  <c r="A355"/>
  <c r="A356"/>
  <c r="A357"/>
  <c r="A358"/>
  <c r="A359"/>
  <c r="A360"/>
  <c r="A361"/>
  <c r="A362"/>
  <c r="A363"/>
  <c r="A364"/>
  <c r="A365"/>
  <c r="A366"/>
  <c r="BD313" i="54"/>
  <c r="BF313" s="1"/>
  <c r="BH313"/>
  <c r="BJ313" s="1"/>
  <c r="AJ171"/>
  <c r="AL171" s="1"/>
  <c r="AJ172"/>
  <c r="AL172" s="1"/>
  <c r="AJ173"/>
  <c r="AL173" s="1"/>
  <c r="AJ174"/>
  <c r="AL174" s="1"/>
  <c r="AJ175"/>
  <c r="AL175" s="1"/>
  <c r="AJ176"/>
  <c r="AL176" s="1"/>
  <c r="AJ177"/>
  <c r="AL177" s="1"/>
  <c r="AJ178"/>
  <c r="AL178" s="1"/>
  <c r="AJ179"/>
  <c r="AL179" s="1"/>
  <c r="AJ180"/>
  <c r="AL180" s="1"/>
  <c r="AJ181"/>
  <c r="AL181" s="1"/>
  <c r="AJ182"/>
  <c r="AL182" s="1"/>
  <c r="AJ183"/>
  <c r="AL183" s="1"/>
  <c r="AJ184"/>
  <c r="AL184" s="1"/>
  <c r="AJ185"/>
  <c r="AL185" s="1"/>
  <c r="AJ186"/>
  <c r="AL186" s="1"/>
  <c r="AJ187"/>
  <c r="AL187" s="1"/>
  <c r="AJ188"/>
  <c r="AL188" s="1"/>
  <c r="AJ189"/>
  <c r="AL189" s="1"/>
  <c r="AJ190"/>
  <c r="AL190" s="1"/>
  <c r="AJ191"/>
  <c r="AL191" s="1"/>
  <c r="AJ192"/>
  <c r="AL192" s="1"/>
  <c r="AJ193"/>
  <c r="AL193" s="1"/>
  <c r="AJ194"/>
  <c r="AL194" s="1"/>
  <c r="AJ195"/>
  <c r="AL195" s="1"/>
  <c r="AJ196"/>
  <c r="AL196" s="1"/>
  <c r="AJ197"/>
  <c r="AL197" s="1"/>
  <c r="AJ198"/>
  <c r="AL198" s="1"/>
  <c r="AJ199"/>
  <c r="AL199" s="1"/>
  <c r="AJ200"/>
  <c r="AL200" s="1"/>
  <c r="AJ201"/>
  <c r="AL201" s="1"/>
  <c r="AJ202"/>
  <c r="AL202" s="1"/>
  <c r="AJ203"/>
  <c r="AL203" s="1"/>
  <c r="AJ204"/>
  <c r="AL204" s="1"/>
  <c r="AJ205"/>
  <c r="AL205" s="1"/>
  <c r="AJ206"/>
  <c r="AL206" s="1"/>
  <c r="AJ207"/>
  <c r="AL207" s="1"/>
  <c r="AJ208"/>
  <c r="AL208" s="1"/>
  <c r="AJ209"/>
  <c r="AL209" s="1"/>
  <c r="AJ210"/>
  <c r="AL210" s="1"/>
  <c r="AJ211"/>
  <c r="AL211" s="1"/>
  <c r="AJ212"/>
  <c r="AL212" s="1"/>
  <c r="AJ213"/>
  <c r="AL213" s="1"/>
  <c r="AJ214"/>
  <c r="AL214" s="1"/>
  <c r="AJ215"/>
  <c r="AL215" s="1"/>
  <c r="AJ216"/>
  <c r="AL216" s="1"/>
  <c r="AJ217"/>
  <c r="AL217" s="1"/>
  <c r="AJ218"/>
  <c r="AL218" s="1"/>
  <c r="AJ219"/>
  <c r="AL219" s="1"/>
  <c r="AJ220"/>
  <c r="AL220" s="1"/>
  <c r="AJ221"/>
  <c r="AL221" s="1"/>
  <c r="AJ222"/>
  <c r="AL222" s="1"/>
  <c r="AJ223"/>
  <c r="AL223" s="1"/>
  <c r="AJ224"/>
  <c r="AL224" s="1"/>
  <c r="AJ225"/>
  <c r="AL225" s="1"/>
  <c r="AJ226"/>
  <c r="AL226" s="1"/>
  <c r="AJ227"/>
  <c r="AL227" s="1"/>
  <c r="AJ228"/>
  <c r="AL228" s="1"/>
  <c r="AJ229"/>
  <c r="AL229" s="1"/>
  <c r="AJ230"/>
  <c r="AL230" s="1"/>
  <c r="AJ231"/>
  <c r="AL231" s="1"/>
  <c r="AJ232"/>
  <c r="AL232" s="1"/>
  <c r="AJ233"/>
  <c r="AL233" s="1"/>
  <c r="AJ234"/>
  <c r="AL234" s="1"/>
  <c r="AJ235"/>
  <c r="AL235" s="1"/>
  <c r="AJ236"/>
  <c r="AL236" s="1"/>
  <c r="AJ237"/>
  <c r="AL237" s="1"/>
  <c r="AJ238"/>
  <c r="AL238" s="1"/>
  <c r="AJ239"/>
  <c r="AL239" s="1"/>
  <c r="AJ240"/>
  <c r="AL240" s="1"/>
  <c r="AJ241"/>
  <c r="AL241" s="1"/>
  <c r="AJ242"/>
  <c r="AL242" s="1"/>
  <c r="AJ243"/>
  <c r="AL243" s="1"/>
  <c r="AJ244"/>
  <c r="AL244" s="1"/>
  <c r="AJ245"/>
  <c r="AL245" s="1"/>
  <c r="AJ246"/>
  <c r="AL246" s="1"/>
  <c r="AJ247"/>
  <c r="AL247" s="1"/>
  <c r="AJ248"/>
  <c r="AL248" s="1"/>
  <c r="AJ249"/>
  <c r="AL249" s="1"/>
  <c r="AJ250"/>
  <c r="AL250" s="1"/>
  <c r="AJ251"/>
  <c r="AL251" s="1"/>
  <c r="AJ252"/>
  <c r="AL252" s="1"/>
  <c r="AJ253"/>
  <c r="AL253" s="1"/>
  <c r="AJ254"/>
  <c r="AL254" s="1"/>
  <c r="AJ255"/>
  <c r="AL255" s="1"/>
  <c r="AJ256"/>
  <c r="AL256" s="1"/>
  <c r="AJ257"/>
  <c r="AL257" s="1"/>
  <c r="AJ258"/>
  <c r="AL258" s="1"/>
  <c r="AJ259"/>
  <c r="AL259" s="1"/>
  <c r="AJ260"/>
  <c r="AL260" s="1"/>
  <c r="AJ261"/>
  <c r="AL261" s="1"/>
  <c r="AJ262"/>
  <c r="AL262" s="1"/>
  <c r="AJ263"/>
  <c r="AL263" s="1"/>
  <c r="AJ264"/>
  <c r="AL264" s="1"/>
  <c r="AJ265"/>
  <c r="AL265" s="1"/>
  <c r="AJ266"/>
  <c r="AL266" s="1"/>
  <c r="AJ267"/>
  <c r="AL267" s="1"/>
  <c r="AJ268"/>
  <c r="AL268" s="1"/>
  <c r="AJ269"/>
  <c r="AL269" s="1"/>
  <c r="AJ270"/>
  <c r="AL270" s="1"/>
  <c r="AJ271"/>
  <c r="AL271" s="1"/>
  <c r="AJ272"/>
  <c r="AL272" s="1"/>
  <c r="AJ273"/>
  <c r="AL273" s="1"/>
  <c r="AJ274"/>
  <c r="AL274" s="1"/>
  <c r="AJ275"/>
  <c r="AL275" s="1"/>
  <c r="AJ276"/>
  <c r="AL276" s="1"/>
  <c r="AJ277"/>
  <c r="AL277" s="1"/>
  <c r="AJ278"/>
  <c r="AL278" s="1"/>
  <c r="AJ279"/>
  <c r="AL279" s="1"/>
  <c r="AJ280"/>
  <c r="AJ281"/>
  <c r="AL281" s="1"/>
  <c r="AJ282"/>
  <c r="AL282" s="1"/>
  <c r="AJ283"/>
  <c r="AL283" s="1"/>
  <c r="AJ284"/>
  <c r="AL284" s="1"/>
  <c r="AJ285"/>
  <c r="AL285" s="1"/>
  <c r="AJ286"/>
  <c r="AL286" s="1"/>
  <c r="AJ287"/>
  <c r="AL287" s="1"/>
  <c r="AJ288"/>
  <c r="AL288" s="1"/>
  <c r="AJ289"/>
  <c r="AL289" s="1"/>
  <c r="AJ290"/>
  <c r="AL290" s="1"/>
  <c r="AJ291"/>
  <c r="AL291" s="1"/>
  <c r="AJ292"/>
  <c r="AL292" s="1"/>
  <c r="AJ293"/>
  <c r="AL293" s="1"/>
  <c r="AJ294"/>
  <c r="AL294" s="1"/>
  <c r="AJ295"/>
  <c r="AL295" s="1"/>
  <c r="AJ296"/>
  <c r="AL296" s="1"/>
  <c r="AJ297"/>
  <c r="AL297" s="1"/>
  <c r="AJ298"/>
  <c r="AL298" s="1"/>
  <c r="AJ299"/>
  <c r="AL299" s="1"/>
  <c r="AJ300"/>
  <c r="AL300" s="1"/>
  <c r="AJ301"/>
  <c r="AL301" s="1"/>
  <c r="AJ302"/>
  <c r="AL302" s="1"/>
  <c r="AJ303"/>
  <c r="AL303" s="1"/>
  <c r="AJ304"/>
  <c r="AL304" s="1"/>
  <c r="AJ305"/>
  <c r="AL305" s="1"/>
  <c r="AJ306"/>
  <c r="AL306" s="1"/>
  <c r="AJ307"/>
  <c r="AL307" s="1"/>
  <c r="AJ308"/>
  <c r="AL308" s="1"/>
  <c r="AJ309"/>
  <c r="AL309" s="1"/>
  <c r="AJ310"/>
  <c r="AL310" s="1"/>
  <c r="AJ311"/>
  <c r="AL311" s="1"/>
  <c r="AJ312"/>
  <c r="AL312" s="1"/>
  <c r="AJ313"/>
  <c r="AL313" s="1"/>
  <c r="AJ314"/>
  <c r="AL314" s="1"/>
  <c r="AJ315"/>
  <c r="AL315" s="1"/>
  <c r="AJ316"/>
  <c r="AL316" s="1"/>
  <c r="AJ317"/>
  <c r="AL317" s="1"/>
  <c r="AJ318"/>
  <c r="AL318" s="1"/>
  <c r="AJ319"/>
  <c r="AL319" s="1"/>
  <c r="AJ320"/>
  <c r="AL320" s="1"/>
  <c r="AJ321"/>
  <c r="AL321" s="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P229" i="68"/>
  <c r="R229" s="1"/>
  <c r="X184"/>
  <c r="Z184" s="1"/>
  <c r="BS167" i="54"/>
  <c r="P299" i="68"/>
  <c r="T299"/>
  <c r="V299" s="1"/>
  <c r="P300"/>
  <c r="R300" s="1"/>
  <c r="T300"/>
  <c r="V300" s="1"/>
  <c r="P301"/>
  <c r="T301"/>
  <c r="V301" s="1"/>
  <c r="P302"/>
  <c r="R302" s="1"/>
  <c r="T302"/>
  <c r="V302" s="1"/>
  <c r="P303"/>
  <c r="R303" s="1"/>
  <c r="T303"/>
  <c r="V303" s="1"/>
  <c r="P304"/>
  <c r="R304" s="1"/>
  <c r="T304"/>
  <c r="V304" s="1"/>
  <c r="P305"/>
  <c r="R305" s="1"/>
  <c r="T305"/>
  <c r="V305" s="1"/>
  <c r="P306"/>
  <c r="R306" s="1"/>
  <c r="T306"/>
  <c r="V306" s="1"/>
  <c r="P307"/>
  <c r="T307"/>
  <c r="P308"/>
  <c r="R308" s="1"/>
  <c r="T308"/>
  <c r="V308" s="1"/>
  <c r="P309"/>
  <c r="R309" s="1"/>
  <c r="T309"/>
  <c r="V309" s="1"/>
  <c r="P310"/>
  <c r="R310" s="1"/>
  <c r="T310"/>
  <c r="V310" s="1"/>
  <c r="P311"/>
  <c r="T311"/>
  <c r="V311" s="1"/>
  <c r="P312"/>
  <c r="R312" s="1"/>
  <c r="T312"/>
  <c r="V312" s="1"/>
  <c r="P313"/>
  <c r="R313" s="1"/>
  <c r="T313"/>
  <c r="V313" s="1"/>
  <c r="P314"/>
  <c r="R314" s="1"/>
  <c r="T314"/>
  <c r="V314" s="1"/>
  <c r="P315"/>
  <c r="R315" s="1"/>
  <c r="T315"/>
  <c r="V315" s="1"/>
  <c r="P316"/>
  <c r="R316" s="1"/>
  <c r="T316"/>
  <c r="V316" s="1"/>
  <c r="P317"/>
  <c r="R317" s="1"/>
  <c r="T317"/>
  <c r="V317" s="1"/>
  <c r="P318"/>
  <c r="R318" s="1"/>
  <c r="T318"/>
  <c r="P319"/>
  <c r="R319" s="1"/>
  <c r="T319"/>
  <c r="V319" s="1"/>
  <c r="P320"/>
  <c r="T320"/>
  <c r="V320" s="1"/>
  <c r="P321"/>
  <c r="T321"/>
  <c r="V321" s="1"/>
  <c r="P322"/>
  <c r="R322" s="1"/>
  <c r="T322"/>
  <c r="V322" s="1"/>
  <c r="P323"/>
  <c r="R323" s="1"/>
  <c r="T323"/>
  <c r="P324"/>
  <c r="R324" s="1"/>
  <c r="T324"/>
  <c r="V324" s="1"/>
  <c r="P325"/>
  <c r="R325" s="1"/>
  <c r="T325"/>
  <c r="V325" s="1"/>
  <c r="P326"/>
  <c r="R326" s="1"/>
  <c r="T326"/>
  <c r="V326" s="1"/>
  <c r="P327"/>
  <c r="T327"/>
  <c r="V327" s="1"/>
  <c r="P328"/>
  <c r="R328" s="1"/>
  <c r="T328"/>
  <c r="V328" s="1"/>
  <c r="P329"/>
  <c r="R329" s="1"/>
  <c r="T329"/>
  <c r="V329" s="1"/>
  <c r="P330"/>
  <c r="R330" s="1"/>
  <c r="T330"/>
  <c r="V330" s="1"/>
  <c r="P331"/>
  <c r="R331" s="1"/>
  <c r="T331"/>
  <c r="V331" s="1"/>
  <c r="P332"/>
  <c r="R332" s="1"/>
  <c r="T332"/>
  <c r="V332" s="1"/>
  <c r="P333"/>
  <c r="R333" s="1"/>
  <c r="T333"/>
  <c r="V333" s="1"/>
  <c r="P334"/>
  <c r="R334" s="1"/>
  <c r="T334"/>
  <c r="P335"/>
  <c r="R335" s="1"/>
  <c r="T335"/>
  <c r="V335" s="1"/>
  <c r="P336"/>
  <c r="R336" s="1"/>
  <c r="T336"/>
  <c r="V336" s="1"/>
  <c r="P337"/>
  <c r="R337" s="1"/>
  <c r="T337"/>
  <c r="V337" s="1"/>
  <c r="P338"/>
  <c r="R338" s="1"/>
  <c r="T338"/>
  <c r="V338" s="1"/>
  <c r="P339"/>
  <c r="R339" s="1"/>
  <c r="T339"/>
  <c r="V339" s="1"/>
  <c r="P340"/>
  <c r="R340" s="1"/>
  <c r="T340"/>
  <c r="V340" s="1"/>
  <c r="P341"/>
  <c r="R341" s="1"/>
  <c r="T341"/>
  <c r="V341" s="1"/>
  <c r="P342"/>
  <c r="R342" s="1"/>
  <c r="T342"/>
  <c r="V342" s="1"/>
  <c r="P343"/>
  <c r="R343" s="1"/>
  <c r="T343"/>
  <c r="V343" s="1"/>
  <c r="P344"/>
  <c r="R344" s="1"/>
  <c r="T344"/>
  <c r="V344" s="1"/>
  <c r="P345"/>
  <c r="R345" s="1"/>
  <c r="T345"/>
  <c r="V345" s="1"/>
  <c r="P346"/>
  <c r="R346" s="1"/>
  <c r="T346"/>
  <c r="V346" s="1"/>
  <c r="P347"/>
  <c r="R347" s="1"/>
  <c r="T347"/>
  <c r="V347" s="1"/>
  <c r="P348"/>
  <c r="R348" s="1"/>
  <c r="T348"/>
  <c r="V348" s="1"/>
  <c r="P349"/>
  <c r="R349" s="1"/>
  <c r="T349"/>
  <c r="V349" s="1"/>
  <c r="P350"/>
  <c r="R350" s="1"/>
  <c r="T350"/>
  <c r="V350" s="1"/>
  <c r="P351"/>
  <c r="R351" s="1"/>
  <c r="T351"/>
  <c r="V351" s="1"/>
  <c r="P352"/>
  <c r="R352" s="1"/>
  <c r="T352"/>
  <c r="V352" s="1"/>
  <c r="P353"/>
  <c r="R353" s="1"/>
  <c r="T353"/>
  <c r="V353" s="1"/>
  <c r="P354"/>
  <c r="R354" s="1"/>
  <c r="T354"/>
  <c r="P355"/>
  <c r="R355" s="1"/>
  <c r="T355"/>
  <c r="V355" s="1"/>
  <c r="P356"/>
  <c r="R356" s="1"/>
  <c r="T356"/>
  <c r="V356" s="1"/>
  <c r="P357"/>
  <c r="R357" s="1"/>
  <c r="T357"/>
  <c r="V357" s="1"/>
  <c r="P358"/>
  <c r="R358" s="1"/>
  <c r="T358"/>
  <c r="V358" s="1"/>
  <c r="P359"/>
  <c r="R359" s="1"/>
  <c r="T359"/>
  <c r="V359" s="1"/>
  <c r="P360"/>
  <c r="R360" s="1"/>
  <c r="T360"/>
  <c r="V360" s="1"/>
  <c r="P361"/>
  <c r="R361" s="1"/>
  <c r="T361"/>
  <c r="V361" s="1"/>
  <c r="P362"/>
  <c r="R362" s="1"/>
  <c r="T362"/>
  <c r="V362" s="1"/>
  <c r="P363"/>
  <c r="R363" s="1"/>
  <c r="T363"/>
  <c r="V363" s="1"/>
  <c r="P364"/>
  <c r="R364" s="1"/>
  <c r="T364"/>
  <c r="V364" s="1"/>
  <c r="P365"/>
  <c r="R365" s="1"/>
  <c r="T365"/>
  <c r="V365" s="1"/>
  <c r="P366"/>
  <c r="R366" s="1"/>
  <c r="T366"/>
  <c r="V366" s="1"/>
  <c r="T398"/>
  <c r="V398" s="1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BL390" i="54"/>
  <c r="BN390" s="1"/>
  <c r="BH390"/>
  <c r="BJ390" s="1"/>
  <c r="BD390"/>
  <c r="BF390" s="1"/>
  <c r="BL219"/>
  <c r="BN219" s="1"/>
  <c r="AZ389"/>
  <c r="BB389" s="1"/>
  <c r="BL389"/>
  <c r="BH389"/>
  <c r="BJ389" s="1"/>
  <c r="BD389"/>
  <c r="BF389" s="1"/>
  <c r="AV345"/>
  <c r="AX345" s="1"/>
  <c r="AV346"/>
  <c r="AX346" s="1"/>
  <c r="AV347"/>
  <c r="AX347" s="1"/>
  <c r="AV348"/>
  <c r="AX348" s="1"/>
  <c r="AV349"/>
  <c r="AX349" s="1"/>
  <c r="AV350"/>
  <c r="AX350" s="1"/>
  <c r="AV351"/>
  <c r="AX351" s="1"/>
  <c r="AV352"/>
  <c r="AX352" s="1"/>
  <c r="AV353"/>
  <c r="AV354"/>
  <c r="AV355"/>
  <c r="AV356"/>
  <c r="AV357"/>
  <c r="AV358"/>
  <c r="AV359"/>
  <c r="AV360"/>
  <c r="AV361"/>
  <c r="AV362"/>
  <c r="AV363"/>
  <c r="AV364"/>
  <c r="AV365"/>
  <c r="AV366"/>
  <c r="AV367"/>
  <c r="AV368"/>
  <c r="AV369"/>
  <c r="AV370"/>
  <c r="AV371"/>
  <c r="AV372"/>
  <c r="AV373"/>
  <c r="AV374"/>
  <c r="AV375"/>
  <c r="AV376"/>
  <c r="AV377"/>
  <c r="AV378"/>
  <c r="AV379"/>
  <c r="AV380"/>
  <c r="AV381"/>
  <c r="AV382"/>
  <c r="AX382" s="1"/>
  <c r="AV383"/>
  <c r="AV384"/>
  <c r="AV385"/>
  <c r="AV386"/>
  <c r="AV387"/>
  <c r="AV388"/>
  <c r="AX388" s="1"/>
  <c r="AV389"/>
  <c r="AX389" s="1"/>
  <c r="AV416"/>
  <c r="AX416" s="1"/>
  <c r="AR316"/>
  <c r="AT316" s="1"/>
  <c r="AR317"/>
  <c r="AT317" s="1"/>
  <c r="AR318"/>
  <c r="AT318" s="1"/>
  <c r="AR319"/>
  <c r="AT319" s="1"/>
  <c r="AR320"/>
  <c r="AT320" s="1"/>
  <c r="AR321"/>
  <c r="AT321" s="1"/>
  <c r="AR322"/>
  <c r="AT322" s="1"/>
  <c r="AR323"/>
  <c r="AT323" s="1"/>
  <c r="AR324"/>
  <c r="AT324" s="1"/>
  <c r="AR325"/>
  <c r="AT325" s="1"/>
  <c r="AR326"/>
  <c r="AT326" s="1"/>
  <c r="AR327"/>
  <c r="AT327" s="1"/>
  <c r="AR328"/>
  <c r="AT328" s="1"/>
  <c r="AR329"/>
  <c r="AT329" s="1"/>
  <c r="AR330"/>
  <c r="AT330" s="1"/>
  <c r="AR331"/>
  <c r="AT331" s="1"/>
  <c r="AR332"/>
  <c r="AT332" s="1"/>
  <c r="AR333"/>
  <c r="AT333" s="1"/>
  <c r="AR334"/>
  <c r="AT334" s="1"/>
  <c r="AR335"/>
  <c r="AT335" s="1"/>
  <c r="AR336"/>
  <c r="AT336" s="1"/>
  <c r="AR337"/>
  <c r="AT337" s="1"/>
  <c r="AR338"/>
  <c r="AT338" s="1"/>
  <c r="AR339"/>
  <c r="AT339" s="1"/>
  <c r="AR340"/>
  <c r="AT340" s="1"/>
  <c r="AR341"/>
  <c r="AT341" s="1"/>
  <c r="AR342"/>
  <c r="AT342" s="1"/>
  <c r="AR343"/>
  <c r="AT343" s="1"/>
  <c r="AR344"/>
  <c r="AT344" s="1"/>
  <c r="AR345"/>
  <c r="AT345" s="1"/>
  <c r="AR346"/>
  <c r="AT346" s="1"/>
  <c r="AR347"/>
  <c r="AT347" s="1"/>
  <c r="AR348"/>
  <c r="AT348" s="1"/>
  <c r="AR349"/>
  <c r="AT349" s="1"/>
  <c r="AR350"/>
  <c r="AT350" s="1"/>
  <c r="AR351"/>
  <c r="AT351" s="1"/>
  <c r="AR352"/>
  <c r="AT352" s="1"/>
  <c r="AR353"/>
  <c r="AR354"/>
  <c r="AR355"/>
  <c r="AR356"/>
  <c r="AR357"/>
  <c r="AR358"/>
  <c r="AR359"/>
  <c r="AR360"/>
  <c r="AR361"/>
  <c r="AR362"/>
  <c r="AR363"/>
  <c r="AR364"/>
  <c r="AR365"/>
  <c r="AR366"/>
  <c r="AR367"/>
  <c r="AR368"/>
  <c r="AR369"/>
  <c r="AR370"/>
  <c r="AR371"/>
  <c r="AR372"/>
  <c r="AR373"/>
  <c r="AR374"/>
  <c r="AR375"/>
  <c r="AR376"/>
  <c r="AR377"/>
  <c r="AR378"/>
  <c r="AR379"/>
  <c r="AR380"/>
  <c r="AR381"/>
  <c r="AR382"/>
  <c r="AT382" s="1"/>
  <c r="AR383"/>
  <c r="AT383" s="1"/>
  <c r="AR384"/>
  <c r="AT384" s="1"/>
  <c r="AR385"/>
  <c r="AT385" s="1"/>
  <c r="AR386"/>
  <c r="AT386" s="1"/>
  <c r="AR387"/>
  <c r="AT387" s="1"/>
  <c r="AR388"/>
  <c r="AT388" s="1"/>
  <c r="AR389"/>
  <c r="AT389" s="1"/>
  <c r="AR416"/>
  <c r="AT416" s="1"/>
  <c r="AN386"/>
  <c r="AP386" s="1"/>
  <c r="AN387"/>
  <c r="AP387" s="1"/>
  <c r="AN388"/>
  <c r="AP388" s="1"/>
  <c r="AN389"/>
  <c r="AP389" s="1"/>
  <c r="AN416"/>
  <c r="AP416" s="1"/>
  <c r="AN323"/>
  <c r="AP323" s="1"/>
  <c r="AN324"/>
  <c r="AP324" s="1"/>
  <c r="AN325"/>
  <c r="AP325" s="1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P382" s="1"/>
  <c r="AN383"/>
  <c r="AP383" s="1"/>
  <c r="AN384"/>
  <c r="AP384" s="1"/>
  <c r="AN385"/>
  <c r="AP385" s="1"/>
  <c r="AN322"/>
  <c r="AP322" s="1"/>
  <c r="A81"/>
  <c r="AV203"/>
  <c r="AX203" s="1"/>
  <c r="BS31"/>
  <c r="BS32" s="1"/>
  <c r="P261" i="68"/>
  <c r="R261" s="1"/>
  <c r="P262"/>
  <c r="R262" s="1"/>
  <c r="P263"/>
  <c r="R263" s="1"/>
  <c r="P264"/>
  <c r="R264" s="1"/>
  <c r="P265"/>
  <c r="R265" s="1"/>
  <c r="P266"/>
  <c r="R266" s="1"/>
  <c r="P267"/>
  <c r="R267" s="1"/>
  <c r="P268"/>
  <c r="R268" s="1"/>
  <c r="P269"/>
  <c r="R269" s="1"/>
  <c r="P270"/>
  <c r="R270" s="1"/>
  <c r="P271"/>
  <c r="R271" s="1"/>
  <c r="P272"/>
  <c r="R272" s="1"/>
  <c r="P273"/>
  <c r="R273" s="1"/>
  <c r="P274"/>
  <c r="R274" s="1"/>
  <c r="P275"/>
  <c r="P276"/>
  <c r="R276" s="1"/>
  <c r="P277"/>
  <c r="R277" s="1"/>
  <c r="P278"/>
  <c r="R278" s="1"/>
  <c r="P279"/>
  <c r="R279" s="1"/>
  <c r="P280"/>
  <c r="R280" s="1"/>
  <c r="P281"/>
  <c r="R281" s="1"/>
  <c r="P282"/>
  <c r="R282" s="1"/>
  <c r="P283"/>
  <c r="R283" s="1"/>
  <c r="P284"/>
  <c r="P285"/>
  <c r="R285" s="1"/>
  <c r="P286"/>
  <c r="R286" s="1"/>
  <c r="P287"/>
  <c r="R287" s="1"/>
  <c r="P288"/>
  <c r="R288" s="1"/>
  <c r="P289"/>
  <c r="P290"/>
  <c r="R290" s="1"/>
  <c r="P291"/>
  <c r="R291" s="1"/>
  <c r="P292"/>
  <c r="R292" s="1"/>
  <c r="P293"/>
  <c r="R293" s="1"/>
  <c r="P294"/>
  <c r="R294" s="1"/>
  <c r="P296"/>
  <c r="R296" s="1"/>
  <c r="P297"/>
  <c r="R297" s="1"/>
  <c r="P298"/>
  <c r="R298" s="1"/>
  <c r="P84"/>
  <c r="R84" s="1"/>
  <c r="P85"/>
  <c r="R85" s="1"/>
  <c r="P86"/>
  <c r="R86" s="1"/>
  <c r="P87"/>
  <c r="R87" s="1"/>
  <c r="P88"/>
  <c r="R88" s="1"/>
  <c r="P89"/>
  <c r="P90"/>
  <c r="R90" s="1"/>
  <c r="P91"/>
  <c r="R91" s="1"/>
  <c r="P92"/>
  <c r="R92" s="1"/>
  <c r="P93"/>
  <c r="R93" s="1"/>
  <c r="P94"/>
  <c r="R94" s="1"/>
  <c r="P95"/>
  <c r="R95" s="1"/>
  <c r="P96"/>
  <c r="R96" s="1"/>
  <c r="P97"/>
  <c r="R97" s="1"/>
  <c r="P98"/>
  <c r="R98" s="1"/>
  <c r="P99"/>
  <c r="R99" s="1"/>
  <c r="P100"/>
  <c r="R100" s="1"/>
  <c r="R101"/>
  <c r="P102"/>
  <c r="R102" s="1"/>
  <c r="P103"/>
  <c r="R103" s="1"/>
  <c r="P104"/>
  <c r="R104" s="1"/>
  <c r="P105"/>
  <c r="R105" s="1"/>
  <c r="P106"/>
  <c r="R106" s="1"/>
  <c r="P107"/>
  <c r="R107" s="1"/>
  <c r="P108"/>
  <c r="R108" s="1"/>
  <c r="P109"/>
  <c r="R109" s="1"/>
  <c r="P110"/>
  <c r="R110" s="1"/>
  <c r="P111"/>
  <c r="R111" s="1"/>
  <c r="P112"/>
  <c r="R112" s="1"/>
  <c r="P113"/>
  <c r="R113" s="1"/>
  <c r="P114"/>
  <c r="R114" s="1"/>
  <c r="P115"/>
  <c r="R115" s="1"/>
  <c r="P116"/>
  <c r="R116" s="1"/>
  <c r="P117"/>
  <c r="R117" s="1"/>
  <c r="P118"/>
  <c r="R118" s="1"/>
  <c r="P119"/>
  <c r="R119" s="1"/>
  <c r="P120"/>
  <c r="R120" s="1"/>
  <c r="P121"/>
  <c r="R121" s="1"/>
  <c r="P122"/>
  <c r="R122" s="1"/>
  <c r="P123"/>
  <c r="R123" s="1"/>
  <c r="P124"/>
  <c r="R124" s="1"/>
  <c r="P125"/>
  <c r="R125" s="1"/>
  <c r="P126"/>
  <c r="R126" s="1"/>
  <c r="P127"/>
  <c r="R127" s="1"/>
  <c r="P128"/>
  <c r="R128" s="1"/>
  <c r="P129"/>
  <c r="R129" s="1"/>
  <c r="P130"/>
  <c r="R130" s="1"/>
  <c r="P131"/>
  <c r="R131" s="1"/>
  <c r="P132"/>
  <c r="R132" s="1"/>
  <c r="P133"/>
  <c r="R133" s="1"/>
  <c r="P134"/>
  <c r="R134" s="1"/>
  <c r="P135"/>
  <c r="R135" s="1"/>
  <c r="P136"/>
  <c r="R136" s="1"/>
  <c r="P137"/>
  <c r="R137" s="1"/>
  <c r="P138"/>
  <c r="R138" s="1"/>
  <c r="P139"/>
  <c r="R139" s="1"/>
  <c r="P140"/>
  <c r="R140" s="1"/>
  <c r="P141"/>
  <c r="R141" s="1"/>
  <c r="P142"/>
  <c r="R142" s="1"/>
  <c r="P143"/>
  <c r="R143" s="1"/>
  <c r="P144"/>
  <c r="R144" s="1"/>
  <c r="P145"/>
  <c r="R145" s="1"/>
  <c r="R146"/>
  <c r="P147"/>
  <c r="R147" s="1"/>
  <c r="P148"/>
  <c r="R148" s="1"/>
  <c r="P149"/>
  <c r="R149" s="1"/>
  <c r="P150"/>
  <c r="R150" s="1"/>
  <c r="P151"/>
  <c r="R151" s="1"/>
  <c r="P152"/>
  <c r="R152" s="1"/>
  <c r="P153"/>
  <c r="R153" s="1"/>
  <c r="P154"/>
  <c r="R154" s="1"/>
  <c r="P155"/>
  <c r="R155" s="1"/>
  <c r="P156"/>
  <c r="R156" s="1"/>
  <c r="P157"/>
  <c r="R157" s="1"/>
  <c r="P158"/>
  <c r="R158" s="1"/>
  <c r="P159"/>
  <c r="R159" s="1"/>
  <c r="P160"/>
  <c r="R160" s="1"/>
  <c r="P161"/>
  <c r="R161" s="1"/>
  <c r="P162"/>
  <c r="R162" s="1"/>
  <c r="P163"/>
  <c r="R163" s="1"/>
  <c r="P164"/>
  <c r="R164" s="1"/>
  <c r="P165"/>
  <c r="R165" s="1"/>
  <c r="P166"/>
  <c r="R166" s="1"/>
  <c r="P167"/>
  <c r="R167" s="1"/>
  <c r="P168"/>
  <c r="R168" s="1"/>
  <c r="P169"/>
  <c r="R169" s="1"/>
  <c r="P170"/>
  <c r="R170" s="1"/>
  <c r="P171"/>
  <c r="R171" s="1"/>
  <c r="P172"/>
  <c r="R172" s="1"/>
  <c r="P173"/>
  <c r="R173" s="1"/>
  <c r="P174"/>
  <c r="R174" s="1"/>
  <c r="P175"/>
  <c r="R175" s="1"/>
  <c r="P176"/>
  <c r="R176" s="1"/>
  <c r="P177"/>
  <c r="R177" s="1"/>
  <c r="P178"/>
  <c r="R178" s="1"/>
  <c r="P179"/>
  <c r="R179" s="1"/>
  <c r="P180"/>
  <c r="R180" s="1"/>
  <c r="P181"/>
  <c r="R181" s="1"/>
  <c r="P182"/>
  <c r="R182" s="1"/>
  <c r="P183"/>
  <c r="R183" s="1"/>
  <c r="P184"/>
  <c r="R184" s="1"/>
  <c r="P185"/>
  <c r="R185" s="1"/>
  <c r="P186"/>
  <c r="R186" s="1"/>
  <c r="P187"/>
  <c r="R187" s="1"/>
  <c r="P188"/>
  <c r="R188" s="1"/>
  <c r="P189"/>
  <c r="R189" s="1"/>
  <c r="P190"/>
  <c r="R190" s="1"/>
  <c r="P191"/>
  <c r="R191" s="1"/>
  <c r="P192"/>
  <c r="R192" s="1"/>
  <c r="P193"/>
  <c r="R193" s="1"/>
  <c r="P194"/>
  <c r="R194" s="1"/>
  <c r="P195"/>
  <c r="R195" s="1"/>
  <c r="P196"/>
  <c r="R196" s="1"/>
  <c r="P197"/>
  <c r="R197" s="1"/>
  <c r="P198"/>
  <c r="R198" s="1"/>
  <c r="P199"/>
  <c r="R199" s="1"/>
  <c r="P200"/>
  <c r="R200" s="1"/>
  <c r="P201"/>
  <c r="R201" s="1"/>
  <c r="P202"/>
  <c r="R202" s="1"/>
  <c r="P203"/>
  <c r="R203" s="1"/>
  <c r="P204"/>
  <c r="R204" s="1"/>
  <c r="P205"/>
  <c r="R205" s="1"/>
  <c r="P206"/>
  <c r="R206" s="1"/>
  <c r="P207"/>
  <c r="R207" s="1"/>
  <c r="P208"/>
  <c r="R208" s="1"/>
  <c r="P209"/>
  <c r="R209" s="1"/>
  <c r="P210"/>
  <c r="R210" s="1"/>
  <c r="P211"/>
  <c r="R211" s="1"/>
  <c r="P212"/>
  <c r="R212" s="1"/>
  <c r="P213"/>
  <c r="R213" s="1"/>
  <c r="P214"/>
  <c r="R214" s="1"/>
  <c r="P215"/>
  <c r="R215" s="1"/>
  <c r="P216"/>
  <c r="R216" s="1"/>
  <c r="P217"/>
  <c r="R217" s="1"/>
  <c r="P218"/>
  <c r="R218" s="1"/>
  <c r="P219"/>
  <c r="R219" s="1"/>
  <c r="P220"/>
  <c r="R220" s="1"/>
  <c r="P221"/>
  <c r="R221" s="1"/>
  <c r="P222"/>
  <c r="R222" s="1"/>
  <c r="P223"/>
  <c r="R223" s="1"/>
  <c r="P224"/>
  <c r="R224" s="1"/>
  <c r="P225"/>
  <c r="R225" s="1"/>
  <c r="P226"/>
  <c r="R226" s="1"/>
  <c r="P227"/>
  <c r="R227" s="1"/>
  <c r="P228"/>
  <c r="R228" s="1"/>
  <c r="P230"/>
  <c r="R230" s="1"/>
  <c r="P232"/>
  <c r="R232" s="1"/>
  <c r="P233"/>
  <c r="R233" s="1"/>
  <c r="P234"/>
  <c r="R234" s="1"/>
  <c r="P235"/>
  <c r="R235" s="1"/>
  <c r="P236"/>
  <c r="R236" s="1"/>
  <c r="P237"/>
  <c r="R237" s="1"/>
  <c r="P238"/>
  <c r="R238" s="1"/>
  <c r="P239"/>
  <c r="R239" s="1"/>
  <c r="P240"/>
  <c r="R240" s="1"/>
  <c r="P241"/>
  <c r="R241" s="1"/>
  <c r="P242"/>
  <c r="R242" s="1"/>
  <c r="P243"/>
  <c r="R243" s="1"/>
  <c r="P244"/>
  <c r="R244" s="1"/>
  <c r="P245"/>
  <c r="R245" s="1"/>
  <c r="P246"/>
  <c r="R246" s="1"/>
  <c r="P247"/>
  <c r="R247" s="1"/>
  <c r="P248"/>
  <c r="R248" s="1"/>
  <c r="P249"/>
  <c r="R249" s="1"/>
  <c r="P250"/>
  <c r="R250" s="1"/>
  <c r="P251"/>
  <c r="R251" s="1"/>
  <c r="P252"/>
  <c r="R252" s="1"/>
  <c r="P253"/>
  <c r="R253" s="1"/>
  <c r="P254"/>
  <c r="R254" s="1"/>
  <c r="P255"/>
  <c r="R255" s="1"/>
  <c r="P256"/>
  <c r="R256" s="1"/>
  <c r="P257"/>
  <c r="R257" s="1"/>
  <c r="P258"/>
  <c r="R258" s="1"/>
  <c r="P259"/>
  <c r="R259" s="1"/>
  <c r="P260"/>
  <c r="R260" s="1"/>
  <c r="BG418" i="54"/>
  <c r="BL313"/>
  <c r="BN313" s="1"/>
  <c r="AZ313"/>
  <c r="BB313" s="1"/>
  <c r="AV313"/>
  <c r="AX313" s="1"/>
  <c r="AR313"/>
  <c r="AT313" s="1"/>
  <c r="AN313"/>
  <c r="AP313" s="1"/>
  <c r="A313"/>
  <c r="AV43"/>
  <c r="AX43" s="1"/>
  <c r="BH6" i="68"/>
  <c r="BJ6" s="1"/>
  <c r="BH7"/>
  <c r="BJ7" s="1"/>
  <c r="BH8"/>
  <c r="BJ8" s="1"/>
  <c r="BH9"/>
  <c r="BJ9" s="1"/>
  <c r="BH10"/>
  <c r="BJ10" s="1"/>
  <c r="BH11"/>
  <c r="BJ11" s="1"/>
  <c r="BH12"/>
  <c r="BJ12" s="1"/>
  <c r="BH13"/>
  <c r="BJ13" s="1"/>
  <c r="BH14"/>
  <c r="BJ14" s="1"/>
  <c r="BH15"/>
  <c r="BJ15" s="1"/>
  <c r="BH16"/>
  <c r="BJ16" s="1"/>
  <c r="BH17"/>
  <c r="BJ17" s="1"/>
  <c r="BH18"/>
  <c r="BJ18" s="1"/>
  <c r="BH19"/>
  <c r="BJ19" s="1"/>
  <c r="BH20"/>
  <c r="BJ20" s="1"/>
  <c r="BH21"/>
  <c r="BJ21" s="1"/>
  <c r="BH22"/>
  <c r="BJ22" s="1"/>
  <c r="BH23"/>
  <c r="BJ23" s="1"/>
  <c r="BH24"/>
  <c r="BJ24" s="1"/>
  <c r="BH25"/>
  <c r="BJ25" s="1"/>
  <c r="BH26"/>
  <c r="BJ26" s="1"/>
  <c r="BH27"/>
  <c r="BJ27" s="1"/>
  <c r="BH28"/>
  <c r="BJ28" s="1"/>
  <c r="BH29"/>
  <c r="BJ29" s="1"/>
  <c r="BH30"/>
  <c r="BJ30" s="1"/>
  <c r="BH31"/>
  <c r="BJ31" s="1"/>
  <c r="BH32"/>
  <c r="BJ32" s="1"/>
  <c r="BH33"/>
  <c r="BJ33" s="1"/>
  <c r="BH34"/>
  <c r="BJ34" s="1"/>
  <c r="BH35"/>
  <c r="BJ35" s="1"/>
  <c r="BH36"/>
  <c r="BJ36" s="1"/>
  <c r="BH37"/>
  <c r="BJ37" s="1"/>
  <c r="BH38"/>
  <c r="BJ38" s="1"/>
  <c r="BH39"/>
  <c r="BJ39" s="1"/>
  <c r="BH40"/>
  <c r="BJ40" s="1"/>
  <c r="BH41"/>
  <c r="BJ41" s="1"/>
  <c r="BH42"/>
  <c r="BJ42" s="1"/>
  <c r="BH43"/>
  <c r="BJ43" s="1"/>
  <c r="BH44"/>
  <c r="BJ44" s="1"/>
  <c r="BH45"/>
  <c r="BJ45" s="1"/>
  <c r="BH46"/>
  <c r="BJ46" s="1"/>
  <c r="BH47"/>
  <c r="BJ47" s="1"/>
  <c r="BH48"/>
  <c r="BJ48" s="1"/>
  <c r="BH49"/>
  <c r="BJ49" s="1"/>
  <c r="BH50"/>
  <c r="BJ50" s="1"/>
  <c r="BH51"/>
  <c r="BJ51" s="1"/>
  <c r="BH52"/>
  <c r="BJ52" s="1"/>
  <c r="BH53"/>
  <c r="BJ53" s="1"/>
  <c r="BH54"/>
  <c r="BJ54" s="1"/>
  <c r="BH55"/>
  <c r="BJ55" s="1"/>
  <c r="BH56"/>
  <c r="BJ56" s="1"/>
  <c r="BH57"/>
  <c r="BJ57" s="1"/>
  <c r="BH58"/>
  <c r="BJ58" s="1"/>
  <c r="BH59"/>
  <c r="BJ59" s="1"/>
  <c r="BH60"/>
  <c r="BJ60" s="1"/>
  <c r="BH61"/>
  <c r="BJ61" s="1"/>
  <c r="BH62"/>
  <c r="BJ62" s="1"/>
  <c r="BH63"/>
  <c r="BJ63" s="1"/>
  <c r="BH64"/>
  <c r="BJ64" s="1"/>
  <c r="BH65"/>
  <c r="BJ65" s="1"/>
  <c r="BH66"/>
  <c r="BJ66" s="1"/>
  <c r="BH67"/>
  <c r="BJ67" s="1"/>
  <c r="BH68"/>
  <c r="BJ68" s="1"/>
  <c r="BH69"/>
  <c r="BJ69" s="1"/>
  <c r="BH70"/>
  <c r="BJ70" s="1"/>
  <c r="BH71"/>
  <c r="BJ71" s="1"/>
  <c r="BH72"/>
  <c r="BJ72" s="1"/>
  <c r="BH73"/>
  <c r="BJ73" s="1"/>
  <c r="BH74"/>
  <c r="BJ74" s="1"/>
  <c r="BH75"/>
  <c r="BJ75" s="1"/>
  <c r="BH76"/>
  <c r="BJ76" s="1"/>
  <c r="BH77"/>
  <c r="BJ77" s="1"/>
  <c r="BH78"/>
  <c r="BJ78" s="1"/>
  <c r="BH79"/>
  <c r="BJ79" s="1"/>
  <c r="BH80"/>
  <c r="BJ80" s="1"/>
  <c r="BH81"/>
  <c r="BJ81" s="1"/>
  <c r="BH82"/>
  <c r="BJ82" s="1"/>
  <c r="BH83"/>
  <c r="BJ83" s="1"/>
  <c r="BH84"/>
  <c r="BJ84" s="1"/>
  <c r="BH85"/>
  <c r="BJ85" s="1"/>
  <c r="BH86"/>
  <c r="BJ86" s="1"/>
  <c r="BH87"/>
  <c r="BH88"/>
  <c r="BJ88" s="1"/>
  <c r="BH89"/>
  <c r="BJ89" s="1"/>
  <c r="BH90"/>
  <c r="BJ90" s="1"/>
  <c r="BH91"/>
  <c r="BJ91" s="1"/>
  <c r="BH92"/>
  <c r="BJ92" s="1"/>
  <c r="BH93"/>
  <c r="BJ93" s="1"/>
  <c r="BH94"/>
  <c r="BJ94" s="1"/>
  <c r="BH95"/>
  <c r="BJ95" s="1"/>
  <c r="BH96"/>
  <c r="BJ96" s="1"/>
  <c r="BH97"/>
  <c r="BJ97" s="1"/>
  <c r="BH98"/>
  <c r="BJ98" s="1"/>
  <c r="BH99"/>
  <c r="BJ99" s="1"/>
  <c r="BH100"/>
  <c r="BJ100" s="1"/>
  <c r="BH101"/>
  <c r="BJ101" s="1"/>
  <c r="BH102"/>
  <c r="BJ102" s="1"/>
  <c r="BH103"/>
  <c r="BJ103" s="1"/>
  <c r="BH104"/>
  <c r="BJ104" s="1"/>
  <c r="BH105"/>
  <c r="BJ105" s="1"/>
  <c r="BH106"/>
  <c r="BJ106" s="1"/>
  <c r="BH107"/>
  <c r="BJ107" s="1"/>
  <c r="BH108"/>
  <c r="BJ108" s="1"/>
  <c r="BH109"/>
  <c r="BJ109" s="1"/>
  <c r="BH110"/>
  <c r="BJ110" s="1"/>
  <c r="BH111"/>
  <c r="BJ111" s="1"/>
  <c r="BH112"/>
  <c r="BJ112" s="1"/>
  <c r="BH113"/>
  <c r="BJ113" s="1"/>
  <c r="BH114"/>
  <c r="BJ114" s="1"/>
  <c r="BH115"/>
  <c r="BJ115" s="1"/>
  <c r="BH116"/>
  <c r="BJ116" s="1"/>
  <c r="BH117"/>
  <c r="BJ117" s="1"/>
  <c r="BH118"/>
  <c r="BJ118" s="1"/>
  <c r="BH119"/>
  <c r="BJ119" s="1"/>
  <c r="BH120"/>
  <c r="BJ120" s="1"/>
  <c r="BH121"/>
  <c r="BJ121" s="1"/>
  <c r="BH122"/>
  <c r="BJ122" s="1"/>
  <c r="BH123"/>
  <c r="BJ123" s="1"/>
  <c r="BH124"/>
  <c r="BJ124" s="1"/>
  <c r="BH125"/>
  <c r="BJ125" s="1"/>
  <c r="BH126"/>
  <c r="BJ126" s="1"/>
  <c r="BH127"/>
  <c r="BJ127" s="1"/>
  <c r="BH128"/>
  <c r="BJ128" s="1"/>
  <c r="BH129"/>
  <c r="BJ129" s="1"/>
  <c r="BH130"/>
  <c r="BJ130" s="1"/>
  <c r="BH131"/>
  <c r="BJ131" s="1"/>
  <c r="BH132"/>
  <c r="BJ132" s="1"/>
  <c r="BH133"/>
  <c r="BJ133" s="1"/>
  <c r="BH134"/>
  <c r="BJ134" s="1"/>
  <c r="BH135"/>
  <c r="BJ135" s="1"/>
  <c r="BH136"/>
  <c r="BJ136" s="1"/>
  <c r="BH137"/>
  <c r="BJ137" s="1"/>
  <c r="BH138"/>
  <c r="BJ138" s="1"/>
  <c r="BH139"/>
  <c r="BJ139" s="1"/>
  <c r="BH140"/>
  <c r="BJ140" s="1"/>
  <c r="BH141"/>
  <c r="BJ141" s="1"/>
  <c r="BH142"/>
  <c r="BJ142" s="1"/>
  <c r="BH143"/>
  <c r="BJ143" s="1"/>
  <c r="BH144"/>
  <c r="BJ144" s="1"/>
  <c r="BH145"/>
  <c r="BJ145" s="1"/>
  <c r="BH146"/>
  <c r="BJ146" s="1"/>
  <c r="BH147"/>
  <c r="BJ147" s="1"/>
  <c r="BH148"/>
  <c r="BJ148" s="1"/>
  <c r="BH149"/>
  <c r="BJ149" s="1"/>
  <c r="BH150"/>
  <c r="BJ150" s="1"/>
  <c r="BH151"/>
  <c r="BJ151" s="1"/>
  <c r="BH152"/>
  <c r="BJ152" s="1"/>
  <c r="BH153"/>
  <c r="BJ153" s="1"/>
  <c r="BH154"/>
  <c r="BJ154" s="1"/>
  <c r="BH155"/>
  <c r="BJ155" s="1"/>
  <c r="BH156"/>
  <c r="BJ156" s="1"/>
  <c r="BH157"/>
  <c r="BJ157" s="1"/>
  <c r="BH158"/>
  <c r="BJ158" s="1"/>
  <c r="BH159"/>
  <c r="BJ159" s="1"/>
  <c r="BH160"/>
  <c r="BJ160" s="1"/>
  <c r="BH161"/>
  <c r="BJ161" s="1"/>
  <c r="BH162"/>
  <c r="BJ162" s="1"/>
  <c r="BH163"/>
  <c r="BJ163" s="1"/>
  <c r="BH164"/>
  <c r="BJ164" s="1"/>
  <c r="BH165"/>
  <c r="BJ165" s="1"/>
  <c r="BH166"/>
  <c r="BJ166" s="1"/>
  <c r="BH167"/>
  <c r="BJ167" s="1"/>
  <c r="BH168"/>
  <c r="BJ168" s="1"/>
  <c r="BH169"/>
  <c r="BJ169" s="1"/>
  <c r="BH170"/>
  <c r="BJ170" s="1"/>
  <c r="BH171"/>
  <c r="BJ171" s="1"/>
  <c r="BH172"/>
  <c r="BJ172" s="1"/>
  <c r="BH173"/>
  <c r="BJ173" s="1"/>
  <c r="BH174"/>
  <c r="BJ174" s="1"/>
  <c r="BH175"/>
  <c r="BJ175" s="1"/>
  <c r="BH176"/>
  <c r="BJ176" s="1"/>
  <c r="BH177"/>
  <c r="BJ177" s="1"/>
  <c r="BH178"/>
  <c r="BJ178" s="1"/>
  <c r="BH179"/>
  <c r="BJ179" s="1"/>
  <c r="BH180"/>
  <c r="BJ180" s="1"/>
  <c r="BH181"/>
  <c r="BJ181" s="1"/>
  <c r="BH182"/>
  <c r="BJ182" s="1"/>
  <c r="BH183"/>
  <c r="BJ183" s="1"/>
  <c r="BH184"/>
  <c r="BJ184" s="1"/>
  <c r="BH185"/>
  <c r="BJ185" s="1"/>
  <c r="BH186"/>
  <c r="BJ186" s="1"/>
  <c r="BH187"/>
  <c r="BJ187" s="1"/>
  <c r="BH188"/>
  <c r="BJ188" s="1"/>
  <c r="BH189"/>
  <c r="BJ189" s="1"/>
  <c r="BH190"/>
  <c r="BJ190" s="1"/>
  <c r="BH191"/>
  <c r="BJ191" s="1"/>
  <c r="BH192"/>
  <c r="BJ192" s="1"/>
  <c r="BH193"/>
  <c r="BJ193" s="1"/>
  <c r="BH194"/>
  <c r="BJ194" s="1"/>
  <c r="BH195"/>
  <c r="BJ195" s="1"/>
  <c r="BH196"/>
  <c r="BJ196" s="1"/>
  <c r="BH197"/>
  <c r="BJ197" s="1"/>
  <c r="BH198"/>
  <c r="BJ198" s="1"/>
  <c r="BH199"/>
  <c r="BJ199" s="1"/>
  <c r="BH200"/>
  <c r="BJ200" s="1"/>
  <c r="BH201"/>
  <c r="BJ201" s="1"/>
  <c r="BH202"/>
  <c r="BJ202" s="1"/>
  <c r="BH203"/>
  <c r="BJ203" s="1"/>
  <c r="BH204"/>
  <c r="BJ204" s="1"/>
  <c r="BH205"/>
  <c r="BJ205" s="1"/>
  <c r="BH206"/>
  <c r="BJ206" s="1"/>
  <c r="BH207"/>
  <c r="BJ207" s="1"/>
  <c r="BH208"/>
  <c r="BJ208" s="1"/>
  <c r="BH209"/>
  <c r="BJ209" s="1"/>
  <c r="BH210"/>
  <c r="BJ210" s="1"/>
  <c r="BH211"/>
  <c r="BJ211" s="1"/>
  <c r="BH212"/>
  <c r="BJ212" s="1"/>
  <c r="BH213"/>
  <c r="BJ213" s="1"/>
  <c r="BH214"/>
  <c r="BJ214" s="1"/>
  <c r="BH215"/>
  <c r="BJ215" s="1"/>
  <c r="BH216"/>
  <c r="BJ216" s="1"/>
  <c r="BH217"/>
  <c r="BJ217" s="1"/>
  <c r="BH218"/>
  <c r="BJ218" s="1"/>
  <c r="BH219"/>
  <c r="BJ219" s="1"/>
  <c r="BH220"/>
  <c r="BJ220" s="1"/>
  <c r="BH221"/>
  <c r="BJ221" s="1"/>
  <c r="BH222"/>
  <c r="BJ222" s="1"/>
  <c r="BH223"/>
  <c r="BJ223" s="1"/>
  <c r="BH224"/>
  <c r="BJ224" s="1"/>
  <c r="BH225"/>
  <c r="BJ225" s="1"/>
  <c r="BH226"/>
  <c r="BJ226" s="1"/>
  <c r="BH227"/>
  <c r="BJ227" s="1"/>
  <c r="BH228"/>
  <c r="BJ228" s="1"/>
  <c r="BH229"/>
  <c r="BJ229" s="1"/>
  <c r="BH230"/>
  <c r="BJ230" s="1"/>
  <c r="BH232"/>
  <c r="BJ232" s="1"/>
  <c r="BH233"/>
  <c r="BJ233" s="1"/>
  <c r="BH234"/>
  <c r="BJ234" s="1"/>
  <c r="BH235"/>
  <c r="BJ235" s="1"/>
  <c r="BH236"/>
  <c r="BJ236" s="1"/>
  <c r="BH237"/>
  <c r="BJ237" s="1"/>
  <c r="BH238"/>
  <c r="BJ238" s="1"/>
  <c r="BH239"/>
  <c r="BJ239" s="1"/>
  <c r="BH240"/>
  <c r="BJ240" s="1"/>
  <c r="BH241"/>
  <c r="BJ241" s="1"/>
  <c r="BH242"/>
  <c r="BJ242" s="1"/>
  <c r="BH243"/>
  <c r="BJ243" s="1"/>
  <c r="BH244"/>
  <c r="BJ244" s="1"/>
  <c r="BH245"/>
  <c r="BJ245" s="1"/>
  <c r="BH246"/>
  <c r="BJ246" s="1"/>
  <c r="BH247"/>
  <c r="BJ247" s="1"/>
  <c r="BH248"/>
  <c r="BJ248" s="1"/>
  <c r="BH249"/>
  <c r="BJ249" s="1"/>
  <c r="BH250"/>
  <c r="BJ250" s="1"/>
  <c r="BH251"/>
  <c r="BJ251" s="1"/>
  <c r="BH252"/>
  <c r="BJ252" s="1"/>
  <c r="BH253"/>
  <c r="BJ253" s="1"/>
  <c r="BH254"/>
  <c r="BJ254" s="1"/>
  <c r="BH255"/>
  <c r="BJ255" s="1"/>
  <c r="BH256"/>
  <c r="BJ256" s="1"/>
  <c r="BH257"/>
  <c r="BJ257" s="1"/>
  <c r="BH258"/>
  <c r="BJ258" s="1"/>
  <c r="BH259"/>
  <c r="BJ259" s="1"/>
  <c r="BH260"/>
  <c r="BJ260" s="1"/>
  <c r="BH261"/>
  <c r="BJ261" s="1"/>
  <c r="BH262"/>
  <c r="BJ262" s="1"/>
  <c r="BH263"/>
  <c r="BJ263" s="1"/>
  <c r="BH264"/>
  <c r="BJ264" s="1"/>
  <c r="BH265"/>
  <c r="BJ265" s="1"/>
  <c r="BH266"/>
  <c r="BJ266" s="1"/>
  <c r="BH267"/>
  <c r="BJ267" s="1"/>
  <c r="BH268"/>
  <c r="BJ268" s="1"/>
  <c r="BH269"/>
  <c r="BJ269" s="1"/>
  <c r="BH270"/>
  <c r="BJ270" s="1"/>
  <c r="BH271"/>
  <c r="BJ271" s="1"/>
  <c r="BH272"/>
  <c r="BJ272" s="1"/>
  <c r="BH273"/>
  <c r="BJ273" s="1"/>
  <c r="BH274"/>
  <c r="BJ274" s="1"/>
  <c r="BH275"/>
  <c r="BJ275" s="1"/>
  <c r="BH276"/>
  <c r="BJ276" s="1"/>
  <c r="BH277"/>
  <c r="BJ277" s="1"/>
  <c r="BH278"/>
  <c r="BJ278" s="1"/>
  <c r="BH279"/>
  <c r="BJ279" s="1"/>
  <c r="BH280"/>
  <c r="BJ280" s="1"/>
  <c r="BH281"/>
  <c r="BJ281" s="1"/>
  <c r="BH282"/>
  <c r="BJ282" s="1"/>
  <c r="BH283"/>
  <c r="BJ283" s="1"/>
  <c r="BH284"/>
  <c r="BJ284" s="1"/>
  <c r="BH285"/>
  <c r="BJ285" s="1"/>
  <c r="BH286"/>
  <c r="BJ286" s="1"/>
  <c r="BH287"/>
  <c r="BJ287" s="1"/>
  <c r="BH288"/>
  <c r="BJ288" s="1"/>
  <c r="BH289"/>
  <c r="BJ289" s="1"/>
  <c r="BH290"/>
  <c r="BJ290" s="1"/>
  <c r="BH291"/>
  <c r="BJ291" s="1"/>
  <c r="BH292"/>
  <c r="BJ292" s="1"/>
  <c r="BH293"/>
  <c r="BJ293" s="1"/>
  <c r="BH294"/>
  <c r="BJ294" s="1"/>
  <c r="BH296"/>
  <c r="BJ296" s="1"/>
  <c r="BH297"/>
  <c r="BJ297" s="1"/>
  <c r="BH298"/>
  <c r="BJ298" s="1"/>
  <c r="BH482"/>
  <c r="BJ482" s="1"/>
  <c r="BD6"/>
  <c r="BF6" s="1"/>
  <c r="BD7"/>
  <c r="BF7" s="1"/>
  <c r="BD8"/>
  <c r="BF8" s="1"/>
  <c r="BD9"/>
  <c r="BF9" s="1"/>
  <c r="BD10"/>
  <c r="BF10" s="1"/>
  <c r="BD11"/>
  <c r="BF11" s="1"/>
  <c r="BD12"/>
  <c r="BF12" s="1"/>
  <c r="BD13"/>
  <c r="BF13" s="1"/>
  <c r="BD14"/>
  <c r="BF14" s="1"/>
  <c r="BD15"/>
  <c r="BF15" s="1"/>
  <c r="BD16"/>
  <c r="BF16" s="1"/>
  <c r="BD17"/>
  <c r="BF17" s="1"/>
  <c r="BD18"/>
  <c r="BF18" s="1"/>
  <c r="BD19"/>
  <c r="BF19" s="1"/>
  <c r="BD20"/>
  <c r="BF20" s="1"/>
  <c r="BD21"/>
  <c r="BF21" s="1"/>
  <c r="BD22"/>
  <c r="BF22" s="1"/>
  <c r="BD23"/>
  <c r="BF23" s="1"/>
  <c r="BD24"/>
  <c r="BF24" s="1"/>
  <c r="BD25"/>
  <c r="BF25" s="1"/>
  <c r="BD26"/>
  <c r="BF26" s="1"/>
  <c r="BD27"/>
  <c r="BF27" s="1"/>
  <c r="BD28"/>
  <c r="BF28" s="1"/>
  <c r="BD29"/>
  <c r="BF29" s="1"/>
  <c r="BD30"/>
  <c r="BF30" s="1"/>
  <c r="BD31"/>
  <c r="BF31" s="1"/>
  <c r="BD32"/>
  <c r="BF32" s="1"/>
  <c r="BD33"/>
  <c r="BF33" s="1"/>
  <c r="BD34"/>
  <c r="BF34" s="1"/>
  <c r="BD35"/>
  <c r="BF35" s="1"/>
  <c r="BD36"/>
  <c r="BF36" s="1"/>
  <c r="BD37"/>
  <c r="BF37" s="1"/>
  <c r="BD38"/>
  <c r="BF38" s="1"/>
  <c r="BD39"/>
  <c r="BF39" s="1"/>
  <c r="BD40"/>
  <c r="BF40" s="1"/>
  <c r="BD41"/>
  <c r="BF41" s="1"/>
  <c r="BD42"/>
  <c r="BF42" s="1"/>
  <c r="BD43"/>
  <c r="BF43" s="1"/>
  <c r="BD44"/>
  <c r="BF44" s="1"/>
  <c r="BD45"/>
  <c r="BF45" s="1"/>
  <c r="BD46"/>
  <c r="BF46" s="1"/>
  <c r="BD47"/>
  <c r="BF47" s="1"/>
  <c r="BD48"/>
  <c r="BF48" s="1"/>
  <c r="BD49"/>
  <c r="BF49" s="1"/>
  <c r="BD50"/>
  <c r="BF50" s="1"/>
  <c r="BD51"/>
  <c r="BF51" s="1"/>
  <c r="BD52"/>
  <c r="BF52" s="1"/>
  <c r="BD53"/>
  <c r="BF53" s="1"/>
  <c r="BD54"/>
  <c r="BF54" s="1"/>
  <c r="BD55"/>
  <c r="BF55" s="1"/>
  <c r="BD56"/>
  <c r="BF56" s="1"/>
  <c r="BD57"/>
  <c r="BF57" s="1"/>
  <c r="BD58"/>
  <c r="BF58" s="1"/>
  <c r="BD59"/>
  <c r="BF59" s="1"/>
  <c r="BD60"/>
  <c r="BF60" s="1"/>
  <c r="BD61"/>
  <c r="BF61" s="1"/>
  <c r="BD62"/>
  <c r="BF62" s="1"/>
  <c r="BD63"/>
  <c r="BF63" s="1"/>
  <c r="BD64"/>
  <c r="BF64" s="1"/>
  <c r="BD65"/>
  <c r="BF65" s="1"/>
  <c r="BD66"/>
  <c r="BF66" s="1"/>
  <c r="BD67"/>
  <c r="BF67" s="1"/>
  <c r="BD68"/>
  <c r="BF68" s="1"/>
  <c r="BD69"/>
  <c r="BF69" s="1"/>
  <c r="BD70"/>
  <c r="BF70" s="1"/>
  <c r="BD71"/>
  <c r="BF71" s="1"/>
  <c r="BD72"/>
  <c r="BF72" s="1"/>
  <c r="BD73"/>
  <c r="BF73" s="1"/>
  <c r="BD74"/>
  <c r="BF74" s="1"/>
  <c r="BD75"/>
  <c r="BF75" s="1"/>
  <c r="BD76"/>
  <c r="BF76" s="1"/>
  <c r="BD77"/>
  <c r="BF77" s="1"/>
  <c r="BD78"/>
  <c r="BF78" s="1"/>
  <c r="BD79"/>
  <c r="BF79" s="1"/>
  <c r="BD80"/>
  <c r="BF80" s="1"/>
  <c r="BD81"/>
  <c r="BF81" s="1"/>
  <c r="BD82"/>
  <c r="BF82" s="1"/>
  <c r="BD83"/>
  <c r="BF83" s="1"/>
  <c r="BD84"/>
  <c r="BF84" s="1"/>
  <c r="BD85"/>
  <c r="BF85" s="1"/>
  <c r="BD86"/>
  <c r="BF86" s="1"/>
  <c r="BD87"/>
  <c r="BF87" s="1"/>
  <c r="BD88"/>
  <c r="BF88" s="1"/>
  <c r="BD89"/>
  <c r="BF89" s="1"/>
  <c r="BD90"/>
  <c r="BF90" s="1"/>
  <c r="BD91"/>
  <c r="BF91" s="1"/>
  <c r="BD92"/>
  <c r="BF92" s="1"/>
  <c r="BD93"/>
  <c r="BF93" s="1"/>
  <c r="BD94"/>
  <c r="BF94" s="1"/>
  <c r="BD95"/>
  <c r="BF95" s="1"/>
  <c r="BD96"/>
  <c r="BF96" s="1"/>
  <c r="BD97"/>
  <c r="BF97" s="1"/>
  <c r="BD98"/>
  <c r="BF98" s="1"/>
  <c r="BD99"/>
  <c r="BF99" s="1"/>
  <c r="BD100"/>
  <c r="BF100" s="1"/>
  <c r="BD101"/>
  <c r="BF101" s="1"/>
  <c r="BD102"/>
  <c r="BF102" s="1"/>
  <c r="BD103"/>
  <c r="BF103" s="1"/>
  <c r="BD104"/>
  <c r="BF104" s="1"/>
  <c r="BD105"/>
  <c r="BF105" s="1"/>
  <c r="BD106"/>
  <c r="BD107"/>
  <c r="BF107" s="1"/>
  <c r="BD108"/>
  <c r="BF108" s="1"/>
  <c r="BD109"/>
  <c r="BF109" s="1"/>
  <c r="BD110"/>
  <c r="BF110" s="1"/>
  <c r="BD111"/>
  <c r="BF111" s="1"/>
  <c r="BD112"/>
  <c r="BF112" s="1"/>
  <c r="BD113"/>
  <c r="BF113" s="1"/>
  <c r="BD114"/>
  <c r="BF114" s="1"/>
  <c r="BD115"/>
  <c r="BF115" s="1"/>
  <c r="BD116"/>
  <c r="BF116" s="1"/>
  <c r="BD117"/>
  <c r="BF117" s="1"/>
  <c r="BD118"/>
  <c r="BF118" s="1"/>
  <c r="BD119"/>
  <c r="BF119" s="1"/>
  <c r="BD120"/>
  <c r="BF120" s="1"/>
  <c r="BD121"/>
  <c r="BF121" s="1"/>
  <c r="BD122"/>
  <c r="BF122" s="1"/>
  <c r="BD123"/>
  <c r="BF123" s="1"/>
  <c r="BD124"/>
  <c r="BF124" s="1"/>
  <c r="BD125"/>
  <c r="BF125" s="1"/>
  <c r="BD126"/>
  <c r="BF126" s="1"/>
  <c r="BD127"/>
  <c r="BF127" s="1"/>
  <c r="BD128"/>
  <c r="BF128" s="1"/>
  <c r="BD129"/>
  <c r="BF129" s="1"/>
  <c r="BD130"/>
  <c r="BF130" s="1"/>
  <c r="BD131"/>
  <c r="BF131" s="1"/>
  <c r="BD132"/>
  <c r="BF132" s="1"/>
  <c r="BD133"/>
  <c r="BF133" s="1"/>
  <c r="BD134"/>
  <c r="BF134" s="1"/>
  <c r="BD135"/>
  <c r="BF135" s="1"/>
  <c r="BD136"/>
  <c r="BF136" s="1"/>
  <c r="BD137"/>
  <c r="BF137" s="1"/>
  <c r="BD138"/>
  <c r="BF138" s="1"/>
  <c r="BD139"/>
  <c r="BF139" s="1"/>
  <c r="BD140"/>
  <c r="BF140" s="1"/>
  <c r="BD141"/>
  <c r="BF141" s="1"/>
  <c r="BD142"/>
  <c r="BF142" s="1"/>
  <c r="BD143"/>
  <c r="BF143" s="1"/>
  <c r="BD144"/>
  <c r="BF144" s="1"/>
  <c r="BD145"/>
  <c r="BF145" s="1"/>
  <c r="BD146"/>
  <c r="BF146" s="1"/>
  <c r="BD147"/>
  <c r="BF147" s="1"/>
  <c r="BD148"/>
  <c r="BF148" s="1"/>
  <c r="BD149"/>
  <c r="BF149" s="1"/>
  <c r="BD150"/>
  <c r="BF150" s="1"/>
  <c r="BD151"/>
  <c r="BF151" s="1"/>
  <c r="BD152"/>
  <c r="BF152" s="1"/>
  <c r="BD153"/>
  <c r="BF153" s="1"/>
  <c r="BD154"/>
  <c r="BF154" s="1"/>
  <c r="BD155"/>
  <c r="BF155" s="1"/>
  <c r="BD156"/>
  <c r="BF156" s="1"/>
  <c r="BD157"/>
  <c r="BF157" s="1"/>
  <c r="BD158"/>
  <c r="BF158" s="1"/>
  <c r="BD159"/>
  <c r="BF159" s="1"/>
  <c r="BD160"/>
  <c r="BF160" s="1"/>
  <c r="BD161"/>
  <c r="BF161" s="1"/>
  <c r="BD162"/>
  <c r="BF162" s="1"/>
  <c r="BD163"/>
  <c r="BF163" s="1"/>
  <c r="BD164"/>
  <c r="BF164" s="1"/>
  <c r="BD165"/>
  <c r="BF165" s="1"/>
  <c r="BD166"/>
  <c r="BF166" s="1"/>
  <c r="BD167"/>
  <c r="BF167" s="1"/>
  <c r="BD168"/>
  <c r="BF168" s="1"/>
  <c r="BD169"/>
  <c r="BF169" s="1"/>
  <c r="BD170"/>
  <c r="BF170" s="1"/>
  <c r="BD171"/>
  <c r="BF171" s="1"/>
  <c r="BD172"/>
  <c r="BF172" s="1"/>
  <c r="BD173"/>
  <c r="BF173" s="1"/>
  <c r="BD174"/>
  <c r="BF174" s="1"/>
  <c r="BD175"/>
  <c r="BF175" s="1"/>
  <c r="BD176"/>
  <c r="BF176" s="1"/>
  <c r="BD177"/>
  <c r="BF177" s="1"/>
  <c r="BD178"/>
  <c r="BF178" s="1"/>
  <c r="BD179"/>
  <c r="BF179" s="1"/>
  <c r="BD180"/>
  <c r="BF180" s="1"/>
  <c r="BD181"/>
  <c r="BF181" s="1"/>
  <c r="BD182"/>
  <c r="BF182" s="1"/>
  <c r="BD183"/>
  <c r="BF183" s="1"/>
  <c r="BD184"/>
  <c r="BF184" s="1"/>
  <c r="BD185"/>
  <c r="BF185" s="1"/>
  <c r="BD186"/>
  <c r="BF186" s="1"/>
  <c r="BD187"/>
  <c r="BF187" s="1"/>
  <c r="BD188"/>
  <c r="BF188" s="1"/>
  <c r="BD189"/>
  <c r="BF189" s="1"/>
  <c r="BD190"/>
  <c r="BF190" s="1"/>
  <c r="BD191"/>
  <c r="BF191" s="1"/>
  <c r="BD192"/>
  <c r="BF192" s="1"/>
  <c r="BD193"/>
  <c r="BF193" s="1"/>
  <c r="BD194"/>
  <c r="BF194" s="1"/>
  <c r="BD195"/>
  <c r="BF195" s="1"/>
  <c r="BD196"/>
  <c r="BF196" s="1"/>
  <c r="BD197"/>
  <c r="BF197" s="1"/>
  <c r="BD198"/>
  <c r="BF198" s="1"/>
  <c r="BD199"/>
  <c r="BF199" s="1"/>
  <c r="BD200"/>
  <c r="BF200" s="1"/>
  <c r="BD201"/>
  <c r="BF201" s="1"/>
  <c r="BD202"/>
  <c r="BF202" s="1"/>
  <c r="BD203"/>
  <c r="BF203" s="1"/>
  <c r="BD204"/>
  <c r="BF204" s="1"/>
  <c r="BD205"/>
  <c r="BF205" s="1"/>
  <c r="BD206"/>
  <c r="BF206" s="1"/>
  <c r="BD207"/>
  <c r="BF207" s="1"/>
  <c r="BD208"/>
  <c r="BF208" s="1"/>
  <c r="BD209"/>
  <c r="BF209" s="1"/>
  <c r="BD210"/>
  <c r="BF210" s="1"/>
  <c r="BD211"/>
  <c r="BF211" s="1"/>
  <c r="BD212"/>
  <c r="BF212" s="1"/>
  <c r="BD213"/>
  <c r="BF213" s="1"/>
  <c r="BD214"/>
  <c r="BF214" s="1"/>
  <c r="BD215"/>
  <c r="BF215" s="1"/>
  <c r="BD216"/>
  <c r="BF216" s="1"/>
  <c r="BD217"/>
  <c r="BF217" s="1"/>
  <c r="BD218"/>
  <c r="BF218" s="1"/>
  <c r="BD219"/>
  <c r="BF219" s="1"/>
  <c r="BD220"/>
  <c r="BF220" s="1"/>
  <c r="BD221"/>
  <c r="BF221" s="1"/>
  <c r="BD222"/>
  <c r="BF222" s="1"/>
  <c r="BD223"/>
  <c r="BF223" s="1"/>
  <c r="BD224"/>
  <c r="BF224" s="1"/>
  <c r="BD225"/>
  <c r="BF225" s="1"/>
  <c r="BD226"/>
  <c r="BF226" s="1"/>
  <c r="BD227"/>
  <c r="BF227" s="1"/>
  <c r="BD228"/>
  <c r="BF228" s="1"/>
  <c r="BD229"/>
  <c r="BF229" s="1"/>
  <c r="BD230"/>
  <c r="BF230" s="1"/>
  <c r="BD232"/>
  <c r="BF232" s="1"/>
  <c r="BD233"/>
  <c r="BF233" s="1"/>
  <c r="BD234"/>
  <c r="BF234" s="1"/>
  <c r="BD235"/>
  <c r="BF235" s="1"/>
  <c r="BD236"/>
  <c r="BF236" s="1"/>
  <c r="BD237"/>
  <c r="BF237" s="1"/>
  <c r="BD238"/>
  <c r="BF238" s="1"/>
  <c r="BD239"/>
  <c r="BF239" s="1"/>
  <c r="BD240"/>
  <c r="BF240" s="1"/>
  <c r="BD241"/>
  <c r="BF241" s="1"/>
  <c r="BD242"/>
  <c r="BF242" s="1"/>
  <c r="BD243"/>
  <c r="BF243" s="1"/>
  <c r="BD244"/>
  <c r="BF244" s="1"/>
  <c r="BD245"/>
  <c r="BF245" s="1"/>
  <c r="BD246"/>
  <c r="BF246" s="1"/>
  <c r="BD247"/>
  <c r="BF247" s="1"/>
  <c r="BD248"/>
  <c r="BF248" s="1"/>
  <c r="BD249"/>
  <c r="BF249" s="1"/>
  <c r="BD250"/>
  <c r="BF250" s="1"/>
  <c r="BD251"/>
  <c r="BF251" s="1"/>
  <c r="BD252"/>
  <c r="BF252" s="1"/>
  <c r="BD253"/>
  <c r="BF253" s="1"/>
  <c r="BD254"/>
  <c r="BF254" s="1"/>
  <c r="BD255"/>
  <c r="BF255" s="1"/>
  <c r="BD256"/>
  <c r="BF256" s="1"/>
  <c r="BD257"/>
  <c r="BF257" s="1"/>
  <c r="BD258"/>
  <c r="BF258" s="1"/>
  <c r="BD259"/>
  <c r="BF259" s="1"/>
  <c r="BD260"/>
  <c r="BF260" s="1"/>
  <c r="BD261"/>
  <c r="BF261" s="1"/>
  <c r="BD262"/>
  <c r="BF262" s="1"/>
  <c r="BD263"/>
  <c r="BF263" s="1"/>
  <c r="BD264"/>
  <c r="BF264" s="1"/>
  <c r="BD265"/>
  <c r="BF265" s="1"/>
  <c r="BD266"/>
  <c r="BF266" s="1"/>
  <c r="BD267"/>
  <c r="BF267" s="1"/>
  <c r="BD268"/>
  <c r="BF268" s="1"/>
  <c r="BD269"/>
  <c r="BF269" s="1"/>
  <c r="BD270"/>
  <c r="BF270" s="1"/>
  <c r="BD271"/>
  <c r="BF271" s="1"/>
  <c r="BD272"/>
  <c r="BF272" s="1"/>
  <c r="BD273"/>
  <c r="BF273" s="1"/>
  <c r="BD274"/>
  <c r="BF274" s="1"/>
  <c r="BD275"/>
  <c r="BF275" s="1"/>
  <c r="BD276"/>
  <c r="BF276" s="1"/>
  <c r="BD277"/>
  <c r="BF277" s="1"/>
  <c r="BD278"/>
  <c r="BF278" s="1"/>
  <c r="BD279"/>
  <c r="BF279" s="1"/>
  <c r="BD280"/>
  <c r="BF280" s="1"/>
  <c r="BD281"/>
  <c r="BF281" s="1"/>
  <c r="BD282"/>
  <c r="BF282" s="1"/>
  <c r="BD283"/>
  <c r="BF283" s="1"/>
  <c r="BD284"/>
  <c r="BF284" s="1"/>
  <c r="BD285"/>
  <c r="BF285" s="1"/>
  <c r="BD286"/>
  <c r="BF286" s="1"/>
  <c r="BD287"/>
  <c r="BF287" s="1"/>
  <c r="BD288"/>
  <c r="BF288" s="1"/>
  <c r="BD289"/>
  <c r="BF289" s="1"/>
  <c r="BD290"/>
  <c r="BF290" s="1"/>
  <c r="BD291"/>
  <c r="BF291" s="1"/>
  <c r="BD292"/>
  <c r="BF292" s="1"/>
  <c r="BD293"/>
  <c r="BF293" s="1"/>
  <c r="BD294"/>
  <c r="BF294" s="1"/>
  <c r="BD296"/>
  <c r="BF296" s="1"/>
  <c r="AZ6"/>
  <c r="BB6" s="1"/>
  <c r="AZ7"/>
  <c r="BB7" s="1"/>
  <c r="AZ8"/>
  <c r="BB8" s="1"/>
  <c r="AZ9"/>
  <c r="BB9" s="1"/>
  <c r="AZ10"/>
  <c r="BB10" s="1"/>
  <c r="AZ11"/>
  <c r="BB11" s="1"/>
  <c r="AZ12"/>
  <c r="BB12" s="1"/>
  <c r="AZ13"/>
  <c r="BB13" s="1"/>
  <c r="AZ14"/>
  <c r="BB14" s="1"/>
  <c r="AZ15"/>
  <c r="BB15" s="1"/>
  <c r="AZ16"/>
  <c r="BB16" s="1"/>
  <c r="AZ17"/>
  <c r="BB17" s="1"/>
  <c r="AZ18"/>
  <c r="BB18" s="1"/>
  <c r="AZ19"/>
  <c r="BB19" s="1"/>
  <c r="AZ20"/>
  <c r="BB20" s="1"/>
  <c r="AZ21"/>
  <c r="BB21" s="1"/>
  <c r="AZ22"/>
  <c r="BB22" s="1"/>
  <c r="AZ23"/>
  <c r="BB23" s="1"/>
  <c r="AZ24"/>
  <c r="BB24" s="1"/>
  <c r="AZ25"/>
  <c r="BB25" s="1"/>
  <c r="AZ26"/>
  <c r="BB26" s="1"/>
  <c r="AZ27"/>
  <c r="BB27" s="1"/>
  <c r="AZ28"/>
  <c r="BB28" s="1"/>
  <c r="AZ29"/>
  <c r="BB29" s="1"/>
  <c r="AZ30"/>
  <c r="BB30" s="1"/>
  <c r="AZ31"/>
  <c r="BB31" s="1"/>
  <c r="AZ32"/>
  <c r="BB32" s="1"/>
  <c r="AZ33"/>
  <c r="BB33" s="1"/>
  <c r="AZ34"/>
  <c r="BB34" s="1"/>
  <c r="AZ35"/>
  <c r="BB35" s="1"/>
  <c r="AZ36"/>
  <c r="BB36" s="1"/>
  <c r="AZ37"/>
  <c r="BB37" s="1"/>
  <c r="AZ38"/>
  <c r="BB38" s="1"/>
  <c r="AZ39"/>
  <c r="BB39" s="1"/>
  <c r="AZ40"/>
  <c r="BB40" s="1"/>
  <c r="AZ41"/>
  <c r="BB41" s="1"/>
  <c r="AZ42"/>
  <c r="BB42" s="1"/>
  <c r="AZ43"/>
  <c r="BB43" s="1"/>
  <c r="AZ44"/>
  <c r="BB44" s="1"/>
  <c r="AZ45"/>
  <c r="BB45" s="1"/>
  <c r="AZ46"/>
  <c r="BB46" s="1"/>
  <c r="AZ47"/>
  <c r="BB47" s="1"/>
  <c r="AZ48"/>
  <c r="BB48" s="1"/>
  <c r="AZ49"/>
  <c r="BB49" s="1"/>
  <c r="AZ50"/>
  <c r="BB50" s="1"/>
  <c r="AZ51"/>
  <c r="BB51" s="1"/>
  <c r="AZ52"/>
  <c r="BB52" s="1"/>
  <c r="AZ53"/>
  <c r="BB53" s="1"/>
  <c r="AZ54"/>
  <c r="BB54" s="1"/>
  <c r="AZ55"/>
  <c r="BB55" s="1"/>
  <c r="AZ56"/>
  <c r="BB56" s="1"/>
  <c r="AZ57"/>
  <c r="BB57" s="1"/>
  <c r="AZ58"/>
  <c r="BB58" s="1"/>
  <c r="AZ59"/>
  <c r="BB59" s="1"/>
  <c r="AZ60"/>
  <c r="BB60" s="1"/>
  <c r="AZ61"/>
  <c r="BB61" s="1"/>
  <c r="AZ62"/>
  <c r="BB62" s="1"/>
  <c r="AZ63"/>
  <c r="BB63" s="1"/>
  <c r="AZ64"/>
  <c r="BB64" s="1"/>
  <c r="AZ65"/>
  <c r="BB65" s="1"/>
  <c r="AZ66"/>
  <c r="BB66" s="1"/>
  <c r="AZ67"/>
  <c r="BB67" s="1"/>
  <c r="AZ68"/>
  <c r="BB68" s="1"/>
  <c r="AZ69"/>
  <c r="BB69" s="1"/>
  <c r="AZ70"/>
  <c r="BB70" s="1"/>
  <c r="AZ71"/>
  <c r="BB71" s="1"/>
  <c r="AZ72"/>
  <c r="BB72" s="1"/>
  <c r="AZ73"/>
  <c r="BB73" s="1"/>
  <c r="AZ74"/>
  <c r="BB74" s="1"/>
  <c r="AZ75"/>
  <c r="BB75" s="1"/>
  <c r="AZ76"/>
  <c r="BB76" s="1"/>
  <c r="AZ77"/>
  <c r="BB77" s="1"/>
  <c r="AZ78"/>
  <c r="BB78" s="1"/>
  <c r="AZ79"/>
  <c r="BB79" s="1"/>
  <c r="AZ80"/>
  <c r="BB80" s="1"/>
  <c r="AZ81"/>
  <c r="BB81" s="1"/>
  <c r="AZ82"/>
  <c r="BB82" s="1"/>
  <c r="AZ83"/>
  <c r="BB83" s="1"/>
  <c r="AZ84"/>
  <c r="BB84" s="1"/>
  <c r="AZ85"/>
  <c r="BB85" s="1"/>
  <c r="AZ86"/>
  <c r="BB86" s="1"/>
  <c r="AZ87"/>
  <c r="BB87" s="1"/>
  <c r="AZ88"/>
  <c r="BB88" s="1"/>
  <c r="AZ89"/>
  <c r="BB89" s="1"/>
  <c r="AZ90"/>
  <c r="BB90" s="1"/>
  <c r="AZ91"/>
  <c r="BB91" s="1"/>
  <c r="AZ92"/>
  <c r="BB92" s="1"/>
  <c r="AZ93"/>
  <c r="BB93" s="1"/>
  <c r="AZ94"/>
  <c r="BB94" s="1"/>
  <c r="AZ95"/>
  <c r="BB95" s="1"/>
  <c r="AZ96"/>
  <c r="BB96" s="1"/>
  <c r="AZ97"/>
  <c r="BB97" s="1"/>
  <c r="AZ98"/>
  <c r="BB98" s="1"/>
  <c r="AZ99"/>
  <c r="BB99" s="1"/>
  <c r="AZ100"/>
  <c r="BB100" s="1"/>
  <c r="AZ101"/>
  <c r="BB101" s="1"/>
  <c r="AZ102"/>
  <c r="BB102" s="1"/>
  <c r="AZ103"/>
  <c r="BB103" s="1"/>
  <c r="AZ104"/>
  <c r="BB104" s="1"/>
  <c r="AZ105"/>
  <c r="BB105" s="1"/>
  <c r="AZ106"/>
  <c r="BB106" s="1"/>
  <c r="AZ107"/>
  <c r="BB107" s="1"/>
  <c r="AZ108"/>
  <c r="BB108" s="1"/>
  <c r="AZ109"/>
  <c r="BB109" s="1"/>
  <c r="AZ110"/>
  <c r="BB110" s="1"/>
  <c r="AZ111"/>
  <c r="BB111" s="1"/>
  <c r="AZ112"/>
  <c r="BB112" s="1"/>
  <c r="AZ113"/>
  <c r="BB113" s="1"/>
  <c r="AZ114"/>
  <c r="BB114" s="1"/>
  <c r="AZ115"/>
  <c r="BB115" s="1"/>
  <c r="AZ116"/>
  <c r="BB116" s="1"/>
  <c r="AZ117"/>
  <c r="BB117" s="1"/>
  <c r="AZ118"/>
  <c r="BB118" s="1"/>
  <c r="AZ119"/>
  <c r="BB119" s="1"/>
  <c r="AZ120"/>
  <c r="BB120" s="1"/>
  <c r="AZ121"/>
  <c r="BB121" s="1"/>
  <c r="AZ122"/>
  <c r="BB122" s="1"/>
  <c r="AZ123"/>
  <c r="BB123" s="1"/>
  <c r="AZ124"/>
  <c r="BB124" s="1"/>
  <c r="AZ125"/>
  <c r="BB125" s="1"/>
  <c r="AZ126"/>
  <c r="BB126" s="1"/>
  <c r="AZ127"/>
  <c r="BB127" s="1"/>
  <c r="AZ128"/>
  <c r="BB128" s="1"/>
  <c r="AZ129"/>
  <c r="BB129" s="1"/>
  <c r="AZ130"/>
  <c r="BB130" s="1"/>
  <c r="AZ131"/>
  <c r="BB131" s="1"/>
  <c r="AZ132"/>
  <c r="BB132" s="1"/>
  <c r="AZ133"/>
  <c r="BB133" s="1"/>
  <c r="AZ134"/>
  <c r="BB134" s="1"/>
  <c r="AZ135"/>
  <c r="BB135" s="1"/>
  <c r="AZ136"/>
  <c r="BB136" s="1"/>
  <c r="AZ137"/>
  <c r="BB137" s="1"/>
  <c r="AZ138"/>
  <c r="BB138" s="1"/>
  <c r="AZ139"/>
  <c r="BB139" s="1"/>
  <c r="AZ140"/>
  <c r="BB140" s="1"/>
  <c r="AZ141"/>
  <c r="BB141" s="1"/>
  <c r="AZ142"/>
  <c r="BB142" s="1"/>
  <c r="AZ143"/>
  <c r="BB143" s="1"/>
  <c r="AZ144"/>
  <c r="BB144" s="1"/>
  <c r="AZ145"/>
  <c r="BB145" s="1"/>
  <c r="AZ146"/>
  <c r="BB146" s="1"/>
  <c r="AZ147"/>
  <c r="BB147" s="1"/>
  <c r="AZ148"/>
  <c r="BB148" s="1"/>
  <c r="AZ149"/>
  <c r="BB149" s="1"/>
  <c r="AZ150"/>
  <c r="BB150" s="1"/>
  <c r="AZ151"/>
  <c r="BB151" s="1"/>
  <c r="AZ152"/>
  <c r="BB152" s="1"/>
  <c r="AZ153"/>
  <c r="BB153" s="1"/>
  <c r="AZ154"/>
  <c r="BB154" s="1"/>
  <c r="AZ155"/>
  <c r="BB155" s="1"/>
  <c r="AZ156"/>
  <c r="BB156" s="1"/>
  <c r="AZ157"/>
  <c r="BB157" s="1"/>
  <c r="AZ158"/>
  <c r="BB158" s="1"/>
  <c r="AZ159"/>
  <c r="BB159" s="1"/>
  <c r="AZ160"/>
  <c r="BB160" s="1"/>
  <c r="AZ161"/>
  <c r="BB161" s="1"/>
  <c r="AZ162"/>
  <c r="BB162" s="1"/>
  <c r="AZ163"/>
  <c r="BB163" s="1"/>
  <c r="AZ164"/>
  <c r="BB164" s="1"/>
  <c r="AZ165"/>
  <c r="BB165" s="1"/>
  <c r="AZ166"/>
  <c r="BB166" s="1"/>
  <c r="AZ167"/>
  <c r="BB167" s="1"/>
  <c r="AZ168"/>
  <c r="BB168" s="1"/>
  <c r="AZ169"/>
  <c r="BB169" s="1"/>
  <c r="AZ170"/>
  <c r="BB170" s="1"/>
  <c r="AZ171"/>
  <c r="BB171" s="1"/>
  <c r="AZ172"/>
  <c r="BB172" s="1"/>
  <c r="AZ173"/>
  <c r="BB173" s="1"/>
  <c r="AZ174"/>
  <c r="BB174" s="1"/>
  <c r="AZ175"/>
  <c r="BB175" s="1"/>
  <c r="AZ176"/>
  <c r="BB176" s="1"/>
  <c r="AZ177"/>
  <c r="BB177" s="1"/>
  <c r="AZ178"/>
  <c r="BB178" s="1"/>
  <c r="AZ179"/>
  <c r="BB179" s="1"/>
  <c r="AZ180"/>
  <c r="BB180" s="1"/>
  <c r="AZ181"/>
  <c r="BB181" s="1"/>
  <c r="AZ182"/>
  <c r="BB182" s="1"/>
  <c r="AZ183"/>
  <c r="BB183" s="1"/>
  <c r="AZ184"/>
  <c r="BB184" s="1"/>
  <c r="AZ185"/>
  <c r="BB185" s="1"/>
  <c r="AZ186"/>
  <c r="BB186" s="1"/>
  <c r="AZ187"/>
  <c r="BB187" s="1"/>
  <c r="AZ188"/>
  <c r="BB188" s="1"/>
  <c r="AZ189"/>
  <c r="BB189" s="1"/>
  <c r="AZ190"/>
  <c r="BB190" s="1"/>
  <c r="AZ191"/>
  <c r="BB191" s="1"/>
  <c r="AZ192"/>
  <c r="BB192" s="1"/>
  <c r="AZ193"/>
  <c r="BB193" s="1"/>
  <c r="AZ194"/>
  <c r="BB194" s="1"/>
  <c r="AZ195"/>
  <c r="BB195" s="1"/>
  <c r="AZ196"/>
  <c r="BB196" s="1"/>
  <c r="AZ197"/>
  <c r="BB197" s="1"/>
  <c r="AZ198"/>
  <c r="BB198" s="1"/>
  <c r="AZ199"/>
  <c r="BB199" s="1"/>
  <c r="AZ200"/>
  <c r="BB200" s="1"/>
  <c r="AZ201"/>
  <c r="BB201" s="1"/>
  <c r="AZ202"/>
  <c r="BB202" s="1"/>
  <c r="AZ203"/>
  <c r="BB203" s="1"/>
  <c r="AZ204"/>
  <c r="BB204" s="1"/>
  <c r="AZ205"/>
  <c r="BB205" s="1"/>
  <c r="AZ206"/>
  <c r="BB206" s="1"/>
  <c r="AZ207"/>
  <c r="BB207" s="1"/>
  <c r="AZ208"/>
  <c r="BB208" s="1"/>
  <c r="AZ209"/>
  <c r="BB209" s="1"/>
  <c r="AZ210"/>
  <c r="BB210" s="1"/>
  <c r="AZ211"/>
  <c r="BB211" s="1"/>
  <c r="AZ212"/>
  <c r="BB212" s="1"/>
  <c r="AZ213"/>
  <c r="BB213" s="1"/>
  <c r="AZ214"/>
  <c r="BB214" s="1"/>
  <c r="AZ215"/>
  <c r="BB215" s="1"/>
  <c r="AZ216"/>
  <c r="BB216" s="1"/>
  <c r="AZ217"/>
  <c r="BB217" s="1"/>
  <c r="AZ218"/>
  <c r="BB218" s="1"/>
  <c r="AZ219"/>
  <c r="BB219" s="1"/>
  <c r="AZ220"/>
  <c r="BB220" s="1"/>
  <c r="AZ221"/>
  <c r="BB221" s="1"/>
  <c r="AZ222"/>
  <c r="BB222" s="1"/>
  <c r="AZ223"/>
  <c r="BB223" s="1"/>
  <c r="AZ224"/>
  <c r="BB224" s="1"/>
  <c r="AZ225"/>
  <c r="BB225" s="1"/>
  <c r="AZ226"/>
  <c r="BB226" s="1"/>
  <c r="AZ227"/>
  <c r="BB227" s="1"/>
  <c r="AZ228"/>
  <c r="BB228" s="1"/>
  <c r="AZ229"/>
  <c r="BB229" s="1"/>
  <c r="AZ230"/>
  <c r="BB230" s="1"/>
  <c r="AZ232"/>
  <c r="BB232" s="1"/>
  <c r="AZ233"/>
  <c r="BB233" s="1"/>
  <c r="AZ234"/>
  <c r="BB234" s="1"/>
  <c r="AZ235"/>
  <c r="BB235" s="1"/>
  <c r="AZ236"/>
  <c r="BB236" s="1"/>
  <c r="AZ237"/>
  <c r="BB237" s="1"/>
  <c r="AZ238"/>
  <c r="BB238" s="1"/>
  <c r="AZ239"/>
  <c r="BB239" s="1"/>
  <c r="AZ240"/>
  <c r="BB240" s="1"/>
  <c r="AZ241"/>
  <c r="BB241" s="1"/>
  <c r="AZ242"/>
  <c r="BB242" s="1"/>
  <c r="AZ243"/>
  <c r="BB243" s="1"/>
  <c r="AZ244"/>
  <c r="BB244" s="1"/>
  <c r="AZ245"/>
  <c r="BB245" s="1"/>
  <c r="AZ246"/>
  <c r="BB246" s="1"/>
  <c r="AZ247"/>
  <c r="BB247" s="1"/>
  <c r="AZ248"/>
  <c r="BB248" s="1"/>
  <c r="AZ249"/>
  <c r="BB249" s="1"/>
  <c r="AZ250"/>
  <c r="BB250" s="1"/>
  <c r="AZ251"/>
  <c r="BB251" s="1"/>
  <c r="AZ252"/>
  <c r="BB252" s="1"/>
  <c r="AZ253"/>
  <c r="BB253" s="1"/>
  <c r="AZ254"/>
  <c r="BB254" s="1"/>
  <c r="AZ255"/>
  <c r="BB255" s="1"/>
  <c r="AZ256"/>
  <c r="BB256" s="1"/>
  <c r="AZ257"/>
  <c r="BB257" s="1"/>
  <c r="AZ258"/>
  <c r="BB258" s="1"/>
  <c r="AZ259"/>
  <c r="BB259" s="1"/>
  <c r="AZ260"/>
  <c r="BB260" s="1"/>
  <c r="AZ261"/>
  <c r="BB261" s="1"/>
  <c r="AZ262"/>
  <c r="BB262" s="1"/>
  <c r="AZ263"/>
  <c r="BB263" s="1"/>
  <c r="AZ264"/>
  <c r="BB264" s="1"/>
  <c r="AZ265"/>
  <c r="BB265" s="1"/>
  <c r="AZ266"/>
  <c r="BB266" s="1"/>
  <c r="AZ267"/>
  <c r="BB267" s="1"/>
  <c r="AZ268"/>
  <c r="BB268" s="1"/>
  <c r="AZ269"/>
  <c r="BB269" s="1"/>
  <c r="AZ270"/>
  <c r="BB270" s="1"/>
  <c r="AZ271"/>
  <c r="BB271" s="1"/>
  <c r="AZ272"/>
  <c r="BB272" s="1"/>
  <c r="AZ273"/>
  <c r="BB273" s="1"/>
  <c r="AZ274"/>
  <c r="BB274" s="1"/>
  <c r="AZ275"/>
  <c r="BB275" s="1"/>
  <c r="AZ276"/>
  <c r="BB276" s="1"/>
  <c r="AZ277"/>
  <c r="BB277" s="1"/>
  <c r="AZ278"/>
  <c r="BB278" s="1"/>
  <c r="AZ279"/>
  <c r="BB279" s="1"/>
  <c r="AZ280"/>
  <c r="BB280" s="1"/>
  <c r="AZ281"/>
  <c r="BB281" s="1"/>
  <c r="AZ282"/>
  <c r="BB282" s="1"/>
  <c r="AZ283"/>
  <c r="BB283" s="1"/>
  <c r="AZ284"/>
  <c r="BB284" s="1"/>
  <c r="AZ285"/>
  <c r="BB285" s="1"/>
  <c r="AZ286"/>
  <c r="BB286" s="1"/>
  <c r="AZ287"/>
  <c r="BB287" s="1"/>
  <c r="AZ288"/>
  <c r="BB288" s="1"/>
  <c r="AZ289"/>
  <c r="BB289" s="1"/>
  <c r="AZ290"/>
  <c r="BB290" s="1"/>
  <c r="AZ291"/>
  <c r="BB291" s="1"/>
  <c r="AZ292"/>
  <c r="BB292" s="1"/>
  <c r="AZ293"/>
  <c r="BB293" s="1"/>
  <c r="AZ294"/>
  <c r="BB294" s="1"/>
  <c r="AZ296"/>
  <c r="BB296" s="1"/>
  <c r="AZ297"/>
  <c r="BB297" s="1"/>
  <c r="AZ298"/>
  <c r="BB298" s="1"/>
  <c r="AZ482"/>
  <c r="BB482" s="1"/>
  <c r="AV6"/>
  <c r="AX6" s="1"/>
  <c r="AV7"/>
  <c r="AX7" s="1"/>
  <c r="AV8"/>
  <c r="AX8" s="1"/>
  <c r="AV9"/>
  <c r="AX9" s="1"/>
  <c r="AV10"/>
  <c r="AX10" s="1"/>
  <c r="AV11"/>
  <c r="AX11" s="1"/>
  <c r="AV12"/>
  <c r="AX12" s="1"/>
  <c r="AV13"/>
  <c r="AX13" s="1"/>
  <c r="AV14"/>
  <c r="AX14" s="1"/>
  <c r="AV15"/>
  <c r="AX15" s="1"/>
  <c r="AV16"/>
  <c r="AX16" s="1"/>
  <c r="AV17"/>
  <c r="AX17" s="1"/>
  <c r="AV18"/>
  <c r="AX18" s="1"/>
  <c r="AV19"/>
  <c r="AX19" s="1"/>
  <c r="AV20"/>
  <c r="AX20" s="1"/>
  <c r="AV21"/>
  <c r="AX21" s="1"/>
  <c r="AV22"/>
  <c r="AX22" s="1"/>
  <c r="AV23"/>
  <c r="AX23" s="1"/>
  <c r="AV24"/>
  <c r="AX24" s="1"/>
  <c r="AV25"/>
  <c r="AX25" s="1"/>
  <c r="AV26"/>
  <c r="AX26" s="1"/>
  <c r="AV27"/>
  <c r="AX27" s="1"/>
  <c r="AV28"/>
  <c r="AX28" s="1"/>
  <c r="AV29"/>
  <c r="AX29" s="1"/>
  <c r="AV30"/>
  <c r="AX30" s="1"/>
  <c r="AV31"/>
  <c r="AX31" s="1"/>
  <c r="AV32"/>
  <c r="AX32" s="1"/>
  <c r="AV33"/>
  <c r="AX33" s="1"/>
  <c r="AV34"/>
  <c r="AX34" s="1"/>
  <c r="AV35"/>
  <c r="AX35" s="1"/>
  <c r="AV36"/>
  <c r="AX36" s="1"/>
  <c r="AV37"/>
  <c r="AX37" s="1"/>
  <c r="AV38"/>
  <c r="AX38" s="1"/>
  <c r="AV39"/>
  <c r="AX39" s="1"/>
  <c r="AV40"/>
  <c r="AX40" s="1"/>
  <c r="AV41"/>
  <c r="AX41" s="1"/>
  <c r="AV42"/>
  <c r="AX42" s="1"/>
  <c r="AV43"/>
  <c r="AX43" s="1"/>
  <c r="AV44"/>
  <c r="AX44" s="1"/>
  <c r="AV45"/>
  <c r="AX45" s="1"/>
  <c r="AV46"/>
  <c r="AX46" s="1"/>
  <c r="AV47"/>
  <c r="AX47" s="1"/>
  <c r="AV48"/>
  <c r="AX48" s="1"/>
  <c r="AV49"/>
  <c r="AX49" s="1"/>
  <c r="AV50"/>
  <c r="AX50" s="1"/>
  <c r="AV51"/>
  <c r="AX51" s="1"/>
  <c r="AV52"/>
  <c r="AX52" s="1"/>
  <c r="AV53"/>
  <c r="AX53" s="1"/>
  <c r="AV54"/>
  <c r="AX54" s="1"/>
  <c r="AV55"/>
  <c r="AX55" s="1"/>
  <c r="AV56"/>
  <c r="AX56" s="1"/>
  <c r="AV57"/>
  <c r="AX57" s="1"/>
  <c r="AV58"/>
  <c r="AX58" s="1"/>
  <c r="AV59"/>
  <c r="AX59" s="1"/>
  <c r="AV60"/>
  <c r="AX60" s="1"/>
  <c r="AV61"/>
  <c r="AX61" s="1"/>
  <c r="AV62"/>
  <c r="AX62" s="1"/>
  <c r="AV63"/>
  <c r="AX63" s="1"/>
  <c r="AV64"/>
  <c r="AX64" s="1"/>
  <c r="AV65"/>
  <c r="AX65" s="1"/>
  <c r="AV66"/>
  <c r="AX66" s="1"/>
  <c r="AV67"/>
  <c r="AX67" s="1"/>
  <c r="AV68"/>
  <c r="AX68" s="1"/>
  <c r="AV69"/>
  <c r="AX69" s="1"/>
  <c r="AV70"/>
  <c r="AX70" s="1"/>
  <c r="AV71"/>
  <c r="AX71" s="1"/>
  <c r="AV72"/>
  <c r="AX72" s="1"/>
  <c r="AV73"/>
  <c r="AX73" s="1"/>
  <c r="AV74"/>
  <c r="AX74" s="1"/>
  <c r="AV75"/>
  <c r="AX75" s="1"/>
  <c r="AV76"/>
  <c r="AX76" s="1"/>
  <c r="AV77"/>
  <c r="AX77" s="1"/>
  <c r="AV78"/>
  <c r="AX78" s="1"/>
  <c r="AV79"/>
  <c r="AX79" s="1"/>
  <c r="AV80"/>
  <c r="AX80" s="1"/>
  <c r="AV81"/>
  <c r="AX81" s="1"/>
  <c r="AV82"/>
  <c r="AX82" s="1"/>
  <c r="AV83"/>
  <c r="AX83" s="1"/>
  <c r="AV84"/>
  <c r="AX84" s="1"/>
  <c r="AV85"/>
  <c r="AX85" s="1"/>
  <c r="AV86"/>
  <c r="AX86" s="1"/>
  <c r="AV87"/>
  <c r="AX87" s="1"/>
  <c r="AV88"/>
  <c r="AX88" s="1"/>
  <c r="AV89"/>
  <c r="AX89" s="1"/>
  <c r="AV90"/>
  <c r="AX90" s="1"/>
  <c r="AV91"/>
  <c r="AX91" s="1"/>
  <c r="AV92"/>
  <c r="AX92" s="1"/>
  <c r="AV93"/>
  <c r="AX93" s="1"/>
  <c r="AV94"/>
  <c r="AX94" s="1"/>
  <c r="AV95"/>
  <c r="AX95" s="1"/>
  <c r="AV96"/>
  <c r="AX96" s="1"/>
  <c r="AV97"/>
  <c r="AX97" s="1"/>
  <c r="AV98"/>
  <c r="AX98" s="1"/>
  <c r="AV99"/>
  <c r="AX99" s="1"/>
  <c r="AV100"/>
  <c r="AX100" s="1"/>
  <c r="AV101"/>
  <c r="AX101" s="1"/>
  <c r="AV102"/>
  <c r="AX102" s="1"/>
  <c r="AV103"/>
  <c r="AX103" s="1"/>
  <c r="AV104"/>
  <c r="AX104" s="1"/>
  <c r="AV105"/>
  <c r="AX105" s="1"/>
  <c r="AV106"/>
  <c r="AX106" s="1"/>
  <c r="AV107"/>
  <c r="AX107" s="1"/>
  <c r="AV108"/>
  <c r="AX108" s="1"/>
  <c r="AV109"/>
  <c r="AX109" s="1"/>
  <c r="AV110"/>
  <c r="AX110" s="1"/>
  <c r="AV111"/>
  <c r="AX111" s="1"/>
  <c r="AV112"/>
  <c r="AX112" s="1"/>
  <c r="AV113"/>
  <c r="AX113" s="1"/>
  <c r="AV114"/>
  <c r="AX114" s="1"/>
  <c r="AV115"/>
  <c r="AX115" s="1"/>
  <c r="AV116"/>
  <c r="AX116" s="1"/>
  <c r="AV117"/>
  <c r="AX117" s="1"/>
  <c r="AV118"/>
  <c r="AX118" s="1"/>
  <c r="AV119"/>
  <c r="AX119" s="1"/>
  <c r="AV120"/>
  <c r="AX120" s="1"/>
  <c r="AV121"/>
  <c r="AX121" s="1"/>
  <c r="AV122"/>
  <c r="AX122" s="1"/>
  <c r="AV123"/>
  <c r="AX123" s="1"/>
  <c r="AV124"/>
  <c r="AX124" s="1"/>
  <c r="AV125"/>
  <c r="AX125" s="1"/>
  <c r="AV126"/>
  <c r="AX126" s="1"/>
  <c r="AV127"/>
  <c r="AX127" s="1"/>
  <c r="AV128"/>
  <c r="AX128" s="1"/>
  <c r="AV129"/>
  <c r="AX129" s="1"/>
  <c r="AV130"/>
  <c r="AX130" s="1"/>
  <c r="AV131"/>
  <c r="AX131" s="1"/>
  <c r="AV132"/>
  <c r="AX132" s="1"/>
  <c r="AV133"/>
  <c r="AX133" s="1"/>
  <c r="AV134"/>
  <c r="AX134" s="1"/>
  <c r="AV135"/>
  <c r="AX135" s="1"/>
  <c r="AV136"/>
  <c r="AX136" s="1"/>
  <c r="AV137"/>
  <c r="AX137" s="1"/>
  <c r="AV138"/>
  <c r="AX138" s="1"/>
  <c r="AV139"/>
  <c r="AX139" s="1"/>
  <c r="AV140"/>
  <c r="AX140" s="1"/>
  <c r="AV141"/>
  <c r="AX141" s="1"/>
  <c r="AV142"/>
  <c r="AX142" s="1"/>
  <c r="AV143"/>
  <c r="AX143" s="1"/>
  <c r="AV144"/>
  <c r="AX144" s="1"/>
  <c r="AV145"/>
  <c r="AX145" s="1"/>
  <c r="AV146"/>
  <c r="AX146" s="1"/>
  <c r="AV147"/>
  <c r="AX147" s="1"/>
  <c r="AV148"/>
  <c r="AX148" s="1"/>
  <c r="AV149"/>
  <c r="AX149" s="1"/>
  <c r="AV150"/>
  <c r="AX150" s="1"/>
  <c r="AV151"/>
  <c r="AX151" s="1"/>
  <c r="AV152"/>
  <c r="AX152" s="1"/>
  <c r="AV153"/>
  <c r="AX153" s="1"/>
  <c r="AV154"/>
  <c r="AX154" s="1"/>
  <c r="AV155"/>
  <c r="AX155" s="1"/>
  <c r="AV156"/>
  <c r="AX156" s="1"/>
  <c r="AV157"/>
  <c r="AX157" s="1"/>
  <c r="AV158"/>
  <c r="AX158" s="1"/>
  <c r="AV159"/>
  <c r="AX159" s="1"/>
  <c r="AV160"/>
  <c r="AX160" s="1"/>
  <c r="AV161"/>
  <c r="AX161" s="1"/>
  <c r="AV162"/>
  <c r="AX162" s="1"/>
  <c r="AV163"/>
  <c r="AX163" s="1"/>
  <c r="AV164"/>
  <c r="AX164" s="1"/>
  <c r="AV165"/>
  <c r="AX165" s="1"/>
  <c r="AV166"/>
  <c r="AX166" s="1"/>
  <c r="AV167"/>
  <c r="AX167" s="1"/>
  <c r="AV168"/>
  <c r="AX168" s="1"/>
  <c r="AV169"/>
  <c r="AX169" s="1"/>
  <c r="AV170"/>
  <c r="AX170" s="1"/>
  <c r="AV171"/>
  <c r="AX171" s="1"/>
  <c r="AV172"/>
  <c r="AX172" s="1"/>
  <c r="AV173"/>
  <c r="AX173" s="1"/>
  <c r="AV174"/>
  <c r="AX174" s="1"/>
  <c r="AV175"/>
  <c r="AX175" s="1"/>
  <c r="AV176"/>
  <c r="AX176" s="1"/>
  <c r="AV177"/>
  <c r="AX177" s="1"/>
  <c r="AV178"/>
  <c r="AX178" s="1"/>
  <c r="AV179"/>
  <c r="AX179" s="1"/>
  <c r="AV180"/>
  <c r="AX180" s="1"/>
  <c r="AV181"/>
  <c r="AX181" s="1"/>
  <c r="AV182"/>
  <c r="AX182" s="1"/>
  <c r="AV183"/>
  <c r="AX183" s="1"/>
  <c r="AV184"/>
  <c r="AX184" s="1"/>
  <c r="AV185"/>
  <c r="AX185" s="1"/>
  <c r="AV186"/>
  <c r="AX186" s="1"/>
  <c r="AV187"/>
  <c r="AX187" s="1"/>
  <c r="AV188"/>
  <c r="AX188" s="1"/>
  <c r="AV189"/>
  <c r="AX189" s="1"/>
  <c r="AV190"/>
  <c r="AX190" s="1"/>
  <c r="AV191"/>
  <c r="AX191" s="1"/>
  <c r="AV192"/>
  <c r="AX192" s="1"/>
  <c r="AV193"/>
  <c r="AX193" s="1"/>
  <c r="AV194"/>
  <c r="AX194" s="1"/>
  <c r="AV195"/>
  <c r="AX195" s="1"/>
  <c r="AV196"/>
  <c r="AX196" s="1"/>
  <c r="AV197"/>
  <c r="AX197" s="1"/>
  <c r="AV198"/>
  <c r="AX198" s="1"/>
  <c r="AV199"/>
  <c r="AX199" s="1"/>
  <c r="AV200"/>
  <c r="AX200" s="1"/>
  <c r="AV201"/>
  <c r="AX201" s="1"/>
  <c r="AV202"/>
  <c r="AX202" s="1"/>
  <c r="AV203"/>
  <c r="AX203" s="1"/>
  <c r="AV204"/>
  <c r="AX204" s="1"/>
  <c r="AV205"/>
  <c r="AX205" s="1"/>
  <c r="AV206"/>
  <c r="AX206" s="1"/>
  <c r="AV207"/>
  <c r="AX207" s="1"/>
  <c r="AV208"/>
  <c r="AX208" s="1"/>
  <c r="AV209"/>
  <c r="AX209" s="1"/>
  <c r="AV210"/>
  <c r="AX210" s="1"/>
  <c r="AV211"/>
  <c r="AX211" s="1"/>
  <c r="AV212"/>
  <c r="AX212" s="1"/>
  <c r="AV213"/>
  <c r="AX213" s="1"/>
  <c r="AV214"/>
  <c r="AX214" s="1"/>
  <c r="AV215"/>
  <c r="AX215" s="1"/>
  <c r="AV216"/>
  <c r="AX216" s="1"/>
  <c r="AV217"/>
  <c r="AX217" s="1"/>
  <c r="AV218"/>
  <c r="AX218" s="1"/>
  <c r="AV219"/>
  <c r="AX219" s="1"/>
  <c r="AV220"/>
  <c r="AX220" s="1"/>
  <c r="AV221"/>
  <c r="AX221" s="1"/>
  <c r="AV222"/>
  <c r="AX222" s="1"/>
  <c r="AV223"/>
  <c r="AX223" s="1"/>
  <c r="AV224"/>
  <c r="AX224" s="1"/>
  <c r="AV225"/>
  <c r="AX225" s="1"/>
  <c r="AV226"/>
  <c r="AX226" s="1"/>
  <c r="AV227"/>
  <c r="AX227" s="1"/>
  <c r="AV228"/>
  <c r="AX228" s="1"/>
  <c r="AV229"/>
  <c r="AX229" s="1"/>
  <c r="AV230"/>
  <c r="AX230" s="1"/>
  <c r="AV232"/>
  <c r="AX232" s="1"/>
  <c r="AV233"/>
  <c r="AX233" s="1"/>
  <c r="AV234"/>
  <c r="AX234" s="1"/>
  <c r="AV235"/>
  <c r="AX235" s="1"/>
  <c r="AV236"/>
  <c r="AX236" s="1"/>
  <c r="AV237"/>
  <c r="AX237" s="1"/>
  <c r="AV238"/>
  <c r="AX238" s="1"/>
  <c r="AV239"/>
  <c r="AX239" s="1"/>
  <c r="AV240"/>
  <c r="AX240" s="1"/>
  <c r="AV241"/>
  <c r="AX241" s="1"/>
  <c r="AV242"/>
  <c r="AX242" s="1"/>
  <c r="AV243"/>
  <c r="AX243" s="1"/>
  <c r="AV244"/>
  <c r="AX244" s="1"/>
  <c r="AV245"/>
  <c r="AX245" s="1"/>
  <c r="AV246"/>
  <c r="AX246" s="1"/>
  <c r="AV247"/>
  <c r="AX247" s="1"/>
  <c r="AV248"/>
  <c r="AX248" s="1"/>
  <c r="AV249"/>
  <c r="AX249" s="1"/>
  <c r="AV250"/>
  <c r="AX250" s="1"/>
  <c r="AV251"/>
  <c r="AX251" s="1"/>
  <c r="AV252"/>
  <c r="AX252" s="1"/>
  <c r="AV253"/>
  <c r="AX253" s="1"/>
  <c r="AV254"/>
  <c r="AX254" s="1"/>
  <c r="AV255"/>
  <c r="AX255" s="1"/>
  <c r="AV256"/>
  <c r="AX256" s="1"/>
  <c r="AV257"/>
  <c r="AX257" s="1"/>
  <c r="AV258"/>
  <c r="AX258" s="1"/>
  <c r="AV259"/>
  <c r="AX259" s="1"/>
  <c r="AV260"/>
  <c r="AX260" s="1"/>
  <c r="AV261"/>
  <c r="AX261" s="1"/>
  <c r="AV262"/>
  <c r="AX262" s="1"/>
  <c r="AV263"/>
  <c r="AX263" s="1"/>
  <c r="AV264"/>
  <c r="AX264" s="1"/>
  <c r="AV265"/>
  <c r="AX265" s="1"/>
  <c r="AV266"/>
  <c r="AX266" s="1"/>
  <c r="AV267"/>
  <c r="AX267" s="1"/>
  <c r="AV268"/>
  <c r="AX268" s="1"/>
  <c r="AV269"/>
  <c r="AX269" s="1"/>
  <c r="AV270"/>
  <c r="AX270" s="1"/>
  <c r="AV271"/>
  <c r="AX271" s="1"/>
  <c r="AV272"/>
  <c r="AX272" s="1"/>
  <c r="AV273"/>
  <c r="AX273" s="1"/>
  <c r="AV274"/>
  <c r="AX274" s="1"/>
  <c r="AV275"/>
  <c r="AX275" s="1"/>
  <c r="AV276"/>
  <c r="AX276" s="1"/>
  <c r="AV277"/>
  <c r="AX277" s="1"/>
  <c r="AV278"/>
  <c r="AX278" s="1"/>
  <c r="AV279"/>
  <c r="AX279" s="1"/>
  <c r="AV280"/>
  <c r="AX280" s="1"/>
  <c r="AV281"/>
  <c r="AX281" s="1"/>
  <c r="AV282"/>
  <c r="AX282" s="1"/>
  <c r="AV283"/>
  <c r="AX283" s="1"/>
  <c r="AV284"/>
  <c r="AX284" s="1"/>
  <c r="AV285"/>
  <c r="AX285" s="1"/>
  <c r="AV286"/>
  <c r="AX286" s="1"/>
  <c r="AV287"/>
  <c r="AX287" s="1"/>
  <c r="AV288"/>
  <c r="AX288" s="1"/>
  <c r="AV289"/>
  <c r="AX289" s="1"/>
  <c r="AV290"/>
  <c r="AX290" s="1"/>
  <c r="AV291"/>
  <c r="AX291" s="1"/>
  <c r="AV292"/>
  <c r="AX292" s="1"/>
  <c r="AV293"/>
  <c r="AX293" s="1"/>
  <c r="AV294"/>
  <c r="AX294" s="1"/>
  <c r="AV296"/>
  <c r="AX296" s="1"/>
  <c r="AV297"/>
  <c r="AX297" s="1"/>
  <c r="AV298"/>
  <c r="AX298" s="1"/>
  <c r="AR6"/>
  <c r="AT6" s="1"/>
  <c r="AR7"/>
  <c r="AT7" s="1"/>
  <c r="AR8"/>
  <c r="AT8" s="1"/>
  <c r="AR9"/>
  <c r="AT9" s="1"/>
  <c r="AR10"/>
  <c r="AT10" s="1"/>
  <c r="AR11"/>
  <c r="AT11" s="1"/>
  <c r="AR12"/>
  <c r="AT12" s="1"/>
  <c r="AR13"/>
  <c r="AT13" s="1"/>
  <c r="AR14"/>
  <c r="AT14" s="1"/>
  <c r="AR15"/>
  <c r="AT15" s="1"/>
  <c r="AR16"/>
  <c r="AT16" s="1"/>
  <c r="AR17"/>
  <c r="AT17" s="1"/>
  <c r="AR18"/>
  <c r="AT18" s="1"/>
  <c r="AR19"/>
  <c r="AT19" s="1"/>
  <c r="AR20"/>
  <c r="AT20" s="1"/>
  <c r="AR21"/>
  <c r="AT21" s="1"/>
  <c r="AR22"/>
  <c r="AT22" s="1"/>
  <c r="AR23"/>
  <c r="AT23" s="1"/>
  <c r="AR24"/>
  <c r="AT24" s="1"/>
  <c r="AR25"/>
  <c r="AT25" s="1"/>
  <c r="AR26"/>
  <c r="AT26" s="1"/>
  <c r="AR27"/>
  <c r="AT27" s="1"/>
  <c r="AR28"/>
  <c r="AT28" s="1"/>
  <c r="AR29"/>
  <c r="AT29" s="1"/>
  <c r="AR30"/>
  <c r="AT30" s="1"/>
  <c r="AR31"/>
  <c r="AT31" s="1"/>
  <c r="AR32"/>
  <c r="AT32" s="1"/>
  <c r="AR33"/>
  <c r="AT33" s="1"/>
  <c r="AR34"/>
  <c r="AT34" s="1"/>
  <c r="AR35"/>
  <c r="AT35" s="1"/>
  <c r="AR36"/>
  <c r="AT36" s="1"/>
  <c r="AR37"/>
  <c r="AT37" s="1"/>
  <c r="AR38"/>
  <c r="AT38" s="1"/>
  <c r="AR39"/>
  <c r="AT39" s="1"/>
  <c r="AR40"/>
  <c r="AT40" s="1"/>
  <c r="AR41"/>
  <c r="AT41" s="1"/>
  <c r="AR42"/>
  <c r="AT42" s="1"/>
  <c r="AR43"/>
  <c r="AT43" s="1"/>
  <c r="AR44"/>
  <c r="AT44" s="1"/>
  <c r="AR45"/>
  <c r="AT45" s="1"/>
  <c r="AR46"/>
  <c r="AT46" s="1"/>
  <c r="AR47"/>
  <c r="AT47" s="1"/>
  <c r="AR48"/>
  <c r="AT48" s="1"/>
  <c r="AR49"/>
  <c r="AT49" s="1"/>
  <c r="AR50"/>
  <c r="AT50" s="1"/>
  <c r="AR51"/>
  <c r="AT51" s="1"/>
  <c r="AR52"/>
  <c r="AT52" s="1"/>
  <c r="AR53"/>
  <c r="AT53" s="1"/>
  <c r="AR54"/>
  <c r="AT54" s="1"/>
  <c r="AR55"/>
  <c r="AT55" s="1"/>
  <c r="AR56"/>
  <c r="AT56" s="1"/>
  <c r="AR57"/>
  <c r="AT57" s="1"/>
  <c r="AR58"/>
  <c r="AT58" s="1"/>
  <c r="AR59"/>
  <c r="AT59" s="1"/>
  <c r="AR60"/>
  <c r="AT60" s="1"/>
  <c r="AR61"/>
  <c r="AT61" s="1"/>
  <c r="AR62"/>
  <c r="AT62" s="1"/>
  <c r="AR63"/>
  <c r="AT63" s="1"/>
  <c r="AR64"/>
  <c r="AT64" s="1"/>
  <c r="AR65"/>
  <c r="AT65" s="1"/>
  <c r="AR66"/>
  <c r="AT66" s="1"/>
  <c r="AR67"/>
  <c r="AT67" s="1"/>
  <c r="AR68"/>
  <c r="AT68" s="1"/>
  <c r="AR69"/>
  <c r="AT69" s="1"/>
  <c r="AR70"/>
  <c r="AT70" s="1"/>
  <c r="AR71"/>
  <c r="AT71" s="1"/>
  <c r="AR72"/>
  <c r="AT72" s="1"/>
  <c r="AR73"/>
  <c r="AT73" s="1"/>
  <c r="AR74"/>
  <c r="AT74" s="1"/>
  <c r="AR75"/>
  <c r="AT75" s="1"/>
  <c r="AR76"/>
  <c r="AT76" s="1"/>
  <c r="AR77"/>
  <c r="AT77" s="1"/>
  <c r="AR78"/>
  <c r="AT78" s="1"/>
  <c r="AR79"/>
  <c r="AT79" s="1"/>
  <c r="AR80"/>
  <c r="AT80" s="1"/>
  <c r="AR81"/>
  <c r="AT81" s="1"/>
  <c r="AR82"/>
  <c r="AT82" s="1"/>
  <c r="AR83"/>
  <c r="AT83" s="1"/>
  <c r="AR84"/>
  <c r="AT84" s="1"/>
  <c r="AR85"/>
  <c r="AT85" s="1"/>
  <c r="AR86"/>
  <c r="AT86" s="1"/>
  <c r="AR87"/>
  <c r="AT87" s="1"/>
  <c r="AR88"/>
  <c r="AT88" s="1"/>
  <c r="AR89"/>
  <c r="AT89" s="1"/>
  <c r="AR90"/>
  <c r="AT90" s="1"/>
  <c r="AR91"/>
  <c r="AT91" s="1"/>
  <c r="AR92"/>
  <c r="AT92" s="1"/>
  <c r="AR93"/>
  <c r="AT93" s="1"/>
  <c r="AR94"/>
  <c r="AT94" s="1"/>
  <c r="AR95"/>
  <c r="AT95" s="1"/>
  <c r="AR96"/>
  <c r="AT96" s="1"/>
  <c r="AR97"/>
  <c r="AT97" s="1"/>
  <c r="AR98"/>
  <c r="AT98" s="1"/>
  <c r="AR99"/>
  <c r="AT99" s="1"/>
  <c r="AR100"/>
  <c r="AT100" s="1"/>
  <c r="AR101"/>
  <c r="AT101" s="1"/>
  <c r="AR102"/>
  <c r="AT102" s="1"/>
  <c r="AR103"/>
  <c r="AT103" s="1"/>
  <c r="AR104"/>
  <c r="AT104" s="1"/>
  <c r="AR105"/>
  <c r="AT105" s="1"/>
  <c r="AR106"/>
  <c r="AT106" s="1"/>
  <c r="AR107"/>
  <c r="AT107" s="1"/>
  <c r="AR108"/>
  <c r="AT108" s="1"/>
  <c r="AR109"/>
  <c r="AT109" s="1"/>
  <c r="AR110"/>
  <c r="AT110" s="1"/>
  <c r="AR111"/>
  <c r="AT111" s="1"/>
  <c r="AR112"/>
  <c r="AT112" s="1"/>
  <c r="AR113"/>
  <c r="AT113" s="1"/>
  <c r="AR114"/>
  <c r="AT114" s="1"/>
  <c r="AR115"/>
  <c r="AT115" s="1"/>
  <c r="AR116"/>
  <c r="AT116" s="1"/>
  <c r="AR117"/>
  <c r="AT117" s="1"/>
  <c r="AR118"/>
  <c r="AT118" s="1"/>
  <c r="AR119"/>
  <c r="AT119" s="1"/>
  <c r="AR120"/>
  <c r="AT120" s="1"/>
  <c r="AR121"/>
  <c r="AT121" s="1"/>
  <c r="AR122"/>
  <c r="AT122" s="1"/>
  <c r="AR123"/>
  <c r="AT123" s="1"/>
  <c r="AR124"/>
  <c r="AT124" s="1"/>
  <c r="AR125"/>
  <c r="AT125" s="1"/>
  <c r="AR126"/>
  <c r="AT126" s="1"/>
  <c r="AR127"/>
  <c r="AT127" s="1"/>
  <c r="AR128"/>
  <c r="AT128" s="1"/>
  <c r="AR129"/>
  <c r="AT129" s="1"/>
  <c r="AR130"/>
  <c r="AT130" s="1"/>
  <c r="AR131"/>
  <c r="AT131" s="1"/>
  <c r="AR132"/>
  <c r="AT132" s="1"/>
  <c r="AR133"/>
  <c r="AT133" s="1"/>
  <c r="AR134"/>
  <c r="AT134" s="1"/>
  <c r="AR135"/>
  <c r="AT135" s="1"/>
  <c r="AR136"/>
  <c r="AT136" s="1"/>
  <c r="AR137"/>
  <c r="AT137" s="1"/>
  <c r="AR138"/>
  <c r="AT138" s="1"/>
  <c r="AR139"/>
  <c r="AT139" s="1"/>
  <c r="AR140"/>
  <c r="AT140" s="1"/>
  <c r="AR141"/>
  <c r="AT141" s="1"/>
  <c r="AR142"/>
  <c r="AT142" s="1"/>
  <c r="AR143"/>
  <c r="AT143" s="1"/>
  <c r="AR144"/>
  <c r="AT144" s="1"/>
  <c r="AR145"/>
  <c r="AT145" s="1"/>
  <c r="AR146"/>
  <c r="AT146" s="1"/>
  <c r="AR147"/>
  <c r="AT147" s="1"/>
  <c r="AR148"/>
  <c r="AT148" s="1"/>
  <c r="AR149"/>
  <c r="AT149" s="1"/>
  <c r="AR150"/>
  <c r="AT150" s="1"/>
  <c r="AR151"/>
  <c r="AT151" s="1"/>
  <c r="AR152"/>
  <c r="AT152" s="1"/>
  <c r="AR153"/>
  <c r="AT153" s="1"/>
  <c r="AR154"/>
  <c r="AT154" s="1"/>
  <c r="AR155"/>
  <c r="AT155" s="1"/>
  <c r="AR156"/>
  <c r="AT156" s="1"/>
  <c r="AR157"/>
  <c r="AT157" s="1"/>
  <c r="AR158"/>
  <c r="AT158" s="1"/>
  <c r="AR159"/>
  <c r="AT159" s="1"/>
  <c r="AR160"/>
  <c r="AT160" s="1"/>
  <c r="AR161"/>
  <c r="AT161" s="1"/>
  <c r="AR162"/>
  <c r="AT162" s="1"/>
  <c r="AR163"/>
  <c r="AT163" s="1"/>
  <c r="AR164"/>
  <c r="AT164" s="1"/>
  <c r="AR165"/>
  <c r="AT165" s="1"/>
  <c r="AR166"/>
  <c r="AT166" s="1"/>
  <c r="AR167"/>
  <c r="AT167" s="1"/>
  <c r="AR168"/>
  <c r="AT168" s="1"/>
  <c r="AR169"/>
  <c r="AT169" s="1"/>
  <c r="AR170"/>
  <c r="AT170" s="1"/>
  <c r="AR171"/>
  <c r="AT171" s="1"/>
  <c r="AR172"/>
  <c r="AT172" s="1"/>
  <c r="AR173"/>
  <c r="AT173" s="1"/>
  <c r="AR174"/>
  <c r="AT174" s="1"/>
  <c r="AR175"/>
  <c r="AT175" s="1"/>
  <c r="AR176"/>
  <c r="AT176" s="1"/>
  <c r="AR177"/>
  <c r="AT177" s="1"/>
  <c r="AR178"/>
  <c r="AT178" s="1"/>
  <c r="AR179"/>
  <c r="AT179" s="1"/>
  <c r="AR180"/>
  <c r="AT180" s="1"/>
  <c r="AR181"/>
  <c r="AT181" s="1"/>
  <c r="AR182"/>
  <c r="AT182" s="1"/>
  <c r="AR183"/>
  <c r="AT183" s="1"/>
  <c r="AR184"/>
  <c r="AT184" s="1"/>
  <c r="AR185"/>
  <c r="AT185" s="1"/>
  <c r="AR186"/>
  <c r="AT186" s="1"/>
  <c r="AR187"/>
  <c r="AT187" s="1"/>
  <c r="AR188"/>
  <c r="AT188" s="1"/>
  <c r="AR189"/>
  <c r="AT189" s="1"/>
  <c r="AR190"/>
  <c r="AT190" s="1"/>
  <c r="AR191"/>
  <c r="AT191" s="1"/>
  <c r="AR192"/>
  <c r="AT192" s="1"/>
  <c r="AR193"/>
  <c r="AT193" s="1"/>
  <c r="AR194"/>
  <c r="AT194" s="1"/>
  <c r="AR195"/>
  <c r="AT195" s="1"/>
  <c r="AR196"/>
  <c r="AT196" s="1"/>
  <c r="AR197"/>
  <c r="AT197" s="1"/>
  <c r="AR198"/>
  <c r="AT198" s="1"/>
  <c r="AR199"/>
  <c r="AT199" s="1"/>
  <c r="AR200"/>
  <c r="AT200" s="1"/>
  <c r="AR201"/>
  <c r="AT201" s="1"/>
  <c r="AR202"/>
  <c r="AT202" s="1"/>
  <c r="AR203"/>
  <c r="AT203" s="1"/>
  <c r="AR204"/>
  <c r="AT204" s="1"/>
  <c r="AR205"/>
  <c r="AT205" s="1"/>
  <c r="AR206"/>
  <c r="AT206" s="1"/>
  <c r="AR207"/>
  <c r="AT207" s="1"/>
  <c r="AR208"/>
  <c r="AT208" s="1"/>
  <c r="AR209"/>
  <c r="AT209" s="1"/>
  <c r="AR210"/>
  <c r="AT210" s="1"/>
  <c r="AR211"/>
  <c r="AT211" s="1"/>
  <c r="AR212"/>
  <c r="AT212" s="1"/>
  <c r="AR213"/>
  <c r="AT213" s="1"/>
  <c r="AR214"/>
  <c r="AT214" s="1"/>
  <c r="AR215"/>
  <c r="AT215" s="1"/>
  <c r="AR216"/>
  <c r="AT216" s="1"/>
  <c r="AR217"/>
  <c r="AT217" s="1"/>
  <c r="AR218"/>
  <c r="AT218" s="1"/>
  <c r="AR219"/>
  <c r="AT219" s="1"/>
  <c r="AR220"/>
  <c r="AT220" s="1"/>
  <c r="AR221"/>
  <c r="AT221" s="1"/>
  <c r="AR222"/>
  <c r="AT222" s="1"/>
  <c r="AR223"/>
  <c r="AT223" s="1"/>
  <c r="AR224"/>
  <c r="AT224" s="1"/>
  <c r="AR225"/>
  <c r="AT225" s="1"/>
  <c r="AR226"/>
  <c r="AT226" s="1"/>
  <c r="AR227"/>
  <c r="AT227" s="1"/>
  <c r="AR228"/>
  <c r="AT228" s="1"/>
  <c r="AR229"/>
  <c r="AT229" s="1"/>
  <c r="AR230"/>
  <c r="AT230" s="1"/>
  <c r="AR232"/>
  <c r="AT232" s="1"/>
  <c r="AR233"/>
  <c r="AT233" s="1"/>
  <c r="AR234"/>
  <c r="AT234" s="1"/>
  <c r="AR235"/>
  <c r="AT235" s="1"/>
  <c r="AR236"/>
  <c r="AT236" s="1"/>
  <c r="AR237"/>
  <c r="AT237" s="1"/>
  <c r="AR238"/>
  <c r="AT238" s="1"/>
  <c r="AR239"/>
  <c r="AT239" s="1"/>
  <c r="AR240"/>
  <c r="AT240" s="1"/>
  <c r="AR241"/>
  <c r="AT241" s="1"/>
  <c r="AR242"/>
  <c r="AT242" s="1"/>
  <c r="AR243"/>
  <c r="AT243" s="1"/>
  <c r="AR244"/>
  <c r="AT244" s="1"/>
  <c r="AR245"/>
  <c r="AT245" s="1"/>
  <c r="AR246"/>
  <c r="AT246" s="1"/>
  <c r="AR247"/>
  <c r="AT247" s="1"/>
  <c r="AR248"/>
  <c r="AT248" s="1"/>
  <c r="AR249"/>
  <c r="AT249" s="1"/>
  <c r="AR250"/>
  <c r="AT250" s="1"/>
  <c r="AR251"/>
  <c r="AT251" s="1"/>
  <c r="AR252"/>
  <c r="AT252" s="1"/>
  <c r="AR253"/>
  <c r="AT253" s="1"/>
  <c r="AR254"/>
  <c r="AT254" s="1"/>
  <c r="AR255"/>
  <c r="AT255" s="1"/>
  <c r="AR256"/>
  <c r="AT256" s="1"/>
  <c r="AR257"/>
  <c r="AT257" s="1"/>
  <c r="AR258"/>
  <c r="AT258" s="1"/>
  <c r="AR259"/>
  <c r="AT259" s="1"/>
  <c r="AR260"/>
  <c r="AT260" s="1"/>
  <c r="AR261"/>
  <c r="AT261" s="1"/>
  <c r="AR262"/>
  <c r="AT262" s="1"/>
  <c r="AR263"/>
  <c r="AT263" s="1"/>
  <c r="AR264"/>
  <c r="AT264" s="1"/>
  <c r="AR265"/>
  <c r="AT265" s="1"/>
  <c r="AR266"/>
  <c r="AT266" s="1"/>
  <c r="AR267"/>
  <c r="AT267" s="1"/>
  <c r="AR268"/>
  <c r="AT268" s="1"/>
  <c r="AR269"/>
  <c r="AT269" s="1"/>
  <c r="AR270"/>
  <c r="AT270" s="1"/>
  <c r="AR271"/>
  <c r="AT271" s="1"/>
  <c r="AR272"/>
  <c r="AT272" s="1"/>
  <c r="AR273"/>
  <c r="AT273" s="1"/>
  <c r="AR274"/>
  <c r="AT274" s="1"/>
  <c r="AR275"/>
  <c r="AT275" s="1"/>
  <c r="AR276"/>
  <c r="AT276" s="1"/>
  <c r="AR277"/>
  <c r="AT277" s="1"/>
  <c r="AR278"/>
  <c r="AT278" s="1"/>
  <c r="AR279"/>
  <c r="AT279" s="1"/>
  <c r="AR280"/>
  <c r="AT280" s="1"/>
  <c r="AR281"/>
  <c r="AT281" s="1"/>
  <c r="AR282"/>
  <c r="AT282" s="1"/>
  <c r="AR283"/>
  <c r="AT283" s="1"/>
  <c r="AR284"/>
  <c r="AT284" s="1"/>
  <c r="AR285"/>
  <c r="AT285" s="1"/>
  <c r="AR286"/>
  <c r="AT286" s="1"/>
  <c r="AR287"/>
  <c r="AT287" s="1"/>
  <c r="AR288"/>
  <c r="AT288" s="1"/>
  <c r="AR289"/>
  <c r="AT289" s="1"/>
  <c r="AR290"/>
  <c r="AT290" s="1"/>
  <c r="AR291"/>
  <c r="AT291" s="1"/>
  <c r="AR292"/>
  <c r="AT292" s="1"/>
  <c r="AR293"/>
  <c r="AT293" s="1"/>
  <c r="AR294"/>
  <c r="AT294" s="1"/>
  <c r="AR296"/>
  <c r="AT296" s="1"/>
  <c r="AR297"/>
  <c r="AT297" s="1"/>
  <c r="AR298"/>
  <c r="AT298" s="1"/>
  <c r="AR5"/>
  <c r="AT5" s="1"/>
  <c r="AR482"/>
  <c r="AT482" s="1"/>
  <c r="AN6"/>
  <c r="AP6" s="1"/>
  <c r="AN7"/>
  <c r="AP7" s="1"/>
  <c r="AN8"/>
  <c r="AP8" s="1"/>
  <c r="AN9"/>
  <c r="AP9" s="1"/>
  <c r="AN10"/>
  <c r="AP10" s="1"/>
  <c r="AN11"/>
  <c r="AP11" s="1"/>
  <c r="AN12"/>
  <c r="AP12" s="1"/>
  <c r="AN13"/>
  <c r="AP13" s="1"/>
  <c r="AN14"/>
  <c r="AP14" s="1"/>
  <c r="AN15"/>
  <c r="AP15" s="1"/>
  <c r="AN16"/>
  <c r="AP16" s="1"/>
  <c r="AN17"/>
  <c r="AP17" s="1"/>
  <c r="AN18"/>
  <c r="AP18" s="1"/>
  <c r="AN19"/>
  <c r="AP19" s="1"/>
  <c r="AN20"/>
  <c r="AP20" s="1"/>
  <c r="AN21"/>
  <c r="AP21" s="1"/>
  <c r="AN22"/>
  <c r="AP22" s="1"/>
  <c r="AN23"/>
  <c r="AP23" s="1"/>
  <c r="AN24"/>
  <c r="AP24" s="1"/>
  <c r="AN25"/>
  <c r="AP25" s="1"/>
  <c r="AN26"/>
  <c r="AP26" s="1"/>
  <c r="AN27"/>
  <c r="AP27" s="1"/>
  <c r="AN28"/>
  <c r="AP28" s="1"/>
  <c r="AN29"/>
  <c r="AP29" s="1"/>
  <c r="AN30"/>
  <c r="AP30" s="1"/>
  <c r="AN31"/>
  <c r="AP31" s="1"/>
  <c r="AN32"/>
  <c r="AP32" s="1"/>
  <c r="AN33"/>
  <c r="AP33" s="1"/>
  <c r="AN34"/>
  <c r="AP34" s="1"/>
  <c r="AN35"/>
  <c r="AP35" s="1"/>
  <c r="AN36"/>
  <c r="AP36" s="1"/>
  <c r="AN37"/>
  <c r="AP37" s="1"/>
  <c r="AN38"/>
  <c r="AP38" s="1"/>
  <c r="AN39"/>
  <c r="AP39" s="1"/>
  <c r="AN40"/>
  <c r="AP40" s="1"/>
  <c r="AN41"/>
  <c r="AP41" s="1"/>
  <c r="AN42"/>
  <c r="AP42" s="1"/>
  <c r="AN43"/>
  <c r="AP43" s="1"/>
  <c r="AN44"/>
  <c r="AP44" s="1"/>
  <c r="AN45"/>
  <c r="AP45" s="1"/>
  <c r="AN46"/>
  <c r="AP46" s="1"/>
  <c r="AN47"/>
  <c r="AP47" s="1"/>
  <c r="AN48"/>
  <c r="AP48" s="1"/>
  <c r="AN49"/>
  <c r="AP49" s="1"/>
  <c r="AN50"/>
  <c r="AP50" s="1"/>
  <c r="AN51"/>
  <c r="AP51" s="1"/>
  <c r="AN52"/>
  <c r="AP52" s="1"/>
  <c r="AN53"/>
  <c r="AP53" s="1"/>
  <c r="AN54"/>
  <c r="AP54" s="1"/>
  <c r="AN55"/>
  <c r="AP55" s="1"/>
  <c r="AN56"/>
  <c r="AP56" s="1"/>
  <c r="AN57"/>
  <c r="AP57" s="1"/>
  <c r="AN58"/>
  <c r="AP58" s="1"/>
  <c r="AN59"/>
  <c r="AP59" s="1"/>
  <c r="AN60"/>
  <c r="AP60" s="1"/>
  <c r="AN61"/>
  <c r="AP61" s="1"/>
  <c r="AN62"/>
  <c r="AP62" s="1"/>
  <c r="AN63"/>
  <c r="AP63" s="1"/>
  <c r="AN64"/>
  <c r="AP64" s="1"/>
  <c r="AN65"/>
  <c r="AP65" s="1"/>
  <c r="AN66"/>
  <c r="AP66" s="1"/>
  <c r="AN67"/>
  <c r="AP67" s="1"/>
  <c r="AN68"/>
  <c r="AP68" s="1"/>
  <c r="AN69"/>
  <c r="AP69" s="1"/>
  <c r="AN70"/>
  <c r="AP70" s="1"/>
  <c r="AN71"/>
  <c r="AP71" s="1"/>
  <c r="AN72"/>
  <c r="AP72" s="1"/>
  <c r="AN73"/>
  <c r="AP73" s="1"/>
  <c r="AN74"/>
  <c r="AP74" s="1"/>
  <c r="AN75"/>
  <c r="AP75" s="1"/>
  <c r="AN76"/>
  <c r="AP76" s="1"/>
  <c r="AN77"/>
  <c r="AP77" s="1"/>
  <c r="AN78"/>
  <c r="AP78" s="1"/>
  <c r="AN79"/>
  <c r="AP79" s="1"/>
  <c r="AN80"/>
  <c r="AP80" s="1"/>
  <c r="AN81"/>
  <c r="AP81" s="1"/>
  <c r="AN82"/>
  <c r="AP82" s="1"/>
  <c r="AN83"/>
  <c r="AP83" s="1"/>
  <c r="AN84"/>
  <c r="AP84" s="1"/>
  <c r="AN85"/>
  <c r="AP85" s="1"/>
  <c r="AN86"/>
  <c r="AP86" s="1"/>
  <c r="AN87"/>
  <c r="AP87" s="1"/>
  <c r="AN88"/>
  <c r="AP88" s="1"/>
  <c r="AN89"/>
  <c r="AP89" s="1"/>
  <c r="AN90"/>
  <c r="AP90" s="1"/>
  <c r="AN91"/>
  <c r="AP91" s="1"/>
  <c r="AN92"/>
  <c r="AP92" s="1"/>
  <c r="AN93"/>
  <c r="AP93" s="1"/>
  <c r="AN94"/>
  <c r="AP94" s="1"/>
  <c r="AN95"/>
  <c r="AP95" s="1"/>
  <c r="AN96"/>
  <c r="AP96" s="1"/>
  <c r="AN97"/>
  <c r="AP97" s="1"/>
  <c r="AN98"/>
  <c r="AP98" s="1"/>
  <c r="AN99"/>
  <c r="AP99" s="1"/>
  <c r="AN100"/>
  <c r="AP100" s="1"/>
  <c r="AN101"/>
  <c r="AP101" s="1"/>
  <c r="AN102"/>
  <c r="AP102" s="1"/>
  <c r="AN103"/>
  <c r="AP103" s="1"/>
  <c r="AN104"/>
  <c r="AP104" s="1"/>
  <c r="AN105"/>
  <c r="AP105" s="1"/>
  <c r="AN106"/>
  <c r="AP106" s="1"/>
  <c r="AN107"/>
  <c r="AP107" s="1"/>
  <c r="AN108"/>
  <c r="AP108" s="1"/>
  <c r="AN109"/>
  <c r="AP109" s="1"/>
  <c r="AN110"/>
  <c r="AP110" s="1"/>
  <c r="AN111"/>
  <c r="AP111" s="1"/>
  <c r="AN112"/>
  <c r="AP112" s="1"/>
  <c r="AN113"/>
  <c r="AP113" s="1"/>
  <c r="AN114"/>
  <c r="AP114" s="1"/>
  <c r="AN115"/>
  <c r="AP115" s="1"/>
  <c r="AN116"/>
  <c r="AP116" s="1"/>
  <c r="AN117"/>
  <c r="AP117" s="1"/>
  <c r="AN118"/>
  <c r="AP118" s="1"/>
  <c r="AN119"/>
  <c r="AP119" s="1"/>
  <c r="AN120"/>
  <c r="AP120" s="1"/>
  <c r="AN121"/>
  <c r="AP121" s="1"/>
  <c r="AN122"/>
  <c r="AP122" s="1"/>
  <c r="AN123"/>
  <c r="AP123" s="1"/>
  <c r="AN124"/>
  <c r="AP124" s="1"/>
  <c r="AN125"/>
  <c r="AP125" s="1"/>
  <c r="AN126"/>
  <c r="AP126" s="1"/>
  <c r="AN127"/>
  <c r="AP127" s="1"/>
  <c r="AN128"/>
  <c r="AP128" s="1"/>
  <c r="AN129"/>
  <c r="AP129" s="1"/>
  <c r="AN130"/>
  <c r="AP130" s="1"/>
  <c r="AN131"/>
  <c r="AP131" s="1"/>
  <c r="AN132"/>
  <c r="AP132" s="1"/>
  <c r="AN133"/>
  <c r="AP133" s="1"/>
  <c r="AN134"/>
  <c r="AP134" s="1"/>
  <c r="AN135"/>
  <c r="AP135" s="1"/>
  <c r="AN136"/>
  <c r="AP136" s="1"/>
  <c r="AN137"/>
  <c r="AP137" s="1"/>
  <c r="AN138"/>
  <c r="AP138" s="1"/>
  <c r="AN139"/>
  <c r="AP139" s="1"/>
  <c r="AN140"/>
  <c r="AP140" s="1"/>
  <c r="AN141"/>
  <c r="AP141" s="1"/>
  <c r="AN142"/>
  <c r="AP142" s="1"/>
  <c r="AN143"/>
  <c r="AP143" s="1"/>
  <c r="AN144"/>
  <c r="AP144" s="1"/>
  <c r="AN145"/>
  <c r="AP145" s="1"/>
  <c r="AN146"/>
  <c r="AP146" s="1"/>
  <c r="AN147"/>
  <c r="AP147" s="1"/>
  <c r="AN148"/>
  <c r="AP148" s="1"/>
  <c r="AN149"/>
  <c r="AP149" s="1"/>
  <c r="AN150"/>
  <c r="AP150" s="1"/>
  <c r="AN151"/>
  <c r="AP151" s="1"/>
  <c r="AN152"/>
  <c r="AP152" s="1"/>
  <c r="AN153"/>
  <c r="AP153" s="1"/>
  <c r="AN154"/>
  <c r="AP154" s="1"/>
  <c r="AN155"/>
  <c r="AP155" s="1"/>
  <c r="AN156"/>
  <c r="AP156" s="1"/>
  <c r="AN157"/>
  <c r="AP157" s="1"/>
  <c r="AN158"/>
  <c r="AP158" s="1"/>
  <c r="AN159"/>
  <c r="AP159" s="1"/>
  <c r="AN160"/>
  <c r="AP160" s="1"/>
  <c r="AN161"/>
  <c r="AP161" s="1"/>
  <c r="AN162"/>
  <c r="AP162" s="1"/>
  <c r="AN163"/>
  <c r="AP163" s="1"/>
  <c r="AN164"/>
  <c r="AP164" s="1"/>
  <c r="AN165"/>
  <c r="AP165" s="1"/>
  <c r="AN166"/>
  <c r="AP166" s="1"/>
  <c r="AN167"/>
  <c r="AP167" s="1"/>
  <c r="AN168"/>
  <c r="AP168" s="1"/>
  <c r="AN169"/>
  <c r="AP169" s="1"/>
  <c r="AN170"/>
  <c r="AP170" s="1"/>
  <c r="AN171"/>
  <c r="AP171" s="1"/>
  <c r="AN172"/>
  <c r="AP172" s="1"/>
  <c r="AN173"/>
  <c r="AP173" s="1"/>
  <c r="AN174"/>
  <c r="AP174" s="1"/>
  <c r="AN175"/>
  <c r="AP175" s="1"/>
  <c r="AN176"/>
  <c r="AP176" s="1"/>
  <c r="AN177"/>
  <c r="AP177" s="1"/>
  <c r="AN178"/>
  <c r="AP178" s="1"/>
  <c r="AN179"/>
  <c r="AP179" s="1"/>
  <c r="AN180"/>
  <c r="AP180" s="1"/>
  <c r="AN181"/>
  <c r="AP181" s="1"/>
  <c r="AN182"/>
  <c r="AP182" s="1"/>
  <c r="AN183"/>
  <c r="AP183" s="1"/>
  <c r="AN184"/>
  <c r="AP184" s="1"/>
  <c r="AN185"/>
  <c r="AP185" s="1"/>
  <c r="AN186"/>
  <c r="AP186" s="1"/>
  <c r="AN187"/>
  <c r="AP187" s="1"/>
  <c r="AN188"/>
  <c r="AP188" s="1"/>
  <c r="AN189"/>
  <c r="AP189" s="1"/>
  <c r="AN190"/>
  <c r="AP190" s="1"/>
  <c r="AN191"/>
  <c r="AP191" s="1"/>
  <c r="AN192"/>
  <c r="AP192" s="1"/>
  <c r="AN193"/>
  <c r="AP193" s="1"/>
  <c r="AN194"/>
  <c r="AP194" s="1"/>
  <c r="AN195"/>
  <c r="AP195" s="1"/>
  <c r="AN196"/>
  <c r="AP196" s="1"/>
  <c r="AN197"/>
  <c r="AP197" s="1"/>
  <c r="AN198"/>
  <c r="AP198" s="1"/>
  <c r="AN199"/>
  <c r="AP199" s="1"/>
  <c r="AN200"/>
  <c r="AP200" s="1"/>
  <c r="AN201"/>
  <c r="AP201" s="1"/>
  <c r="AN202"/>
  <c r="AP202" s="1"/>
  <c r="AN203"/>
  <c r="AP203" s="1"/>
  <c r="AN204"/>
  <c r="AP204" s="1"/>
  <c r="AN205"/>
  <c r="AP205" s="1"/>
  <c r="AN206"/>
  <c r="AP206" s="1"/>
  <c r="AN207"/>
  <c r="AP207" s="1"/>
  <c r="AN208"/>
  <c r="AP208" s="1"/>
  <c r="AN209"/>
  <c r="AP209" s="1"/>
  <c r="AN210"/>
  <c r="AP210" s="1"/>
  <c r="AN211"/>
  <c r="AP211" s="1"/>
  <c r="AN212"/>
  <c r="AP212" s="1"/>
  <c r="AN213"/>
  <c r="AP213" s="1"/>
  <c r="AN214"/>
  <c r="AP214" s="1"/>
  <c r="AN215"/>
  <c r="AP215" s="1"/>
  <c r="AN216"/>
  <c r="AP216" s="1"/>
  <c r="AN217"/>
  <c r="AP217" s="1"/>
  <c r="AN218"/>
  <c r="AP218" s="1"/>
  <c r="AN219"/>
  <c r="AP219" s="1"/>
  <c r="AN220"/>
  <c r="AP220" s="1"/>
  <c r="AN221"/>
  <c r="AP221" s="1"/>
  <c r="AN222"/>
  <c r="AP222" s="1"/>
  <c r="AN223"/>
  <c r="AP223" s="1"/>
  <c r="AN224"/>
  <c r="AP224" s="1"/>
  <c r="AN225"/>
  <c r="AP225" s="1"/>
  <c r="AN226"/>
  <c r="AP226" s="1"/>
  <c r="AN227"/>
  <c r="AP227" s="1"/>
  <c r="AN228"/>
  <c r="AP228" s="1"/>
  <c r="AN229"/>
  <c r="AP229" s="1"/>
  <c r="AN230"/>
  <c r="AP230" s="1"/>
  <c r="AN232"/>
  <c r="AP232" s="1"/>
  <c r="AN233"/>
  <c r="AP233" s="1"/>
  <c r="AN234"/>
  <c r="AP234" s="1"/>
  <c r="AN235"/>
  <c r="AP235" s="1"/>
  <c r="AN236"/>
  <c r="AP236" s="1"/>
  <c r="AN237"/>
  <c r="AP237" s="1"/>
  <c r="AN238"/>
  <c r="AP238" s="1"/>
  <c r="AN239"/>
  <c r="AP239" s="1"/>
  <c r="AN240"/>
  <c r="AP240" s="1"/>
  <c r="AN241"/>
  <c r="AP241" s="1"/>
  <c r="AN242"/>
  <c r="AP242" s="1"/>
  <c r="AN243"/>
  <c r="AP243" s="1"/>
  <c r="AN244"/>
  <c r="AP244" s="1"/>
  <c r="AN245"/>
  <c r="AP245" s="1"/>
  <c r="AN246"/>
  <c r="AP246" s="1"/>
  <c r="AN247"/>
  <c r="AP247" s="1"/>
  <c r="AN248"/>
  <c r="AP248" s="1"/>
  <c r="AN249"/>
  <c r="AP249" s="1"/>
  <c r="AN250"/>
  <c r="AP250" s="1"/>
  <c r="AN251"/>
  <c r="AP251" s="1"/>
  <c r="AN252"/>
  <c r="AP252" s="1"/>
  <c r="AN253"/>
  <c r="AP253" s="1"/>
  <c r="AN254"/>
  <c r="AP254" s="1"/>
  <c r="AN255"/>
  <c r="AP255" s="1"/>
  <c r="AN256"/>
  <c r="AP256" s="1"/>
  <c r="AN257"/>
  <c r="AP257" s="1"/>
  <c r="AN258"/>
  <c r="AP258" s="1"/>
  <c r="AN259"/>
  <c r="AP259" s="1"/>
  <c r="AN260"/>
  <c r="AP260" s="1"/>
  <c r="AN261"/>
  <c r="AP261" s="1"/>
  <c r="AN262"/>
  <c r="AP262" s="1"/>
  <c r="AN263"/>
  <c r="AP263" s="1"/>
  <c r="AN264"/>
  <c r="AP264" s="1"/>
  <c r="AN265"/>
  <c r="AP265" s="1"/>
  <c r="AN266"/>
  <c r="AP266" s="1"/>
  <c r="AN267"/>
  <c r="AP267" s="1"/>
  <c r="AN268"/>
  <c r="AP268" s="1"/>
  <c r="AN269"/>
  <c r="AP269" s="1"/>
  <c r="AN270"/>
  <c r="AP270" s="1"/>
  <c r="AN271"/>
  <c r="AP271" s="1"/>
  <c r="AN272"/>
  <c r="AP272" s="1"/>
  <c r="AN273"/>
  <c r="AP273" s="1"/>
  <c r="AN274"/>
  <c r="AP274" s="1"/>
  <c r="AN275"/>
  <c r="AP275" s="1"/>
  <c r="AN276"/>
  <c r="AP276" s="1"/>
  <c r="AN277"/>
  <c r="AP277" s="1"/>
  <c r="AN278"/>
  <c r="AP278" s="1"/>
  <c r="AN279"/>
  <c r="AP279" s="1"/>
  <c r="AN280"/>
  <c r="AP280" s="1"/>
  <c r="AN281"/>
  <c r="AP281" s="1"/>
  <c r="AN282"/>
  <c r="AP282" s="1"/>
  <c r="AN283"/>
  <c r="AP283" s="1"/>
  <c r="AN284"/>
  <c r="AP284" s="1"/>
  <c r="AN285"/>
  <c r="AP285" s="1"/>
  <c r="AN286"/>
  <c r="AP286" s="1"/>
  <c r="AN287"/>
  <c r="AP287" s="1"/>
  <c r="AN288"/>
  <c r="AP288" s="1"/>
  <c r="AN289"/>
  <c r="AP289" s="1"/>
  <c r="AN290"/>
  <c r="AP290" s="1"/>
  <c r="AN291"/>
  <c r="AP291" s="1"/>
  <c r="AN292"/>
  <c r="AP292" s="1"/>
  <c r="AN293"/>
  <c r="AP293" s="1"/>
  <c r="AN294"/>
  <c r="AP294" s="1"/>
  <c r="AN296"/>
  <c r="AP296" s="1"/>
  <c r="AN297"/>
  <c r="AP297" s="1"/>
  <c r="AN298"/>
  <c r="AP298" s="1"/>
  <c r="AJ6"/>
  <c r="AL6" s="1"/>
  <c r="AJ7"/>
  <c r="AL7" s="1"/>
  <c r="AJ8"/>
  <c r="AL8" s="1"/>
  <c r="AJ9"/>
  <c r="AL9" s="1"/>
  <c r="AJ10"/>
  <c r="AL10" s="1"/>
  <c r="AJ11"/>
  <c r="AL11" s="1"/>
  <c r="AJ12"/>
  <c r="AL12" s="1"/>
  <c r="AJ13"/>
  <c r="AL13" s="1"/>
  <c r="AJ14"/>
  <c r="AL14" s="1"/>
  <c r="AJ15"/>
  <c r="AL15" s="1"/>
  <c r="AJ16"/>
  <c r="AL16" s="1"/>
  <c r="AJ17"/>
  <c r="AL17" s="1"/>
  <c r="AJ18"/>
  <c r="AL18" s="1"/>
  <c r="AJ19"/>
  <c r="AL19" s="1"/>
  <c r="AJ20"/>
  <c r="AL20" s="1"/>
  <c r="AJ21"/>
  <c r="AL21" s="1"/>
  <c r="AJ22"/>
  <c r="AL22" s="1"/>
  <c r="AJ23"/>
  <c r="AL23" s="1"/>
  <c r="AJ24"/>
  <c r="AL24" s="1"/>
  <c r="AJ25"/>
  <c r="AL25" s="1"/>
  <c r="AJ26"/>
  <c r="AL26" s="1"/>
  <c r="AJ27"/>
  <c r="AL27" s="1"/>
  <c r="AJ28"/>
  <c r="AL28" s="1"/>
  <c r="AJ29"/>
  <c r="AL29" s="1"/>
  <c r="AJ30"/>
  <c r="AL30" s="1"/>
  <c r="AJ31"/>
  <c r="AL31" s="1"/>
  <c r="AJ32"/>
  <c r="AL32" s="1"/>
  <c r="AJ33"/>
  <c r="AL33" s="1"/>
  <c r="AJ34"/>
  <c r="AL34" s="1"/>
  <c r="AJ35"/>
  <c r="AL35" s="1"/>
  <c r="AJ36"/>
  <c r="AL36" s="1"/>
  <c r="AJ37"/>
  <c r="AL37" s="1"/>
  <c r="AJ38"/>
  <c r="AL38" s="1"/>
  <c r="AJ39"/>
  <c r="AL39" s="1"/>
  <c r="AJ40"/>
  <c r="AL40" s="1"/>
  <c r="AJ41"/>
  <c r="AL41" s="1"/>
  <c r="AJ42"/>
  <c r="AL42" s="1"/>
  <c r="AJ43"/>
  <c r="AL43" s="1"/>
  <c r="AJ44"/>
  <c r="AL44" s="1"/>
  <c r="AJ45"/>
  <c r="AL45" s="1"/>
  <c r="AJ46"/>
  <c r="AL46" s="1"/>
  <c r="AJ47"/>
  <c r="AL47" s="1"/>
  <c r="AJ48"/>
  <c r="AL48" s="1"/>
  <c r="AJ49"/>
  <c r="AL49" s="1"/>
  <c r="AJ50"/>
  <c r="AL50" s="1"/>
  <c r="AJ51"/>
  <c r="AL51" s="1"/>
  <c r="AJ52"/>
  <c r="AL52" s="1"/>
  <c r="AJ53"/>
  <c r="AJ54"/>
  <c r="AL54" s="1"/>
  <c r="AJ55"/>
  <c r="AL55" s="1"/>
  <c r="AJ56"/>
  <c r="AL56" s="1"/>
  <c r="AJ57"/>
  <c r="AL57" s="1"/>
  <c r="AJ58"/>
  <c r="AL58" s="1"/>
  <c r="AJ59"/>
  <c r="AL59" s="1"/>
  <c r="AJ60"/>
  <c r="AL60" s="1"/>
  <c r="AJ61"/>
  <c r="AL61" s="1"/>
  <c r="AJ62"/>
  <c r="AL62" s="1"/>
  <c r="AJ63"/>
  <c r="AL63" s="1"/>
  <c r="AJ64"/>
  <c r="AL64" s="1"/>
  <c r="AJ65"/>
  <c r="AL65" s="1"/>
  <c r="AJ66"/>
  <c r="AL66" s="1"/>
  <c r="AJ67"/>
  <c r="AL67" s="1"/>
  <c r="AJ68"/>
  <c r="AL68" s="1"/>
  <c r="AJ69"/>
  <c r="AL69" s="1"/>
  <c r="AJ70"/>
  <c r="AL70" s="1"/>
  <c r="AJ71"/>
  <c r="AL71" s="1"/>
  <c r="AJ72"/>
  <c r="AL72" s="1"/>
  <c r="AJ73"/>
  <c r="AL73" s="1"/>
  <c r="AJ74"/>
  <c r="AL74" s="1"/>
  <c r="AJ75"/>
  <c r="AL75" s="1"/>
  <c r="AJ76"/>
  <c r="AL76" s="1"/>
  <c r="AJ77"/>
  <c r="AL77" s="1"/>
  <c r="AJ78"/>
  <c r="AL78" s="1"/>
  <c r="AJ79"/>
  <c r="AL79" s="1"/>
  <c r="AJ80"/>
  <c r="AL80" s="1"/>
  <c r="AJ81"/>
  <c r="AL81" s="1"/>
  <c r="AJ82"/>
  <c r="AL82" s="1"/>
  <c r="AJ83"/>
  <c r="AL83" s="1"/>
  <c r="AJ84"/>
  <c r="AL84" s="1"/>
  <c r="AJ85"/>
  <c r="AL85" s="1"/>
  <c r="AJ86"/>
  <c r="AL86" s="1"/>
  <c r="AJ87"/>
  <c r="AL87" s="1"/>
  <c r="AJ88"/>
  <c r="AL88" s="1"/>
  <c r="AJ89"/>
  <c r="AL89" s="1"/>
  <c r="AJ90"/>
  <c r="AL90" s="1"/>
  <c r="AJ91"/>
  <c r="AL91" s="1"/>
  <c r="AJ92"/>
  <c r="AL92" s="1"/>
  <c r="AJ93"/>
  <c r="AL93" s="1"/>
  <c r="AJ94"/>
  <c r="AL94" s="1"/>
  <c r="AJ95"/>
  <c r="AL95" s="1"/>
  <c r="AJ96"/>
  <c r="AL96" s="1"/>
  <c r="AJ97"/>
  <c r="AL97" s="1"/>
  <c r="AJ98"/>
  <c r="AL98" s="1"/>
  <c r="AJ99"/>
  <c r="AL99" s="1"/>
  <c r="AJ100"/>
  <c r="AL100" s="1"/>
  <c r="AJ101"/>
  <c r="AL101" s="1"/>
  <c r="AJ102"/>
  <c r="AL102" s="1"/>
  <c r="AJ103"/>
  <c r="AL103" s="1"/>
  <c r="AJ104"/>
  <c r="AL104" s="1"/>
  <c r="AJ105"/>
  <c r="AL105" s="1"/>
  <c r="AJ106"/>
  <c r="AL106" s="1"/>
  <c r="AJ107"/>
  <c r="AL107" s="1"/>
  <c r="AJ108"/>
  <c r="AL108" s="1"/>
  <c r="AJ109"/>
  <c r="AL109" s="1"/>
  <c r="AJ110"/>
  <c r="AL110" s="1"/>
  <c r="AJ111"/>
  <c r="AL111" s="1"/>
  <c r="AJ112"/>
  <c r="AL112" s="1"/>
  <c r="AJ113"/>
  <c r="AL113" s="1"/>
  <c r="AJ114"/>
  <c r="AL114" s="1"/>
  <c r="AJ115"/>
  <c r="AL115" s="1"/>
  <c r="AJ116"/>
  <c r="AL116" s="1"/>
  <c r="AJ117"/>
  <c r="AL117" s="1"/>
  <c r="AJ118"/>
  <c r="AL118" s="1"/>
  <c r="AJ119"/>
  <c r="AL119" s="1"/>
  <c r="AJ120"/>
  <c r="AL120" s="1"/>
  <c r="AJ121"/>
  <c r="AL121" s="1"/>
  <c r="AJ122"/>
  <c r="AL122" s="1"/>
  <c r="AJ123"/>
  <c r="AL123" s="1"/>
  <c r="AJ124"/>
  <c r="AL124" s="1"/>
  <c r="AJ125"/>
  <c r="AL125" s="1"/>
  <c r="AJ126"/>
  <c r="AL126" s="1"/>
  <c r="AJ127"/>
  <c r="AL127" s="1"/>
  <c r="AJ128"/>
  <c r="AL128" s="1"/>
  <c r="AJ129"/>
  <c r="AL129" s="1"/>
  <c r="AJ130"/>
  <c r="AL130" s="1"/>
  <c r="AJ131"/>
  <c r="AL131" s="1"/>
  <c r="AJ132"/>
  <c r="AL132" s="1"/>
  <c r="AJ133"/>
  <c r="AL133" s="1"/>
  <c r="AJ134"/>
  <c r="AL134" s="1"/>
  <c r="AJ135"/>
  <c r="AL135" s="1"/>
  <c r="AJ136"/>
  <c r="AL136" s="1"/>
  <c r="AJ137"/>
  <c r="AL137" s="1"/>
  <c r="AJ138"/>
  <c r="AL138" s="1"/>
  <c r="AJ139"/>
  <c r="AL139" s="1"/>
  <c r="AJ140"/>
  <c r="AL140" s="1"/>
  <c r="AJ141"/>
  <c r="AL141" s="1"/>
  <c r="AJ142"/>
  <c r="AL142" s="1"/>
  <c r="AJ143"/>
  <c r="AL143" s="1"/>
  <c r="AJ144"/>
  <c r="AL144" s="1"/>
  <c r="AJ145"/>
  <c r="AL145" s="1"/>
  <c r="AJ146"/>
  <c r="AL146" s="1"/>
  <c r="AJ147"/>
  <c r="AL147" s="1"/>
  <c r="AJ148"/>
  <c r="AL148" s="1"/>
  <c r="AJ149"/>
  <c r="AL149" s="1"/>
  <c r="AJ150"/>
  <c r="AL150" s="1"/>
  <c r="AJ151"/>
  <c r="AL151" s="1"/>
  <c r="AJ152"/>
  <c r="AL152" s="1"/>
  <c r="AJ153"/>
  <c r="AL153" s="1"/>
  <c r="AJ154"/>
  <c r="AL154" s="1"/>
  <c r="AJ155"/>
  <c r="AL155" s="1"/>
  <c r="AJ156"/>
  <c r="AL156" s="1"/>
  <c r="AJ157"/>
  <c r="AL157" s="1"/>
  <c r="AJ158"/>
  <c r="AL158" s="1"/>
  <c r="AJ159"/>
  <c r="AL159" s="1"/>
  <c r="AJ160"/>
  <c r="AL160" s="1"/>
  <c r="AJ161"/>
  <c r="AL161" s="1"/>
  <c r="AJ162"/>
  <c r="AL162" s="1"/>
  <c r="AJ163"/>
  <c r="AL163" s="1"/>
  <c r="AJ164"/>
  <c r="AL164" s="1"/>
  <c r="AJ165"/>
  <c r="AL165" s="1"/>
  <c r="AJ166"/>
  <c r="AL166" s="1"/>
  <c r="AJ167"/>
  <c r="AL167" s="1"/>
  <c r="AJ168"/>
  <c r="AL168" s="1"/>
  <c r="AJ169"/>
  <c r="AL169" s="1"/>
  <c r="AJ170"/>
  <c r="AL170" s="1"/>
  <c r="AJ171"/>
  <c r="AL171" s="1"/>
  <c r="AJ172"/>
  <c r="AL172" s="1"/>
  <c r="AJ173"/>
  <c r="AL173" s="1"/>
  <c r="AJ174"/>
  <c r="AL174" s="1"/>
  <c r="AJ175"/>
  <c r="AL175" s="1"/>
  <c r="AJ176"/>
  <c r="AL176" s="1"/>
  <c r="AJ177"/>
  <c r="AL177" s="1"/>
  <c r="AJ178"/>
  <c r="AL178" s="1"/>
  <c r="AJ179"/>
  <c r="AL179" s="1"/>
  <c r="AJ180"/>
  <c r="AL180" s="1"/>
  <c r="AJ181"/>
  <c r="AL181" s="1"/>
  <c r="AJ182"/>
  <c r="AL182" s="1"/>
  <c r="AJ183"/>
  <c r="AL183" s="1"/>
  <c r="AJ184"/>
  <c r="AL184" s="1"/>
  <c r="AJ185"/>
  <c r="AL185" s="1"/>
  <c r="AJ186"/>
  <c r="AL186" s="1"/>
  <c r="AJ187"/>
  <c r="AL187" s="1"/>
  <c r="AJ188"/>
  <c r="AL188" s="1"/>
  <c r="AJ189"/>
  <c r="AL189" s="1"/>
  <c r="AJ190"/>
  <c r="AL190" s="1"/>
  <c r="AJ191"/>
  <c r="AL191" s="1"/>
  <c r="AJ192"/>
  <c r="AL192" s="1"/>
  <c r="AJ193"/>
  <c r="AL193" s="1"/>
  <c r="AJ194"/>
  <c r="AL194" s="1"/>
  <c r="AJ195"/>
  <c r="AL195" s="1"/>
  <c r="AJ196"/>
  <c r="AL196" s="1"/>
  <c r="AJ197"/>
  <c r="AL197" s="1"/>
  <c r="AJ198"/>
  <c r="AL198" s="1"/>
  <c r="AJ199"/>
  <c r="AL199" s="1"/>
  <c r="AJ200"/>
  <c r="AL200" s="1"/>
  <c r="AJ201"/>
  <c r="AL201" s="1"/>
  <c r="AJ202"/>
  <c r="AL202" s="1"/>
  <c r="AJ203"/>
  <c r="AL203" s="1"/>
  <c r="AJ204"/>
  <c r="AL204" s="1"/>
  <c r="AJ205"/>
  <c r="AL205" s="1"/>
  <c r="AJ206"/>
  <c r="AL206" s="1"/>
  <c r="AJ207"/>
  <c r="AL207" s="1"/>
  <c r="AJ208"/>
  <c r="AL208" s="1"/>
  <c r="AJ209"/>
  <c r="AL209" s="1"/>
  <c r="AJ210"/>
  <c r="AL210" s="1"/>
  <c r="AJ211"/>
  <c r="AL211" s="1"/>
  <c r="AJ212"/>
  <c r="AL212" s="1"/>
  <c r="AJ213"/>
  <c r="AL213" s="1"/>
  <c r="AJ214"/>
  <c r="AL214" s="1"/>
  <c r="AJ215"/>
  <c r="AL215" s="1"/>
  <c r="AJ216"/>
  <c r="AL216" s="1"/>
  <c r="AJ217"/>
  <c r="AL217" s="1"/>
  <c r="AJ218"/>
  <c r="AL218" s="1"/>
  <c r="AJ219"/>
  <c r="AL219" s="1"/>
  <c r="AJ220"/>
  <c r="AL220" s="1"/>
  <c r="AJ221"/>
  <c r="AL221" s="1"/>
  <c r="AJ222"/>
  <c r="AL222" s="1"/>
  <c r="AJ223"/>
  <c r="AL223" s="1"/>
  <c r="AJ224"/>
  <c r="AL224" s="1"/>
  <c r="AJ225"/>
  <c r="AL225" s="1"/>
  <c r="AJ226"/>
  <c r="AL226" s="1"/>
  <c r="AJ227"/>
  <c r="AL227" s="1"/>
  <c r="AJ228"/>
  <c r="AL228" s="1"/>
  <c r="AJ229"/>
  <c r="AL229" s="1"/>
  <c r="AJ230"/>
  <c r="AL230" s="1"/>
  <c r="AJ232"/>
  <c r="AL232" s="1"/>
  <c r="AJ233"/>
  <c r="AL233" s="1"/>
  <c r="AJ234"/>
  <c r="AL234" s="1"/>
  <c r="AJ235"/>
  <c r="AL235" s="1"/>
  <c r="AJ236"/>
  <c r="AL236" s="1"/>
  <c r="AJ237"/>
  <c r="AL237" s="1"/>
  <c r="AJ238"/>
  <c r="AL238" s="1"/>
  <c r="AJ239"/>
  <c r="AL239" s="1"/>
  <c r="AJ240"/>
  <c r="AL240" s="1"/>
  <c r="AJ241"/>
  <c r="AL241" s="1"/>
  <c r="AJ242"/>
  <c r="AL242" s="1"/>
  <c r="AJ243"/>
  <c r="AL243" s="1"/>
  <c r="AJ244"/>
  <c r="AL244" s="1"/>
  <c r="AJ245"/>
  <c r="AL245" s="1"/>
  <c r="AJ246"/>
  <c r="AL246" s="1"/>
  <c r="AJ247"/>
  <c r="AL247" s="1"/>
  <c r="AJ248"/>
  <c r="AL248" s="1"/>
  <c r="AJ249"/>
  <c r="AL249" s="1"/>
  <c r="AJ250"/>
  <c r="AL250" s="1"/>
  <c r="AJ251"/>
  <c r="AL251" s="1"/>
  <c r="AJ252"/>
  <c r="AL252" s="1"/>
  <c r="AJ253"/>
  <c r="AL253" s="1"/>
  <c r="AJ254"/>
  <c r="AL254" s="1"/>
  <c r="AJ255"/>
  <c r="AL255" s="1"/>
  <c r="AJ256"/>
  <c r="AL256" s="1"/>
  <c r="AJ257"/>
  <c r="AL257" s="1"/>
  <c r="AJ258"/>
  <c r="AL258" s="1"/>
  <c r="AJ259"/>
  <c r="AL259" s="1"/>
  <c r="AJ260"/>
  <c r="AL260" s="1"/>
  <c r="AJ261"/>
  <c r="AL261" s="1"/>
  <c r="AJ262"/>
  <c r="AL262" s="1"/>
  <c r="AJ263"/>
  <c r="AL263" s="1"/>
  <c r="AJ264"/>
  <c r="AL264" s="1"/>
  <c r="AJ265"/>
  <c r="AL265" s="1"/>
  <c r="AJ266"/>
  <c r="AL266" s="1"/>
  <c r="AJ267"/>
  <c r="AL267" s="1"/>
  <c r="AJ268"/>
  <c r="AL268" s="1"/>
  <c r="AJ269"/>
  <c r="AL269" s="1"/>
  <c r="AJ270"/>
  <c r="AL270" s="1"/>
  <c r="AJ271"/>
  <c r="AL271" s="1"/>
  <c r="AJ272"/>
  <c r="AL272" s="1"/>
  <c r="AJ273"/>
  <c r="AL273" s="1"/>
  <c r="AJ274"/>
  <c r="AL274" s="1"/>
  <c r="AJ275"/>
  <c r="AL275" s="1"/>
  <c r="AJ276"/>
  <c r="AL276" s="1"/>
  <c r="AJ277"/>
  <c r="AL277" s="1"/>
  <c r="AJ278"/>
  <c r="AL278" s="1"/>
  <c r="AJ279"/>
  <c r="AL279" s="1"/>
  <c r="AJ280"/>
  <c r="AL280" s="1"/>
  <c r="AJ281"/>
  <c r="AL281" s="1"/>
  <c r="AJ282"/>
  <c r="AL282" s="1"/>
  <c r="AJ283"/>
  <c r="AL283" s="1"/>
  <c r="AJ284"/>
  <c r="AL284" s="1"/>
  <c r="AJ285"/>
  <c r="AL285" s="1"/>
  <c r="AJ286"/>
  <c r="AL286" s="1"/>
  <c r="AJ287"/>
  <c r="AL287" s="1"/>
  <c r="AJ288"/>
  <c r="AL288" s="1"/>
  <c r="AJ289"/>
  <c r="AL289" s="1"/>
  <c r="AJ290"/>
  <c r="AL290" s="1"/>
  <c r="AJ291"/>
  <c r="AL291" s="1"/>
  <c r="AJ292"/>
  <c r="AL292" s="1"/>
  <c r="AJ293"/>
  <c r="AL293" s="1"/>
  <c r="AJ294"/>
  <c r="AL294" s="1"/>
  <c r="AJ296"/>
  <c r="AL296" s="1"/>
  <c r="AJ297"/>
  <c r="AL297" s="1"/>
  <c r="AJ298"/>
  <c r="AL298" s="1"/>
  <c r="AJ482"/>
  <c r="AL482" s="1"/>
  <c r="T9"/>
  <c r="V9" s="1"/>
  <c r="T10"/>
  <c r="V10" s="1"/>
  <c r="T11"/>
  <c r="V11" s="1"/>
  <c r="T12"/>
  <c r="V12" s="1"/>
  <c r="T13"/>
  <c r="V13" s="1"/>
  <c r="T14"/>
  <c r="V14" s="1"/>
  <c r="T15"/>
  <c r="V15" s="1"/>
  <c r="T16"/>
  <c r="V16" s="1"/>
  <c r="T17"/>
  <c r="V17" s="1"/>
  <c r="T18"/>
  <c r="V18" s="1"/>
  <c r="T19"/>
  <c r="V19" s="1"/>
  <c r="T20"/>
  <c r="V20" s="1"/>
  <c r="T21"/>
  <c r="V21" s="1"/>
  <c r="T22"/>
  <c r="V22" s="1"/>
  <c r="T23"/>
  <c r="V23" s="1"/>
  <c r="T24"/>
  <c r="V24" s="1"/>
  <c r="T25"/>
  <c r="V25" s="1"/>
  <c r="T26"/>
  <c r="V26" s="1"/>
  <c r="T27"/>
  <c r="V27" s="1"/>
  <c r="T28"/>
  <c r="V28" s="1"/>
  <c r="T29"/>
  <c r="V29" s="1"/>
  <c r="T30"/>
  <c r="V30" s="1"/>
  <c r="T31"/>
  <c r="V31" s="1"/>
  <c r="T32"/>
  <c r="V32" s="1"/>
  <c r="T33"/>
  <c r="V33" s="1"/>
  <c r="T34"/>
  <c r="V34" s="1"/>
  <c r="T35"/>
  <c r="V35" s="1"/>
  <c r="T36"/>
  <c r="V36" s="1"/>
  <c r="T37"/>
  <c r="V37" s="1"/>
  <c r="T38"/>
  <c r="V38" s="1"/>
  <c r="T39"/>
  <c r="V39" s="1"/>
  <c r="T40"/>
  <c r="V40" s="1"/>
  <c r="T41"/>
  <c r="V41" s="1"/>
  <c r="T42"/>
  <c r="V42" s="1"/>
  <c r="T43"/>
  <c r="V43" s="1"/>
  <c r="T44"/>
  <c r="V44" s="1"/>
  <c r="T45"/>
  <c r="V45" s="1"/>
  <c r="T46"/>
  <c r="V46" s="1"/>
  <c r="T47"/>
  <c r="V47" s="1"/>
  <c r="T48"/>
  <c r="V48" s="1"/>
  <c r="T49"/>
  <c r="V49" s="1"/>
  <c r="T50"/>
  <c r="V50" s="1"/>
  <c r="T51"/>
  <c r="V51" s="1"/>
  <c r="T52"/>
  <c r="T53"/>
  <c r="V53" s="1"/>
  <c r="T54"/>
  <c r="V54" s="1"/>
  <c r="T55"/>
  <c r="V55" s="1"/>
  <c r="T56"/>
  <c r="V56" s="1"/>
  <c r="T57"/>
  <c r="V57" s="1"/>
  <c r="T58"/>
  <c r="V58" s="1"/>
  <c r="T59"/>
  <c r="V59" s="1"/>
  <c r="T60"/>
  <c r="V60" s="1"/>
  <c r="T61"/>
  <c r="V61" s="1"/>
  <c r="T62"/>
  <c r="V62" s="1"/>
  <c r="T63"/>
  <c r="V63" s="1"/>
  <c r="T64"/>
  <c r="V64" s="1"/>
  <c r="T65"/>
  <c r="V65" s="1"/>
  <c r="T66"/>
  <c r="V66" s="1"/>
  <c r="T67"/>
  <c r="V67" s="1"/>
  <c r="T68"/>
  <c r="V68" s="1"/>
  <c r="T69"/>
  <c r="V69" s="1"/>
  <c r="T70"/>
  <c r="V70" s="1"/>
  <c r="T71"/>
  <c r="V71" s="1"/>
  <c r="T72"/>
  <c r="V72" s="1"/>
  <c r="T73"/>
  <c r="V73" s="1"/>
  <c r="T74"/>
  <c r="V74" s="1"/>
  <c r="T75"/>
  <c r="V75" s="1"/>
  <c r="T76"/>
  <c r="V76" s="1"/>
  <c r="T77"/>
  <c r="T78"/>
  <c r="V78" s="1"/>
  <c r="T79"/>
  <c r="V79" s="1"/>
  <c r="T80"/>
  <c r="V80" s="1"/>
  <c r="T81"/>
  <c r="V81" s="1"/>
  <c r="T82"/>
  <c r="V82" s="1"/>
  <c r="T83"/>
  <c r="V83" s="1"/>
  <c r="T84"/>
  <c r="V84" s="1"/>
  <c r="T85"/>
  <c r="V85" s="1"/>
  <c r="T86"/>
  <c r="V86" s="1"/>
  <c r="T87"/>
  <c r="V87" s="1"/>
  <c r="T88"/>
  <c r="V88" s="1"/>
  <c r="T89"/>
  <c r="T90"/>
  <c r="V90" s="1"/>
  <c r="T91"/>
  <c r="V91" s="1"/>
  <c r="T92"/>
  <c r="V92" s="1"/>
  <c r="T93"/>
  <c r="V93" s="1"/>
  <c r="T94"/>
  <c r="V94" s="1"/>
  <c r="T95"/>
  <c r="V95" s="1"/>
  <c r="T96"/>
  <c r="V96" s="1"/>
  <c r="T97"/>
  <c r="V97" s="1"/>
  <c r="T98"/>
  <c r="V98" s="1"/>
  <c r="T99"/>
  <c r="V99" s="1"/>
  <c r="T100"/>
  <c r="V100" s="1"/>
  <c r="T101"/>
  <c r="V101" s="1"/>
  <c r="T102"/>
  <c r="V102" s="1"/>
  <c r="T103"/>
  <c r="V103" s="1"/>
  <c r="T104"/>
  <c r="V104" s="1"/>
  <c r="T105"/>
  <c r="V105" s="1"/>
  <c r="T106"/>
  <c r="V106" s="1"/>
  <c r="T107"/>
  <c r="V107" s="1"/>
  <c r="T108"/>
  <c r="V108" s="1"/>
  <c r="T109"/>
  <c r="V109" s="1"/>
  <c r="T110"/>
  <c r="V110" s="1"/>
  <c r="T111"/>
  <c r="V111" s="1"/>
  <c r="T112"/>
  <c r="V112" s="1"/>
  <c r="T113"/>
  <c r="V113" s="1"/>
  <c r="T114"/>
  <c r="V114" s="1"/>
  <c r="T115"/>
  <c r="V115" s="1"/>
  <c r="T116"/>
  <c r="V116" s="1"/>
  <c r="T117"/>
  <c r="V117" s="1"/>
  <c r="T118"/>
  <c r="V118" s="1"/>
  <c r="T119"/>
  <c r="V119" s="1"/>
  <c r="T120"/>
  <c r="V120" s="1"/>
  <c r="T121"/>
  <c r="V121" s="1"/>
  <c r="T122"/>
  <c r="V122" s="1"/>
  <c r="T123"/>
  <c r="V123" s="1"/>
  <c r="T124"/>
  <c r="V124" s="1"/>
  <c r="T125"/>
  <c r="V125" s="1"/>
  <c r="T126"/>
  <c r="V126" s="1"/>
  <c r="T127"/>
  <c r="V127" s="1"/>
  <c r="T128"/>
  <c r="V128" s="1"/>
  <c r="T129"/>
  <c r="V129" s="1"/>
  <c r="T130"/>
  <c r="V130" s="1"/>
  <c r="T131"/>
  <c r="V131" s="1"/>
  <c r="T132"/>
  <c r="V132" s="1"/>
  <c r="T133"/>
  <c r="V133" s="1"/>
  <c r="T134"/>
  <c r="V134" s="1"/>
  <c r="T135"/>
  <c r="V135" s="1"/>
  <c r="T136"/>
  <c r="V136" s="1"/>
  <c r="T137"/>
  <c r="V137" s="1"/>
  <c r="T138"/>
  <c r="V138" s="1"/>
  <c r="T139"/>
  <c r="V139" s="1"/>
  <c r="T140"/>
  <c r="V140" s="1"/>
  <c r="T141"/>
  <c r="V141" s="1"/>
  <c r="T142"/>
  <c r="V142" s="1"/>
  <c r="T143"/>
  <c r="V143" s="1"/>
  <c r="T144"/>
  <c r="V144" s="1"/>
  <c r="T145"/>
  <c r="V145" s="1"/>
  <c r="T146"/>
  <c r="V146" s="1"/>
  <c r="T147"/>
  <c r="V147" s="1"/>
  <c r="T148"/>
  <c r="V148" s="1"/>
  <c r="T149"/>
  <c r="V149" s="1"/>
  <c r="T150"/>
  <c r="V150" s="1"/>
  <c r="T151"/>
  <c r="V151" s="1"/>
  <c r="T152"/>
  <c r="V152" s="1"/>
  <c r="T153"/>
  <c r="V153" s="1"/>
  <c r="T154"/>
  <c r="V154" s="1"/>
  <c r="T155"/>
  <c r="V155" s="1"/>
  <c r="T156"/>
  <c r="V156" s="1"/>
  <c r="T157"/>
  <c r="V157" s="1"/>
  <c r="T158"/>
  <c r="V158" s="1"/>
  <c r="T159"/>
  <c r="V159" s="1"/>
  <c r="T160"/>
  <c r="V160" s="1"/>
  <c r="T161"/>
  <c r="V161" s="1"/>
  <c r="T162"/>
  <c r="V162" s="1"/>
  <c r="T163"/>
  <c r="V163" s="1"/>
  <c r="T164"/>
  <c r="V164" s="1"/>
  <c r="T165"/>
  <c r="V165" s="1"/>
  <c r="V166"/>
  <c r="T167"/>
  <c r="V167" s="1"/>
  <c r="T168"/>
  <c r="V168" s="1"/>
  <c r="T169"/>
  <c r="V169" s="1"/>
  <c r="T170"/>
  <c r="V170" s="1"/>
  <c r="T171"/>
  <c r="V171" s="1"/>
  <c r="T172"/>
  <c r="V172" s="1"/>
  <c r="T173"/>
  <c r="V173" s="1"/>
  <c r="T174"/>
  <c r="V174" s="1"/>
  <c r="T175"/>
  <c r="V175" s="1"/>
  <c r="T176"/>
  <c r="V176" s="1"/>
  <c r="T177"/>
  <c r="V177" s="1"/>
  <c r="T178"/>
  <c r="V178" s="1"/>
  <c r="T179"/>
  <c r="V179" s="1"/>
  <c r="T180"/>
  <c r="V180" s="1"/>
  <c r="T181"/>
  <c r="V181" s="1"/>
  <c r="T182"/>
  <c r="V182" s="1"/>
  <c r="T183"/>
  <c r="V183" s="1"/>
  <c r="T184"/>
  <c r="V184" s="1"/>
  <c r="T185"/>
  <c r="V185" s="1"/>
  <c r="T186"/>
  <c r="V186" s="1"/>
  <c r="T187"/>
  <c r="V187" s="1"/>
  <c r="T188"/>
  <c r="V188" s="1"/>
  <c r="T189"/>
  <c r="V189" s="1"/>
  <c r="T190"/>
  <c r="V190" s="1"/>
  <c r="T191"/>
  <c r="V191" s="1"/>
  <c r="T192"/>
  <c r="V192" s="1"/>
  <c r="T193"/>
  <c r="V193" s="1"/>
  <c r="T194"/>
  <c r="V194" s="1"/>
  <c r="T195"/>
  <c r="V195" s="1"/>
  <c r="T196"/>
  <c r="V196" s="1"/>
  <c r="T197"/>
  <c r="V197" s="1"/>
  <c r="T198"/>
  <c r="V198" s="1"/>
  <c r="T199"/>
  <c r="V199" s="1"/>
  <c r="T200"/>
  <c r="V200" s="1"/>
  <c r="V201"/>
  <c r="T202"/>
  <c r="V202" s="1"/>
  <c r="T203"/>
  <c r="V203" s="1"/>
  <c r="T204"/>
  <c r="V204" s="1"/>
  <c r="T205"/>
  <c r="V205" s="1"/>
  <c r="T206"/>
  <c r="V206" s="1"/>
  <c r="T207"/>
  <c r="V207" s="1"/>
  <c r="T208"/>
  <c r="V208" s="1"/>
  <c r="T209"/>
  <c r="V209" s="1"/>
  <c r="T210"/>
  <c r="V210" s="1"/>
  <c r="T211"/>
  <c r="V211" s="1"/>
  <c r="T212"/>
  <c r="V212" s="1"/>
  <c r="T213"/>
  <c r="V213" s="1"/>
  <c r="T214"/>
  <c r="V214" s="1"/>
  <c r="T215"/>
  <c r="V215" s="1"/>
  <c r="T216"/>
  <c r="V216" s="1"/>
  <c r="T217"/>
  <c r="V217" s="1"/>
  <c r="T218"/>
  <c r="V218" s="1"/>
  <c r="T219"/>
  <c r="V219" s="1"/>
  <c r="T220"/>
  <c r="V220" s="1"/>
  <c r="T221"/>
  <c r="V221" s="1"/>
  <c r="T222"/>
  <c r="V222" s="1"/>
  <c r="T223"/>
  <c r="V223" s="1"/>
  <c r="T224"/>
  <c r="V224" s="1"/>
  <c r="T225"/>
  <c r="V225" s="1"/>
  <c r="T226"/>
  <c r="V226" s="1"/>
  <c r="T227"/>
  <c r="V227" s="1"/>
  <c r="T228"/>
  <c r="V228" s="1"/>
  <c r="T229"/>
  <c r="V229" s="1"/>
  <c r="T230"/>
  <c r="V230" s="1"/>
  <c r="T232"/>
  <c r="V232" s="1"/>
  <c r="T233"/>
  <c r="V233" s="1"/>
  <c r="T234"/>
  <c r="V234" s="1"/>
  <c r="T235"/>
  <c r="V235" s="1"/>
  <c r="T236"/>
  <c r="V236" s="1"/>
  <c r="T237"/>
  <c r="V237" s="1"/>
  <c r="T238"/>
  <c r="V238" s="1"/>
  <c r="T239"/>
  <c r="V239" s="1"/>
  <c r="T240"/>
  <c r="V240" s="1"/>
  <c r="T241"/>
  <c r="V241" s="1"/>
  <c r="T242"/>
  <c r="V242" s="1"/>
  <c r="T243"/>
  <c r="V243" s="1"/>
  <c r="T244"/>
  <c r="V244" s="1"/>
  <c r="T245"/>
  <c r="V245" s="1"/>
  <c r="T246"/>
  <c r="V246" s="1"/>
  <c r="T247"/>
  <c r="V247" s="1"/>
  <c r="T248"/>
  <c r="V248" s="1"/>
  <c r="T249"/>
  <c r="V249" s="1"/>
  <c r="T250"/>
  <c r="V250" s="1"/>
  <c r="T251"/>
  <c r="V251" s="1"/>
  <c r="T252"/>
  <c r="V252" s="1"/>
  <c r="T253"/>
  <c r="V253" s="1"/>
  <c r="T254"/>
  <c r="V254" s="1"/>
  <c r="T255"/>
  <c r="V255" s="1"/>
  <c r="T256"/>
  <c r="V256" s="1"/>
  <c r="T257"/>
  <c r="V257" s="1"/>
  <c r="T258"/>
  <c r="V258" s="1"/>
  <c r="T259"/>
  <c r="V259" s="1"/>
  <c r="T260"/>
  <c r="V260" s="1"/>
  <c r="T261"/>
  <c r="V261" s="1"/>
  <c r="T262"/>
  <c r="V262" s="1"/>
  <c r="T263"/>
  <c r="V263" s="1"/>
  <c r="T264"/>
  <c r="V264" s="1"/>
  <c r="T265"/>
  <c r="V265" s="1"/>
  <c r="T266"/>
  <c r="V266" s="1"/>
  <c r="T267"/>
  <c r="V267" s="1"/>
  <c r="T268"/>
  <c r="V268" s="1"/>
  <c r="T269"/>
  <c r="V269" s="1"/>
  <c r="T270"/>
  <c r="V270" s="1"/>
  <c r="T271"/>
  <c r="V271" s="1"/>
  <c r="T272"/>
  <c r="V272" s="1"/>
  <c r="T273"/>
  <c r="V273" s="1"/>
  <c r="T274"/>
  <c r="V274" s="1"/>
  <c r="T275"/>
  <c r="V275" s="1"/>
  <c r="T276"/>
  <c r="V276" s="1"/>
  <c r="T277"/>
  <c r="V277" s="1"/>
  <c r="T278"/>
  <c r="V278" s="1"/>
  <c r="T279"/>
  <c r="V279" s="1"/>
  <c r="T280"/>
  <c r="V280" s="1"/>
  <c r="T281"/>
  <c r="V281" s="1"/>
  <c r="T282"/>
  <c r="V282" s="1"/>
  <c r="T283"/>
  <c r="V283" s="1"/>
  <c r="T284"/>
  <c r="V284" s="1"/>
  <c r="T285"/>
  <c r="V285" s="1"/>
  <c r="T286"/>
  <c r="V286" s="1"/>
  <c r="T287"/>
  <c r="V287" s="1"/>
  <c r="T288"/>
  <c r="V288" s="1"/>
  <c r="T289"/>
  <c r="V289" s="1"/>
  <c r="T290"/>
  <c r="V290" s="1"/>
  <c r="T291"/>
  <c r="V291" s="1"/>
  <c r="T292"/>
  <c r="V292" s="1"/>
  <c r="T293"/>
  <c r="V293" s="1"/>
  <c r="T294"/>
  <c r="V294" s="1"/>
  <c r="T296"/>
  <c r="V296" s="1"/>
  <c r="T297"/>
  <c r="V297" s="1"/>
  <c r="T298"/>
  <c r="V298" s="1"/>
  <c r="X16"/>
  <c r="Z16" s="1"/>
  <c r="X17"/>
  <c r="Z17" s="1"/>
  <c r="X18"/>
  <c r="Z18" s="1"/>
  <c r="X19"/>
  <c r="Z19" s="1"/>
  <c r="X20"/>
  <c r="Z20" s="1"/>
  <c r="X21"/>
  <c r="Z21" s="1"/>
  <c r="X22"/>
  <c r="Z22" s="1"/>
  <c r="X23"/>
  <c r="Z23" s="1"/>
  <c r="X24"/>
  <c r="Z24" s="1"/>
  <c r="X25"/>
  <c r="Z25" s="1"/>
  <c r="X26"/>
  <c r="Z26" s="1"/>
  <c r="X27"/>
  <c r="Z27" s="1"/>
  <c r="X28"/>
  <c r="Z28" s="1"/>
  <c r="X29"/>
  <c r="Z29" s="1"/>
  <c r="X30"/>
  <c r="Z30" s="1"/>
  <c r="X31"/>
  <c r="Z31" s="1"/>
  <c r="X32"/>
  <c r="Z32" s="1"/>
  <c r="X33"/>
  <c r="Z33" s="1"/>
  <c r="X34"/>
  <c r="Z34" s="1"/>
  <c r="X35"/>
  <c r="Z35" s="1"/>
  <c r="X36"/>
  <c r="Z36" s="1"/>
  <c r="X37"/>
  <c r="Z37" s="1"/>
  <c r="X38"/>
  <c r="Z38" s="1"/>
  <c r="X39"/>
  <c r="Z39" s="1"/>
  <c r="X40"/>
  <c r="Z40" s="1"/>
  <c r="X41"/>
  <c r="Z41" s="1"/>
  <c r="X42"/>
  <c r="Z42" s="1"/>
  <c r="X43"/>
  <c r="Z43" s="1"/>
  <c r="X44"/>
  <c r="Z44" s="1"/>
  <c r="X45"/>
  <c r="Z45" s="1"/>
  <c r="X46"/>
  <c r="Z46" s="1"/>
  <c r="X47"/>
  <c r="Z47" s="1"/>
  <c r="X48"/>
  <c r="Z48" s="1"/>
  <c r="X49"/>
  <c r="Z49" s="1"/>
  <c r="X50"/>
  <c r="Z50" s="1"/>
  <c r="X51"/>
  <c r="Z51" s="1"/>
  <c r="X52"/>
  <c r="X53"/>
  <c r="Z53" s="1"/>
  <c r="X54"/>
  <c r="Z54" s="1"/>
  <c r="X55"/>
  <c r="Z55" s="1"/>
  <c r="X56"/>
  <c r="Z56" s="1"/>
  <c r="X57"/>
  <c r="Z57" s="1"/>
  <c r="X58"/>
  <c r="Z58" s="1"/>
  <c r="X59"/>
  <c r="Z59" s="1"/>
  <c r="X60"/>
  <c r="X61"/>
  <c r="Z61" s="1"/>
  <c r="X62"/>
  <c r="Z62" s="1"/>
  <c r="X63"/>
  <c r="Z63" s="1"/>
  <c r="X64"/>
  <c r="Z64" s="1"/>
  <c r="X65"/>
  <c r="Z65" s="1"/>
  <c r="X66"/>
  <c r="Z66" s="1"/>
  <c r="X67"/>
  <c r="Z67" s="1"/>
  <c r="X68"/>
  <c r="Z68" s="1"/>
  <c r="X69"/>
  <c r="Z69" s="1"/>
  <c r="X70"/>
  <c r="Z70" s="1"/>
  <c r="X71"/>
  <c r="Z71" s="1"/>
  <c r="X72"/>
  <c r="Z72" s="1"/>
  <c r="X73"/>
  <c r="Z73" s="1"/>
  <c r="X74"/>
  <c r="Z74" s="1"/>
  <c r="X75"/>
  <c r="Z75" s="1"/>
  <c r="X76"/>
  <c r="Z76" s="1"/>
  <c r="X77"/>
  <c r="X78"/>
  <c r="Z78" s="1"/>
  <c r="X79"/>
  <c r="Z79" s="1"/>
  <c r="X80"/>
  <c r="Z80" s="1"/>
  <c r="X81"/>
  <c r="Z81" s="1"/>
  <c r="X82"/>
  <c r="Z82" s="1"/>
  <c r="X83"/>
  <c r="Z83" s="1"/>
  <c r="X84"/>
  <c r="Z84" s="1"/>
  <c r="X85"/>
  <c r="Z85" s="1"/>
  <c r="X86"/>
  <c r="Z86" s="1"/>
  <c r="X87"/>
  <c r="Z87" s="1"/>
  <c r="X88"/>
  <c r="Z88" s="1"/>
  <c r="X89"/>
  <c r="X90"/>
  <c r="Z90" s="1"/>
  <c r="X91"/>
  <c r="Z91" s="1"/>
  <c r="X92"/>
  <c r="Z92" s="1"/>
  <c r="X93"/>
  <c r="Z93" s="1"/>
  <c r="X94"/>
  <c r="Z94" s="1"/>
  <c r="X95"/>
  <c r="Z95" s="1"/>
  <c r="X96"/>
  <c r="Z96" s="1"/>
  <c r="X97"/>
  <c r="Z97" s="1"/>
  <c r="X98"/>
  <c r="Z98" s="1"/>
  <c r="X99"/>
  <c r="Z99" s="1"/>
  <c r="X100"/>
  <c r="Z100" s="1"/>
  <c r="X101"/>
  <c r="Z101" s="1"/>
  <c r="X102"/>
  <c r="Z102" s="1"/>
  <c r="X103"/>
  <c r="Z103" s="1"/>
  <c r="X104"/>
  <c r="Z104" s="1"/>
  <c r="X105"/>
  <c r="Z105" s="1"/>
  <c r="X106"/>
  <c r="Z106" s="1"/>
  <c r="X107"/>
  <c r="Z107" s="1"/>
  <c r="X108"/>
  <c r="Z108" s="1"/>
  <c r="X109"/>
  <c r="Z109" s="1"/>
  <c r="X110"/>
  <c r="Z110" s="1"/>
  <c r="X111"/>
  <c r="Z111" s="1"/>
  <c r="X112"/>
  <c r="Z112" s="1"/>
  <c r="X113"/>
  <c r="Z113" s="1"/>
  <c r="X114"/>
  <c r="Z114" s="1"/>
  <c r="X115"/>
  <c r="Z115" s="1"/>
  <c r="X116"/>
  <c r="Z116" s="1"/>
  <c r="X117"/>
  <c r="Z117" s="1"/>
  <c r="X118"/>
  <c r="Z118" s="1"/>
  <c r="X119"/>
  <c r="Z119" s="1"/>
  <c r="X120"/>
  <c r="Z120" s="1"/>
  <c r="X121"/>
  <c r="Z121" s="1"/>
  <c r="X122"/>
  <c r="Z122" s="1"/>
  <c r="X123"/>
  <c r="Z123" s="1"/>
  <c r="X124"/>
  <c r="Z124" s="1"/>
  <c r="X125"/>
  <c r="Z125" s="1"/>
  <c r="X126"/>
  <c r="Z126" s="1"/>
  <c r="X127"/>
  <c r="Z127" s="1"/>
  <c r="X128"/>
  <c r="Z128" s="1"/>
  <c r="X129"/>
  <c r="Z129" s="1"/>
  <c r="X130"/>
  <c r="Z130" s="1"/>
  <c r="X131"/>
  <c r="Z131" s="1"/>
  <c r="X132"/>
  <c r="Z132" s="1"/>
  <c r="X133"/>
  <c r="Z133" s="1"/>
  <c r="X134"/>
  <c r="Z134" s="1"/>
  <c r="X135"/>
  <c r="Z135" s="1"/>
  <c r="X136"/>
  <c r="Z136" s="1"/>
  <c r="X137"/>
  <c r="Z137" s="1"/>
  <c r="X138"/>
  <c r="Z138" s="1"/>
  <c r="X139"/>
  <c r="Z139" s="1"/>
  <c r="X140"/>
  <c r="Z140" s="1"/>
  <c r="X141"/>
  <c r="Z141" s="1"/>
  <c r="X142"/>
  <c r="Z142" s="1"/>
  <c r="X143"/>
  <c r="Z143" s="1"/>
  <c r="X144"/>
  <c r="Z144" s="1"/>
  <c r="X145"/>
  <c r="Z145" s="1"/>
  <c r="X146"/>
  <c r="Z146" s="1"/>
  <c r="X147"/>
  <c r="Z147" s="1"/>
  <c r="X148"/>
  <c r="Z148" s="1"/>
  <c r="X149"/>
  <c r="Z149" s="1"/>
  <c r="X150"/>
  <c r="Z150" s="1"/>
  <c r="X151"/>
  <c r="Z151" s="1"/>
  <c r="X152"/>
  <c r="Z152" s="1"/>
  <c r="X153"/>
  <c r="Z153" s="1"/>
  <c r="X154"/>
  <c r="Z154" s="1"/>
  <c r="X155"/>
  <c r="Z155" s="1"/>
  <c r="X156"/>
  <c r="Z156" s="1"/>
  <c r="X157"/>
  <c r="Z157" s="1"/>
  <c r="X158"/>
  <c r="Z158" s="1"/>
  <c r="X159"/>
  <c r="Z159" s="1"/>
  <c r="X160"/>
  <c r="Z160" s="1"/>
  <c r="X161"/>
  <c r="Z161" s="1"/>
  <c r="X162"/>
  <c r="Z162" s="1"/>
  <c r="Z163"/>
  <c r="X164"/>
  <c r="Z164" s="1"/>
  <c r="X165"/>
  <c r="Z165" s="1"/>
  <c r="X166"/>
  <c r="Z166" s="1"/>
  <c r="X167"/>
  <c r="Z167" s="1"/>
  <c r="X168"/>
  <c r="Z168" s="1"/>
  <c r="X169"/>
  <c r="Z169" s="1"/>
  <c r="X170"/>
  <c r="Z170" s="1"/>
  <c r="X171"/>
  <c r="Z171" s="1"/>
  <c r="X172"/>
  <c r="Z172" s="1"/>
  <c r="X173"/>
  <c r="Z173" s="1"/>
  <c r="X174"/>
  <c r="Z174" s="1"/>
  <c r="X175"/>
  <c r="Z175" s="1"/>
  <c r="X176"/>
  <c r="Z176" s="1"/>
  <c r="X177"/>
  <c r="Z177" s="1"/>
  <c r="X178"/>
  <c r="Z178" s="1"/>
  <c r="X179"/>
  <c r="Z179" s="1"/>
  <c r="X180"/>
  <c r="Z180" s="1"/>
  <c r="X181"/>
  <c r="Z181" s="1"/>
  <c r="X182"/>
  <c r="Z182" s="1"/>
  <c r="X183"/>
  <c r="Z183" s="1"/>
  <c r="X185"/>
  <c r="Z185" s="1"/>
  <c r="X186"/>
  <c r="Z186" s="1"/>
  <c r="X187"/>
  <c r="Z187" s="1"/>
  <c r="X188"/>
  <c r="Z188" s="1"/>
  <c r="X189"/>
  <c r="Z189" s="1"/>
  <c r="X190"/>
  <c r="Z190" s="1"/>
  <c r="X191"/>
  <c r="Z191" s="1"/>
  <c r="X192"/>
  <c r="Z192" s="1"/>
  <c r="X193"/>
  <c r="Z193" s="1"/>
  <c r="X194"/>
  <c r="Z194" s="1"/>
  <c r="X195"/>
  <c r="Z195" s="1"/>
  <c r="X196"/>
  <c r="Z196" s="1"/>
  <c r="X197"/>
  <c r="Z197" s="1"/>
  <c r="X198"/>
  <c r="Z198" s="1"/>
  <c r="X199"/>
  <c r="Z199" s="1"/>
  <c r="X200"/>
  <c r="Z200" s="1"/>
  <c r="X201"/>
  <c r="Z201" s="1"/>
  <c r="X202"/>
  <c r="Z202" s="1"/>
  <c r="X203"/>
  <c r="Z203" s="1"/>
  <c r="X204"/>
  <c r="Z204" s="1"/>
  <c r="X205"/>
  <c r="Z205" s="1"/>
  <c r="X206"/>
  <c r="Z206" s="1"/>
  <c r="X207"/>
  <c r="Z207" s="1"/>
  <c r="X208"/>
  <c r="Z208" s="1"/>
  <c r="X209"/>
  <c r="Z209" s="1"/>
  <c r="X210"/>
  <c r="Z210" s="1"/>
  <c r="X211"/>
  <c r="Z211" s="1"/>
  <c r="X212"/>
  <c r="Z212" s="1"/>
  <c r="X213"/>
  <c r="Z213" s="1"/>
  <c r="X214"/>
  <c r="Z214" s="1"/>
  <c r="X215"/>
  <c r="Z215" s="1"/>
  <c r="X216"/>
  <c r="Z216" s="1"/>
  <c r="X217"/>
  <c r="Z217" s="1"/>
  <c r="X218"/>
  <c r="Z218" s="1"/>
  <c r="X219"/>
  <c r="Z219" s="1"/>
  <c r="X220"/>
  <c r="Z220" s="1"/>
  <c r="X221"/>
  <c r="Z221" s="1"/>
  <c r="X222"/>
  <c r="Z222" s="1"/>
  <c r="X223"/>
  <c r="Z223" s="1"/>
  <c r="X224"/>
  <c r="Z224" s="1"/>
  <c r="X225"/>
  <c r="Z225" s="1"/>
  <c r="X226"/>
  <c r="Z226" s="1"/>
  <c r="X227"/>
  <c r="Z227" s="1"/>
  <c r="X228"/>
  <c r="Z228" s="1"/>
  <c r="X229"/>
  <c r="Z229" s="1"/>
  <c r="X230"/>
  <c r="Z230" s="1"/>
  <c r="Z232"/>
  <c r="X233"/>
  <c r="Z233" s="1"/>
  <c r="X234"/>
  <c r="Z234" s="1"/>
  <c r="X235"/>
  <c r="Z235" s="1"/>
  <c r="X236"/>
  <c r="Z236" s="1"/>
  <c r="X237"/>
  <c r="Z237" s="1"/>
  <c r="X238"/>
  <c r="Z238" s="1"/>
  <c r="X239"/>
  <c r="Z239" s="1"/>
  <c r="X240"/>
  <c r="Z240" s="1"/>
  <c r="X241"/>
  <c r="Z241" s="1"/>
  <c r="X242"/>
  <c r="Z242" s="1"/>
  <c r="X243"/>
  <c r="Z243" s="1"/>
  <c r="X244"/>
  <c r="Z244" s="1"/>
  <c r="X245"/>
  <c r="Z245" s="1"/>
  <c r="X246"/>
  <c r="Z246" s="1"/>
  <c r="X247"/>
  <c r="Z247" s="1"/>
  <c r="X248"/>
  <c r="Z248" s="1"/>
  <c r="X249"/>
  <c r="Z249" s="1"/>
  <c r="X250"/>
  <c r="Z250" s="1"/>
  <c r="X251"/>
  <c r="Z251" s="1"/>
  <c r="X252"/>
  <c r="Z252" s="1"/>
  <c r="X253"/>
  <c r="Z253" s="1"/>
  <c r="X254"/>
  <c r="Z254" s="1"/>
  <c r="X255"/>
  <c r="Z255" s="1"/>
  <c r="X256"/>
  <c r="Z256" s="1"/>
  <c r="X257"/>
  <c r="Z257" s="1"/>
  <c r="X258"/>
  <c r="Z258" s="1"/>
  <c r="X259"/>
  <c r="Z259" s="1"/>
  <c r="X260"/>
  <c r="Z260" s="1"/>
  <c r="X261"/>
  <c r="Z261" s="1"/>
  <c r="X262"/>
  <c r="Z262" s="1"/>
  <c r="X263"/>
  <c r="Z263" s="1"/>
  <c r="X264"/>
  <c r="Z264" s="1"/>
  <c r="X265"/>
  <c r="Z265" s="1"/>
  <c r="X266"/>
  <c r="Z266" s="1"/>
  <c r="X267"/>
  <c r="Z267" s="1"/>
  <c r="X268"/>
  <c r="Z268" s="1"/>
  <c r="X269"/>
  <c r="Z269" s="1"/>
  <c r="X270"/>
  <c r="Z270" s="1"/>
  <c r="X271"/>
  <c r="Z271" s="1"/>
  <c r="X272"/>
  <c r="Z272" s="1"/>
  <c r="X273"/>
  <c r="Z273" s="1"/>
  <c r="X274"/>
  <c r="Z274" s="1"/>
  <c r="X275"/>
  <c r="Z275" s="1"/>
  <c r="X276"/>
  <c r="Z276" s="1"/>
  <c r="X277"/>
  <c r="Z277" s="1"/>
  <c r="X278"/>
  <c r="Z278" s="1"/>
  <c r="X279"/>
  <c r="Z279" s="1"/>
  <c r="X280"/>
  <c r="Z280" s="1"/>
  <c r="X281"/>
  <c r="Z281" s="1"/>
  <c r="X282"/>
  <c r="Z282" s="1"/>
  <c r="X283"/>
  <c r="Z283" s="1"/>
  <c r="X284"/>
  <c r="Z284" s="1"/>
  <c r="X285"/>
  <c r="Z285" s="1"/>
  <c r="X286"/>
  <c r="Z286" s="1"/>
  <c r="X287"/>
  <c r="Z287" s="1"/>
  <c r="X288"/>
  <c r="Z288" s="1"/>
  <c r="X289"/>
  <c r="Z289" s="1"/>
  <c r="X290"/>
  <c r="Z290" s="1"/>
  <c r="X291"/>
  <c r="Z291" s="1"/>
  <c r="X292"/>
  <c r="Z292" s="1"/>
  <c r="X293"/>
  <c r="Z293" s="1"/>
  <c r="X294"/>
  <c r="Z294" s="1"/>
  <c r="X296"/>
  <c r="Z296" s="1"/>
  <c r="X297"/>
  <c r="Z297" s="1"/>
  <c r="Z298"/>
  <c r="AB67"/>
  <c r="AD67" s="1"/>
  <c r="AB68"/>
  <c r="AD68" s="1"/>
  <c r="AB69"/>
  <c r="AD69" s="1"/>
  <c r="AB70"/>
  <c r="AD70" s="1"/>
  <c r="AB71"/>
  <c r="AD71" s="1"/>
  <c r="AB72"/>
  <c r="AD72" s="1"/>
  <c r="AB73"/>
  <c r="AD73" s="1"/>
  <c r="AB74"/>
  <c r="AD74" s="1"/>
  <c r="AB75"/>
  <c r="AD75" s="1"/>
  <c r="AB76"/>
  <c r="AD76" s="1"/>
  <c r="AB77"/>
  <c r="AD77" s="1"/>
  <c r="AB78"/>
  <c r="AD78" s="1"/>
  <c r="AB79"/>
  <c r="AD79" s="1"/>
  <c r="AB80"/>
  <c r="AD80" s="1"/>
  <c r="AB81"/>
  <c r="AD81" s="1"/>
  <c r="AB82"/>
  <c r="AD82" s="1"/>
  <c r="AB83"/>
  <c r="AD83" s="1"/>
  <c r="AB84"/>
  <c r="AD84" s="1"/>
  <c r="AB85"/>
  <c r="AD85" s="1"/>
  <c r="AB86"/>
  <c r="AB87"/>
  <c r="AD87" s="1"/>
  <c r="AB88"/>
  <c r="AD88" s="1"/>
  <c r="AB89"/>
  <c r="AB90"/>
  <c r="AD90" s="1"/>
  <c r="AB91"/>
  <c r="AD91" s="1"/>
  <c r="AB92"/>
  <c r="AD92" s="1"/>
  <c r="AB93"/>
  <c r="AD93" s="1"/>
  <c r="AB94"/>
  <c r="AD94" s="1"/>
  <c r="AB95"/>
  <c r="AD95" s="1"/>
  <c r="AB96"/>
  <c r="AD96" s="1"/>
  <c r="AB97"/>
  <c r="AD97" s="1"/>
  <c r="AB98"/>
  <c r="AD98" s="1"/>
  <c r="AB99"/>
  <c r="AD99" s="1"/>
  <c r="AB100"/>
  <c r="AD100" s="1"/>
  <c r="AB101"/>
  <c r="AD101" s="1"/>
  <c r="AB102"/>
  <c r="AD102" s="1"/>
  <c r="AB103"/>
  <c r="AD103" s="1"/>
  <c r="AB104"/>
  <c r="AD104" s="1"/>
  <c r="AB105"/>
  <c r="AD105" s="1"/>
  <c r="AB106"/>
  <c r="AD106" s="1"/>
  <c r="AB107"/>
  <c r="AD107" s="1"/>
  <c r="AB108"/>
  <c r="AD108" s="1"/>
  <c r="AB109"/>
  <c r="AD109" s="1"/>
  <c r="AB110"/>
  <c r="AD110" s="1"/>
  <c r="AB111"/>
  <c r="AD111" s="1"/>
  <c r="AB112"/>
  <c r="AD112" s="1"/>
  <c r="AB113"/>
  <c r="AD113" s="1"/>
  <c r="AB114"/>
  <c r="AD114" s="1"/>
  <c r="AB115"/>
  <c r="AD115" s="1"/>
  <c r="AB116"/>
  <c r="AD116" s="1"/>
  <c r="AB117"/>
  <c r="AD117" s="1"/>
  <c r="AB118"/>
  <c r="AD118" s="1"/>
  <c r="AB119"/>
  <c r="AD119" s="1"/>
  <c r="AB120"/>
  <c r="AD120" s="1"/>
  <c r="AB121"/>
  <c r="AD121" s="1"/>
  <c r="AB122"/>
  <c r="AD122" s="1"/>
  <c r="AB123"/>
  <c r="AD123" s="1"/>
  <c r="AB124"/>
  <c r="AD124" s="1"/>
  <c r="AB125"/>
  <c r="AD125" s="1"/>
  <c r="AB126"/>
  <c r="AD126" s="1"/>
  <c r="AB127"/>
  <c r="AD127" s="1"/>
  <c r="AB128"/>
  <c r="AD128" s="1"/>
  <c r="AB129"/>
  <c r="AD129" s="1"/>
  <c r="AB130"/>
  <c r="AD130" s="1"/>
  <c r="AB131"/>
  <c r="AD131" s="1"/>
  <c r="AB132"/>
  <c r="AD132" s="1"/>
  <c r="AB133"/>
  <c r="AD133" s="1"/>
  <c r="AB134"/>
  <c r="AD134" s="1"/>
  <c r="AB135"/>
  <c r="AD135" s="1"/>
  <c r="AB136"/>
  <c r="AD136" s="1"/>
  <c r="AB137"/>
  <c r="AD137" s="1"/>
  <c r="AB138"/>
  <c r="AD138" s="1"/>
  <c r="AB139"/>
  <c r="AD139" s="1"/>
  <c r="AB140"/>
  <c r="AD140" s="1"/>
  <c r="AB141"/>
  <c r="AD141" s="1"/>
  <c r="AB142"/>
  <c r="AD142" s="1"/>
  <c r="AB143"/>
  <c r="AD143" s="1"/>
  <c r="AB144"/>
  <c r="AD144" s="1"/>
  <c r="AB145"/>
  <c r="AD145" s="1"/>
  <c r="AB146"/>
  <c r="AD146" s="1"/>
  <c r="AB147"/>
  <c r="AD147" s="1"/>
  <c r="AB148"/>
  <c r="AD148" s="1"/>
  <c r="AB149"/>
  <c r="AD149" s="1"/>
  <c r="AB150"/>
  <c r="AD150" s="1"/>
  <c r="AB151"/>
  <c r="AD151" s="1"/>
  <c r="AB152"/>
  <c r="AD152" s="1"/>
  <c r="AB153"/>
  <c r="AD153" s="1"/>
  <c r="AB154"/>
  <c r="AD154" s="1"/>
  <c r="AB155"/>
  <c r="AD155" s="1"/>
  <c r="AB156"/>
  <c r="AD156" s="1"/>
  <c r="AB157"/>
  <c r="AD157" s="1"/>
  <c r="AB158"/>
  <c r="AD158" s="1"/>
  <c r="AB159"/>
  <c r="AD159" s="1"/>
  <c r="AB160"/>
  <c r="AD160" s="1"/>
  <c r="AB161"/>
  <c r="AD161" s="1"/>
  <c r="AB162"/>
  <c r="AD162" s="1"/>
  <c r="AB163"/>
  <c r="AD163" s="1"/>
  <c r="AB164"/>
  <c r="AD164" s="1"/>
  <c r="AB165"/>
  <c r="AD165" s="1"/>
  <c r="AB166"/>
  <c r="AD166" s="1"/>
  <c r="AB167"/>
  <c r="AD167" s="1"/>
  <c r="AB168"/>
  <c r="AD168" s="1"/>
  <c r="AB169"/>
  <c r="AD169" s="1"/>
  <c r="AB170"/>
  <c r="AD170" s="1"/>
  <c r="AB171"/>
  <c r="AD171" s="1"/>
  <c r="AB172"/>
  <c r="AD172" s="1"/>
  <c r="AB173"/>
  <c r="AD173" s="1"/>
  <c r="AB174"/>
  <c r="AD174" s="1"/>
  <c r="AB175"/>
  <c r="AD175" s="1"/>
  <c r="AB176"/>
  <c r="AD176" s="1"/>
  <c r="AB177"/>
  <c r="AD177" s="1"/>
  <c r="AB178"/>
  <c r="AD178" s="1"/>
  <c r="AB179"/>
  <c r="AD179" s="1"/>
  <c r="AB180"/>
  <c r="AD180" s="1"/>
  <c r="AB181"/>
  <c r="AD181" s="1"/>
  <c r="AB182"/>
  <c r="AD182" s="1"/>
  <c r="AB183"/>
  <c r="AD183" s="1"/>
  <c r="AB184"/>
  <c r="AD184" s="1"/>
  <c r="AB185"/>
  <c r="AD185" s="1"/>
  <c r="AB186"/>
  <c r="AD186" s="1"/>
  <c r="AB187"/>
  <c r="AD187" s="1"/>
  <c r="AB188"/>
  <c r="AD188" s="1"/>
  <c r="AB189"/>
  <c r="AD189" s="1"/>
  <c r="AB190"/>
  <c r="AD190" s="1"/>
  <c r="AB191"/>
  <c r="AD191" s="1"/>
  <c r="AB192"/>
  <c r="AD192" s="1"/>
  <c r="AB193"/>
  <c r="AD193" s="1"/>
  <c r="AB194"/>
  <c r="AD194" s="1"/>
  <c r="AB195"/>
  <c r="AD195" s="1"/>
  <c r="AB196"/>
  <c r="AD196" s="1"/>
  <c r="AB197"/>
  <c r="AD197" s="1"/>
  <c r="AB198"/>
  <c r="AD198" s="1"/>
  <c r="AB199"/>
  <c r="AD199" s="1"/>
  <c r="AB200"/>
  <c r="AD200" s="1"/>
  <c r="AB201"/>
  <c r="AD201" s="1"/>
  <c r="AB202"/>
  <c r="AD202" s="1"/>
  <c r="AB203"/>
  <c r="AD203" s="1"/>
  <c r="AB204"/>
  <c r="AD204" s="1"/>
  <c r="AB205"/>
  <c r="AD205" s="1"/>
  <c r="AB206"/>
  <c r="AD206" s="1"/>
  <c r="AB207"/>
  <c r="AD207" s="1"/>
  <c r="AB208"/>
  <c r="AD208" s="1"/>
  <c r="AB209"/>
  <c r="AD209" s="1"/>
  <c r="AB210"/>
  <c r="AD210" s="1"/>
  <c r="AB211"/>
  <c r="AD211" s="1"/>
  <c r="AB212"/>
  <c r="AD212" s="1"/>
  <c r="AB213"/>
  <c r="AD213" s="1"/>
  <c r="AB214"/>
  <c r="AD214" s="1"/>
  <c r="AB215"/>
  <c r="AD215" s="1"/>
  <c r="AB216"/>
  <c r="AD216" s="1"/>
  <c r="AB217"/>
  <c r="AD217" s="1"/>
  <c r="AB218"/>
  <c r="AD218" s="1"/>
  <c r="AB219"/>
  <c r="AD219" s="1"/>
  <c r="AB220"/>
  <c r="AD220" s="1"/>
  <c r="AB221"/>
  <c r="AD221" s="1"/>
  <c r="AB222"/>
  <c r="AD222" s="1"/>
  <c r="AB223"/>
  <c r="AD223" s="1"/>
  <c r="AB224"/>
  <c r="AD224" s="1"/>
  <c r="AB225"/>
  <c r="AD225" s="1"/>
  <c r="AB226"/>
  <c r="AD226" s="1"/>
  <c r="AB227"/>
  <c r="AD227" s="1"/>
  <c r="AB228"/>
  <c r="AD228" s="1"/>
  <c r="AB229"/>
  <c r="AD229" s="1"/>
  <c r="AB230"/>
  <c r="AD230" s="1"/>
  <c r="AB232"/>
  <c r="AD232" s="1"/>
  <c r="AB233"/>
  <c r="AD233" s="1"/>
  <c r="AB234"/>
  <c r="AD234" s="1"/>
  <c r="AB235"/>
  <c r="AD235" s="1"/>
  <c r="AB236"/>
  <c r="AD236" s="1"/>
  <c r="AB237"/>
  <c r="AD237" s="1"/>
  <c r="AB238"/>
  <c r="AD238" s="1"/>
  <c r="AB239"/>
  <c r="AD239" s="1"/>
  <c r="AB240"/>
  <c r="AD240" s="1"/>
  <c r="AB241"/>
  <c r="AD241" s="1"/>
  <c r="AB242"/>
  <c r="AD242" s="1"/>
  <c r="AB243"/>
  <c r="AD243" s="1"/>
  <c r="AB244"/>
  <c r="AD244" s="1"/>
  <c r="AB245"/>
  <c r="AD245" s="1"/>
  <c r="AB246"/>
  <c r="AD246" s="1"/>
  <c r="AB247"/>
  <c r="AD247" s="1"/>
  <c r="AB248"/>
  <c r="AD248" s="1"/>
  <c r="AB249"/>
  <c r="AD249" s="1"/>
  <c r="AB250"/>
  <c r="AD250" s="1"/>
  <c r="AB251"/>
  <c r="AD251" s="1"/>
  <c r="AB252"/>
  <c r="AD252" s="1"/>
  <c r="AB253"/>
  <c r="AD253" s="1"/>
  <c r="AB254"/>
  <c r="AD254" s="1"/>
  <c r="AB255"/>
  <c r="AD255" s="1"/>
  <c r="AB256"/>
  <c r="AD256" s="1"/>
  <c r="AB257"/>
  <c r="AD257" s="1"/>
  <c r="AB258"/>
  <c r="AD258" s="1"/>
  <c r="AB259"/>
  <c r="AD259" s="1"/>
  <c r="AB260"/>
  <c r="AD260" s="1"/>
  <c r="AB261"/>
  <c r="AD261" s="1"/>
  <c r="AB262"/>
  <c r="AD262" s="1"/>
  <c r="AB263"/>
  <c r="AD263" s="1"/>
  <c r="AB264"/>
  <c r="AD264" s="1"/>
  <c r="AB265"/>
  <c r="AD265" s="1"/>
  <c r="AB266"/>
  <c r="AD266" s="1"/>
  <c r="AB267"/>
  <c r="AD267" s="1"/>
  <c r="BL17"/>
  <c r="BN17" s="1"/>
  <c r="BL18"/>
  <c r="BN18" s="1"/>
  <c r="BL19"/>
  <c r="BN19" s="1"/>
  <c r="BL20"/>
  <c r="BN20" s="1"/>
  <c r="BL6"/>
  <c r="BN6" s="1"/>
  <c r="BL7"/>
  <c r="BN7" s="1"/>
  <c r="BL8"/>
  <c r="BN8" s="1"/>
  <c r="BL9"/>
  <c r="BN9" s="1"/>
  <c r="BL10"/>
  <c r="BN10" s="1"/>
  <c r="BL11"/>
  <c r="BN11" s="1"/>
  <c r="BL12"/>
  <c r="BN12" s="1"/>
  <c r="BL13"/>
  <c r="BN13" s="1"/>
  <c r="BL14"/>
  <c r="BN14" s="1"/>
  <c r="BL15"/>
  <c r="BN15" s="1"/>
  <c r="BL16"/>
  <c r="BN16" s="1"/>
  <c r="T6"/>
  <c r="V6" s="1"/>
  <c r="T7"/>
  <c r="V7" s="1"/>
  <c r="T8"/>
  <c r="V8" s="1"/>
  <c r="BM484"/>
  <c r="BK484"/>
  <c r="BI484"/>
  <c r="BG484"/>
  <c r="BE484"/>
  <c r="BC484"/>
  <c r="AY484"/>
  <c r="AW484"/>
  <c r="AU484"/>
  <c r="AS484"/>
  <c r="AQ484"/>
  <c r="AO484"/>
  <c r="AM484"/>
  <c r="AK484"/>
  <c r="AI484"/>
  <c r="AG484"/>
  <c r="AE484"/>
  <c r="AC484"/>
  <c r="AA484"/>
  <c r="W484"/>
  <c r="S484"/>
  <c r="O484"/>
  <c r="N484"/>
  <c r="BN483"/>
  <c r="BH483"/>
  <c r="BJ483" s="1"/>
  <c r="BD483"/>
  <c r="BF483" s="1"/>
  <c r="AZ483"/>
  <c r="BB483" s="1"/>
  <c r="AV483"/>
  <c r="AX483" s="1"/>
  <c r="AR483"/>
  <c r="AT483" s="1"/>
  <c r="AN483"/>
  <c r="AP483" s="1"/>
  <c r="AJ483"/>
  <c r="AL483" s="1"/>
  <c r="BL482"/>
  <c r="BN482" s="1"/>
  <c r="BD482"/>
  <c r="BF482" s="1"/>
  <c r="AV482"/>
  <c r="AX482" s="1"/>
  <c r="A298"/>
  <c r="A297"/>
  <c r="BL296"/>
  <c r="BN296" s="1"/>
  <c r="A296"/>
  <c r="BL294"/>
  <c r="BN294" s="1"/>
  <c r="A294"/>
  <c r="BL293"/>
  <c r="BN293" s="1"/>
  <c r="A293"/>
  <c r="BL292"/>
  <c r="BN292" s="1"/>
  <c r="A292"/>
  <c r="BL291"/>
  <c r="BN291" s="1"/>
  <c r="A291"/>
  <c r="BL290"/>
  <c r="BN290" s="1"/>
  <c r="A290"/>
  <c r="BL289"/>
  <c r="BN289" s="1"/>
  <c r="A289"/>
  <c r="BL288"/>
  <c r="BN288" s="1"/>
  <c r="A288"/>
  <c r="BL287"/>
  <c r="BN287" s="1"/>
  <c r="A287"/>
  <c r="BL286"/>
  <c r="BN286" s="1"/>
  <c r="A286"/>
  <c r="BL285"/>
  <c r="BN285" s="1"/>
  <c r="A285"/>
  <c r="BL284"/>
  <c r="BN284" s="1"/>
  <c r="A284"/>
  <c r="BL283"/>
  <c r="BN283" s="1"/>
  <c r="A283"/>
  <c r="BL282"/>
  <c r="BN282" s="1"/>
  <c r="A282"/>
  <c r="BL281"/>
  <c r="BN281" s="1"/>
  <c r="A281"/>
  <c r="BL280"/>
  <c r="BN280" s="1"/>
  <c r="A280"/>
  <c r="BL279"/>
  <c r="BN279" s="1"/>
  <c r="A279"/>
  <c r="BL278"/>
  <c r="BN278" s="1"/>
  <c r="A278"/>
  <c r="BL277"/>
  <c r="BN277" s="1"/>
  <c r="A277"/>
  <c r="BL276"/>
  <c r="BN276" s="1"/>
  <c r="A276"/>
  <c r="BL275"/>
  <c r="BN275" s="1"/>
  <c r="A275"/>
  <c r="BL274"/>
  <c r="BN274" s="1"/>
  <c r="A274"/>
  <c r="BL273"/>
  <c r="BN273" s="1"/>
  <c r="A273"/>
  <c r="BL272"/>
  <c r="BN272" s="1"/>
  <c r="A272"/>
  <c r="BL271"/>
  <c r="BN271" s="1"/>
  <c r="A271"/>
  <c r="BL270"/>
  <c r="BN270" s="1"/>
  <c r="A270"/>
  <c r="BL269"/>
  <c r="BN269" s="1"/>
  <c r="A269"/>
  <c r="BL268"/>
  <c r="BN268" s="1"/>
  <c r="A268"/>
  <c r="BL267"/>
  <c r="BN267" s="1"/>
  <c r="A267"/>
  <c r="BL266"/>
  <c r="BN266" s="1"/>
  <c r="A266"/>
  <c r="BL265"/>
  <c r="BN265" s="1"/>
  <c r="A265"/>
  <c r="BL264"/>
  <c r="BN264" s="1"/>
  <c r="A264"/>
  <c r="BL263"/>
  <c r="BN263" s="1"/>
  <c r="A263"/>
  <c r="BL262"/>
  <c r="BN262" s="1"/>
  <c r="A262"/>
  <c r="BL261"/>
  <c r="BN261" s="1"/>
  <c r="A261"/>
  <c r="BL260"/>
  <c r="BN260" s="1"/>
  <c r="A260"/>
  <c r="BL259"/>
  <c r="BN259" s="1"/>
  <c r="A259"/>
  <c r="BL258"/>
  <c r="BN258" s="1"/>
  <c r="A258"/>
  <c r="BL257"/>
  <c r="BN257" s="1"/>
  <c r="A257"/>
  <c r="BL256"/>
  <c r="BN256" s="1"/>
  <c r="A256"/>
  <c r="BL255"/>
  <c r="BN255" s="1"/>
  <c r="A255"/>
  <c r="BL254"/>
  <c r="A254"/>
  <c r="BL253"/>
  <c r="A253"/>
  <c r="BL252"/>
  <c r="A252"/>
  <c r="BL251"/>
  <c r="BN251" s="1"/>
  <c r="A251"/>
  <c r="BL250"/>
  <c r="BN250" s="1"/>
  <c r="A250"/>
  <c r="BL249"/>
  <c r="BN249" s="1"/>
  <c r="A249"/>
  <c r="BL248"/>
  <c r="BN248" s="1"/>
  <c r="A248"/>
  <c r="BL247"/>
  <c r="A247"/>
  <c r="BL246"/>
  <c r="BN246" s="1"/>
  <c r="A246"/>
  <c r="BL245"/>
  <c r="BN245" s="1"/>
  <c r="A245"/>
  <c r="BL244"/>
  <c r="BN244" s="1"/>
  <c r="A244"/>
  <c r="BL243"/>
  <c r="BN243" s="1"/>
  <c r="A243"/>
  <c r="BL242"/>
  <c r="A242"/>
  <c r="BL241"/>
  <c r="BN241" s="1"/>
  <c r="A241"/>
  <c r="BL240"/>
  <c r="BN240" s="1"/>
  <c r="A240"/>
  <c r="BL239"/>
  <c r="BN239" s="1"/>
  <c r="A239"/>
  <c r="BL238"/>
  <c r="A238"/>
  <c r="BL237"/>
  <c r="BN237" s="1"/>
  <c r="A237"/>
  <c r="BL236"/>
  <c r="BN236" s="1"/>
  <c r="A236"/>
  <c r="BL235"/>
  <c r="BN235" s="1"/>
  <c r="A235"/>
  <c r="BL234"/>
  <c r="BN234" s="1"/>
  <c r="A234"/>
  <c r="BL233"/>
  <c r="BN233" s="1"/>
  <c r="A233"/>
  <c r="BL232"/>
  <c r="BN232" s="1"/>
  <c r="A232"/>
  <c r="BL230"/>
  <c r="BN230" s="1"/>
  <c r="A230"/>
  <c r="BL229"/>
  <c r="A229"/>
  <c r="BL228"/>
  <c r="BN228" s="1"/>
  <c r="A228"/>
  <c r="BL227"/>
  <c r="BN227" s="1"/>
  <c r="A227"/>
  <c r="BL226"/>
  <c r="BN226" s="1"/>
  <c r="A226"/>
  <c r="BL225"/>
  <c r="A225"/>
  <c r="BL224"/>
  <c r="BN224" s="1"/>
  <c r="A224"/>
  <c r="BL223"/>
  <c r="BN223" s="1"/>
  <c r="A223"/>
  <c r="BL222"/>
  <c r="BN222" s="1"/>
  <c r="A222"/>
  <c r="BL221"/>
  <c r="BN221" s="1"/>
  <c r="A221"/>
  <c r="BL220"/>
  <c r="BN220" s="1"/>
  <c r="A220"/>
  <c r="BL219"/>
  <c r="BN219" s="1"/>
  <c r="A219"/>
  <c r="BL218"/>
  <c r="BN218" s="1"/>
  <c r="A218"/>
  <c r="BL217"/>
  <c r="BN217" s="1"/>
  <c r="A217"/>
  <c r="BL216"/>
  <c r="BN216" s="1"/>
  <c r="A216"/>
  <c r="BL215"/>
  <c r="BN215" s="1"/>
  <c r="A215"/>
  <c r="BL214"/>
  <c r="BN214" s="1"/>
  <c r="A214"/>
  <c r="BL213"/>
  <c r="A213"/>
  <c r="BL212"/>
  <c r="BN212" s="1"/>
  <c r="A212"/>
  <c r="BL211"/>
  <c r="BN211" s="1"/>
  <c r="A211"/>
  <c r="BL210"/>
  <c r="A210"/>
  <c r="BL209"/>
  <c r="BN209" s="1"/>
  <c r="A209"/>
  <c r="BL208"/>
  <c r="BN208" s="1"/>
  <c r="A208"/>
  <c r="BL207"/>
  <c r="BN207" s="1"/>
  <c r="A207"/>
  <c r="BL206"/>
  <c r="BN206" s="1"/>
  <c r="A206"/>
  <c r="BL205"/>
  <c r="BN205" s="1"/>
  <c r="A205"/>
  <c r="BL204"/>
  <c r="BN204" s="1"/>
  <c r="A204"/>
  <c r="BL203"/>
  <c r="BN203" s="1"/>
  <c r="A203"/>
  <c r="BL202"/>
  <c r="BN202" s="1"/>
  <c r="A202"/>
  <c r="BL201"/>
  <c r="BN201" s="1"/>
  <c r="A201"/>
  <c r="BL200"/>
  <c r="BN200" s="1"/>
  <c r="A200"/>
  <c r="BL199"/>
  <c r="BN199" s="1"/>
  <c r="A199"/>
  <c r="BL198"/>
  <c r="BN198" s="1"/>
  <c r="A198"/>
  <c r="BL197"/>
  <c r="BN197" s="1"/>
  <c r="A197"/>
  <c r="BL196"/>
  <c r="BN196" s="1"/>
  <c r="A196"/>
  <c r="BL195"/>
  <c r="BN195" s="1"/>
  <c r="A195"/>
  <c r="BL194"/>
  <c r="BN194" s="1"/>
  <c r="A194"/>
  <c r="BL193"/>
  <c r="BN193" s="1"/>
  <c r="A193"/>
  <c r="BL192"/>
  <c r="BN192" s="1"/>
  <c r="A192"/>
  <c r="BL191"/>
  <c r="BN191" s="1"/>
  <c r="A191"/>
  <c r="BL190"/>
  <c r="BN190" s="1"/>
  <c r="A190"/>
  <c r="BL189"/>
  <c r="BN189" s="1"/>
  <c r="A189"/>
  <c r="BL188"/>
  <c r="BN188" s="1"/>
  <c r="A188"/>
  <c r="BL187"/>
  <c r="BN187" s="1"/>
  <c r="AF187"/>
  <c r="AH187" s="1"/>
  <c r="A187"/>
  <c r="BL186"/>
  <c r="BN186" s="1"/>
  <c r="AF186"/>
  <c r="AH186" s="1"/>
  <c r="A186"/>
  <c r="BL185"/>
  <c r="BN185" s="1"/>
  <c r="AF185"/>
  <c r="AH185" s="1"/>
  <c r="A185"/>
  <c r="BL184"/>
  <c r="BN184" s="1"/>
  <c r="AF184"/>
  <c r="AH184" s="1"/>
  <c r="A184"/>
  <c r="BL183"/>
  <c r="BN183" s="1"/>
  <c r="AF183"/>
  <c r="AH183" s="1"/>
  <c r="A183"/>
  <c r="BL182"/>
  <c r="AF182"/>
  <c r="AH182" s="1"/>
  <c r="A182"/>
  <c r="BL181"/>
  <c r="BN181" s="1"/>
  <c r="AF181"/>
  <c r="AH181" s="1"/>
  <c r="A181"/>
  <c r="BL180"/>
  <c r="BN180" s="1"/>
  <c r="AF180"/>
  <c r="AH180" s="1"/>
  <c r="A180"/>
  <c r="BL179"/>
  <c r="BN179" s="1"/>
  <c r="AF179"/>
  <c r="AH179" s="1"/>
  <c r="A179"/>
  <c r="BL178"/>
  <c r="BN178" s="1"/>
  <c r="AF178"/>
  <c r="AH178" s="1"/>
  <c r="A178"/>
  <c r="BL177"/>
  <c r="BN177" s="1"/>
  <c r="AF177"/>
  <c r="AH177" s="1"/>
  <c r="A177"/>
  <c r="BL176"/>
  <c r="BN176" s="1"/>
  <c r="AF176"/>
  <c r="AH176" s="1"/>
  <c r="A176"/>
  <c r="BL175"/>
  <c r="BN175" s="1"/>
  <c r="AF175"/>
  <c r="AH175" s="1"/>
  <c r="A175"/>
  <c r="BL174"/>
  <c r="BN174" s="1"/>
  <c r="AF174"/>
  <c r="AH174" s="1"/>
  <c r="A174"/>
  <c r="BL173"/>
  <c r="BN173" s="1"/>
  <c r="AF173"/>
  <c r="AH173" s="1"/>
  <c r="A173"/>
  <c r="BL172"/>
  <c r="BN172" s="1"/>
  <c r="AF172"/>
  <c r="AH172" s="1"/>
  <c r="A172"/>
  <c r="BL171"/>
  <c r="BN171" s="1"/>
  <c r="AF171"/>
  <c r="AH171" s="1"/>
  <c r="A171"/>
  <c r="BL170"/>
  <c r="BN170" s="1"/>
  <c r="AF170"/>
  <c r="AH170" s="1"/>
  <c r="A170"/>
  <c r="BL169"/>
  <c r="BN169" s="1"/>
  <c r="AF169"/>
  <c r="AH169" s="1"/>
  <c r="A169"/>
  <c r="BL168"/>
  <c r="BN168" s="1"/>
  <c r="AF168"/>
  <c r="AH168" s="1"/>
  <c r="A168"/>
  <c r="BL167"/>
  <c r="BN167" s="1"/>
  <c r="AF167"/>
  <c r="AH167" s="1"/>
  <c r="A167"/>
  <c r="BL166"/>
  <c r="BN166" s="1"/>
  <c r="AF166"/>
  <c r="AH166" s="1"/>
  <c r="A166"/>
  <c r="BL165"/>
  <c r="BN165" s="1"/>
  <c r="AF165"/>
  <c r="AH165" s="1"/>
  <c r="A165"/>
  <c r="BL164"/>
  <c r="BN164" s="1"/>
  <c r="AF164"/>
  <c r="AH164" s="1"/>
  <c r="A164"/>
  <c r="BL163"/>
  <c r="BN163" s="1"/>
  <c r="AF163"/>
  <c r="AH163" s="1"/>
  <c r="A163"/>
  <c r="BL162"/>
  <c r="BN162" s="1"/>
  <c r="AF162"/>
  <c r="AH162" s="1"/>
  <c r="A162"/>
  <c r="BL161"/>
  <c r="BN161" s="1"/>
  <c r="AF161"/>
  <c r="AH161" s="1"/>
  <c r="A161"/>
  <c r="BN160"/>
  <c r="AF160"/>
  <c r="AH160" s="1"/>
  <c r="A160"/>
  <c r="BL159"/>
  <c r="BN159" s="1"/>
  <c r="AF159"/>
  <c r="AH159" s="1"/>
  <c r="A159"/>
  <c r="BL158"/>
  <c r="BN158" s="1"/>
  <c r="AF158"/>
  <c r="AH158" s="1"/>
  <c r="A158"/>
  <c r="BL157"/>
  <c r="BN157" s="1"/>
  <c r="AF157"/>
  <c r="AH157" s="1"/>
  <c r="A157"/>
  <c r="BL156"/>
  <c r="AF156"/>
  <c r="AH156" s="1"/>
  <c r="A156"/>
  <c r="BL155"/>
  <c r="BN155" s="1"/>
  <c r="AF155"/>
  <c r="AH155" s="1"/>
  <c r="A155"/>
  <c r="BL154"/>
  <c r="BN154" s="1"/>
  <c r="AF154"/>
  <c r="AH154" s="1"/>
  <c r="A154"/>
  <c r="BL153"/>
  <c r="BN153" s="1"/>
  <c r="AF153"/>
  <c r="AH153" s="1"/>
  <c r="A153"/>
  <c r="BL152"/>
  <c r="BN152" s="1"/>
  <c r="AF152"/>
  <c r="AH152" s="1"/>
  <c r="A152"/>
  <c r="BL151"/>
  <c r="BN151" s="1"/>
  <c r="AF151"/>
  <c r="AH151" s="1"/>
  <c r="A151"/>
  <c r="BL150"/>
  <c r="BN150" s="1"/>
  <c r="AF150"/>
  <c r="AH150" s="1"/>
  <c r="A150"/>
  <c r="BL149"/>
  <c r="BN149" s="1"/>
  <c r="AF149"/>
  <c r="AH149" s="1"/>
  <c r="A149"/>
  <c r="BL148"/>
  <c r="BN148" s="1"/>
  <c r="AF148"/>
  <c r="AH148" s="1"/>
  <c r="A148"/>
  <c r="BL147"/>
  <c r="BN147" s="1"/>
  <c r="AF147"/>
  <c r="AH147" s="1"/>
  <c r="A147"/>
  <c r="BL146"/>
  <c r="BN146" s="1"/>
  <c r="AF146"/>
  <c r="AH146" s="1"/>
  <c r="A146"/>
  <c r="BL145"/>
  <c r="BN145" s="1"/>
  <c r="AF145"/>
  <c r="AH145" s="1"/>
  <c r="A145"/>
  <c r="BL144"/>
  <c r="BN144" s="1"/>
  <c r="AF144"/>
  <c r="AH144" s="1"/>
  <c r="A144"/>
  <c r="BL143"/>
  <c r="BN143" s="1"/>
  <c r="AF143"/>
  <c r="AH143" s="1"/>
  <c r="A143"/>
  <c r="BL142"/>
  <c r="BN142" s="1"/>
  <c r="AF142"/>
  <c r="AH142" s="1"/>
  <c r="A142"/>
  <c r="BL141"/>
  <c r="BN141" s="1"/>
  <c r="AF141"/>
  <c r="AH141" s="1"/>
  <c r="A141"/>
  <c r="BL140"/>
  <c r="BN140" s="1"/>
  <c r="AF140"/>
  <c r="AH140" s="1"/>
  <c r="A140"/>
  <c r="BL139"/>
  <c r="BN139" s="1"/>
  <c r="AF139"/>
  <c r="AH139" s="1"/>
  <c r="A139"/>
  <c r="BL138"/>
  <c r="BN138" s="1"/>
  <c r="AF138"/>
  <c r="AH138" s="1"/>
  <c r="A138"/>
  <c r="BL137"/>
  <c r="BN137" s="1"/>
  <c r="AF137"/>
  <c r="AH137" s="1"/>
  <c r="A137"/>
  <c r="BL136"/>
  <c r="BN136" s="1"/>
  <c r="AF136"/>
  <c r="AH136" s="1"/>
  <c r="A136"/>
  <c r="BL135"/>
  <c r="BN135" s="1"/>
  <c r="AF135"/>
  <c r="AH135" s="1"/>
  <c r="A135"/>
  <c r="BL134"/>
  <c r="BN134" s="1"/>
  <c r="AF134"/>
  <c r="AH134" s="1"/>
  <c r="A134"/>
  <c r="BL133"/>
  <c r="BN133" s="1"/>
  <c r="AF133"/>
  <c r="AH133" s="1"/>
  <c r="A133"/>
  <c r="BL132"/>
  <c r="AF132"/>
  <c r="AH132" s="1"/>
  <c r="A132"/>
  <c r="BL131"/>
  <c r="BN131" s="1"/>
  <c r="AF131"/>
  <c r="AH131" s="1"/>
  <c r="A131"/>
  <c r="BL130"/>
  <c r="BN130" s="1"/>
  <c r="AF130"/>
  <c r="AH130" s="1"/>
  <c r="G130"/>
  <c r="A130"/>
  <c r="BL129"/>
  <c r="BN129" s="1"/>
  <c r="AF129"/>
  <c r="AH129" s="1"/>
  <c r="A129"/>
  <c r="BL128"/>
  <c r="BN128" s="1"/>
  <c r="AF128"/>
  <c r="AH128" s="1"/>
  <c r="A128"/>
  <c r="BL127"/>
  <c r="BN127" s="1"/>
  <c r="AF127"/>
  <c r="AH127" s="1"/>
  <c r="A127"/>
  <c r="BL126"/>
  <c r="BN126" s="1"/>
  <c r="AF126"/>
  <c r="AH126" s="1"/>
  <c r="A126"/>
  <c r="BL125"/>
  <c r="BN125" s="1"/>
  <c r="AF125"/>
  <c r="AH125" s="1"/>
  <c r="A125"/>
  <c r="BL124"/>
  <c r="BN124" s="1"/>
  <c r="AF124"/>
  <c r="AH124" s="1"/>
  <c r="A124"/>
  <c r="BL123"/>
  <c r="BN123" s="1"/>
  <c r="AF123"/>
  <c r="AH123" s="1"/>
  <c r="A123"/>
  <c r="BL122"/>
  <c r="BN122" s="1"/>
  <c r="AF122"/>
  <c r="AH122" s="1"/>
  <c r="A122"/>
  <c r="BL121"/>
  <c r="BN121" s="1"/>
  <c r="AF121"/>
  <c r="AH121" s="1"/>
  <c r="A121"/>
  <c r="BL120"/>
  <c r="BN120" s="1"/>
  <c r="AF120"/>
  <c r="AH120" s="1"/>
  <c r="A120"/>
  <c r="BL119"/>
  <c r="BN119" s="1"/>
  <c r="AF119"/>
  <c r="AH119" s="1"/>
  <c r="A119"/>
  <c r="BL118"/>
  <c r="BN118" s="1"/>
  <c r="AF118"/>
  <c r="AH118" s="1"/>
  <c r="A118"/>
  <c r="BL117"/>
  <c r="BN117" s="1"/>
  <c r="AF117"/>
  <c r="AH117" s="1"/>
  <c r="A117"/>
  <c r="BL116"/>
  <c r="BN116" s="1"/>
  <c r="AF116"/>
  <c r="AH116" s="1"/>
  <c r="A116"/>
  <c r="BL115"/>
  <c r="BN115" s="1"/>
  <c r="AF115"/>
  <c r="AH115" s="1"/>
  <c r="A115"/>
  <c r="BL114"/>
  <c r="BN114" s="1"/>
  <c r="AF114"/>
  <c r="AH114" s="1"/>
  <c r="A114"/>
  <c r="BL113"/>
  <c r="BN113" s="1"/>
  <c r="AF113"/>
  <c r="AH113" s="1"/>
  <c r="A113"/>
  <c r="BL112"/>
  <c r="BN112" s="1"/>
  <c r="AF112"/>
  <c r="AH112" s="1"/>
  <c r="A112"/>
  <c r="BL111"/>
  <c r="BN111" s="1"/>
  <c r="AF111"/>
  <c r="AH111" s="1"/>
  <c r="A111"/>
  <c r="BL110"/>
  <c r="BN110" s="1"/>
  <c r="AF110"/>
  <c r="AH110" s="1"/>
  <c r="A110"/>
  <c r="BL109"/>
  <c r="BN109" s="1"/>
  <c r="AF109"/>
  <c r="AH109" s="1"/>
  <c r="A109"/>
  <c r="BL108"/>
  <c r="BN108" s="1"/>
  <c r="AF108"/>
  <c r="AH108" s="1"/>
  <c r="A108"/>
  <c r="BL107"/>
  <c r="BN107" s="1"/>
  <c r="AF107"/>
  <c r="AH107" s="1"/>
  <c r="A107"/>
  <c r="BL106"/>
  <c r="BN106" s="1"/>
  <c r="AF106"/>
  <c r="AH106" s="1"/>
  <c r="A106"/>
  <c r="BL105"/>
  <c r="BN105" s="1"/>
  <c r="AF105"/>
  <c r="AH105" s="1"/>
  <c r="A105"/>
  <c r="BL104"/>
  <c r="BN104" s="1"/>
  <c r="AF104"/>
  <c r="AH104" s="1"/>
  <c r="A104"/>
  <c r="BL103"/>
  <c r="BN103" s="1"/>
  <c r="AF103"/>
  <c r="AH103" s="1"/>
  <c r="A103"/>
  <c r="BL102"/>
  <c r="BN102" s="1"/>
  <c r="AF102"/>
  <c r="AH102" s="1"/>
  <c r="A102"/>
  <c r="BL101"/>
  <c r="BN101" s="1"/>
  <c r="AF101"/>
  <c r="AH101" s="1"/>
  <c r="A101"/>
  <c r="BL100"/>
  <c r="BN100" s="1"/>
  <c r="AF100"/>
  <c r="AH100" s="1"/>
  <c r="A100"/>
  <c r="BL99"/>
  <c r="BN99" s="1"/>
  <c r="AF99"/>
  <c r="AH99" s="1"/>
  <c r="A99"/>
  <c r="BL98"/>
  <c r="BN98" s="1"/>
  <c r="AF98"/>
  <c r="AH98" s="1"/>
  <c r="A98"/>
  <c r="BL97"/>
  <c r="BN97" s="1"/>
  <c r="AF97"/>
  <c r="AH97" s="1"/>
  <c r="A97"/>
  <c r="BL96"/>
  <c r="BN96" s="1"/>
  <c r="AF96"/>
  <c r="AH96" s="1"/>
  <c r="A96"/>
  <c r="BL95"/>
  <c r="BN95" s="1"/>
  <c r="AF95"/>
  <c r="AH95" s="1"/>
  <c r="A95"/>
  <c r="BL94"/>
  <c r="BN94" s="1"/>
  <c r="AF94"/>
  <c r="AH94" s="1"/>
  <c r="A94"/>
  <c r="BL93"/>
  <c r="BN93" s="1"/>
  <c r="AF93"/>
  <c r="AH93" s="1"/>
  <c r="A93"/>
  <c r="BL92"/>
  <c r="BN92" s="1"/>
  <c r="AF92"/>
  <c r="AH92" s="1"/>
  <c r="A92"/>
  <c r="BL91"/>
  <c r="BN91" s="1"/>
  <c r="AF91"/>
  <c r="AH91" s="1"/>
  <c r="A91"/>
  <c r="BL90"/>
  <c r="BN90" s="1"/>
  <c r="AF90"/>
  <c r="AH90" s="1"/>
  <c r="A90"/>
  <c r="BL89"/>
  <c r="BN89" s="1"/>
  <c r="AF89"/>
  <c r="AH89" s="1"/>
  <c r="A89"/>
  <c r="BL88"/>
  <c r="BN88" s="1"/>
  <c r="AF88"/>
  <c r="AH88" s="1"/>
  <c r="A88"/>
  <c r="BL87"/>
  <c r="BN87" s="1"/>
  <c r="AF87"/>
  <c r="AH87" s="1"/>
  <c r="A87"/>
  <c r="BL86"/>
  <c r="BN86" s="1"/>
  <c r="AF86"/>
  <c r="AH86" s="1"/>
  <c r="A86"/>
  <c r="BL85"/>
  <c r="BN85" s="1"/>
  <c r="AF85"/>
  <c r="AH85" s="1"/>
  <c r="A85"/>
  <c r="BL84"/>
  <c r="BN84" s="1"/>
  <c r="AF84"/>
  <c r="AH84" s="1"/>
  <c r="A84"/>
  <c r="BL83"/>
  <c r="BN83" s="1"/>
  <c r="AF83"/>
  <c r="AH83" s="1"/>
  <c r="P83"/>
  <c r="R83" s="1"/>
  <c r="A83"/>
  <c r="BL82"/>
  <c r="BN82" s="1"/>
  <c r="AF82"/>
  <c r="AH82" s="1"/>
  <c r="P82"/>
  <c r="R82" s="1"/>
  <c r="A82"/>
  <c r="BL81"/>
  <c r="BN81" s="1"/>
  <c r="AF81"/>
  <c r="AH81" s="1"/>
  <c r="P81"/>
  <c r="R81" s="1"/>
  <c r="A81"/>
  <c r="BL80"/>
  <c r="BN80" s="1"/>
  <c r="AF80"/>
  <c r="AH80" s="1"/>
  <c r="P80"/>
  <c r="R80" s="1"/>
  <c r="A80"/>
  <c r="BL79"/>
  <c r="BN79" s="1"/>
  <c r="AF79"/>
  <c r="AH79" s="1"/>
  <c r="P79"/>
  <c r="R79" s="1"/>
  <c r="A79"/>
  <c r="BL78"/>
  <c r="BN78" s="1"/>
  <c r="AF78"/>
  <c r="AH78" s="1"/>
  <c r="P78"/>
  <c r="R78" s="1"/>
  <c r="A78"/>
  <c r="P77"/>
  <c r="A77"/>
  <c r="BL76"/>
  <c r="BN76" s="1"/>
  <c r="AF76"/>
  <c r="AH76" s="1"/>
  <c r="P76"/>
  <c r="R76" s="1"/>
  <c r="A76"/>
  <c r="BL75"/>
  <c r="BN75" s="1"/>
  <c r="AF75"/>
  <c r="AH75" s="1"/>
  <c r="P75"/>
  <c r="R75" s="1"/>
  <c r="A75"/>
  <c r="BL74"/>
  <c r="BN74" s="1"/>
  <c r="AF74"/>
  <c r="AH74" s="1"/>
  <c r="P74"/>
  <c r="R74" s="1"/>
  <c r="A74"/>
  <c r="BL73"/>
  <c r="BN73" s="1"/>
  <c r="AF73"/>
  <c r="AH73" s="1"/>
  <c r="P73"/>
  <c r="R73" s="1"/>
  <c r="A73"/>
  <c r="BL72"/>
  <c r="BN72" s="1"/>
  <c r="AF72"/>
  <c r="AH72" s="1"/>
  <c r="P72"/>
  <c r="R72" s="1"/>
  <c r="A72"/>
  <c r="BL71"/>
  <c r="BN71" s="1"/>
  <c r="AF71"/>
  <c r="AH71" s="1"/>
  <c r="P71"/>
  <c r="R71" s="1"/>
  <c r="A71"/>
  <c r="BL70"/>
  <c r="BN70" s="1"/>
  <c r="AF70"/>
  <c r="AH70" s="1"/>
  <c r="P70"/>
  <c r="R70" s="1"/>
  <c r="A70"/>
  <c r="BL69"/>
  <c r="BN69" s="1"/>
  <c r="AF69"/>
  <c r="AH69" s="1"/>
  <c r="P69"/>
  <c r="R69" s="1"/>
  <c r="A69"/>
  <c r="BL68"/>
  <c r="AF68"/>
  <c r="AH68" s="1"/>
  <c r="P68"/>
  <c r="R68" s="1"/>
  <c r="A68"/>
  <c r="BL67"/>
  <c r="BN67" s="1"/>
  <c r="AF67"/>
  <c r="AH67" s="1"/>
  <c r="P67"/>
  <c r="R67" s="1"/>
  <c r="A67"/>
  <c r="BL66"/>
  <c r="BN66" s="1"/>
  <c r="AF66"/>
  <c r="AH66" s="1"/>
  <c r="AB66"/>
  <c r="AD66" s="1"/>
  <c r="P66"/>
  <c r="R66" s="1"/>
  <c r="A66"/>
  <c r="BL65"/>
  <c r="BN65" s="1"/>
  <c r="AF65"/>
  <c r="AH65" s="1"/>
  <c r="AB65"/>
  <c r="AD65" s="1"/>
  <c r="P65"/>
  <c r="R65" s="1"/>
  <c r="A65"/>
  <c r="BL64"/>
  <c r="BN64" s="1"/>
  <c r="AF64"/>
  <c r="AH64" s="1"/>
  <c r="AB64"/>
  <c r="AD64" s="1"/>
  <c r="P64"/>
  <c r="R64" s="1"/>
  <c r="A64"/>
  <c r="BL63"/>
  <c r="BN63" s="1"/>
  <c r="AF63"/>
  <c r="AH63" s="1"/>
  <c r="AB63"/>
  <c r="AD63" s="1"/>
  <c r="P63"/>
  <c r="R63" s="1"/>
  <c r="A63"/>
  <c r="BL62"/>
  <c r="BN62" s="1"/>
  <c r="AF62"/>
  <c r="AH62" s="1"/>
  <c r="AB62"/>
  <c r="AD62" s="1"/>
  <c r="P62"/>
  <c r="R62" s="1"/>
  <c r="A62"/>
  <c r="BL61"/>
  <c r="BN61" s="1"/>
  <c r="AF61"/>
  <c r="AH61" s="1"/>
  <c r="AB61"/>
  <c r="AD61" s="1"/>
  <c r="P61"/>
  <c r="R61" s="1"/>
  <c r="A61"/>
  <c r="BS60"/>
  <c r="BL60"/>
  <c r="BN60" s="1"/>
  <c r="AF60"/>
  <c r="AH60" s="1"/>
  <c r="AB60"/>
  <c r="AD60" s="1"/>
  <c r="P60"/>
  <c r="R60" s="1"/>
  <c r="A60"/>
  <c r="BL59"/>
  <c r="BN59" s="1"/>
  <c r="AF59"/>
  <c r="AH59" s="1"/>
  <c r="AB59"/>
  <c r="AD59" s="1"/>
  <c r="P59"/>
  <c r="R59" s="1"/>
  <c r="A59"/>
  <c r="BL58"/>
  <c r="AF58"/>
  <c r="AH58" s="1"/>
  <c r="AB58"/>
  <c r="AD58" s="1"/>
  <c r="P58"/>
  <c r="R58" s="1"/>
  <c r="A58"/>
  <c r="BL57"/>
  <c r="BN57" s="1"/>
  <c r="AF57"/>
  <c r="AH57" s="1"/>
  <c r="AB57"/>
  <c r="AD57" s="1"/>
  <c r="P57"/>
  <c r="R57" s="1"/>
  <c r="A57"/>
  <c r="BL56"/>
  <c r="BN56" s="1"/>
  <c r="AF56"/>
  <c r="AH56" s="1"/>
  <c r="AB56"/>
  <c r="AD56" s="1"/>
  <c r="P56"/>
  <c r="R56" s="1"/>
  <c r="A56"/>
  <c r="BL55"/>
  <c r="AF55"/>
  <c r="AH55" s="1"/>
  <c r="AB55"/>
  <c r="AD55" s="1"/>
  <c r="P55"/>
  <c r="R55" s="1"/>
  <c r="A55"/>
  <c r="BL54"/>
  <c r="BN54" s="1"/>
  <c r="AF54"/>
  <c r="AH54" s="1"/>
  <c r="AB54"/>
  <c r="AD54" s="1"/>
  <c r="P54"/>
  <c r="R54" s="1"/>
  <c r="A54"/>
  <c r="BL53"/>
  <c r="BN53" s="1"/>
  <c r="AF53"/>
  <c r="AH53" s="1"/>
  <c r="AB53"/>
  <c r="AD53" s="1"/>
  <c r="P53"/>
  <c r="A53"/>
  <c r="BL52"/>
  <c r="BN52" s="1"/>
  <c r="AF52"/>
  <c r="AH52" s="1"/>
  <c r="AB52"/>
  <c r="AD52" s="1"/>
  <c r="P52"/>
  <c r="R52" s="1"/>
  <c r="A52"/>
  <c r="BL51"/>
  <c r="BN51" s="1"/>
  <c r="AF51"/>
  <c r="AB51"/>
  <c r="AD51" s="1"/>
  <c r="P51"/>
  <c r="R51" s="1"/>
  <c r="A51"/>
  <c r="BL50"/>
  <c r="BN50" s="1"/>
  <c r="AF50"/>
  <c r="AH50" s="1"/>
  <c r="AB50"/>
  <c r="AD50" s="1"/>
  <c r="P50"/>
  <c r="R50" s="1"/>
  <c r="A50"/>
  <c r="BL49"/>
  <c r="BN49" s="1"/>
  <c r="AF49"/>
  <c r="AH49" s="1"/>
  <c r="AB49"/>
  <c r="AD49" s="1"/>
  <c r="P49"/>
  <c r="R49" s="1"/>
  <c r="A49"/>
  <c r="BL48"/>
  <c r="BN48" s="1"/>
  <c r="AF48"/>
  <c r="AH48" s="1"/>
  <c r="AB48"/>
  <c r="AD48" s="1"/>
  <c r="P48"/>
  <c r="R48" s="1"/>
  <c r="A48"/>
  <c r="BL47"/>
  <c r="BN47" s="1"/>
  <c r="AF47"/>
  <c r="AH47" s="1"/>
  <c r="AB47"/>
  <c r="AD47" s="1"/>
  <c r="P47"/>
  <c r="R47" s="1"/>
  <c r="A47"/>
  <c r="BL46"/>
  <c r="BN46" s="1"/>
  <c r="AF46"/>
  <c r="AH46" s="1"/>
  <c r="AB46"/>
  <c r="AD46" s="1"/>
  <c r="P46"/>
  <c r="R46" s="1"/>
  <c r="A46"/>
  <c r="BL45"/>
  <c r="BN45" s="1"/>
  <c r="AF45"/>
  <c r="AH45" s="1"/>
  <c r="AB45"/>
  <c r="AD45" s="1"/>
  <c r="P45"/>
  <c r="R45" s="1"/>
  <c r="A45"/>
  <c r="BL44"/>
  <c r="BN44" s="1"/>
  <c r="AF44"/>
  <c r="AH44" s="1"/>
  <c r="AB44"/>
  <c r="AD44" s="1"/>
  <c r="P44"/>
  <c r="R44" s="1"/>
  <c r="A44"/>
  <c r="BL43"/>
  <c r="BN43" s="1"/>
  <c r="AF43"/>
  <c r="AH43" s="1"/>
  <c r="AB43"/>
  <c r="AD43" s="1"/>
  <c r="P43"/>
  <c r="R43" s="1"/>
  <c r="A43"/>
  <c r="BL42"/>
  <c r="BN42" s="1"/>
  <c r="AF42"/>
  <c r="AH42" s="1"/>
  <c r="AB42"/>
  <c r="AD42" s="1"/>
  <c r="P42"/>
  <c r="R42" s="1"/>
  <c r="A42"/>
  <c r="BL41"/>
  <c r="BN41" s="1"/>
  <c r="AF41"/>
  <c r="AH41" s="1"/>
  <c r="AB41"/>
  <c r="AD41" s="1"/>
  <c r="P41"/>
  <c r="R41" s="1"/>
  <c r="A41"/>
  <c r="BL40"/>
  <c r="BN40" s="1"/>
  <c r="AF40"/>
  <c r="AH40" s="1"/>
  <c r="AB40"/>
  <c r="AD40" s="1"/>
  <c r="P40"/>
  <c r="R40" s="1"/>
  <c r="A40"/>
  <c r="BL39"/>
  <c r="BN39" s="1"/>
  <c r="AF39"/>
  <c r="AH39" s="1"/>
  <c r="AB39"/>
  <c r="AD39" s="1"/>
  <c r="P39"/>
  <c r="R39" s="1"/>
  <c r="A39"/>
  <c r="BL38"/>
  <c r="BN38" s="1"/>
  <c r="AF38"/>
  <c r="AH38" s="1"/>
  <c r="AB38"/>
  <c r="AD38" s="1"/>
  <c r="P38"/>
  <c r="R38" s="1"/>
  <c r="A38"/>
  <c r="BL37"/>
  <c r="BN37" s="1"/>
  <c r="AF37"/>
  <c r="AH37" s="1"/>
  <c r="AB37"/>
  <c r="AD37" s="1"/>
  <c r="P37"/>
  <c r="R37" s="1"/>
  <c r="A37"/>
  <c r="BL36"/>
  <c r="BN36" s="1"/>
  <c r="AF36"/>
  <c r="AH36" s="1"/>
  <c r="AB36"/>
  <c r="AD36" s="1"/>
  <c r="P36"/>
  <c r="R36" s="1"/>
  <c r="A36"/>
  <c r="BL35"/>
  <c r="BN35" s="1"/>
  <c r="AF35"/>
  <c r="AH35" s="1"/>
  <c r="AB35"/>
  <c r="AD35" s="1"/>
  <c r="P35"/>
  <c r="R35" s="1"/>
  <c r="A35"/>
  <c r="BL34"/>
  <c r="BN34" s="1"/>
  <c r="AF34"/>
  <c r="AH34" s="1"/>
  <c r="AB34"/>
  <c r="AD34" s="1"/>
  <c r="P34"/>
  <c r="R34" s="1"/>
  <c r="A34"/>
  <c r="BL33"/>
  <c r="BN33" s="1"/>
  <c r="AF33"/>
  <c r="AH33" s="1"/>
  <c r="AB33"/>
  <c r="AD33" s="1"/>
  <c r="P33"/>
  <c r="R33" s="1"/>
  <c r="A33"/>
  <c r="BL32"/>
  <c r="BN32" s="1"/>
  <c r="AF32"/>
  <c r="AH32" s="1"/>
  <c r="AB32"/>
  <c r="AD32" s="1"/>
  <c r="P32"/>
  <c r="R32" s="1"/>
  <c r="A32"/>
  <c r="BL31"/>
  <c r="BN31" s="1"/>
  <c r="AF31"/>
  <c r="AH31" s="1"/>
  <c r="AB31"/>
  <c r="AD31" s="1"/>
  <c r="P31"/>
  <c r="R31" s="1"/>
  <c r="A31"/>
  <c r="BL30"/>
  <c r="BN30" s="1"/>
  <c r="AF30"/>
  <c r="AH30" s="1"/>
  <c r="AB30"/>
  <c r="AD30" s="1"/>
  <c r="P30"/>
  <c r="R30" s="1"/>
  <c r="A30"/>
  <c r="BL29"/>
  <c r="BN29" s="1"/>
  <c r="AF29"/>
  <c r="AH29" s="1"/>
  <c r="AB29"/>
  <c r="AD29" s="1"/>
  <c r="P29"/>
  <c r="R29" s="1"/>
  <c r="A29"/>
  <c r="BL28"/>
  <c r="BN28" s="1"/>
  <c r="AF28"/>
  <c r="AH28" s="1"/>
  <c r="AB28"/>
  <c r="AD28" s="1"/>
  <c r="P28"/>
  <c r="R28" s="1"/>
  <c r="A28"/>
  <c r="BL27"/>
  <c r="BN27" s="1"/>
  <c r="AF27"/>
  <c r="AH27" s="1"/>
  <c r="AB27"/>
  <c r="AD27" s="1"/>
  <c r="P27"/>
  <c r="R27" s="1"/>
  <c r="A27"/>
  <c r="BL26"/>
  <c r="BN26" s="1"/>
  <c r="AF26"/>
  <c r="AH26" s="1"/>
  <c r="AB26"/>
  <c r="AD26" s="1"/>
  <c r="P26"/>
  <c r="R26" s="1"/>
  <c r="A26"/>
  <c r="BL25"/>
  <c r="BN25" s="1"/>
  <c r="AF25"/>
  <c r="AH25" s="1"/>
  <c r="AB25"/>
  <c r="AD25" s="1"/>
  <c r="P25"/>
  <c r="R25" s="1"/>
  <c r="A25"/>
  <c r="BL24"/>
  <c r="BN24" s="1"/>
  <c r="AF24"/>
  <c r="AH24" s="1"/>
  <c r="AB24"/>
  <c r="AD24" s="1"/>
  <c r="P24"/>
  <c r="R24" s="1"/>
  <c r="A24"/>
  <c r="BL23"/>
  <c r="BN23" s="1"/>
  <c r="AF23"/>
  <c r="AH23" s="1"/>
  <c r="AB23"/>
  <c r="AD23" s="1"/>
  <c r="P23"/>
  <c r="R23" s="1"/>
  <c r="A23"/>
  <c r="BL22"/>
  <c r="BN22" s="1"/>
  <c r="AF22"/>
  <c r="AH22" s="1"/>
  <c r="AB22"/>
  <c r="AD22" s="1"/>
  <c r="P22"/>
  <c r="R22" s="1"/>
  <c r="A22"/>
  <c r="BL21"/>
  <c r="BN21" s="1"/>
  <c r="AF21"/>
  <c r="AH21" s="1"/>
  <c r="AB21"/>
  <c r="AD21" s="1"/>
  <c r="P21"/>
  <c r="R21" s="1"/>
  <c r="A21"/>
  <c r="AF20"/>
  <c r="AH20" s="1"/>
  <c r="AB20"/>
  <c r="AD20" s="1"/>
  <c r="P20"/>
  <c r="R20" s="1"/>
  <c r="A20"/>
  <c r="AF19"/>
  <c r="AH19" s="1"/>
  <c r="AB19"/>
  <c r="AD19" s="1"/>
  <c r="P19"/>
  <c r="R19" s="1"/>
  <c r="A19"/>
  <c r="AF18"/>
  <c r="AH18" s="1"/>
  <c r="AB18"/>
  <c r="AD18" s="1"/>
  <c r="P18"/>
  <c r="R18" s="1"/>
  <c r="A18"/>
  <c r="AF17"/>
  <c r="AH17" s="1"/>
  <c r="AB17"/>
  <c r="AD17" s="1"/>
  <c r="P17"/>
  <c r="R17" s="1"/>
  <c r="A17"/>
  <c r="AF16"/>
  <c r="AH16" s="1"/>
  <c r="AB16"/>
  <c r="AD16" s="1"/>
  <c r="P16"/>
  <c r="R16" s="1"/>
  <c r="A16"/>
  <c r="AF15"/>
  <c r="AH15" s="1"/>
  <c r="AB15"/>
  <c r="AD15" s="1"/>
  <c r="X15"/>
  <c r="Z15" s="1"/>
  <c r="P15"/>
  <c r="R15" s="1"/>
  <c r="A15"/>
  <c r="AF14"/>
  <c r="AH14" s="1"/>
  <c r="AB14"/>
  <c r="AD14" s="1"/>
  <c r="X14"/>
  <c r="Z14" s="1"/>
  <c r="P14"/>
  <c r="R14" s="1"/>
  <c r="A14"/>
  <c r="AF13"/>
  <c r="AH13" s="1"/>
  <c r="AB13"/>
  <c r="AD13" s="1"/>
  <c r="X13"/>
  <c r="Z13" s="1"/>
  <c r="P13"/>
  <c r="R13" s="1"/>
  <c r="A13"/>
  <c r="AF12"/>
  <c r="AH12" s="1"/>
  <c r="AB12"/>
  <c r="AD12" s="1"/>
  <c r="X12"/>
  <c r="Z12" s="1"/>
  <c r="P12"/>
  <c r="R12" s="1"/>
  <c r="A12"/>
  <c r="AF11"/>
  <c r="AH11" s="1"/>
  <c r="AB11"/>
  <c r="AD11" s="1"/>
  <c r="X11"/>
  <c r="Z11" s="1"/>
  <c r="P11"/>
  <c r="R11" s="1"/>
  <c r="A11"/>
  <c r="AF10"/>
  <c r="AH10" s="1"/>
  <c r="AB10"/>
  <c r="AD10" s="1"/>
  <c r="X10"/>
  <c r="Z10" s="1"/>
  <c r="P10"/>
  <c r="R10" s="1"/>
  <c r="A10"/>
  <c r="AF9"/>
  <c r="AH9" s="1"/>
  <c r="AB9"/>
  <c r="AD9" s="1"/>
  <c r="X9"/>
  <c r="Z9" s="1"/>
  <c r="P9"/>
  <c r="R9" s="1"/>
  <c r="A9"/>
  <c r="AF8"/>
  <c r="AH8" s="1"/>
  <c r="AB8"/>
  <c r="AD8" s="1"/>
  <c r="X8"/>
  <c r="Z8" s="1"/>
  <c r="P8"/>
  <c r="R8" s="1"/>
  <c r="A8"/>
  <c r="AF7"/>
  <c r="AH7" s="1"/>
  <c r="AB7"/>
  <c r="AD7" s="1"/>
  <c r="X7"/>
  <c r="Z7" s="1"/>
  <c r="P7"/>
  <c r="R7" s="1"/>
  <c r="A7"/>
  <c r="AF6"/>
  <c r="AH6" s="1"/>
  <c r="AB6"/>
  <c r="AD6" s="1"/>
  <c r="X6"/>
  <c r="Z6" s="1"/>
  <c r="P6"/>
  <c r="R6" s="1"/>
  <c r="A6"/>
  <c r="BL5"/>
  <c r="BN5" s="1"/>
  <c r="BH5"/>
  <c r="BJ5" s="1"/>
  <c r="BD5"/>
  <c r="BF5" s="1"/>
  <c r="AZ5"/>
  <c r="BB5" s="1"/>
  <c r="AV5"/>
  <c r="AX5" s="1"/>
  <c r="AN5"/>
  <c r="AP5" s="1"/>
  <c r="AJ5"/>
  <c r="AL5" s="1"/>
  <c r="AF5"/>
  <c r="AH5" s="1"/>
  <c r="AB5"/>
  <c r="AD5" s="1"/>
  <c r="X5"/>
  <c r="Z5" s="1"/>
  <c r="T5"/>
  <c r="V5" s="1"/>
  <c r="P5"/>
  <c r="R5" s="1"/>
  <c r="A5"/>
  <c r="AZ356" i="54"/>
  <c r="BB356" s="1"/>
  <c r="BD356"/>
  <c r="BF356" s="1"/>
  <c r="BH356"/>
  <c r="BJ356" s="1"/>
  <c r="BL356"/>
  <c r="BN356" s="1"/>
  <c r="AZ357"/>
  <c r="BB357" s="1"/>
  <c r="BD357"/>
  <c r="BF357" s="1"/>
  <c r="BH357"/>
  <c r="BJ357" s="1"/>
  <c r="BL357"/>
  <c r="BN357" s="1"/>
  <c r="AZ358"/>
  <c r="BB358" s="1"/>
  <c r="BD358"/>
  <c r="BF358" s="1"/>
  <c r="BH358"/>
  <c r="BJ358" s="1"/>
  <c r="BL358"/>
  <c r="BN358" s="1"/>
  <c r="AZ359"/>
  <c r="BB359" s="1"/>
  <c r="BD359"/>
  <c r="BF359" s="1"/>
  <c r="BH359"/>
  <c r="BJ359" s="1"/>
  <c r="BL359"/>
  <c r="BN359" s="1"/>
  <c r="AZ360"/>
  <c r="BB360" s="1"/>
  <c r="BD360"/>
  <c r="BF360" s="1"/>
  <c r="BH360"/>
  <c r="BJ360" s="1"/>
  <c r="BL360"/>
  <c r="BN360" s="1"/>
  <c r="AZ361"/>
  <c r="BB361" s="1"/>
  <c r="BD361"/>
  <c r="BF361" s="1"/>
  <c r="BH361"/>
  <c r="BJ361" s="1"/>
  <c r="BL361"/>
  <c r="BN361" s="1"/>
  <c r="AZ362"/>
  <c r="BB362" s="1"/>
  <c r="BD362"/>
  <c r="BF362" s="1"/>
  <c r="BH362"/>
  <c r="BJ362" s="1"/>
  <c r="BL362"/>
  <c r="AZ363"/>
  <c r="BB363" s="1"/>
  <c r="BD363"/>
  <c r="BF363" s="1"/>
  <c r="BH363"/>
  <c r="BJ363" s="1"/>
  <c r="BL363"/>
  <c r="BN363" s="1"/>
  <c r="AZ364"/>
  <c r="BB364" s="1"/>
  <c r="BD364"/>
  <c r="BF364" s="1"/>
  <c r="BH364"/>
  <c r="BJ364" s="1"/>
  <c r="BL364"/>
  <c r="BN364" s="1"/>
  <c r="AZ365"/>
  <c r="BB365" s="1"/>
  <c r="BD365"/>
  <c r="BF365" s="1"/>
  <c r="BH365"/>
  <c r="BJ365" s="1"/>
  <c r="BL365"/>
  <c r="BN365" s="1"/>
  <c r="AZ366"/>
  <c r="BB366" s="1"/>
  <c r="BD366"/>
  <c r="BF366" s="1"/>
  <c r="BH366"/>
  <c r="BJ366" s="1"/>
  <c r="BL366"/>
  <c r="BN366" s="1"/>
  <c r="AZ367"/>
  <c r="BB367" s="1"/>
  <c r="BD367"/>
  <c r="BF367" s="1"/>
  <c r="BH367"/>
  <c r="BJ367" s="1"/>
  <c r="BL367"/>
  <c r="BN367" s="1"/>
  <c r="AZ368"/>
  <c r="BB368" s="1"/>
  <c r="BD368"/>
  <c r="BF368" s="1"/>
  <c r="BH368"/>
  <c r="BJ368" s="1"/>
  <c r="BL368"/>
  <c r="BN368" s="1"/>
  <c r="AZ369"/>
  <c r="BB369" s="1"/>
  <c r="BD369"/>
  <c r="BF369" s="1"/>
  <c r="BH369"/>
  <c r="BJ369" s="1"/>
  <c r="BL369"/>
  <c r="BN369" s="1"/>
  <c r="AZ370"/>
  <c r="BB370" s="1"/>
  <c r="BD370"/>
  <c r="BF370" s="1"/>
  <c r="BH370"/>
  <c r="BJ370" s="1"/>
  <c r="BL370"/>
  <c r="BN370" s="1"/>
  <c r="AZ371"/>
  <c r="BB371" s="1"/>
  <c r="BD371"/>
  <c r="BF371" s="1"/>
  <c r="BH371"/>
  <c r="BJ371" s="1"/>
  <c r="BL371"/>
  <c r="BN371" s="1"/>
  <c r="AZ372"/>
  <c r="BB372" s="1"/>
  <c r="BD372"/>
  <c r="BF372" s="1"/>
  <c r="BH372"/>
  <c r="BJ372" s="1"/>
  <c r="BL372"/>
  <c r="BN372" s="1"/>
  <c r="AZ373"/>
  <c r="BB373" s="1"/>
  <c r="BD373"/>
  <c r="BF373" s="1"/>
  <c r="BH373"/>
  <c r="BJ373" s="1"/>
  <c r="BL373"/>
  <c r="BN373" s="1"/>
  <c r="AZ374"/>
  <c r="BB374" s="1"/>
  <c r="BD374"/>
  <c r="BF374" s="1"/>
  <c r="BH374"/>
  <c r="BJ374" s="1"/>
  <c r="BL374"/>
  <c r="BN374" s="1"/>
  <c r="AZ375"/>
  <c r="BB375" s="1"/>
  <c r="BD375"/>
  <c r="BF375" s="1"/>
  <c r="BH375"/>
  <c r="BJ375" s="1"/>
  <c r="BL375"/>
  <c r="BN375" s="1"/>
  <c r="AZ376"/>
  <c r="BB376" s="1"/>
  <c r="BD376"/>
  <c r="BF376" s="1"/>
  <c r="BH376"/>
  <c r="BJ376" s="1"/>
  <c r="BL376"/>
  <c r="BN376" s="1"/>
  <c r="AZ377"/>
  <c r="BB377" s="1"/>
  <c r="BD377"/>
  <c r="BF377" s="1"/>
  <c r="BH377"/>
  <c r="BJ377" s="1"/>
  <c r="BL377"/>
  <c r="BN377" s="1"/>
  <c r="AZ378"/>
  <c r="BB378" s="1"/>
  <c r="BD378"/>
  <c r="BF378" s="1"/>
  <c r="BH378"/>
  <c r="BJ378" s="1"/>
  <c r="BL378"/>
  <c r="BN378" s="1"/>
  <c r="AZ379"/>
  <c r="BB379" s="1"/>
  <c r="BD379"/>
  <c r="BF379" s="1"/>
  <c r="BH379"/>
  <c r="BJ379" s="1"/>
  <c r="BL379"/>
  <c r="BN379" s="1"/>
  <c r="AZ380"/>
  <c r="BB380" s="1"/>
  <c r="BD380"/>
  <c r="BF380" s="1"/>
  <c r="BH380"/>
  <c r="BJ380" s="1"/>
  <c r="BL380"/>
  <c r="BN380" s="1"/>
  <c r="AZ381"/>
  <c r="BB381" s="1"/>
  <c r="BD381"/>
  <c r="BF381" s="1"/>
  <c r="BH381"/>
  <c r="BJ381" s="1"/>
  <c r="BL381"/>
  <c r="BN381" s="1"/>
  <c r="AZ382"/>
  <c r="BB382" s="1"/>
  <c r="BD382"/>
  <c r="BF382" s="1"/>
  <c r="BH382"/>
  <c r="BJ382" s="1"/>
  <c r="BL382"/>
  <c r="BN382" s="1"/>
  <c r="AZ383"/>
  <c r="BB383" s="1"/>
  <c r="BD383"/>
  <c r="BF383" s="1"/>
  <c r="BH383"/>
  <c r="BJ383" s="1"/>
  <c r="BL383"/>
  <c r="BN383" s="1"/>
  <c r="AZ384"/>
  <c r="BB384" s="1"/>
  <c r="BD384"/>
  <c r="BF384" s="1"/>
  <c r="BH384"/>
  <c r="BJ384" s="1"/>
  <c r="BL384"/>
  <c r="BN384" s="1"/>
  <c r="AZ385"/>
  <c r="BB385" s="1"/>
  <c r="BD385"/>
  <c r="BF385" s="1"/>
  <c r="BH385"/>
  <c r="BJ385" s="1"/>
  <c r="BL385"/>
  <c r="BN385" s="1"/>
  <c r="AZ386"/>
  <c r="BB386" s="1"/>
  <c r="BD386"/>
  <c r="BF386" s="1"/>
  <c r="BH386"/>
  <c r="BJ386" s="1"/>
  <c r="BL386"/>
  <c r="BN386" s="1"/>
  <c r="AZ387"/>
  <c r="BD387"/>
  <c r="BF387" s="1"/>
  <c r="BH387"/>
  <c r="BJ387" s="1"/>
  <c r="BL387"/>
  <c r="BN387" s="1"/>
  <c r="AZ388"/>
  <c r="BB388" s="1"/>
  <c r="BD388"/>
  <c r="BF388" s="1"/>
  <c r="BH388"/>
  <c r="BJ388" s="1"/>
  <c r="BL388"/>
  <c r="BN388" s="1"/>
  <c r="BD355"/>
  <c r="BF355" s="1"/>
  <c r="BL353"/>
  <c r="BN353" s="1"/>
  <c r="BL354"/>
  <c r="BN354" s="1"/>
  <c r="BL355"/>
  <c r="BN355" s="1"/>
  <c r="BH353"/>
  <c r="BJ353" s="1"/>
  <c r="BH354"/>
  <c r="BJ354" s="1"/>
  <c r="BH355"/>
  <c r="BJ355" s="1"/>
  <c r="BD353"/>
  <c r="BF353" s="1"/>
  <c r="BD354"/>
  <c r="BF354" s="1"/>
  <c r="AZ353"/>
  <c r="BB353" s="1"/>
  <c r="AZ354"/>
  <c r="BB354" s="1"/>
  <c r="AZ355"/>
  <c r="BB355" s="1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D283"/>
  <c r="P283"/>
  <c r="R283" s="1"/>
  <c r="R286"/>
  <c r="P282"/>
  <c r="R282" s="1"/>
  <c r="P284"/>
  <c r="R284" s="1"/>
  <c r="P285"/>
  <c r="R285" s="1"/>
  <c r="Z283"/>
  <c r="P280"/>
  <c r="R280" s="1"/>
  <c r="P281"/>
  <c r="R281" s="1"/>
  <c r="P269"/>
  <c r="R269" s="1"/>
  <c r="P270"/>
  <c r="R270" s="1"/>
  <c r="P271"/>
  <c r="R271" s="1"/>
  <c r="P272"/>
  <c r="R272" s="1"/>
  <c r="P273"/>
  <c r="R273" s="1"/>
  <c r="P274"/>
  <c r="R274" s="1"/>
  <c r="P275"/>
  <c r="R275" s="1"/>
  <c r="P276"/>
  <c r="R276" s="1"/>
  <c r="P277"/>
  <c r="R277" s="1"/>
  <c r="P278"/>
  <c r="R278" s="1"/>
  <c r="P279"/>
  <c r="R279" s="1"/>
  <c r="P261"/>
  <c r="R261" s="1"/>
  <c r="P262"/>
  <c r="R262" s="1"/>
  <c r="P263"/>
  <c r="R263" s="1"/>
  <c r="P264"/>
  <c r="R264" s="1"/>
  <c r="P265"/>
  <c r="R265" s="1"/>
  <c r="P266"/>
  <c r="R266" s="1"/>
  <c r="P267"/>
  <c r="R267" s="1"/>
  <c r="P268"/>
  <c r="R268" s="1"/>
  <c r="P235"/>
  <c r="R235" s="1"/>
  <c r="P236"/>
  <c r="R236" s="1"/>
  <c r="P237"/>
  <c r="R237" s="1"/>
  <c r="P238"/>
  <c r="R238" s="1"/>
  <c r="P239"/>
  <c r="R239" s="1"/>
  <c r="P240"/>
  <c r="R240" s="1"/>
  <c r="P241"/>
  <c r="R241" s="1"/>
  <c r="P242"/>
  <c r="R242" s="1"/>
  <c r="P243"/>
  <c r="R243" s="1"/>
  <c r="P244"/>
  <c r="R244" s="1"/>
  <c r="P245"/>
  <c r="R245" s="1"/>
  <c r="P246"/>
  <c r="R246" s="1"/>
  <c r="P247"/>
  <c r="R247" s="1"/>
  <c r="P248"/>
  <c r="R248" s="1"/>
  <c r="P249"/>
  <c r="R249" s="1"/>
  <c r="P250"/>
  <c r="R250" s="1"/>
  <c r="P251"/>
  <c r="R251" s="1"/>
  <c r="P252"/>
  <c r="R252" s="1"/>
  <c r="P253"/>
  <c r="R253" s="1"/>
  <c r="P254"/>
  <c r="R254" s="1"/>
  <c r="P255"/>
  <c r="R255" s="1"/>
  <c r="P256"/>
  <c r="R256" s="1"/>
  <c r="P257"/>
  <c r="R257" s="1"/>
  <c r="P258"/>
  <c r="R258" s="1"/>
  <c r="P259"/>
  <c r="R259" s="1"/>
  <c r="P260"/>
  <c r="R260" s="1"/>
  <c r="P218"/>
  <c r="R218" s="1"/>
  <c r="P219"/>
  <c r="R219" s="1"/>
  <c r="P220"/>
  <c r="R220" s="1"/>
  <c r="P221"/>
  <c r="R221" s="1"/>
  <c r="P222"/>
  <c r="R222" s="1"/>
  <c r="P223"/>
  <c r="R223" s="1"/>
  <c r="P224"/>
  <c r="R224" s="1"/>
  <c r="P225"/>
  <c r="R225" s="1"/>
  <c r="P226"/>
  <c r="R226" s="1"/>
  <c r="P227"/>
  <c r="R227" s="1"/>
  <c r="P228"/>
  <c r="R228" s="1"/>
  <c r="P229"/>
  <c r="R229" s="1"/>
  <c r="P230"/>
  <c r="R230" s="1"/>
  <c r="P231"/>
  <c r="R231" s="1"/>
  <c r="P232"/>
  <c r="R232" s="1"/>
  <c r="P233"/>
  <c r="R233" s="1"/>
  <c r="P234"/>
  <c r="R234" s="1"/>
  <c r="P182"/>
  <c r="R182" s="1"/>
  <c r="P183"/>
  <c r="R183" s="1"/>
  <c r="P184"/>
  <c r="R184" s="1"/>
  <c r="P185"/>
  <c r="R185" s="1"/>
  <c r="P186"/>
  <c r="R186" s="1"/>
  <c r="P187"/>
  <c r="R187" s="1"/>
  <c r="P188"/>
  <c r="R188" s="1"/>
  <c r="P189"/>
  <c r="R189" s="1"/>
  <c r="P190"/>
  <c r="R190" s="1"/>
  <c r="P191"/>
  <c r="R191" s="1"/>
  <c r="P192"/>
  <c r="R192" s="1"/>
  <c r="P193"/>
  <c r="R193" s="1"/>
  <c r="P194"/>
  <c r="R194" s="1"/>
  <c r="P195"/>
  <c r="R195" s="1"/>
  <c r="P196"/>
  <c r="R196" s="1"/>
  <c r="P197"/>
  <c r="R197" s="1"/>
  <c r="P198"/>
  <c r="R198" s="1"/>
  <c r="P199"/>
  <c r="R199" s="1"/>
  <c r="P200"/>
  <c r="R200" s="1"/>
  <c r="P201"/>
  <c r="R201" s="1"/>
  <c r="P202"/>
  <c r="R202" s="1"/>
  <c r="P203"/>
  <c r="R203" s="1"/>
  <c r="P204"/>
  <c r="R204" s="1"/>
  <c r="P205"/>
  <c r="R205" s="1"/>
  <c r="P206"/>
  <c r="R206" s="1"/>
  <c r="P207"/>
  <c r="R207" s="1"/>
  <c r="P208"/>
  <c r="R208" s="1"/>
  <c r="P209"/>
  <c r="R209" s="1"/>
  <c r="P210"/>
  <c r="R210" s="1"/>
  <c r="P211"/>
  <c r="R211" s="1"/>
  <c r="P212"/>
  <c r="R212" s="1"/>
  <c r="P213"/>
  <c r="R213" s="1"/>
  <c r="P214"/>
  <c r="R214" s="1"/>
  <c r="P215"/>
  <c r="R215" s="1"/>
  <c r="P216"/>
  <c r="R216" s="1"/>
  <c r="P217"/>
  <c r="R217" s="1"/>
  <c r="P132"/>
  <c r="R132" s="1"/>
  <c r="P133"/>
  <c r="R133" s="1"/>
  <c r="P134"/>
  <c r="R134" s="1"/>
  <c r="P135"/>
  <c r="R135" s="1"/>
  <c r="P136"/>
  <c r="R136" s="1"/>
  <c r="P137"/>
  <c r="R137" s="1"/>
  <c r="P138"/>
  <c r="R138" s="1"/>
  <c r="P139"/>
  <c r="R139" s="1"/>
  <c r="P140"/>
  <c r="R140" s="1"/>
  <c r="P141"/>
  <c r="R141" s="1"/>
  <c r="P142"/>
  <c r="R142" s="1"/>
  <c r="P143"/>
  <c r="R143" s="1"/>
  <c r="P144"/>
  <c r="R144" s="1"/>
  <c r="P145"/>
  <c r="R145" s="1"/>
  <c r="P146"/>
  <c r="R146" s="1"/>
  <c r="P147"/>
  <c r="R147" s="1"/>
  <c r="P148"/>
  <c r="R148" s="1"/>
  <c r="P149"/>
  <c r="R149" s="1"/>
  <c r="P150"/>
  <c r="R150" s="1"/>
  <c r="P151"/>
  <c r="R151" s="1"/>
  <c r="P152"/>
  <c r="R152" s="1"/>
  <c r="P153"/>
  <c r="R153" s="1"/>
  <c r="P154"/>
  <c r="R154" s="1"/>
  <c r="P155"/>
  <c r="R155" s="1"/>
  <c r="P156"/>
  <c r="R156" s="1"/>
  <c r="P157"/>
  <c r="R157" s="1"/>
  <c r="P158"/>
  <c r="R158" s="1"/>
  <c r="P159"/>
  <c r="R159" s="1"/>
  <c r="P160"/>
  <c r="R160" s="1"/>
  <c r="P161"/>
  <c r="R161" s="1"/>
  <c r="P162"/>
  <c r="R162" s="1"/>
  <c r="P163"/>
  <c r="R163" s="1"/>
  <c r="P164"/>
  <c r="R164" s="1"/>
  <c r="P165"/>
  <c r="R165" s="1"/>
  <c r="P166"/>
  <c r="R166" s="1"/>
  <c r="P167"/>
  <c r="R167" s="1"/>
  <c r="P168"/>
  <c r="R168" s="1"/>
  <c r="P169"/>
  <c r="R169" s="1"/>
  <c r="P170"/>
  <c r="R170" s="1"/>
  <c r="P171"/>
  <c r="R171" s="1"/>
  <c r="P172"/>
  <c r="R172" s="1"/>
  <c r="P173"/>
  <c r="R173" s="1"/>
  <c r="P174"/>
  <c r="R174" s="1"/>
  <c r="P175"/>
  <c r="R175" s="1"/>
  <c r="P176"/>
  <c r="R176" s="1"/>
  <c r="P177"/>
  <c r="R177" s="1"/>
  <c r="P178"/>
  <c r="R178" s="1"/>
  <c r="P179"/>
  <c r="R179" s="1"/>
  <c r="P180"/>
  <c r="R180" s="1"/>
  <c r="P181"/>
  <c r="R181" s="1"/>
  <c r="P103"/>
  <c r="R103" s="1"/>
  <c r="P104"/>
  <c r="R104" s="1"/>
  <c r="P105"/>
  <c r="R105" s="1"/>
  <c r="P106"/>
  <c r="R106" s="1"/>
  <c r="P107"/>
  <c r="R107" s="1"/>
  <c r="P108"/>
  <c r="R108" s="1"/>
  <c r="P109"/>
  <c r="R109" s="1"/>
  <c r="P110"/>
  <c r="R110" s="1"/>
  <c r="P111"/>
  <c r="R111" s="1"/>
  <c r="P112"/>
  <c r="R112" s="1"/>
  <c r="P113"/>
  <c r="R113" s="1"/>
  <c r="P114"/>
  <c r="R114" s="1"/>
  <c r="P115"/>
  <c r="R115" s="1"/>
  <c r="P116"/>
  <c r="R116" s="1"/>
  <c r="P117"/>
  <c r="R117" s="1"/>
  <c r="P118"/>
  <c r="R118" s="1"/>
  <c r="P119"/>
  <c r="R119" s="1"/>
  <c r="P120"/>
  <c r="R120" s="1"/>
  <c r="P121"/>
  <c r="R121" s="1"/>
  <c r="P122"/>
  <c r="R122" s="1"/>
  <c r="P123"/>
  <c r="R123" s="1"/>
  <c r="P124"/>
  <c r="R124" s="1"/>
  <c r="P125"/>
  <c r="R125" s="1"/>
  <c r="P126"/>
  <c r="R126" s="1"/>
  <c r="P127"/>
  <c r="R127" s="1"/>
  <c r="P128"/>
  <c r="R128" s="1"/>
  <c r="P129"/>
  <c r="R129" s="1"/>
  <c r="P130"/>
  <c r="R130" s="1"/>
  <c r="P131"/>
  <c r="R131" s="1"/>
  <c r="P99"/>
  <c r="R99" s="1"/>
  <c r="P100"/>
  <c r="R100" s="1"/>
  <c r="P101"/>
  <c r="R101" s="1"/>
  <c r="P102"/>
  <c r="R102" s="1"/>
  <c r="G180"/>
  <c r="BC418"/>
  <c r="BR147"/>
  <c r="BL209"/>
  <c r="BN209" s="1"/>
  <c r="BH151"/>
  <c r="BJ151" s="1"/>
  <c r="BL78"/>
  <c r="BN78" s="1"/>
  <c r="BL347"/>
  <c r="AV280"/>
  <c r="AX280" s="1"/>
  <c r="AR280"/>
  <c r="AT280" s="1"/>
  <c r="BH116"/>
  <c r="BJ116" s="1"/>
  <c r="A116"/>
  <c r="BD116"/>
  <c r="BF116" s="1"/>
  <c r="AZ116"/>
  <c r="BB116" s="1"/>
  <c r="AZ178"/>
  <c r="BB178" s="1"/>
  <c r="BH339"/>
  <c r="BJ339" s="1"/>
  <c r="AV322"/>
  <c r="AX322" s="1"/>
  <c r="AV323"/>
  <c r="AX323" s="1"/>
  <c r="AV324"/>
  <c r="AX324" s="1"/>
  <c r="AV325"/>
  <c r="AX325" s="1"/>
  <c r="AV326"/>
  <c r="AX326" s="1"/>
  <c r="AV327"/>
  <c r="AX327" s="1"/>
  <c r="AV328"/>
  <c r="AX328" s="1"/>
  <c r="AV329"/>
  <c r="AX329" s="1"/>
  <c r="AV330"/>
  <c r="AX330" s="1"/>
  <c r="AV331"/>
  <c r="AX331" s="1"/>
  <c r="AV332"/>
  <c r="AX332" s="1"/>
  <c r="AV333"/>
  <c r="AX333" s="1"/>
  <c r="AV334"/>
  <c r="AX334" s="1"/>
  <c r="AV335"/>
  <c r="AX335" s="1"/>
  <c r="AV336"/>
  <c r="AX336" s="1"/>
  <c r="AV337"/>
  <c r="AX337" s="1"/>
  <c r="AV338"/>
  <c r="AX338" s="1"/>
  <c r="AV339"/>
  <c r="AX339" s="1"/>
  <c r="AV340"/>
  <c r="AX340" s="1"/>
  <c r="AV341"/>
  <c r="AX341" s="1"/>
  <c r="AV342"/>
  <c r="AX342" s="1"/>
  <c r="AV343"/>
  <c r="AX343" s="1"/>
  <c r="AV344"/>
  <c r="AX344" s="1"/>
  <c r="AZ322"/>
  <c r="BB322" s="1"/>
  <c r="AZ323"/>
  <c r="BB323" s="1"/>
  <c r="AZ324"/>
  <c r="BB324" s="1"/>
  <c r="AZ325"/>
  <c r="BB325" s="1"/>
  <c r="AZ326"/>
  <c r="BB326" s="1"/>
  <c r="AZ327"/>
  <c r="BB327" s="1"/>
  <c r="AZ328"/>
  <c r="BB328" s="1"/>
  <c r="AZ329"/>
  <c r="BB329" s="1"/>
  <c r="AZ330"/>
  <c r="BB330" s="1"/>
  <c r="AZ331"/>
  <c r="BB331" s="1"/>
  <c r="AZ332"/>
  <c r="BB332" s="1"/>
  <c r="AZ333"/>
  <c r="BB333" s="1"/>
  <c r="AZ334"/>
  <c r="BB334" s="1"/>
  <c r="AZ335"/>
  <c r="BB335" s="1"/>
  <c r="AZ336"/>
  <c r="BB336" s="1"/>
  <c r="AZ337"/>
  <c r="BB337" s="1"/>
  <c r="AZ338"/>
  <c r="BB338" s="1"/>
  <c r="AZ339"/>
  <c r="BB339" s="1"/>
  <c r="AZ340"/>
  <c r="BB340" s="1"/>
  <c r="AZ341"/>
  <c r="BB341" s="1"/>
  <c r="AZ342"/>
  <c r="BB342" s="1"/>
  <c r="AZ343"/>
  <c r="BB343" s="1"/>
  <c r="AZ344"/>
  <c r="BB344" s="1"/>
  <c r="AZ345"/>
  <c r="BB345" s="1"/>
  <c r="AZ346"/>
  <c r="BB346" s="1"/>
  <c r="AZ347"/>
  <c r="BB347" s="1"/>
  <c r="AZ348"/>
  <c r="BB348" s="1"/>
  <c r="AZ349"/>
  <c r="AZ350"/>
  <c r="BB350" s="1"/>
  <c r="AZ351"/>
  <c r="BB351" s="1"/>
  <c r="AZ352"/>
  <c r="BB352" s="1"/>
  <c r="AZ416"/>
  <c r="BB416" s="1"/>
  <c r="BD322"/>
  <c r="BF322" s="1"/>
  <c r="BH322"/>
  <c r="BJ322" s="1"/>
  <c r="BL322"/>
  <c r="BN322" s="1"/>
  <c r="BD323"/>
  <c r="BF323" s="1"/>
  <c r="BH323"/>
  <c r="BJ323" s="1"/>
  <c r="BL323"/>
  <c r="BN323" s="1"/>
  <c r="BD324"/>
  <c r="BF324" s="1"/>
  <c r="BH324"/>
  <c r="BJ324" s="1"/>
  <c r="BL324"/>
  <c r="BN324" s="1"/>
  <c r="BD325"/>
  <c r="BF325" s="1"/>
  <c r="BH325"/>
  <c r="BL325"/>
  <c r="BN325" s="1"/>
  <c r="BD326"/>
  <c r="BH326"/>
  <c r="BJ326" s="1"/>
  <c r="BL326"/>
  <c r="BD327"/>
  <c r="BH327"/>
  <c r="BJ327" s="1"/>
  <c r="BL327"/>
  <c r="BN327" s="1"/>
  <c r="BD328"/>
  <c r="BF328" s="1"/>
  <c r="BH328"/>
  <c r="BJ328" s="1"/>
  <c r="BL328"/>
  <c r="BD329"/>
  <c r="BF329" s="1"/>
  <c r="BH329"/>
  <c r="BJ329" s="1"/>
  <c r="BL329"/>
  <c r="BN329" s="1"/>
  <c r="BD330"/>
  <c r="BF330" s="1"/>
  <c r="BH330"/>
  <c r="BJ330" s="1"/>
  <c r="BL330"/>
  <c r="BN330" s="1"/>
  <c r="BD331"/>
  <c r="BF331" s="1"/>
  <c r="BH331"/>
  <c r="BJ331" s="1"/>
  <c r="BL331"/>
  <c r="BN331" s="1"/>
  <c r="BD332"/>
  <c r="BF332" s="1"/>
  <c r="BH332"/>
  <c r="BJ332" s="1"/>
  <c r="BL332"/>
  <c r="BN332" s="1"/>
  <c r="BD333"/>
  <c r="BF333" s="1"/>
  <c r="BH333"/>
  <c r="BJ333" s="1"/>
  <c r="BL333"/>
  <c r="BD334"/>
  <c r="BF334" s="1"/>
  <c r="BH334"/>
  <c r="BJ334" s="1"/>
  <c r="BL334"/>
  <c r="BD335"/>
  <c r="BF335" s="1"/>
  <c r="BH335"/>
  <c r="BJ335" s="1"/>
  <c r="BL335"/>
  <c r="BD336"/>
  <c r="BF336" s="1"/>
  <c r="BH336"/>
  <c r="BJ336" s="1"/>
  <c r="BL336"/>
  <c r="BN336" s="1"/>
  <c r="BD337"/>
  <c r="BF337" s="1"/>
  <c r="BH337"/>
  <c r="BJ337" s="1"/>
  <c r="BL337"/>
  <c r="BN337" s="1"/>
  <c r="BD338"/>
  <c r="BF338" s="1"/>
  <c r="BH338"/>
  <c r="BJ338" s="1"/>
  <c r="BL338"/>
  <c r="BN338" s="1"/>
  <c r="BD339"/>
  <c r="BF339" s="1"/>
  <c r="BL339"/>
  <c r="BD340"/>
  <c r="BF340" s="1"/>
  <c r="BH340"/>
  <c r="BJ340" s="1"/>
  <c r="BL340"/>
  <c r="BN340" s="1"/>
  <c r="BD341"/>
  <c r="BF341" s="1"/>
  <c r="BH341"/>
  <c r="BJ341" s="1"/>
  <c r="BL341"/>
  <c r="BN341" s="1"/>
  <c r="BD342"/>
  <c r="BF342" s="1"/>
  <c r="BH342"/>
  <c r="BJ342" s="1"/>
  <c r="BL342"/>
  <c r="BN342" s="1"/>
  <c r="BD343"/>
  <c r="BF343" s="1"/>
  <c r="BH343"/>
  <c r="BJ343" s="1"/>
  <c r="BL343"/>
  <c r="BD344"/>
  <c r="BF344" s="1"/>
  <c r="BH344"/>
  <c r="BJ344" s="1"/>
  <c r="BL344"/>
  <c r="BN344" s="1"/>
  <c r="BD345"/>
  <c r="BF345" s="1"/>
  <c r="BH345"/>
  <c r="BJ345" s="1"/>
  <c r="BL345"/>
  <c r="BN345" s="1"/>
  <c r="BD346"/>
  <c r="BF346" s="1"/>
  <c r="BH346"/>
  <c r="BJ346" s="1"/>
  <c r="BL346"/>
  <c r="BD347"/>
  <c r="BF347" s="1"/>
  <c r="BH347"/>
  <c r="BJ347" s="1"/>
  <c r="BD348"/>
  <c r="BF348" s="1"/>
  <c r="BH348"/>
  <c r="BJ348" s="1"/>
  <c r="BL348"/>
  <c r="BD349"/>
  <c r="BF349" s="1"/>
  <c r="BH349"/>
  <c r="BJ349" s="1"/>
  <c r="BL349"/>
  <c r="BN349" s="1"/>
  <c r="BD350"/>
  <c r="BF350" s="1"/>
  <c r="BH350"/>
  <c r="BJ350" s="1"/>
  <c r="BL350"/>
  <c r="BD351"/>
  <c r="BF351" s="1"/>
  <c r="BH351"/>
  <c r="BJ351" s="1"/>
  <c r="BL351"/>
  <c r="BD352"/>
  <c r="BF352" s="1"/>
  <c r="BH352"/>
  <c r="BJ352" s="1"/>
  <c r="BL352"/>
  <c r="BN352" s="1"/>
  <c r="BD416"/>
  <c r="BF416" s="1"/>
  <c r="BH416"/>
  <c r="BJ416" s="1"/>
  <c r="BL416"/>
  <c r="BN416" s="1"/>
  <c r="A328"/>
  <c r="A329"/>
  <c r="A330"/>
  <c r="A331"/>
  <c r="A332"/>
  <c r="A333"/>
  <c r="A334"/>
  <c r="A335"/>
  <c r="A336"/>
  <c r="A337"/>
  <c r="A338"/>
  <c r="A339"/>
  <c r="A340"/>
  <c r="A341"/>
  <c r="A342"/>
  <c r="A343"/>
  <c r="AF141"/>
  <c r="AH141" s="1"/>
  <c r="AF142"/>
  <c r="AH142" s="1"/>
  <c r="AF143"/>
  <c r="AH143" s="1"/>
  <c r="AF144"/>
  <c r="AH144" s="1"/>
  <c r="AF145"/>
  <c r="AH145" s="1"/>
  <c r="AF146"/>
  <c r="AH146" s="1"/>
  <c r="AF147"/>
  <c r="AH147" s="1"/>
  <c r="AF148"/>
  <c r="AH148" s="1"/>
  <c r="AF149"/>
  <c r="AH149" s="1"/>
  <c r="AF150"/>
  <c r="AH150" s="1"/>
  <c r="AF151"/>
  <c r="AH151" s="1"/>
  <c r="AF152"/>
  <c r="AH152" s="1"/>
  <c r="AF153"/>
  <c r="AH153" s="1"/>
  <c r="AF154"/>
  <c r="AH154" s="1"/>
  <c r="AF155"/>
  <c r="AH155" s="1"/>
  <c r="AF156"/>
  <c r="AH156" s="1"/>
  <c r="AF157"/>
  <c r="AH157" s="1"/>
  <c r="AF158"/>
  <c r="AH158" s="1"/>
  <c r="AF159"/>
  <c r="AH159" s="1"/>
  <c r="AF160"/>
  <c r="AH160" s="1"/>
  <c r="AF161"/>
  <c r="AH161" s="1"/>
  <c r="AF162"/>
  <c r="AH162" s="1"/>
  <c r="AF163"/>
  <c r="AH163" s="1"/>
  <c r="AF164"/>
  <c r="AH164" s="1"/>
  <c r="AF165"/>
  <c r="AH165" s="1"/>
  <c r="AF166"/>
  <c r="AH166" s="1"/>
  <c r="AF167"/>
  <c r="AH167" s="1"/>
  <c r="AF168"/>
  <c r="AH168" s="1"/>
  <c r="AF169"/>
  <c r="AH169" s="1"/>
  <c r="AF170"/>
  <c r="AH170" s="1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J159"/>
  <c r="AL159" s="1"/>
  <c r="BH88"/>
  <c r="BJ88" s="1"/>
  <c r="A322"/>
  <c r="A323"/>
  <c r="A324"/>
  <c r="A325"/>
  <c r="A326"/>
  <c r="A327"/>
  <c r="A344"/>
  <c r="A345"/>
  <c r="A346"/>
  <c r="A347"/>
  <c r="A348"/>
  <c r="A349"/>
  <c r="A350"/>
  <c r="A351"/>
  <c r="A352"/>
  <c r="AN45"/>
  <c r="AP45" s="1"/>
  <c r="X36"/>
  <c r="Z36" s="1"/>
  <c r="AY418"/>
  <c r="AN288"/>
  <c r="AP288" s="1"/>
  <c r="AR288"/>
  <c r="AT288" s="1"/>
  <c r="AV288"/>
  <c r="AX288" s="1"/>
  <c r="AZ288"/>
  <c r="BB288" s="1"/>
  <c r="BD288"/>
  <c r="BF288" s="1"/>
  <c r="BH288"/>
  <c r="BJ288" s="1"/>
  <c r="BL288"/>
  <c r="BN288" s="1"/>
  <c r="AN289"/>
  <c r="AP289" s="1"/>
  <c r="AR289"/>
  <c r="AT289" s="1"/>
  <c r="AV289"/>
  <c r="AX289" s="1"/>
  <c r="AZ289"/>
  <c r="BB289" s="1"/>
  <c r="BD289"/>
  <c r="BF289" s="1"/>
  <c r="BH289"/>
  <c r="BJ289" s="1"/>
  <c r="BL289"/>
  <c r="BN289" s="1"/>
  <c r="AN290"/>
  <c r="AP290" s="1"/>
  <c r="AR290"/>
  <c r="AT290" s="1"/>
  <c r="AV290"/>
  <c r="AX290" s="1"/>
  <c r="AZ290"/>
  <c r="BD290"/>
  <c r="BH290"/>
  <c r="BJ290" s="1"/>
  <c r="BL290"/>
  <c r="BN290" s="1"/>
  <c r="AN291"/>
  <c r="AP291" s="1"/>
  <c r="AR291"/>
  <c r="AT291" s="1"/>
  <c r="AV291"/>
  <c r="AX291" s="1"/>
  <c r="AZ291"/>
  <c r="BB291" s="1"/>
  <c r="BD291"/>
  <c r="BF291" s="1"/>
  <c r="BH291"/>
  <c r="BJ291" s="1"/>
  <c r="BL291"/>
  <c r="BN291" s="1"/>
  <c r="AN292"/>
  <c r="AP292" s="1"/>
  <c r="AR292"/>
  <c r="AT292" s="1"/>
  <c r="AV292"/>
  <c r="AX292" s="1"/>
  <c r="AZ292"/>
  <c r="BB292" s="1"/>
  <c r="BD292"/>
  <c r="BF292" s="1"/>
  <c r="BH292"/>
  <c r="BJ292" s="1"/>
  <c r="BL292"/>
  <c r="AN293"/>
  <c r="AP293" s="1"/>
  <c r="AR293"/>
  <c r="AT293" s="1"/>
  <c r="AV293"/>
  <c r="AX293" s="1"/>
  <c r="AZ293"/>
  <c r="BB293" s="1"/>
  <c r="BD293"/>
  <c r="BF293" s="1"/>
  <c r="BH293"/>
  <c r="BJ293" s="1"/>
  <c r="BL293"/>
  <c r="BN293" s="1"/>
  <c r="AN294"/>
  <c r="AP294" s="1"/>
  <c r="AR294"/>
  <c r="AT294" s="1"/>
  <c r="AV294"/>
  <c r="AX294" s="1"/>
  <c r="AZ294"/>
  <c r="BB294" s="1"/>
  <c r="BD294"/>
  <c r="BF294" s="1"/>
  <c r="BH294"/>
  <c r="BJ294" s="1"/>
  <c r="BL294"/>
  <c r="BN294" s="1"/>
  <c r="AN295"/>
  <c r="AP295" s="1"/>
  <c r="AR295"/>
  <c r="AT295" s="1"/>
  <c r="AV295"/>
  <c r="AX295" s="1"/>
  <c r="AZ295"/>
  <c r="BB295" s="1"/>
  <c r="BD295"/>
  <c r="BF295" s="1"/>
  <c r="BH295"/>
  <c r="BJ295" s="1"/>
  <c r="BL295"/>
  <c r="BN295" s="1"/>
  <c r="AN296"/>
  <c r="AP296" s="1"/>
  <c r="AR296"/>
  <c r="AT296" s="1"/>
  <c r="AV296"/>
  <c r="AX296" s="1"/>
  <c r="AZ296"/>
  <c r="BB296" s="1"/>
  <c r="BD296"/>
  <c r="BF296" s="1"/>
  <c r="BH296"/>
  <c r="BJ296" s="1"/>
  <c r="BL296"/>
  <c r="BN296" s="1"/>
  <c r="AN297"/>
  <c r="AP297" s="1"/>
  <c r="AR297"/>
  <c r="AT297" s="1"/>
  <c r="AV297"/>
  <c r="AX297" s="1"/>
  <c r="AZ297"/>
  <c r="BB297" s="1"/>
  <c r="BD297"/>
  <c r="BH297"/>
  <c r="BJ297" s="1"/>
  <c r="BL297"/>
  <c r="AN298"/>
  <c r="AP298" s="1"/>
  <c r="AR298"/>
  <c r="AT298" s="1"/>
  <c r="AV298"/>
  <c r="AX298" s="1"/>
  <c r="AZ298"/>
  <c r="BB298" s="1"/>
  <c r="BD298"/>
  <c r="BF298" s="1"/>
  <c r="BH298"/>
  <c r="BJ298" s="1"/>
  <c r="BL298"/>
  <c r="BN298" s="1"/>
  <c r="AN299"/>
  <c r="AP299" s="1"/>
  <c r="AR299"/>
  <c r="AT299" s="1"/>
  <c r="AV299"/>
  <c r="AX299" s="1"/>
  <c r="AZ299"/>
  <c r="BB299" s="1"/>
  <c r="BD299"/>
  <c r="BF299" s="1"/>
  <c r="BH299"/>
  <c r="BJ299" s="1"/>
  <c r="BL299"/>
  <c r="BN299" s="1"/>
  <c r="AN300"/>
  <c r="AP300" s="1"/>
  <c r="AR300"/>
  <c r="AT300" s="1"/>
  <c r="AX300"/>
  <c r="AZ300"/>
  <c r="BB300" s="1"/>
  <c r="BD300"/>
  <c r="BF300" s="1"/>
  <c r="BH300"/>
  <c r="BJ300" s="1"/>
  <c r="BL300"/>
  <c r="BN300" s="1"/>
  <c r="AN301"/>
  <c r="AP301" s="1"/>
  <c r="AR301"/>
  <c r="AT301" s="1"/>
  <c r="AV301"/>
  <c r="AX301" s="1"/>
  <c r="AZ301"/>
  <c r="BB301" s="1"/>
  <c r="BD301"/>
  <c r="BF301" s="1"/>
  <c r="BH301"/>
  <c r="BJ301" s="1"/>
  <c r="BL301"/>
  <c r="BN301" s="1"/>
  <c r="AN302"/>
  <c r="AP302" s="1"/>
  <c r="AR302"/>
  <c r="AT302" s="1"/>
  <c r="AV302"/>
  <c r="AX302" s="1"/>
  <c r="AZ302"/>
  <c r="BB302" s="1"/>
  <c r="BD302"/>
  <c r="BF302" s="1"/>
  <c r="BH302"/>
  <c r="BJ302" s="1"/>
  <c r="BL302"/>
  <c r="BN302" s="1"/>
  <c r="AN303"/>
  <c r="AP303" s="1"/>
  <c r="AR303"/>
  <c r="AT303" s="1"/>
  <c r="AV303"/>
  <c r="AX303" s="1"/>
  <c r="AZ303"/>
  <c r="BB303" s="1"/>
  <c r="BD303"/>
  <c r="BH303"/>
  <c r="BJ303" s="1"/>
  <c r="BL303"/>
  <c r="BN303" s="1"/>
  <c r="AN304"/>
  <c r="AP304" s="1"/>
  <c r="AR304"/>
  <c r="AT304" s="1"/>
  <c r="AV304"/>
  <c r="AX304" s="1"/>
  <c r="AZ304"/>
  <c r="BB304" s="1"/>
  <c r="BD304"/>
  <c r="BF304" s="1"/>
  <c r="BH304"/>
  <c r="BJ304" s="1"/>
  <c r="BL304"/>
  <c r="BN304" s="1"/>
  <c r="AN305"/>
  <c r="AP305" s="1"/>
  <c r="AR305"/>
  <c r="AT305" s="1"/>
  <c r="AV305"/>
  <c r="AX305" s="1"/>
  <c r="AZ305"/>
  <c r="BB305" s="1"/>
  <c r="BD305"/>
  <c r="BF305" s="1"/>
  <c r="BH305"/>
  <c r="BJ305" s="1"/>
  <c r="BL305"/>
  <c r="BN305" s="1"/>
  <c r="AN306"/>
  <c r="AP306" s="1"/>
  <c r="AR306"/>
  <c r="AT306" s="1"/>
  <c r="AV306"/>
  <c r="AX306" s="1"/>
  <c r="AZ306"/>
  <c r="BD306"/>
  <c r="BF306" s="1"/>
  <c r="BH306"/>
  <c r="BJ306" s="1"/>
  <c r="BL306"/>
  <c r="BN306" s="1"/>
  <c r="AN307"/>
  <c r="AP307" s="1"/>
  <c r="AR307"/>
  <c r="AT307" s="1"/>
  <c r="AV307"/>
  <c r="AX307" s="1"/>
  <c r="AZ307"/>
  <c r="BB307" s="1"/>
  <c r="BD307"/>
  <c r="BF307" s="1"/>
  <c r="BH307"/>
  <c r="BJ307" s="1"/>
  <c r="BL307"/>
  <c r="BN307" s="1"/>
  <c r="AN308"/>
  <c r="AP308" s="1"/>
  <c r="AR308"/>
  <c r="AT308" s="1"/>
  <c r="AV308"/>
  <c r="AX308" s="1"/>
  <c r="AZ308"/>
  <c r="BD308"/>
  <c r="BF308" s="1"/>
  <c r="BH308"/>
  <c r="BJ308" s="1"/>
  <c r="BL308"/>
  <c r="BN308" s="1"/>
  <c r="AN309"/>
  <c r="AP309" s="1"/>
  <c r="AR309"/>
  <c r="AT309" s="1"/>
  <c r="AV309"/>
  <c r="AX309" s="1"/>
  <c r="AZ309"/>
  <c r="BB309" s="1"/>
  <c r="BD309"/>
  <c r="BF309" s="1"/>
  <c r="BH309"/>
  <c r="BJ309" s="1"/>
  <c r="BL309"/>
  <c r="BN309" s="1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Z280"/>
  <c r="BB280" s="1"/>
  <c r="BD280"/>
  <c r="BF280" s="1"/>
  <c r="BH280"/>
  <c r="BJ280" s="1"/>
  <c r="AV66"/>
  <c r="AX66" s="1"/>
  <c r="S418"/>
  <c r="W418"/>
  <c r="AA418"/>
  <c r="AE418"/>
  <c r="AI418"/>
  <c r="AM418"/>
  <c r="AQ418"/>
  <c r="AU418"/>
  <c r="BK418"/>
  <c r="O418"/>
  <c r="BL6"/>
  <c r="BN6" s="1"/>
  <c r="BL7"/>
  <c r="BN7" s="1"/>
  <c r="BL8"/>
  <c r="BN8" s="1"/>
  <c r="BL9"/>
  <c r="BN9" s="1"/>
  <c r="BL10"/>
  <c r="BN10" s="1"/>
  <c r="BL11"/>
  <c r="BN11" s="1"/>
  <c r="BL12"/>
  <c r="BN12" s="1"/>
  <c r="BL13"/>
  <c r="BN13" s="1"/>
  <c r="BL14"/>
  <c r="BN14" s="1"/>
  <c r="BL15"/>
  <c r="BN15" s="1"/>
  <c r="BL16"/>
  <c r="BN16" s="1"/>
  <c r="BL17"/>
  <c r="BN17" s="1"/>
  <c r="BL18"/>
  <c r="BN18" s="1"/>
  <c r="BL19"/>
  <c r="BN19" s="1"/>
  <c r="BL20"/>
  <c r="BN20" s="1"/>
  <c r="BL21"/>
  <c r="BN21" s="1"/>
  <c r="BL22"/>
  <c r="BN22" s="1"/>
  <c r="BL23"/>
  <c r="BN23" s="1"/>
  <c r="BL24"/>
  <c r="BN24" s="1"/>
  <c r="BL25"/>
  <c r="BN25" s="1"/>
  <c r="BL26"/>
  <c r="BN26" s="1"/>
  <c r="BL27"/>
  <c r="BN27" s="1"/>
  <c r="BL28"/>
  <c r="BN28" s="1"/>
  <c r="BL29"/>
  <c r="BN29" s="1"/>
  <c r="BL30"/>
  <c r="BN30" s="1"/>
  <c r="BL31"/>
  <c r="BN31" s="1"/>
  <c r="BL32"/>
  <c r="BN32" s="1"/>
  <c r="BL33"/>
  <c r="BN33" s="1"/>
  <c r="BL34"/>
  <c r="BN34" s="1"/>
  <c r="BL35"/>
  <c r="BN35" s="1"/>
  <c r="BL36"/>
  <c r="BN36" s="1"/>
  <c r="BL37"/>
  <c r="BN37" s="1"/>
  <c r="BL38"/>
  <c r="BN38" s="1"/>
  <c r="BL39"/>
  <c r="BN39" s="1"/>
  <c r="BL40"/>
  <c r="BN40" s="1"/>
  <c r="BL41"/>
  <c r="BN41" s="1"/>
  <c r="BL42"/>
  <c r="BN42" s="1"/>
  <c r="BL43"/>
  <c r="BN43" s="1"/>
  <c r="BL44"/>
  <c r="BN44" s="1"/>
  <c r="BL45"/>
  <c r="BN45" s="1"/>
  <c r="BL46"/>
  <c r="BN46" s="1"/>
  <c r="BL47"/>
  <c r="BN47" s="1"/>
  <c r="BL48"/>
  <c r="BN48" s="1"/>
  <c r="BL49"/>
  <c r="BN49" s="1"/>
  <c r="BL50"/>
  <c r="BL51"/>
  <c r="BN51" s="1"/>
  <c r="BL52"/>
  <c r="BN52" s="1"/>
  <c r="BL53"/>
  <c r="BN53" s="1"/>
  <c r="BL54"/>
  <c r="BN54" s="1"/>
  <c r="BL55"/>
  <c r="BN55" s="1"/>
  <c r="BL56"/>
  <c r="BN56" s="1"/>
  <c r="BL57"/>
  <c r="BN57" s="1"/>
  <c r="BL58"/>
  <c r="BN58" s="1"/>
  <c r="BL59"/>
  <c r="BN59" s="1"/>
  <c r="BL60"/>
  <c r="BN60" s="1"/>
  <c r="BL61"/>
  <c r="BN61" s="1"/>
  <c r="BL62"/>
  <c r="BN62" s="1"/>
  <c r="BL63"/>
  <c r="BN63" s="1"/>
  <c r="BL64"/>
  <c r="BN64" s="1"/>
  <c r="BL65"/>
  <c r="BN65" s="1"/>
  <c r="BL66"/>
  <c r="BN66" s="1"/>
  <c r="BL67"/>
  <c r="BL68"/>
  <c r="BL69"/>
  <c r="BN69" s="1"/>
  <c r="BL70"/>
  <c r="BN70" s="1"/>
  <c r="BL71"/>
  <c r="BN71" s="1"/>
  <c r="BL72"/>
  <c r="BN72" s="1"/>
  <c r="BL73"/>
  <c r="BN73" s="1"/>
  <c r="BL74"/>
  <c r="BN74" s="1"/>
  <c r="BL75"/>
  <c r="BN75" s="1"/>
  <c r="BL76"/>
  <c r="BN76" s="1"/>
  <c r="BL77"/>
  <c r="BN77" s="1"/>
  <c r="BL79"/>
  <c r="BN79" s="1"/>
  <c r="BL80"/>
  <c r="BN80" s="1"/>
  <c r="BL81"/>
  <c r="BN81" s="1"/>
  <c r="BL82"/>
  <c r="BN82" s="1"/>
  <c r="BL83"/>
  <c r="BN83" s="1"/>
  <c r="BL84"/>
  <c r="BL85"/>
  <c r="BL86"/>
  <c r="BN86" s="1"/>
  <c r="BL87"/>
  <c r="BN87" s="1"/>
  <c r="BL88"/>
  <c r="BN88" s="1"/>
  <c r="BL89"/>
  <c r="BN89" s="1"/>
  <c r="BL90"/>
  <c r="BL91"/>
  <c r="BN91" s="1"/>
  <c r="BL92"/>
  <c r="BN92" s="1"/>
  <c r="BL93"/>
  <c r="BL94"/>
  <c r="BN94" s="1"/>
  <c r="BL95"/>
  <c r="BN95" s="1"/>
  <c r="BL96"/>
  <c r="BN96" s="1"/>
  <c r="BL97"/>
  <c r="BN97" s="1"/>
  <c r="BL98"/>
  <c r="BN98" s="1"/>
  <c r="BL99"/>
  <c r="BN99" s="1"/>
  <c r="BL100"/>
  <c r="BN100" s="1"/>
  <c r="BL101"/>
  <c r="BL102"/>
  <c r="BN102" s="1"/>
  <c r="BL103"/>
  <c r="BN103" s="1"/>
  <c r="BL104"/>
  <c r="BN104" s="1"/>
  <c r="BL105"/>
  <c r="BN105" s="1"/>
  <c r="BL106"/>
  <c r="BN106" s="1"/>
  <c r="BL107"/>
  <c r="BN107" s="1"/>
  <c r="BL108"/>
  <c r="BN108" s="1"/>
  <c r="BL109"/>
  <c r="BN109" s="1"/>
  <c r="BL110"/>
  <c r="BN110" s="1"/>
  <c r="BL111"/>
  <c r="BN111" s="1"/>
  <c r="BL112"/>
  <c r="BN112" s="1"/>
  <c r="BL113"/>
  <c r="BN113" s="1"/>
  <c r="BL114"/>
  <c r="BN114" s="1"/>
  <c r="BL115"/>
  <c r="BN115" s="1"/>
  <c r="BL117"/>
  <c r="BN117" s="1"/>
  <c r="BL118"/>
  <c r="BN118" s="1"/>
  <c r="BL119"/>
  <c r="BN119" s="1"/>
  <c r="BL120"/>
  <c r="BN120" s="1"/>
  <c r="BL121"/>
  <c r="BN121" s="1"/>
  <c r="BL122"/>
  <c r="BN122" s="1"/>
  <c r="BL123"/>
  <c r="BN123" s="1"/>
  <c r="BL124"/>
  <c r="BN124" s="1"/>
  <c r="BL125"/>
  <c r="BN125" s="1"/>
  <c r="BL126"/>
  <c r="BN126" s="1"/>
  <c r="BL127"/>
  <c r="BN127" s="1"/>
  <c r="BL128"/>
  <c r="BN128" s="1"/>
  <c r="BL129"/>
  <c r="BL130"/>
  <c r="BN130" s="1"/>
  <c r="BL131"/>
  <c r="BN131" s="1"/>
  <c r="BL132"/>
  <c r="BN132" s="1"/>
  <c r="BL133"/>
  <c r="BN133" s="1"/>
  <c r="BL134"/>
  <c r="BN134" s="1"/>
  <c r="BL135"/>
  <c r="BN135" s="1"/>
  <c r="BL136"/>
  <c r="BN136" s="1"/>
  <c r="BL137"/>
  <c r="BN137" s="1"/>
  <c r="BL138"/>
  <c r="BN138" s="1"/>
  <c r="BL139"/>
  <c r="BN139" s="1"/>
  <c r="BL140"/>
  <c r="BN140" s="1"/>
  <c r="BL141"/>
  <c r="BN141" s="1"/>
  <c r="BL142"/>
  <c r="BN142" s="1"/>
  <c r="BL143"/>
  <c r="BN143" s="1"/>
  <c r="BL144"/>
  <c r="BN144" s="1"/>
  <c r="BL145"/>
  <c r="BN145" s="1"/>
  <c r="BL146"/>
  <c r="BN146" s="1"/>
  <c r="BL147"/>
  <c r="BN147" s="1"/>
  <c r="BL148"/>
  <c r="BN148" s="1"/>
  <c r="BL149"/>
  <c r="BN149" s="1"/>
  <c r="BL150"/>
  <c r="BN150" s="1"/>
  <c r="BL151"/>
  <c r="BN151" s="1"/>
  <c r="BL152"/>
  <c r="BN152" s="1"/>
  <c r="BL153"/>
  <c r="BN153" s="1"/>
  <c r="BL154"/>
  <c r="BN154" s="1"/>
  <c r="BL155"/>
  <c r="BN155" s="1"/>
  <c r="BL156"/>
  <c r="BN156" s="1"/>
  <c r="BL157"/>
  <c r="BN157" s="1"/>
  <c r="BL158"/>
  <c r="BN158" s="1"/>
  <c r="BL159"/>
  <c r="BN159" s="1"/>
  <c r="BL160"/>
  <c r="BN160" s="1"/>
  <c r="BL161"/>
  <c r="BN161" s="1"/>
  <c r="BL162"/>
  <c r="BN162" s="1"/>
  <c r="BL163"/>
  <c r="BN163" s="1"/>
  <c r="BL164"/>
  <c r="BN164" s="1"/>
  <c r="BL165"/>
  <c r="BN165" s="1"/>
  <c r="BL166"/>
  <c r="BN166" s="1"/>
  <c r="BL167"/>
  <c r="BN167" s="1"/>
  <c r="BL168"/>
  <c r="BN168" s="1"/>
  <c r="BL169"/>
  <c r="BL170"/>
  <c r="BL171"/>
  <c r="BN171" s="1"/>
  <c r="BL172"/>
  <c r="BN172" s="1"/>
  <c r="BL173"/>
  <c r="BN173" s="1"/>
  <c r="BL174"/>
  <c r="BN174" s="1"/>
  <c r="BL175"/>
  <c r="BN175" s="1"/>
  <c r="BL176"/>
  <c r="BN176" s="1"/>
  <c r="BL177"/>
  <c r="BN177" s="1"/>
  <c r="BL178"/>
  <c r="BN178" s="1"/>
  <c r="BL179"/>
  <c r="BN179" s="1"/>
  <c r="BL180"/>
  <c r="BN180" s="1"/>
  <c r="BL181"/>
  <c r="BN181" s="1"/>
  <c r="BL182"/>
  <c r="BN182" s="1"/>
  <c r="BL183"/>
  <c r="BN183" s="1"/>
  <c r="BL184"/>
  <c r="BN184" s="1"/>
  <c r="BL185"/>
  <c r="BN185" s="1"/>
  <c r="BL186"/>
  <c r="BN186" s="1"/>
  <c r="BL187"/>
  <c r="BL188"/>
  <c r="BN188" s="1"/>
  <c r="BL189"/>
  <c r="BN189" s="1"/>
  <c r="BL190"/>
  <c r="BN190" s="1"/>
  <c r="BL191"/>
  <c r="BN191" s="1"/>
  <c r="BL192"/>
  <c r="BN192" s="1"/>
  <c r="BL193"/>
  <c r="BN193" s="1"/>
  <c r="BL194"/>
  <c r="BN194" s="1"/>
  <c r="BL195"/>
  <c r="BN195" s="1"/>
  <c r="BL196"/>
  <c r="BN196" s="1"/>
  <c r="BL197"/>
  <c r="BN197" s="1"/>
  <c r="BL198"/>
  <c r="BN198" s="1"/>
  <c r="BL199"/>
  <c r="BN199" s="1"/>
  <c r="BL200"/>
  <c r="BN200" s="1"/>
  <c r="BL201"/>
  <c r="BN201" s="1"/>
  <c r="BL202"/>
  <c r="BN202" s="1"/>
  <c r="BL203"/>
  <c r="BN203" s="1"/>
  <c r="BL204"/>
  <c r="BN204" s="1"/>
  <c r="BL205"/>
  <c r="BN205" s="1"/>
  <c r="BL206"/>
  <c r="BN206" s="1"/>
  <c r="BL207"/>
  <c r="BN207" s="1"/>
  <c r="BL208"/>
  <c r="BN208" s="1"/>
  <c r="BL210"/>
  <c r="BN210" s="1"/>
  <c r="BL211"/>
  <c r="BN211" s="1"/>
  <c r="BL212"/>
  <c r="BN212" s="1"/>
  <c r="BL213"/>
  <c r="BN213" s="1"/>
  <c r="BL214"/>
  <c r="BN214" s="1"/>
  <c r="BL215"/>
  <c r="BL216"/>
  <c r="BN216" s="1"/>
  <c r="BL217"/>
  <c r="BN217" s="1"/>
  <c r="BL218"/>
  <c r="BN218" s="1"/>
  <c r="BL220"/>
  <c r="BN220" s="1"/>
  <c r="BL221"/>
  <c r="BN221" s="1"/>
  <c r="BL222"/>
  <c r="BN222" s="1"/>
  <c r="BL223"/>
  <c r="BL224"/>
  <c r="BN224" s="1"/>
  <c r="BL225"/>
  <c r="BL226"/>
  <c r="BN226" s="1"/>
  <c r="BL227"/>
  <c r="BN227" s="1"/>
  <c r="BL228"/>
  <c r="BN228" s="1"/>
  <c r="BL229"/>
  <c r="BN229" s="1"/>
  <c r="BL230"/>
  <c r="BN230" s="1"/>
  <c r="BL231"/>
  <c r="BN231" s="1"/>
  <c r="BL232"/>
  <c r="BN232" s="1"/>
  <c r="BL233"/>
  <c r="BN233" s="1"/>
  <c r="BL234"/>
  <c r="BN234" s="1"/>
  <c r="BL235"/>
  <c r="BN235" s="1"/>
  <c r="BL236"/>
  <c r="BN236" s="1"/>
  <c r="BL237"/>
  <c r="BN237" s="1"/>
  <c r="BL238"/>
  <c r="BN238" s="1"/>
  <c r="BL239"/>
  <c r="BN239" s="1"/>
  <c r="BL240"/>
  <c r="BN240" s="1"/>
  <c r="BL241"/>
  <c r="BN241" s="1"/>
  <c r="BL242"/>
  <c r="BN242" s="1"/>
  <c r="BL243"/>
  <c r="BN243" s="1"/>
  <c r="BL244"/>
  <c r="BN244" s="1"/>
  <c r="BL245"/>
  <c r="BN245" s="1"/>
  <c r="BL246"/>
  <c r="BN246" s="1"/>
  <c r="BL247"/>
  <c r="BN247" s="1"/>
  <c r="BL248"/>
  <c r="BN248" s="1"/>
  <c r="BL249"/>
  <c r="BN249" s="1"/>
  <c r="BL250"/>
  <c r="BN250" s="1"/>
  <c r="BL251"/>
  <c r="BN251" s="1"/>
  <c r="BL252"/>
  <c r="BL253"/>
  <c r="BN253" s="1"/>
  <c r="BL254"/>
  <c r="BN254" s="1"/>
  <c r="BL255"/>
  <c r="BN255" s="1"/>
  <c r="BL256"/>
  <c r="BN256" s="1"/>
  <c r="BL257"/>
  <c r="BN257" s="1"/>
  <c r="BL258"/>
  <c r="BL259"/>
  <c r="BN259" s="1"/>
  <c r="BL260"/>
  <c r="BN260" s="1"/>
  <c r="BL261"/>
  <c r="BN261" s="1"/>
  <c r="BL262"/>
  <c r="BN262" s="1"/>
  <c r="BL263"/>
  <c r="BN263" s="1"/>
  <c r="BL264"/>
  <c r="BN264" s="1"/>
  <c r="BL265"/>
  <c r="BN265" s="1"/>
  <c r="BL266"/>
  <c r="BN266" s="1"/>
  <c r="BL267"/>
  <c r="BN267" s="1"/>
  <c r="BL268"/>
  <c r="BN268" s="1"/>
  <c r="BL269"/>
  <c r="BN269" s="1"/>
  <c r="BL270"/>
  <c r="BN270" s="1"/>
  <c r="BL271"/>
  <c r="BN271" s="1"/>
  <c r="BL272"/>
  <c r="BN272" s="1"/>
  <c r="BL273"/>
  <c r="BN273" s="1"/>
  <c r="BL274"/>
  <c r="BN274" s="1"/>
  <c r="BL275"/>
  <c r="BN275" s="1"/>
  <c r="BL276"/>
  <c r="BN276" s="1"/>
  <c r="BL278"/>
  <c r="BN278" s="1"/>
  <c r="BL279"/>
  <c r="BN279" s="1"/>
  <c r="BL280"/>
  <c r="BN280" s="1"/>
  <c r="BL281"/>
  <c r="BN281" s="1"/>
  <c r="BL282"/>
  <c r="BN282" s="1"/>
  <c r="BL283"/>
  <c r="BN283" s="1"/>
  <c r="BL284"/>
  <c r="BN284" s="1"/>
  <c r="BL285"/>
  <c r="BN285" s="1"/>
  <c r="BL286"/>
  <c r="BN286" s="1"/>
  <c r="BL287"/>
  <c r="BN287" s="1"/>
  <c r="BL310"/>
  <c r="BN310" s="1"/>
  <c r="BL311"/>
  <c r="BN311" s="1"/>
  <c r="BL312"/>
  <c r="BL314"/>
  <c r="BN314" s="1"/>
  <c r="BL315"/>
  <c r="BN315" s="1"/>
  <c r="BL316"/>
  <c r="BN316" s="1"/>
  <c r="BL317"/>
  <c r="BL318"/>
  <c r="BL319"/>
  <c r="BL320"/>
  <c r="BN320" s="1"/>
  <c r="BL321"/>
  <c r="BN321" s="1"/>
  <c r="BL5"/>
  <c r="BN5" s="1"/>
  <c r="AZ211"/>
  <c r="BB211" s="1"/>
  <c r="AN235"/>
  <c r="AP235" s="1"/>
  <c r="AN236"/>
  <c r="AP236" s="1"/>
  <c r="AN237"/>
  <c r="AP237" s="1"/>
  <c r="AN238"/>
  <c r="AP238" s="1"/>
  <c r="AN239"/>
  <c r="AP239" s="1"/>
  <c r="AN240"/>
  <c r="AP240" s="1"/>
  <c r="AN241"/>
  <c r="AP241" s="1"/>
  <c r="AN242"/>
  <c r="AP242" s="1"/>
  <c r="AN243"/>
  <c r="AP243" s="1"/>
  <c r="AN244"/>
  <c r="AP244" s="1"/>
  <c r="AN245"/>
  <c r="AP245" s="1"/>
  <c r="AN246"/>
  <c r="AP246" s="1"/>
  <c r="AN247"/>
  <c r="AP247" s="1"/>
  <c r="AN248"/>
  <c r="AP248" s="1"/>
  <c r="AN249"/>
  <c r="AP249" s="1"/>
  <c r="AN250"/>
  <c r="AP250" s="1"/>
  <c r="AN251"/>
  <c r="AP251" s="1"/>
  <c r="AN252"/>
  <c r="AP252" s="1"/>
  <c r="AN253"/>
  <c r="AP253" s="1"/>
  <c r="AN254"/>
  <c r="AP254" s="1"/>
  <c r="AN255"/>
  <c r="AP255" s="1"/>
  <c r="AN256"/>
  <c r="AP256" s="1"/>
  <c r="AN257"/>
  <c r="AP257" s="1"/>
  <c r="AN258"/>
  <c r="AP258" s="1"/>
  <c r="AN259"/>
  <c r="AP259" s="1"/>
  <c r="AN260"/>
  <c r="AP260" s="1"/>
  <c r="AN261"/>
  <c r="AP261" s="1"/>
  <c r="AN262"/>
  <c r="AP262" s="1"/>
  <c r="AN263"/>
  <c r="AP263" s="1"/>
  <c r="AN264"/>
  <c r="AP264" s="1"/>
  <c r="AN265"/>
  <c r="AP265" s="1"/>
  <c r="AN266"/>
  <c r="AP266" s="1"/>
  <c r="AN267"/>
  <c r="AP267" s="1"/>
  <c r="AN268"/>
  <c r="AP268" s="1"/>
  <c r="AN269"/>
  <c r="AP269" s="1"/>
  <c r="AN270"/>
  <c r="AP270" s="1"/>
  <c r="AN271"/>
  <c r="AP271" s="1"/>
  <c r="AN272"/>
  <c r="AP272" s="1"/>
  <c r="AN273"/>
  <c r="AP273" s="1"/>
  <c r="AN274"/>
  <c r="AP274" s="1"/>
  <c r="AN275"/>
  <c r="AP275" s="1"/>
  <c r="AN276"/>
  <c r="AP276" s="1"/>
  <c r="AN277"/>
  <c r="AP277" s="1"/>
  <c r="AN278"/>
  <c r="AP278" s="1"/>
  <c r="AN279"/>
  <c r="AP279" s="1"/>
  <c r="AN280"/>
  <c r="AP280" s="1"/>
  <c r="AN281"/>
  <c r="AP281" s="1"/>
  <c r="AN282"/>
  <c r="AP282" s="1"/>
  <c r="AN283"/>
  <c r="AP283" s="1"/>
  <c r="AN284"/>
  <c r="AN285"/>
  <c r="AP285" s="1"/>
  <c r="AN286"/>
  <c r="AP286" s="1"/>
  <c r="AN287"/>
  <c r="AP287" s="1"/>
  <c r="AN310"/>
  <c r="AP310" s="1"/>
  <c r="AN311"/>
  <c r="AP311" s="1"/>
  <c r="AN312"/>
  <c r="AP312" s="1"/>
  <c r="AN314"/>
  <c r="AP314" s="1"/>
  <c r="AN315"/>
  <c r="AP315" s="1"/>
  <c r="AN316"/>
  <c r="AP316" s="1"/>
  <c r="AN317"/>
  <c r="AP317" s="1"/>
  <c r="AN318"/>
  <c r="AP318" s="1"/>
  <c r="AN319"/>
  <c r="AP319" s="1"/>
  <c r="AN320"/>
  <c r="AP320" s="1"/>
  <c r="A280"/>
  <c r="AJ48"/>
  <c r="AL48" s="1"/>
  <c r="AV234"/>
  <c r="AX234" s="1"/>
  <c r="AV235"/>
  <c r="AX235" s="1"/>
  <c r="AV236"/>
  <c r="AX236" s="1"/>
  <c r="AV237"/>
  <c r="AX237" s="1"/>
  <c r="AV238"/>
  <c r="AX238" s="1"/>
  <c r="AV239"/>
  <c r="AX239" s="1"/>
  <c r="AV240"/>
  <c r="AX240" s="1"/>
  <c r="AV241"/>
  <c r="AX241" s="1"/>
  <c r="AV242"/>
  <c r="AX242" s="1"/>
  <c r="AV243"/>
  <c r="AX243" s="1"/>
  <c r="AV244"/>
  <c r="AX244" s="1"/>
  <c r="AV245"/>
  <c r="AX245" s="1"/>
  <c r="AV246"/>
  <c r="AV247"/>
  <c r="AX247" s="1"/>
  <c r="AV248"/>
  <c r="AX248" s="1"/>
  <c r="AV249"/>
  <c r="AX249" s="1"/>
  <c r="AV250"/>
  <c r="AX250" s="1"/>
  <c r="AV251"/>
  <c r="AX251" s="1"/>
  <c r="AV252"/>
  <c r="AX252" s="1"/>
  <c r="AV253"/>
  <c r="AX253" s="1"/>
  <c r="AV254"/>
  <c r="AX254" s="1"/>
  <c r="AV255"/>
  <c r="AX255" s="1"/>
  <c r="AV256"/>
  <c r="AX256" s="1"/>
  <c r="AV257"/>
  <c r="AX257" s="1"/>
  <c r="AV258"/>
  <c r="AX258" s="1"/>
  <c r="AV259"/>
  <c r="AX259" s="1"/>
  <c r="AV260"/>
  <c r="AX260" s="1"/>
  <c r="AV261"/>
  <c r="AX261" s="1"/>
  <c r="AV262"/>
  <c r="AX262" s="1"/>
  <c r="AV263"/>
  <c r="AX263" s="1"/>
  <c r="AV264"/>
  <c r="AX264" s="1"/>
  <c r="AV265"/>
  <c r="AX265" s="1"/>
  <c r="AV266"/>
  <c r="AX266" s="1"/>
  <c r="AV267"/>
  <c r="AX267" s="1"/>
  <c r="AV268"/>
  <c r="AX268" s="1"/>
  <c r="AV269"/>
  <c r="AX269" s="1"/>
  <c r="AV270"/>
  <c r="AX270" s="1"/>
  <c r="AV271"/>
  <c r="AX271" s="1"/>
  <c r="AV272"/>
  <c r="AX272" s="1"/>
  <c r="AV273"/>
  <c r="AX273" s="1"/>
  <c r="AV274"/>
  <c r="AX274" s="1"/>
  <c r="AV275"/>
  <c r="AX275" s="1"/>
  <c r="AV276"/>
  <c r="AX276" s="1"/>
  <c r="AV277"/>
  <c r="AX277" s="1"/>
  <c r="AV278"/>
  <c r="AX278" s="1"/>
  <c r="AV279"/>
  <c r="AX279" s="1"/>
  <c r="AV281"/>
  <c r="AX281" s="1"/>
  <c r="AV282"/>
  <c r="AX282" s="1"/>
  <c r="AV283"/>
  <c r="AX283" s="1"/>
  <c r="AV284"/>
  <c r="AX284" s="1"/>
  <c r="AV285"/>
  <c r="AX285" s="1"/>
  <c r="AV286"/>
  <c r="AX286" s="1"/>
  <c r="AV287"/>
  <c r="AX287" s="1"/>
  <c r="AV310"/>
  <c r="AX310" s="1"/>
  <c r="AV311"/>
  <c r="AX311" s="1"/>
  <c r="AV312"/>
  <c r="AX312" s="1"/>
  <c r="AV314"/>
  <c r="AX314" s="1"/>
  <c r="AV315"/>
  <c r="AX315" s="1"/>
  <c r="AV316"/>
  <c r="AX316" s="1"/>
  <c r="AV317"/>
  <c r="AX317" s="1"/>
  <c r="AV318"/>
  <c r="AX318" s="1"/>
  <c r="AV319"/>
  <c r="AX319" s="1"/>
  <c r="AV320"/>
  <c r="AX320" s="1"/>
  <c r="AV321"/>
  <c r="AX321" s="1"/>
  <c r="AV417"/>
  <c r="AX417" s="1"/>
  <c r="AV208"/>
  <c r="AX208" s="1"/>
  <c r="A270"/>
  <c r="A271"/>
  <c r="A272"/>
  <c r="A273"/>
  <c r="A274"/>
  <c r="A275"/>
  <c r="A276"/>
  <c r="A277"/>
  <c r="A278"/>
  <c r="A279"/>
  <c r="A281"/>
  <c r="A282"/>
  <c r="A283"/>
  <c r="A284"/>
  <c r="A285"/>
  <c r="A286"/>
  <c r="A304"/>
  <c r="A305"/>
  <c r="A306"/>
  <c r="A307"/>
  <c r="A308"/>
  <c r="A309"/>
  <c r="A310"/>
  <c r="A311"/>
  <c r="A312"/>
  <c r="A314"/>
  <c r="A315"/>
  <c r="A316"/>
  <c r="A317"/>
  <c r="A318"/>
  <c r="A319"/>
  <c r="A320"/>
  <c r="A321"/>
  <c r="A417"/>
  <c r="AJ160"/>
  <c r="AL160" s="1"/>
  <c r="AJ161"/>
  <c r="AL161" s="1"/>
  <c r="AJ162"/>
  <c r="AL162" s="1"/>
  <c r="AJ163"/>
  <c r="AL163" s="1"/>
  <c r="AJ164"/>
  <c r="AL164" s="1"/>
  <c r="AJ165"/>
  <c r="AL165" s="1"/>
  <c r="AJ166"/>
  <c r="AL166" s="1"/>
  <c r="AJ167"/>
  <c r="AL167" s="1"/>
  <c r="AJ168"/>
  <c r="AL168" s="1"/>
  <c r="AJ169"/>
  <c r="AL169" s="1"/>
  <c r="AJ170"/>
  <c r="AL170" s="1"/>
  <c r="AJ140"/>
  <c r="AL140" s="1"/>
  <c r="AN140"/>
  <c r="AP140" s="1"/>
  <c r="AJ141"/>
  <c r="AL141" s="1"/>
  <c r="AN141"/>
  <c r="AP141" s="1"/>
  <c r="AJ142"/>
  <c r="AL142" s="1"/>
  <c r="AN142"/>
  <c r="AP142" s="1"/>
  <c r="AJ143"/>
  <c r="AL143" s="1"/>
  <c r="AN143"/>
  <c r="AP143" s="1"/>
  <c r="AJ144"/>
  <c r="AL144" s="1"/>
  <c r="AN144"/>
  <c r="AP144" s="1"/>
  <c r="AJ145"/>
  <c r="AL145" s="1"/>
  <c r="AN145"/>
  <c r="AP145" s="1"/>
  <c r="AJ146"/>
  <c r="AL146" s="1"/>
  <c r="AN146"/>
  <c r="AP146" s="1"/>
  <c r="AJ147"/>
  <c r="AL147" s="1"/>
  <c r="AN147"/>
  <c r="AP147" s="1"/>
  <c r="AJ148"/>
  <c r="AL148" s="1"/>
  <c r="AN148"/>
  <c r="AP148" s="1"/>
  <c r="AJ149"/>
  <c r="AL149" s="1"/>
  <c r="AN149"/>
  <c r="AP149" s="1"/>
  <c r="AJ150"/>
  <c r="AL150" s="1"/>
  <c r="AN150"/>
  <c r="AP150" s="1"/>
  <c r="AJ151"/>
  <c r="AL151" s="1"/>
  <c r="AN151"/>
  <c r="AP151" s="1"/>
  <c r="AJ152"/>
  <c r="AL152" s="1"/>
  <c r="AN152"/>
  <c r="AP152" s="1"/>
  <c r="AJ153"/>
  <c r="AL153" s="1"/>
  <c r="AN153"/>
  <c r="AP153" s="1"/>
  <c r="AJ154"/>
  <c r="AL154" s="1"/>
  <c r="AN154"/>
  <c r="AP154" s="1"/>
  <c r="AJ155"/>
  <c r="AL155" s="1"/>
  <c r="AN155"/>
  <c r="AP155" s="1"/>
  <c r="AJ156"/>
  <c r="AL156" s="1"/>
  <c r="AN156"/>
  <c r="AP156" s="1"/>
  <c r="AJ157"/>
  <c r="AL157" s="1"/>
  <c r="AN157"/>
  <c r="AP157" s="1"/>
  <c r="AJ158"/>
  <c r="AL158" s="1"/>
  <c r="AN158"/>
  <c r="AP158" s="1"/>
  <c r="AR276"/>
  <c r="AT276" s="1"/>
  <c r="AZ276"/>
  <c r="BB276" s="1"/>
  <c r="BD276"/>
  <c r="BF276" s="1"/>
  <c r="BH276"/>
  <c r="BJ276" s="1"/>
  <c r="AR277"/>
  <c r="AT277" s="1"/>
  <c r="AZ277"/>
  <c r="BB277" s="1"/>
  <c r="BD277"/>
  <c r="BF277" s="1"/>
  <c r="BH277"/>
  <c r="BJ277" s="1"/>
  <c r="AR278"/>
  <c r="AT278" s="1"/>
  <c r="AZ278"/>
  <c r="BD278"/>
  <c r="BH278"/>
  <c r="BJ278" s="1"/>
  <c r="AR279"/>
  <c r="AT279" s="1"/>
  <c r="AZ279"/>
  <c r="BB279" s="1"/>
  <c r="BD279"/>
  <c r="BF279" s="1"/>
  <c r="BH279"/>
  <c r="BJ279" s="1"/>
  <c r="AR281"/>
  <c r="AT281" s="1"/>
  <c r="AZ281"/>
  <c r="BB281" s="1"/>
  <c r="BD281"/>
  <c r="BF281" s="1"/>
  <c r="BH281"/>
  <c r="BJ281" s="1"/>
  <c r="AR282"/>
  <c r="AT282" s="1"/>
  <c r="AZ282"/>
  <c r="BD282"/>
  <c r="BF282" s="1"/>
  <c r="BH282"/>
  <c r="BJ282" s="1"/>
  <c r="AR283"/>
  <c r="AT283" s="1"/>
  <c r="AZ283"/>
  <c r="BB283" s="1"/>
  <c r="BD283"/>
  <c r="BF283" s="1"/>
  <c r="BH283"/>
  <c r="BJ283" s="1"/>
  <c r="AR284"/>
  <c r="AT284" s="1"/>
  <c r="AZ284"/>
  <c r="BB284" s="1"/>
  <c r="BD284"/>
  <c r="BF284" s="1"/>
  <c r="BH284"/>
  <c r="BJ284" s="1"/>
  <c r="AR285"/>
  <c r="AZ285"/>
  <c r="BB285" s="1"/>
  <c r="BD285"/>
  <c r="BF285" s="1"/>
  <c r="BH285"/>
  <c r="BJ285" s="1"/>
  <c r="AR286"/>
  <c r="AT286" s="1"/>
  <c r="AZ286"/>
  <c r="BB286" s="1"/>
  <c r="BD286"/>
  <c r="BF286" s="1"/>
  <c r="BH286"/>
  <c r="BJ286" s="1"/>
  <c r="AR287"/>
  <c r="AT287" s="1"/>
  <c r="AZ287"/>
  <c r="BB287" s="1"/>
  <c r="BD287"/>
  <c r="BF287" s="1"/>
  <c r="BH287"/>
  <c r="BJ287" s="1"/>
  <c r="AR310"/>
  <c r="AT310" s="1"/>
  <c r="AZ310"/>
  <c r="BB310" s="1"/>
  <c r="BD310"/>
  <c r="BF310" s="1"/>
  <c r="BH310"/>
  <c r="BJ310" s="1"/>
  <c r="AR311"/>
  <c r="AT311" s="1"/>
  <c r="AZ311"/>
  <c r="BB311" s="1"/>
  <c r="BD311"/>
  <c r="BH311"/>
  <c r="BJ311" s="1"/>
  <c r="AR312"/>
  <c r="AT312" s="1"/>
  <c r="AZ312"/>
  <c r="BB312" s="1"/>
  <c r="BD312"/>
  <c r="BF312" s="1"/>
  <c r="BH312"/>
  <c r="BJ312" s="1"/>
  <c r="AR314"/>
  <c r="AT314" s="1"/>
  <c r="AZ314"/>
  <c r="BB314" s="1"/>
  <c r="BD314"/>
  <c r="BH314"/>
  <c r="BJ314" s="1"/>
  <c r="AR315"/>
  <c r="AT315" s="1"/>
  <c r="AZ315"/>
  <c r="BB315" s="1"/>
  <c r="BD315"/>
  <c r="BF315" s="1"/>
  <c r="BH315"/>
  <c r="BJ315" s="1"/>
  <c r="AZ316"/>
  <c r="BB316" s="1"/>
  <c r="BD316"/>
  <c r="BF316" s="1"/>
  <c r="BH316"/>
  <c r="BJ316" s="1"/>
  <c r="AZ317"/>
  <c r="BB317" s="1"/>
  <c r="BD317"/>
  <c r="BF317" s="1"/>
  <c r="BH317"/>
  <c r="BJ317" s="1"/>
  <c r="AZ318"/>
  <c r="BB318" s="1"/>
  <c r="BD318"/>
  <c r="BF318" s="1"/>
  <c r="BH318"/>
  <c r="BJ318" s="1"/>
  <c r="AZ319"/>
  <c r="BB319" s="1"/>
  <c r="BD319"/>
  <c r="BH319"/>
  <c r="BJ319" s="1"/>
  <c r="BH6"/>
  <c r="BJ6" s="1"/>
  <c r="BH7"/>
  <c r="BJ7" s="1"/>
  <c r="BH8"/>
  <c r="BJ8" s="1"/>
  <c r="BH9"/>
  <c r="BJ9" s="1"/>
  <c r="BH10"/>
  <c r="BJ10" s="1"/>
  <c r="BH11"/>
  <c r="BJ11" s="1"/>
  <c r="BH12"/>
  <c r="BJ12" s="1"/>
  <c r="BH13"/>
  <c r="BJ13" s="1"/>
  <c r="BH14"/>
  <c r="BJ14" s="1"/>
  <c r="BH15"/>
  <c r="BJ15" s="1"/>
  <c r="BH16"/>
  <c r="BJ16" s="1"/>
  <c r="BH17"/>
  <c r="BJ17" s="1"/>
  <c r="BH18"/>
  <c r="BJ18" s="1"/>
  <c r="BH19"/>
  <c r="BJ19" s="1"/>
  <c r="BH20"/>
  <c r="BJ20" s="1"/>
  <c r="BH21"/>
  <c r="BJ21" s="1"/>
  <c r="BH22"/>
  <c r="BJ22" s="1"/>
  <c r="BH23"/>
  <c r="BJ23" s="1"/>
  <c r="BH24"/>
  <c r="BJ24" s="1"/>
  <c r="BH25"/>
  <c r="BJ25" s="1"/>
  <c r="BH26"/>
  <c r="BJ26" s="1"/>
  <c r="BH27"/>
  <c r="BJ27" s="1"/>
  <c r="BH28"/>
  <c r="BJ28" s="1"/>
  <c r="BH29"/>
  <c r="BJ29" s="1"/>
  <c r="BH30"/>
  <c r="BJ30" s="1"/>
  <c r="BH31"/>
  <c r="BJ31" s="1"/>
  <c r="BH32"/>
  <c r="BJ32" s="1"/>
  <c r="BH33"/>
  <c r="BJ33" s="1"/>
  <c r="BH34"/>
  <c r="BJ34" s="1"/>
  <c r="BH35"/>
  <c r="BJ35" s="1"/>
  <c r="BH36"/>
  <c r="BJ36" s="1"/>
  <c r="BH37"/>
  <c r="BJ37" s="1"/>
  <c r="BH38"/>
  <c r="BJ38" s="1"/>
  <c r="BH39"/>
  <c r="BJ39" s="1"/>
  <c r="BH40"/>
  <c r="BJ40" s="1"/>
  <c r="BH41"/>
  <c r="BJ41" s="1"/>
  <c r="BH42"/>
  <c r="BJ42" s="1"/>
  <c r="BH43"/>
  <c r="BJ43" s="1"/>
  <c r="BH44"/>
  <c r="BJ44" s="1"/>
  <c r="BH45"/>
  <c r="BJ45" s="1"/>
  <c r="BH46"/>
  <c r="BJ46" s="1"/>
  <c r="BH47"/>
  <c r="BJ47" s="1"/>
  <c r="BH48"/>
  <c r="BJ48" s="1"/>
  <c r="BH49"/>
  <c r="BJ49" s="1"/>
  <c r="BH50"/>
  <c r="BJ50" s="1"/>
  <c r="BH51"/>
  <c r="BJ51" s="1"/>
  <c r="BH52"/>
  <c r="BJ52" s="1"/>
  <c r="BH53"/>
  <c r="BJ53" s="1"/>
  <c r="BH54"/>
  <c r="BJ54" s="1"/>
  <c r="BH55"/>
  <c r="BJ55" s="1"/>
  <c r="BH56"/>
  <c r="BJ56" s="1"/>
  <c r="BH57"/>
  <c r="BJ57" s="1"/>
  <c r="BH58"/>
  <c r="BJ58" s="1"/>
  <c r="BH59"/>
  <c r="BJ59" s="1"/>
  <c r="BH60"/>
  <c r="BJ60" s="1"/>
  <c r="BH61"/>
  <c r="BJ61" s="1"/>
  <c r="BH62"/>
  <c r="BJ62" s="1"/>
  <c r="BH63"/>
  <c r="BJ63" s="1"/>
  <c r="BH64"/>
  <c r="BJ64" s="1"/>
  <c r="BH65"/>
  <c r="BJ65" s="1"/>
  <c r="BH66"/>
  <c r="BJ66" s="1"/>
  <c r="BH67"/>
  <c r="BJ67" s="1"/>
  <c r="BH68"/>
  <c r="BJ68" s="1"/>
  <c r="BH69"/>
  <c r="BJ69" s="1"/>
  <c r="BH70"/>
  <c r="BJ70" s="1"/>
  <c r="BH71"/>
  <c r="BJ71" s="1"/>
  <c r="BH72"/>
  <c r="BJ72" s="1"/>
  <c r="BH73"/>
  <c r="BJ73" s="1"/>
  <c r="BH74"/>
  <c r="BJ74" s="1"/>
  <c r="BH75"/>
  <c r="BJ75" s="1"/>
  <c r="BH76"/>
  <c r="BJ76" s="1"/>
  <c r="BH77"/>
  <c r="BJ77" s="1"/>
  <c r="BH78"/>
  <c r="BJ78" s="1"/>
  <c r="BH79"/>
  <c r="BJ79" s="1"/>
  <c r="BH80"/>
  <c r="BJ80" s="1"/>
  <c r="BH81"/>
  <c r="BJ81" s="1"/>
  <c r="BH82"/>
  <c r="BJ82" s="1"/>
  <c r="BH83"/>
  <c r="BJ83" s="1"/>
  <c r="BH84"/>
  <c r="BJ84" s="1"/>
  <c r="BH85"/>
  <c r="BJ85" s="1"/>
  <c r="BH86"/>
  <c r="BJ86" s="1"/>
  <c r="BH87"/>
  <c r="BJ87" s="1"/>
  <c r="BH89"/>
  <c r="BJ89" s="1"/>
  <c r="BH90"/>
  <c r="BJ90" s="1"/>
  <c r="BH91"/>
  <c r="BJ91" s="1"/>
  <c r="BH92"/>
  <c r="BJ92" s="1"/>
  <c r="BH93"/>
  <c r="BH94"/>
  <c r="BJ94" s="1"/>
  <c r="BH95"/>
  <c r="BJ95" s="1"/>
  <c r="BH96"/>
  <c r="BJ96" s="1"/>
  <c r="BH97"/>
  <c r="BJ97" s="1"/>
  <c r="BH98"/>
  <c r="BJ98" s="1"/>
  <c r="BH99"/>
  <c r="BJ99" s="1"/>
  <c r="BH100"/>
  <c r="BJ100" s="1"/>
  <c r="BH101"/>
  <c r="BJ101" s="1"/>
  <c r="BH102"/>
  <c r="BJ102" s="1"/>
  <c r="BH103"/>
  <c r="BJ103" s="1"/>
  <c r="BH104"/>
  <c r="BJ104" s="1"/>
  <c r="BH105"/>
  <c r="BJ105" s="1"/>
  <c r="BH106"/>
  <c r="BJ106" s="1"/>
  <c r="BH107"/>
  <c r="BJ107" s="1"/>
  <c r="BH108"/>
  <c r="BJ108" s="1"/>
  <c r="BH109"/>
  <c r="BJ109" s="1"/>
  <c r="BH110"/>
  <c r="BJ110" s="1"/>
  <c r="BH111"/>
  <c r="BJ111" s="1"/>
  <c r="BH112"/>
  <c r="BJ112" s="1"/>
  <c r="BH113"/>
  <c r="BJ113" s="1"/>
  <c r="BH114"/>
  <c r="BJ114" s="1"/>
  <c r="BH115"/>
  <c r="BJ115" s="1"/>
  <c r="BH117"/>
  <c r="BJ117" s="1"/>
  <c r="BH118"/>
  <c r="BJ118" s="1"/>
  <c r="BH119"/>
  <c r="BJ119" s="1"/>
  <c r="BH120"/>
  <c r="BJ120" s="1"/>
  <c r="BH121"/>
  <c r="BJ121" s="1"/>
  <c r="BH122"/>
  <c r="BJ122" s="1"/>
  <c r="BH123"/>
  <c r="BJ123" s="1"/>
  <c r="BH125"/>
  <c r="BJ125" s="1"/>
  <c r="BH126"/>
  <c r="BJ126" s="1"/>
  <c r="BH127"/>
  <c r="BJ127" s="1"/>
  <c r="BH128"/>
  <c r="BJ128" s="1"/>
  <c r="BH129"/>
  <c r="BJ129" s="1"/>
  <c r="BH130"/>
  <c r="BJ130" s="1"/>
  <c r="BH131"/>
  <c r="BJ131" s="1"/>
  <c r="BH132"/>
  <c r="BJ132" s="1"/>
  <c r="BH133"/>
  <c r="BJ133" s="1"/>
  <c r="BH134"/>
  <c r="BJ134" s="1"/>
  <c r="BH135"/>
  <c r="BJ135" s="1"/>
  <c r="BH136"/>
  <c r="BJ136" s="1"/>
  <c r="BH137"/>
  <c r="BJ137" s="1"/>
  <c r="BH138"/>
  <c r="BJ138" s="1"/>
  <c r="BH139"/>
  <c r="BJ139" s="1"/>
  <c r="BH140"/>
  <c r="BJ140" s="1"/>
  <c r="BH141"/>
  <c r="BJ141" s="1"/>
  <c r="BH142"/>
  <c r="BJ142" s="1"/>
  <c r="BH143"/>
  <c r="BJ143" s="1"/>
  <c r="BH144"/>
  <c r="BJ144" s="1"/>
  <c r="BH145"/>
  <c r="BJ145" s="1"/>
  <c r="BH146"/>
  <c r="BJ146" s="1"/>
  <c r="BH147"/>
  <c r="BJ147" s="1"/>
  <c r="BH148"/>
  <c r="BJ148" s="1"/>
  <c r="BH149"/>
  <c r="BJ149" s="1"/>
  <c r="BH150"/>
  <c r="BJ150" s="1"/>
  <c r="BH152"/>
  <c r="BJ152" s="1"/>
  <c r="BH153"/>
  <c r="BJ153" s="1"/>
  <c r="BH154"/>
  <c r="BJ154" s="1"/>
  <c r="BH155"/>
  <c r="BJ155" s="1"/>
  <c r="BH156"/>
  <c r="BJ156" s="1"/>
  <c r="BH157"/>
  <c r="BJ157" s="1"/>
  <c r="BH158"/>
  <c r="BJ158" s="1"/>
  <c r="BH159"/>
  <c r="BJ159" s="1"/>
  <c r="BH160"/>
  <c r="BJ160" s="1"/>
  <c r="BH161"/>
  <c r="BJ161" s="1"/>
  <c r="BH162"/>
  <c r="BJ162" s="1"/>
  <c r="BH163"/>
  <c r="BJ163" s="1"/>
  <c r="BH164"/>
  <c r="BJ164" s="1"/>
  <c r="BH165"/>
  <c r="BJ165" s="1"/>
  <c r="BH166"/>
  <c r="BJ166" s="1"/>
  <c r="BH167"/>
  <c r="BJ167" s="1"/>
  <c r="BH168"/>
  <c r="BJ168" s="1"/>
  <c r="BH169"/>
  <c r="BJ169" s="1"/>
  <c r="BH170"/>
  <c r="BJ170" s="1"/>
  <c r="BH171"/>
  <c r="BJ171" s="1"/>
  <c r="BH172"/>
  <c r="BJ172" s="1"/>
  <c r="BH173"/>
  <c r="BJ173" s="1"/>
  <c r="BH174"/>
  <c r="BJ174" s="1"/>
  <c r="BH175"/>
  <c r="BJ175" s="1"/>
  <c r="BH176"/>
  <c r="BJ176" s="1"/>
  <c r="BH177"/>
  <c r="BJ177" s="1"/>
  <c r="BH178"/>
  <c r="BJ178" s="1"/>
  <c r="BH179"/>
  <c r="BJ179" s="1"/>
  <c r="BH180"/>
  <c r="BJ180" s="1"/>
  <c r="BH181"/>
  <c r="BJ181" s="1"/>
  <c r="BH182"/>
  <c r="BJ182" s="1"/>
  <c r="BH183"/>
  <c r="BJ183" s="1"/>
  <c r="BH184"/>
  <c r="BJ184" s="1"/>
  <c r="BH185"/>
  <c r="BJ185" s="1"/>
  <c r="BH186"/>
  <c r="BJ186" s="1"/>
  <c r="BH187"/>
  <c r="BJ187" s="1"/>
  <c r="BH188"/>
  <c r="BJ188" s="1"/>
  <c r="BH189"/>
  <c r="BJ189" s="1"/>
  <c r="BH190"/>
  <c r="BJ190" s="1"/>
  <c r="BH191"/>
  <c r="BJ191" s="1"/>
  <c r="BH192"/>
  <c r="BJ192" s="1"/>
  <c r="BH193"/>
  <c r="BJ193" s="1"/>
  <c r="BH194"/>
  <c r="BJ194" s="1"/>
  <c r="BH195"/>
  <c r="BJ195" s="1"/>
  <c r="BH196"/>
  <c r="BJ196" s="1"/>
  <c r="BH197"/>
  <c r="BJ197" s="1"/>
  <c r="BH198"/>
  <c r="BJ198" s="1"/>
  <c r="BH199"/>
  <c r="BJ199" s="1"/>
  <c r="BH200"/>
  <c r="BJ200" s="1"/>
  <c r="BH201"/>
  <c r="BJ201" s="1"/>
  <c r="BH202"/>
  <c r="BJ202" s="1"/>
  <c r="BH203"/>
  <c r="BJ203" s="1"/>
  <c r="BH204"/>
  <c r="BJ204" s="1"/>
  <c r="BH205"/>
  <c r="BJ205" s="1"/>
  <c r="BH206"/>
  <c r="BJ206" s="1"/>
  <c r="BH207"/>
  <c r="BJ207" s="1"/>
  <c r="BH208"/>
  <c r="BJ208" s="1"/>
  <c r="BH209"/>
  <c r="BJ209" s="1"/>
  <c r="BH210"/>
  <c r="BJ210" s="1"/>
  <c r="BH211"/>
  <c r="BJ211" s="1"/>
  <c r="BH212"/>
  <c r="BJ212" s="1"/>
  <c r="BH213"/>
  <c r="BJ213" s="1"/>
  <c r="BH214"/>
  <c r="BJ214" s="1"/>
  <c r="BH215"/>
  <c r="BJ215" s="1"/>
  <c r="BH216"/>
  <c r="BJ216" s="1"/>
  <c r="BH217"/>
  <c r="BJ217" s="1"/>
  <c r="BH218"/>
  <c r="BJ218" s="1"/>
  <c r="BH219"/>
  <c r="BJ219" s="1"/>
  <c r="BH220"/>
  <c r="BJ220" s="1"/>
  <c r="BH221"/>
  <c r="BJ221" s="1"/>
  <c r="BH222"/>
  <c r="BJ222" s="1"/>
  <c r="BH223"/>
  <c r="BJ223" s="1"/>
  <c r="BH224"/>
  <c r="BJ224" s="1"/>
  <c r="BH225"/>
  <c r="BJ225" s="1"/>
  <c r="BH226"/>
  <c r="BJ226" s="1"/>
  <c r="BH227"/>
  <c r="BJ227" s="1"/>
  <c r="BH228"/>
  <c r="BJ228" s="1"/>
  <c r="BH229"/>
  <c r="BJ229" s="1"/>
  <c r="BH230"/>
  <c r="BJ230" s="1"/>
  <c r="BH231"/>
  <c r="BJ231" s="1"/>
  <c r="BH232"/>
  <c r="BJ232" s="1"/>
  <c r="BH233"/>
  <c r="BJ233" s="1"/>
  <c r="BH234"/>
  <c r="BJ234" s="1"/>
  <c r="BH235"/>
  <c r="BJ235" s="1"/>
  <c r="BH236"/>
  <c r="BJ236" s="1"/>
  <c r="BH237"/>
  <c r="BJ237" s="1"/>
  <c r="BH238"/>
  <c r="BJ238" s="1"/>
  <c r="BH239"/>
  <c r="BJ239" s="1"/>
  <c r="BH240"/>
  <c r="BJ240" s="1"/>
  <c r="BH241"/>
  <c r="BJ241" s="1"/>
  <c r="BH242"/>
  <c r="BJ242" s="1"/>
  <c r="BH243"/>
  <c r="BJ243" s="1"/>
  <c r="BH244"/>
  <c r="BJ244" s="1"/>
  <c r="BH245"/>
  <c r="BJ245" s="1"/>
  <c r="BH246"/>
  <c r="BJ246" s="1"/>
  <c r="BH247"/>
  <c r="BJ247" s="1"/>
  <c r="BH248"/>
  <c r="BJ248" s="1"/>
  <c r="BH249"/>
  <c r="BJ249" s="1"/>
  <c r="BH250"/>
  <c r="BJ250" s="1"/>
  <c r="BH251"/>
  <c r="BJ251" s="1"/>
  <c r="BH252"/>
  <c r="BJ252" s="1"/>
  <c r="BH253"/>
  <c r="BJ253" s="1"/>
  <c r="BH254"/>
  <c r="BJ254" s="1"/>
  <c r="BH255"/>
  <c r="BJ255" s="1"/>
  <c r="BH256"/>
  <c r="BJ256" s="1"/>
  <c r="BH257"/>
  <c r="BJ257" s="1"/>
  <c r="BH258"/>
  <c r="BJ258" s="1"/>
  <c r="BH259"/>
  <c r="BJ259" s="1"/>
  <c r="BH260"/>
  <c r="BJ260" s="1"/>
  <c r="BH261"/>
  <c r="BJ261" s="1"/>
  <c r="BH262"/>
  <c r="BJ262" s="1"/>
  <c r="BH263"/>
  <c r="BJ263" s="1"/>
  <c r="BH264"/>
  <c r="BJ264" s="1"/>
  <c r="BH265"/>
  <c r="BJ265" s="1"/>
  <c r="BH266"/>
  <c r="BJ266" s="1"/>
  <c r="BH267"/>
  <c r="BJ267" s="1"/>
  <c r="BH268"/>
  <c r="BJ268" s="1"/>
  <c r="BH269"/>
  <c r="BJ269" s="1"/>
  <c r="BH270"/>
  <c r="BJ270" s="1"/>
  <c r="BH271"/>
  <c r="BJ271" s="1"/>
  <c r="BH272"/>
  <c r="BJ272" s="1"/>
  <c r="BH273"/>
  <c r="BJ273" s="1"/>
  <c r="BH274"/>
  <c r="BJ274" s="1"/>
  <c r="BH275"/>
  <c r="BJ275" s="1"/>
  <c r="BH320"/>
  <c r="BJ320" s="1"/>
  <c r="BH321"/>
  <c r="BJ321" s="1"/>
  <c r="BH417"/>
  <c r="BJ417" s="1"/>
  <c r="BH5"/>
  <c r="BJ5" s="1"/>
  <c r="N418"/>
  <c r="AV205"/>
  <c r="AX205" s="1"/>
  <c r="AV204"/>
  <c r="AX204" s="1"/>
  <c r="AV31"/>
  <c r="AX31" s="1"/>
  <c r="AV214"/>
  <c r="AX214" s="1"/>
  <c r="AV215"/>
  <c r="AX215" s="1"/>
  <c r="AV216"/>
  <c r="AX216" s="1"/>
  <c r="AV217"/>
  <c r="AX217" s="1"/>
  <c r="AV218"/>
  <c r="AX218" s="1"/>
  <c r="AV219"/>
  <c r="AX219" s="1"/>
  <c r="AV220"/>
  <c r="AX220" s="1"/>
  <c r="AV221"/>
  <c r="AV222"/>
  <c r="AX222" s="1"/>
  <c r="AV223"/>
  <c r="AX223" s="1"/>
  <c r="AV224"/>
  <c r="AX224" s="1"/>
  <c r="AV225"/>
  <c r="AX225" s="1"/>
  <c r="AV226"/>
  <c r="AX226" s="1"/>
  <c r="AV227"/>
  <c r="AX227" s="1"/>
  <c r="AV228"/>
  <c r="AV229"/>
  <c r="AX229" s="1"/>
  <c r="AV230"/>
  <c r="AX230" s="1"/>
  <c r="AV231"/>
  <c r="AX231" s="1"/>
  <c r="AV232"/>
  <c r="AX232" s="1"/>
  <c r="AV233"/>
  <c r="AX233" s="1"/>
  <c r="AV213"/>
  <c r="AX213" s="1"/>
  <c r="AZ214"/>
  <c r="BB214" s="1"/>
  <c r="AZ215"/>
  <c r="BB215" s="1"/>
  <c r="AZ216"/>
  <c r="BB216" s="1"/>
  <c r="AZ217"/>
  <c r="BB217" s="1"/>
  <c r="AZ218"/>
  <c r="AZ219"/>
  <c r="BB219" s="1"/>
  <c r="AZ220"/>
  <c r="BB220" s="1"/>
  <c r="AZ221"/>
  <c r="BB221" s="1"/>
  <c r="AZ222"/>
  <c r="BB222" s="1"/>
  <c r="AZ223"/>
  <c r="BB223" s="1"/>
  <c r="AZ224"/>
  <c r="BB224" s="1"/>
  <c r="AZ225"/>
  <c r="BB225" s="1"/>
  <c r="AZ226"/>
  <c r="BB226" s="1"/>
  <c r="AZ227"/>
  <c r="BB227" s="1"/>
  <c r="AZ228"/>
  <c r="BB228" s="1"/>
  <c r="AZ229"/>
  <c r="BB229" s="1"/>
  <c r="AZ230"/>
  <c r="BB230" s="1"/>
  <c r="AZ231"/>
  <c r="BB231" s="1"/>
  <c r="AZ232"/>
  <c r="BB232" s="1"/>
  <c r="AR32"/>
  <c r="AT32" s="1"/>
  <c r="AN94"/>
  <c r="AN86"/>
  <c r="AP86" s="1"/>
  <c r="AN87"/>
  <c r="AP87" s="1"/>
  <c r="AN88"/>
  <c r="AP88" s="1"/>
  <c r="AN89"/>
  <c r="AP89" s="1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7"/>
  <c r="A6"/>
  <c r="BD6"/>
  <c r="BF6" s="1"/>
  <c r="BD7"/>
  <c r="BF7" s="1"/>
  <c r="BD8"/>
  <c r="BF8" s="1"/>
  <c r="BD9"/>
  <c r="BF9" s="1"/>
  <c r="BD10"/>
  <c r="BF10" s="1"/>
  <c r="BD11"/>
  <c r="BF11" s="1"/>
  <c r="BD12"/>
  <c r="BF12" s="1"/>
  <c r="BD13"/>
  <c r="BF13" s="1"/>
  <c r="BD14"/>
  <c r="BF14" s="1"/>
  <c r="BD15"/>
  <c r="BF15" s="1"/>
  <c r="BD16"/>
  <c r="BF16" s="1"/>
  <c r="BD17"/>
  <c r="BF17" s="1"/>
  <c r="BD18"/>
  <c r="BF18" s="1"/>
  <c r="BD19"/>
  <c r="BF19" s="1"/>
  <c r="BD20"/>
  <c r="BF20" s="1"/>
  <c r="BD21"/>
  <c r="BF21" s="1"/>
  <c r="BD22"/>
  <c r="BF22" s="1"/>
  <c r="BD23"/>
  <c r="BF23" s="1"/>
  <c r="BD24"/>
  <c r="BF24" s="1"/>
  <c r="BD25"/>
  <c r="BF25" s="1"/>
  <c r="BD26"/>
  <c r="BF26" s="1"/>
  <c r="BD27"/>
  <c r="BF27" s="1"/>
  <c r="BD28"/>
  <c r="BF28" s="1"/>
  <c r="BD29"/>
  <c r="BF29" s="1"/>
  <c r="BD30"/>
  <c r="BF30" s="1"/>
  <c r="BD31"/>
  <c r="BF31" s="1"/>
  <c r="BD32"/>
  <c r="BF32" s="1"/>
  <c r="BD33"/>
  <c r="BF33" s="1"/>
  <c r="BD34"/>
  <c r="BF34" s="1"/>
  <c r="BD35"/>
  <c r="BF35" s="1"/>
  <c r="BD36"/>
  <c r="BF36" s="1"/>
  <c r="BD37"/>
  <c r="BF37" s="1"/>
  <c r="BD38"/>
  <c r="BF38" s="1"/>
  <c r="BD39"/>
  <c r="BF39" s="1"/>
  <c r="BD40"/>
  <c r="BF40" s="1"/>
  <c r="BD41"/>
  <c r="BF41" s="1"/>
  <c r="BD42"/>
  <c r="BF42" s="1"/>
  <c r="BD43"/>
  <c r="BF43" s="1"/>
  <c r="BD44"/>
  <c r="BF44" s="1"/>
  <c r="BD45"/>
  <c r="BF45" s="1"/>
  <c r="BD46"/>
  <c r="BF46" s="1"/>
  <c r="BD47"/>
  <c r="BF47" s="1"/>
  <c r="BD48"/>
  <c r="BF48" s="1"/>
  <c r="BD49"/>
  <c r="BF49" s="1"/>
  <c r="BD50"/>
  <c r="BF50" s="1"/>
  <c r="BD51"/>
  <c r="BF51" s="1"/>
  <c r="BD52"/>
  <c r="BF52" s="1"/>
  <c r="BD53"/>
  <c r="BF53" s="1"/>
  <c r="BD54"/>
  <c r="BF54" s="1"/>
  <c r="BD55"/>
  <c r="BF55" s="1"/>
  <c r="BD56"/>
  <c r="BF56" s="1"/>
  <c r="BD57"/>
  <c r="BF57" s="1"/>
  <c r="BD58"/>
  <c r="BF58" s="1"/>
  <c r="BD59"/>
  <c r="BF59" s="1"/>
  <c r="BD60"/>
  <c r="BF60" s="1"/>
  <c r="BD61"/>
  <c r="BF61" s="1"/>
  <c r="BD62"/>
  <c r="BF62" s="1"/>
  <c r="BD63"/>
  <c r="BF63" s="1"/>
  <c r="BD64"/>
  <c r="BF64" s="1"/>
  <c r="BD65"/>
  <c r="BF65" s="1"/>
  <c r="BD66"/>
  <c r="BF66" s="1"/>
  <c r="BD67"/>
  <c r="BF67" s="1"/>
  <c r="BD68"/>
  <c r="BF68" s="1"/>
  <c r="BD69"/>
  <c r="BF69" s="1"/>
  <c r="BD70"/>
  <c r="BF70" s="1"/>
  <c r="BD71"/>
  <c r="BF71" s="1"/>
  <c r="BD72"/>
  <c r="BD73"/>
  <c r="BF73" s="1"/>
  <c r="BD74"/>
  <c r="BF74" s="1"/>
  <c r="BD75"/>
  <c r="BF75" s="1"/>
  <c r="BD76"/>
  <c r="BF76" s="1"/>
  <c r="BD77"/>
  <c r="BF77" s="1"/>
  <c r="BD78"/>
  <c r="BF78" s="1"/>
  <c r="BD79"/>
  <c r="BF79" s="1"/>
  <c r="BD80"/>
  <c r="BF80" s="1"/>
  <c r="BD81"/>
  <c r="BF81" s="1"/>
  <c r="BD82"/>
  <c r="BF82" s="1"/>
  <c r="BD83"/>
  <c r="BF83" s="1"/>
  <c r="BD84"/>
  <c r="BF84" s="1"/>
  <c r="BD85"/>
  <c r="BF85" s="1"/>
  <c r="BD86"/>
  <c r="BF86" s="1"/>
  <c r="BD87"/>
  <c r="BF87" s="1"/>
  <c r="BD88"/>
  <c r="BF88" s="1"/>
  <c r="BD89"/>
  <c r="BF89" s="1"/>
  <c r="BD90"/>
  <c r="BF90" s="1"/>
  <c r="BD91"/>
  <c r="BF91" s="1"/>
  <c r="BD92"/>
  <c r="BF92" s="1"/>
  <c r="BD93"/>
  <c r="BF93" s="1"/>
  <c r="BD94"/>
  <c r="BF94" s="1"/>
  <c r="BD95"/>
  <c r="BF95" s="1"/>
  <c r="BD96"/>
  <c r="BF96" s="1"/>
  <c r="BD97"/>
  <c r="BF97" s="1"/>
  <c r="BD98"/>
  <c r="BF98" s="1"/>
  <c r="BD99"/>
  <c r="BF99" s="1"/>
  <c r="BD100"/>
  <c r="BF100" s="1"/>
  <c r="BD101"/>
  <c r="BF101" s="1"/>
  <c r="BD102"/>
  <c r="BF102" s="1"/>
  <c r="BD103"/>
  <c r="BF103" s="1"/>
  <c r="BD104"/>
  <c r="BF104" s="1"/>
  <c r="BD105"/>
  <c r="BF105" s="1"/>
  <c r="BD106"/>
  <c r="BF106" s="1"/>
  <c r="BD107"/>
  <c r="BF107" s="1"/>
  <c r="BD108"/>
  <c r="BF108" s="1"/>
  <c r="BD109"/>
  <c r="BF109" s="1"/>
  <c r="BD110"/>
  <c r="BF110" s="1"/>
  <c r="BD111"/>
  <c r="BF111" s="1"/>
  <c r="BD112"/>
  <c r="BF112" s="1"/>
  <c r="BD113"/>
  <c r="BF113" s="1"/>
  <c r="BD114"/>
  <c r="BF114" s="1"/>
  <c r="BD115"/>
  <c r="BF115" s="1"/>
  <c r="BD117"/>
  <c r="BF117" s="1"/>
  <c r="BD118"/>
  <c r="BF118" s="1"/>
  <c r="BD119"/>
  <c r="BF119" s="1"/>
  <c r="BD120"/>
  <c r="BF120" s="1"/>
  <c r="BD121"/>
  <c r="BF121" s="1"/>
  <c r="BD122"/>
  <c r="BF122" s="1"/>
  <c r="BD123"/>
  <c r="BF123" s="1"/>
  <c r="BD124"/>
  <c r="BF124" s="1"/>
  <c r="BD125"/>
  <c r="BF125" s="1"/>
  <c r="BD126"/>
  <c r="BF126" s="1"/>
  <c r="BD127"/>
  <c r="BF127" s="1"/>
  <c r="BD128"/>
  <c r="BF128" s="1"/>
  <c r="BD129"/>
  <c r="BF129" s="1"/>
  <c r="BD130"/>
  <c r="BF130" s="1"/>
  <c r="BD131"/>
  <c r="BF131" s="1"/>
  <c r="BD132"/>
  <c r="BF132" s="1"/>
  <c r="BD133"/>
  <c r="BF133" s="1"/>
  <c r="BD134"/>
  <c r="BF134" s="1"/>
  <c r="BD135"/>
  <c r="BF135" s="1"/>
  <c r="BD136"/>
  <c r="BF136" s="1"/>
  <c r="BD137"/>
  <c r="BF137" s="1"/>
  <c r="BD138"/>
  <c r="BF138" s="1"/>
  <c r="BD139"/>
  <c r="BF139" s="1"/>
  <c r="BD140"/>
  <c r="BF140" s="1"/>
  <c r="BD141"/>
  <c r="BF141" s="1"/>
  <c r="BD142"/>
  <c r="BF142" s="1"/>
  <c r="BD143"/>
  <c r="BF143" s="1"/>
  <c r="BD144"/>
  <c r="BF144" s="1"/>
  <c r="BD145"/>
  <c r="BF145" s="1"/>
  <c r="BD146"/>
  <c r="BF146" s="1"/>
  <c r="BD147"/>
  <c r="BF147" s="1"/>
  <c r="BD148"/>
  <c r="BF148" s="1"/>
  <c r="BD149"/>
  <c r="BF149" s="1"/>
  <c r="BD150"/>
  <c r="BF150" s="1"/>
  <c r="BD151"/>
  <c r="BF151" s="1"/>
  <c r="BD152"/>
  <c r="BF152" s="1"/>
  <c r="BD153"/>
  <c r="BF153" s="1"/>
  <c r="BD154"/>
  <c r="BF154" s="1"/>
  <c r="BD155"/>
  <c r="BF155" s="1"/>
  <c r="BD156"/>
  <c r="BF156" s="1"/>
  <c r="BD157"/>
  <c r="BF157" s="1"/>
  <c r="BD158"/>
  <c r="BF158" s="1"/>
  <c r="BD159"/>
  <c r="BD160"/>
  <c r="BF160" s="1"/>
  <c r="BD161"/>
  <c r="BF161" s="1"/>
  <c r="BD162"/>
  <c r="BF162" s="1"/>
  <c r="BD163"/>
  <c r="BF163" s="1"/>
  <c r="BD164"/>
  <c r="BF164" s="1"/>
  <c r="BD165"/>
  <c r="BF165" s="1"/>
  <c r="BD166"/>
  <c r="BF166" s="1"/>
  <c r="BD167"/>
  <c r="BF167" s="1"/>
  <c r="BD168"/>
  <c r="BF168" s="1"/>
  <c r="BD169"/>
  <c r="BF169" s="1"/>
  <c r="BD170"/>
  <c r="BF170" s="1"/>
  <c r="BD171"/>
  <c r="BF171" s="1"/>
  <c r="BD172"/>
  <c r="BF172" s="1"/>
  <c r="BD173"/>
  <c r="BF173" s="1"/>
  <c r="BD174"/>
  <c r="BF174" s="1"/>
  <c r="BD175"/>
  <c r="BF175" s="1"/>
  <c r="BD176"/>
  <c r="BF176" s="1"/>
  <c r="BD177"/>
  <c r="BF177" s="1"/>
  <c r="BD178"/>
  <c r="BF178" s="1"/>
  <c r="BD179"/>
  <c r="BF179" s="1"/>
  <c r="BD180"/>
  <c r="BF180" s="1"/>
  <c r="BD181"/>
  <c r="BF181" s="1"/>
  <c r="BD182"/>
  <c r="BF182" s="1"/>
  <c r="BD183"/>
  <c r="BF183" s="1"/>
  <c r="BD184"/>
  <c r="BF184" s="1"/>
  <c r="BD185"/>
  <c r="BF185" s="1"/>
  <c r="BD186"/>
  <c r="BF186" s="1"/>
  <c r="BD187"/>
  <c r="BF187" s="1"/>
  <c r="BD188"/>
  <c r="BF188" s="1"/>
  <c r="BD189"/>
  <c r="BF189" s="1"/>
  <c r="BD190"/>
  <c r="BF190" s="1"/>
  <c r="BD191"/>
  <c r="BF191" s="1"/>
  <c r="BD192"/>
  <c r="BF192" s="1"/>
  <c r="BD193"/>
  <c r="BF193" s="1"/>
  <c r="BD194"/>
  <c r="BF194" s="1"/>
  <c r="BD195"/>
  <c r="BF195" s="1"/>
  <c r="BD196"/>
  <c r="BF196" s="1"/>
  <c r="BD197"/>
  <c r="BF197" s="1"/>
  <c r="BD198"/>
  <c r="BF198" s="1"/>
  <c r="BD199"/>
  <c r="BF199" s="1"/>
  <c r="BD200"/>
  <c r="BF200" s="1"/>
  <c r="BD201"/>
  <c r="BF201" s="1"/>
  <c r="BD202"/>
  <c r="BF202" s="1"/>
  <c r="BD203"/>
  <c r="BF203" s="1"/>
  <c r="BD204"/>
  <c r="BF204" s="1"/>
  <c r="BD205"/>
  <c r="BF205" s="1"/>
  <c r="BD206"/>
  <c r="BF206" s="1"/>
  <c r="BD207"/>
  <c r="BF207" s="1"/>
  <c r="BD208"/>
  <c r="BF208" s="1"/>
  <c r="BD209"/>
  <c r="BF209" s="1"/>
  <c r="BD210"/>
  <c r="BF210" s="1"/>
  <c r="BD211"/>
  <c r="BF211" s="1"/>
  <c r="BD212"/>
  <c r="BF212" s="1"/>
  <c r="BD213"/>
  <c r="BF213" s="1"/>
  <c r="BD214"/>
  <c r="BF214" s="1"/>
  <c r="BD215"/>
  <c r="BF215" s="1"/>
  <c r="BD216"/>
  <c r="BF216" s="1"/>
  <c r="BD217"/>
  <c r="BF217" s="1"/>
  <c r="BD218"/>
  <c r="BF218" s="1"/>
  <c r="BD219"/>
  <c r="BF219" s="1"/>
  <c r="BD220"/>
  <c r="BF220" s="1"/>
  <c r="BD221"/>
  <c r="BF221" s="1"/>
  <c r="BD222"/>
  <c r="BF222" s="1"/>
  <c r="BD223"/>
  <c r="BF223" s="1"/>
  <c r="BD224"/>
  <c r="BF224" s="1"/>
  <c r="BD225"/>
  <c r="BF225" s="1"/>
  <c r="BD226"/>
  <c r="BF226" s="1"/>
  <c r="BD227"/>
  <c r="BF227" s="1"/>
  <c r="BD228"/>
  <c r="BF228" s="1"/>
  <c r="BD229"/>
  <c r="BF229" s="1"/>
  <c r="BD230"/>
  <c r="BF230" s="1"/>
  <c r="BD231"/>
  <c r="BF231" s="1"/>
  <c r="BD232"/>
  <c r="BF232" s="1"/>
  <c r="BD233"/>
  <c r="BF233" s="1"/>
  <c r="BD234"/>
  <c r="BF234" s="1"/>
  <c r="BD235"/>
  <c r="BF235" s="1"/>
  <c r="BD236"/>
  <c r="BF236" s="1"/>
  <c r="BD237"/>
  <c r="BF237" s="1"/>
  <c r="BD238"/>
  <c r="BF238" s="1"/>
  <c r="BD239"/>
  <c r="BF239" s="1"/>
  <c r="BD240"/>
  <c r="BF240" s="1"/>
  <c r="BD241"/>
  <c r="BF241" s="1"/>
  <c r="BD242"/>
  <c r="BF242" s="1"/>
  <c r="BD243"/>
  <c r="BF243" s="1"/>
  <c r="BD244"/>
  <c r="BF244" s="1"/>
  <c r="BD245"/>
  <c r="BF245" s="1"/>
  <c r="BD246"/>
  <c r="BF246" s="1"/>
  <c r="BD247"/>
  <c r="BF247" s="1"/>
  <c r="BD248"/>
  <c r="BF248" s="1"/>
  <c r="BD249"/>
  <c r="BF249" s="1"/>
  <c r="BD250"/>
  <c r="BF250" s="1"/>
  <c r="BD251"/>
  <c r="BF251" s="1"/>
  <c r="BD252"/>
  <c r="BF252" s="1"/>
  <c r="BD253"/>
  <c r="BF253" s="1"/>
  <c r="BD254"/>
  <c r="BF254" s="1"/>
  <c r="BD255"/>
  <c r="BF255" s="1"/>
  <c r="BD256"/>
  <c r="BF256" s="1"/>
  <c r="BD257"/>
  <c r="BF257" s="1"/>
  <c r="BD258"/>
  <c r="BF258" s="1"/>
  <c r="BD259"/>
  <c r="BF259" s="1"/>
  <c r="BD260"/>
  <c r="BF260" s="1"/>
  <c r="BD261"/>
  <c r="BF261" s="1"/>
  <c r="BD262"/>
  <c r="BF262" s="1"/>
  <c r="BD263"/>
  <c r="BF263" s="1"/>
  <c r="BD264"/>
  <c r="BF264" s="1"/>
  <c r="BD265"/>
  <c r="BF265" s="1"/>
  <c r="BD266"/>
  <c r="BF266" s="1"/>
  <c r="BD267"/>
  <c r="BF267" s="1"/>
  <c r="BD268"/>
  <c r="BF268" s="1"/>
  <c r="BD269"/>
  <c r="BF269" s="1"/>
  <c r="BD270"/>
  <c r="BF270" s="1"/>
  <c r="BD271"/>
  <c r="BF271" s="1"/>
  <c r="BD272"/>
  <c r="BF272" s="1"/>
  <c r="BD273"/>
  <c r="BF273" s="1"/>
  <c r="BD274"/>
  <c r="BF274" s="1"/>
  <c r="BD275"/>
  <c r="BF275" s="1"/>
  <c r="BD320"/>
  <c r="BF320" s="1"/>
  <c r="BD321"/>
  <c r="BD417"/>
  <c r="BF417" s="1"/>
  <c r="BD5"/>
  <c r="BF5" s="1"/>
  <c r="AZ235"/>
  <c r="BB235" s="1"/>
  <c r="AZ236"/>
  <c r="BB236" s="1"/>
  <c r="AZ237"/>
  <c r="BB237" s="1"/>
  <c r="AZ238"/>
  <c r="BB238" s="1"/>
  <c r="AZ239"/>
  <c r="BB239" s="1"/>
  <c r="AZ240"/>
  <c r="BB240" s="1"/>
  <c r="AZ241"/>
  <c r="BB241" s="1"/>
  <c r="AZ242"/>
  <c r="BB242" s="1"/>
  <c r="AZ243"/>
  <c r="BB243" s="1"/>
  <c r="AZ244"/>
  <c r="BB244" s="1"/>
  <c r="AZ245"/>
  <c r="AZ246"/>
  <c r="BB246" s="1"/>
  <c r="AZ247"/>
  <c r="BB247" s="1"/>
  <c r="AZ248"/>
  <c r="BB248" s="1"/>
  <c r="AZ249"/>
  <c r="BB249" s="1"/>
  <c r="AZ250"/>
  <c r="BB250" s="1"/>
  <c r="AZ251"/>
  <c r="BB251" s="1"/>
  <c r="AZ252"/>
  <c r="BB252" s="1"/>
  <c r="AZ253"/>
  <c r="BB253" s="1"/>
  <c r="AZ254"/>
  <c r="AZ255"/>
  <c r="BB255" s="1"/>
  <c r="AZ256"/>
  <c r="BB256" s="1"/>
  <c r="AZ257"/>
  <c r="BB257" s="1"/>
  <c r="AZ258"/>
  <c r="BB258" s="1"/>
  <c r="AZ259"/>
  <c r="BB259" s="1"/>
  <c r="AZ260"/>
  <c r="BB260" s="1"/>
  <c r="AZ261"/>
  <c r="BB261" s="1"/>
  <c r="AZ262"/>
  <c r="AZ263"/>
  <c r="BB263" s="1"/>
  <c r="AZ264"/>
  <c r="BB264" s="1"/>
  <c r="AZ265"/>
  <c r="BB265" s="1"/>
  <c r="AZ266"/>
  <c r="AZ267"/>
  <c r="BB267" s="1"/>
  <c r="AZ268"/>
  <c r="AZ269"/>
  <c r="BB269" s="1"/>
  <c r="AZ270"/>
  <c r="BB270" s="1"/>
  <c r="AZ271"/>
  <c r="BB271" s="1"/>
  <c r="AZ272"/>
  <c r="BB272" s="1"/>
  <c r="AZ273"/>
  <c r="BB273" s="1"/>
  <c r="AZ274"/>
  <c r="AZ275"/>
  <c r="BB275" s="1"/>
  <c r="AZ320"/>
  <c r="BB320" s="1"/>
  <c r="AZ321"/>
  <c r="BB321" s="1"/>
  <c r="AZ417"/>
  <c r="BB417" s="1"/>
  <c r="AR235"/>
  <c r="AT235" s="1"/>
  <c r="AR236"/>
  <c r="AT236" s="1"/>
  <c r="AR237"/>
  <c r="AT237" s="1"/>
  <c r="AR238"/>
  <c r="AT238" s="1"/>
  <c r="AR239"/>
  <c r="AT239" s="1"/>
  <c r="AR240"/>
  <c r="AT240" s="1"/>
  <c r="AR241"/>
  <c r="AT241" s="1"/>
  <c r="AR242"/>
  <c r="AT242" s="1"/>
  <c r="AR243"/>
  <c r="AT243" s="1"/>
  <c r="AR244"/>
  <c r="AT244" s="1"/>
  <c r="AR245"/>
  <c r="AT245" s="1"/>
  <c r="AR246"/>
  <c r="AT246" s="1"/>
  <c r="AR247"/>
  <c r="AT247" s="1"/>
  <c r="AR248"/>
  <c r="AT248" s="1"/>
  <c r="AR249"/>
  <c r="AT249" s="1"/>
  <c r="AR250"/>
  <c r="AT250" s="1"/>
  <c r="AR251"/>
  <c r="AT251" s="1"/>
  <c r="AR252"/>
  <c r="AT252" s="1"/>
  <c r="AR253"/>
  <c r="AT253" s="1"/>
  <c r="AR254"/>
  <c r="AT254" s="1"/>
  <c r="AR255"/>
  <c r="AT255" s="1"/>
  <c r="AR256"/>
  <c r="AT256" s="1"/>
  <c r="AR257"/>
  <c r="AT257" s="1"/>
  <c r="AR258"/>
  <c r="AT258" s="1"/>
  <c r="AR259"/>
  <c r="AT259" s="1"/>
  <c r="AR260"/>
  <c r="AT260" s="1"/>
  <c r="AR261"/>
  <c r="AT261" s="1"/>
  <c r="AR262"/>
  <c r="AT262" s="1"/>
  <c r="AR263"/>
  <c r="AT263" s="1"/>
  <c r="AR264"/>
  <c r="AT264" s="1"/>
  <c r="AR265"/>
  <c r="AT265" s="1"/>
  <c r="AR266"/>
  <c r="AT266" s="1"/>
  <c r="AR267"/>
  <c r="AT267" s="1"/>
  <c r="AR268"/>
  <c r="AT268" s="1"/>
  <c r="AR269"/>
  <c r="AT269" s="1"/>
  <c r="AR270"/>
  <c r="AT270" s="1"/>
  <c r="AR271"/>
  <c r="AT271" s="1"/>
  <c r="AR272"/>
  <c r="AT272" s="1"/>
  <c r="AR273"/>
  <c r="AT273" s="1"/>
  <c r="AR274"/>
  <c r="AT274" s="1"/>
  <c r="AR275"/>
  <c r="AT275" s="1"/>
  <c r="AR417"/>
  <c r="AT417" s="1"/>
  <c r="AZ234"/>
  <c r="BB234" s="1"/>
  <c r="AZ233"/>
  <c r="BB233" s="1"/>
  <c r="AZ213"/>
  <c r="BB213" s="1"/>
  <c r="AZ212"/>
  <c r="BB212" s="1"/>
  <c r="AZ210"/>
  <c r="BB210" s="1"/>
  <c r="AZ209"/>
  <c r="AZ208"/>
  <c r="BB208" s="1"/>
  <c r="AZ207"/>
  <c r="BB207" s="1"/>
  <c r="AZ206"/>
  <c r="BB206" s="1"/>
  <c r="AZ205"/>
  <c r="BB205" s="1"/>
  <c r="AZ204"/>
  <c r="BB204" s="1"/>
  <c r="AR234"/>
  <c r="AT234" s="1"/>
  <c r="AR233"/>
  <c r="AT233" s="1"/>
  <c r="AR232"/>
  <c r="AT232" s="1"/>
  <c r="AR231"/>
  <c r="AT231" s="1"/>
  <c r="AR213"/>
  <c r="AT213" s="1"/>
  <c r="AR212"/>
  <c r="AT212" s="1"/>
  <c r="AR211"/>
  <c r="AT211" s="1"/>
  <c r="AR210"/>
  <c r="AT210" s="1"/>
  <c r="AR209"/>
  <c r="AT209" s="1"/>
  <c r="AR208"/>
  <c r="AT208" s="1"/>
  <c r="AR207"/>
  <c r="AT207" s="1"/>
  <c r="AR206"/>
  <c r="AT206" s="1"/>
  <c r="AR205"/>
  <c r="AT205" s="1"/>
  <c r="AR204"/>
  <c r="AT204" s="1"/>
  <c r="AN417"/>
  <c r="AP417" s="1"/>
  <c r="AN321"/>
  <c r="AP321" s="1"/>
  <c r="AN234"/>
  <c r="AP234" s="1"/>
  <c r="AN233"/>
  <c r="AP233" s="1"/>
  <c r="AN232"/>
  <c r="AP232" s="1"/>
  <c r="AN231"/>
  <c r="AP231" s="1"/>
  <c r="AN213"/>
  <c r="AP213" s="1"/>
  <c r="AN212"/>
  <c r="AP212" s="1"/>
  <c r="AN211"/>
  <c r="AP211" s="1"/>
  <c r="AN210"/>
  <c r="AP210" s="1"/>
  <c r="AN209"/>
  <c r="AP209" s="1"/>
  <c r="AN208"/>
  <c r="AP208" s="1"/>
  <c r="AN207"/>
  <c r="AP207" s="1"/>
  <c r="AN206"/>
  <c r="AP206" s="1"/>
  <c r="AN205"/>
  <c r="AP205" s="1"/>
  <c r="AN204"/>
  <c r="AP204" s="1"/>
  <c r="AV202"/>
  <c r="AX202" s="1"/>
  <c r="AV201"/>
  <c r="AV200"/>
  <c r="AV199"/>
  <c r="AX199" s="1"/>
  <c r="AV198"/>
  <c r="AX198" s="1"/>
  <c r="AV197"/>
  <c r="AV196"/>
  <c r="AV195"/>
  <c r="AX195" s="1"/>
  <c r="AV194"/>
  <c r="AV193"/>
  <c r="AX193" s="1"/>
  <c r="AV192"/>
  <c r="AX192" s="1"/>
  <c r="AV191"/>
  <c r="AX191" s="1"/>
  <c r="AV190"/>
  <c r="AX190" s="1"/>
  <c r="AV189"/>
  <c r="AV188"/>
  <c r="AV187"/>
  <c r="AX187" s="1"/>
  <c r="AV186"/>
  <c r="AV185"/>
  <c r="AX185" s="1"/>
  <c r="AV184"/>
  <c r="AX184" s="1"/>
  <c r="AV183"/>
  <c r="AV182"/>
  <c r="AX182" s="1"/>
  <c r="AV181"/>
  <c r="AX181" s="1"/>
  <c r="AV180"/>
  <c r="AV179"/>
  <c r="AV178"/>
  <c r="AX178" s="1"/>
  <c r="AV177"/>
  <c r="AX177" s="1"/>
  <c r="AV176"/>
  <c r="AX176" s="1"/>
  <c r="AV175"/>
  <c r="AX175" s="1"/>
  <c r="AV174"/>
  <c r="AX174" s="1"/>
  <c r="AV173"/>
  <c r="AX173" s="1"/>
  <c r="AV172"/>
  <c r="AX172" s="1"/>
  <c r="AV171"/>
  <c r="AX171" s="1"/>
  <c r="AV170"/>
  <c r="AV169"/>
  <c r="AV168"/>
  <c r="AX168" s="1"/>
  <c r="AV167"/>
  <c r="AX167" s="1"/>
  <c r="AV166"/>
  <c r="AX166" s="1"/>
  <c r="AV165"/>
  <c r="AV164"/>
  <c r="AX164" s="1"/>
  <c r="AV163"/>
  <c r="AX163" s="1"/>
  <c r="AV162"/>
  <c r="AX162" s="1"/>
  <c r="AV161"/>
  <c r="AX161" s="1"/>
  <c r="AV160"/>
  <c r="AV159"/>
  <c r="AX159" s="1"/>
  <c r="AV158"/>
  <c r="AX158" s="1"/>
  <c r="AV157"/>
  <c r="AX157" s="1"/>
  <c r="AV156"/>
  <c r="AX156" s="1"/>
  <c r="AV155"/>
  <c r="AX155" s="1"/>
  <c r="AV154"/>
  <c r="AX154" s="1"/>
  <c r="AV153"/>
  <c r="AX153" s="1"/>
  <c r="AV152"/>
  <c r="AX152" s="1"/>
  <c r="AV151"/>
  <c r="AX151" s="1"/>
  <c r="AV150"/>
  <c r="AX150" s="1"/>
  <c r="AV149"/>
  <c r="AX149" s="1"/>
  <c r="AV148"/>
  <c r="AX148" s="1"/>
  <c r="AV147"/>
  <c r="AX147" s="1"/>
  <c r="AV146"/>
  <c r="AX146" s="1"/>
  <c r="AV145"/>
  <c r="AX145" s="1"/>
  <c r="AV144"/>
  <c r="AX144" s="1"/>
  <c r="AV143"/>
  <c r="AX143" s="1"/>
  <c r="AV142"/>
  <c r="AX142" s="1"/>
  <c r="AV141"/>
  <c r="AX141" s="1"/>
  <c r="AV140"/>
  <c r="AX140" s="1"/>
  <c r="AV139"/>
  <c r="AX139" s="1"/>
  <c r="AV138"/>
  <c r="AX138" s="1"/>
  <c r="AV137"/>
  <c r="AX137" s="1"/>
  <c r="AV136"/>
  <c r="AX136" s="1"/>
  <c r="AV135"/>
  <c r="AX135" s="1"/>
  <c r="AV134"/>
  <c r="AX134" s="1"/>
  <c r="AV133"/>
  <c r="AX133" s="1"/>
  <c r="AV132"/>
  <c r="AX132" s="1"/>
  <c r="AV131"/>
  <c r="AX131" s="1"/>
  <c r="AV130"/>
  <c r="AX130" s="1"/>
  <c r="AV129"/>
  <c r="AX129" s="1"/>
  <c r="AV128"/>
  <c r="AX128" s="1"/>
  <c r="AV127"/>
  <c r="AX127" s="1"/>
  <c r="AV126"/>
  <c r="AX126" s="1"/>
  <c r="AV125"/>
  <c r="AX125" s="1"/>
  <c r="AV124"/>
  <c r="AX124" s="1"/>
  <c r="AV123"/>
  <c r="AX123" s="1"/>
  <c r="AV122"/>
  <c r="AX122" s="1"/>
  <c r="AV121"/>
  <c r="AX121" s="1"/>
  <c r="AV120"/>
  <c r="AX120" s="1"/>
  <c r="AV119"/>
  <c r="AX119" s="1"/>
  <c r="AV118"/>
  <c r="AX118" s="1"/>
  <c r="AV117"/>
  <c r="AX117" s="1"/>
  <c r="AV115"/>
  <c r="AX115" s="1"/>
  <c r="AV114"/>
  <c r="AX114" s="1"/>
  <c r="AV113"/>
  <c r="AX113" s="1"/>
  <c r="AV112"/>
  <c r="AX112" s="1"/>
  <c r="AV111"/>
  <c r="AX111" s="1"/>
  <c r="AV110"/>
  <c r="AX110" s="1"/>
  <c r="AV109"/>
  <c r="AX109" s="1"/>
  <c r="AV108"/>
  <c r="AX108" s="1"/>
  <c r="AV107"/>
  <c r="AX107" s="1"/>
  <c r="AV106"/>
  <c r="AX106" s="1"/>
  <c r="AV105"/>
  <c r="AX105" s="1"/>
  <c r="AV104"/>
  <c r="AX104" s="1"/>
  <c r="AV103"/>
  <c r="AX103" s="1"/>
  <c r="AV102"/>
  <c r="AX102" s="1"/>
  <c r="AV101"/>
  <c r="AX101" s="1"/>
  <c r="AV100"/>
  <c r="AX100" s="1"/>
  <c r="AV99"/>
  <c r="AX99" s="1"/>
  <c r="AV98"/>
  <c r="AV97"/>
  <c r="AX97" s="1"/>
  <c r="AV96"/>
  <c r="AX96" s="1"/>
  <c r="AV95"/>
  <c r="AX95" s="1"/>
  <c r="AV94"/>
  <c r="AX94" s="1"/>
  <c r="AV93"/>
  <c r="AX93" s="1"/>
  <c r="AV92"/>
  <c r="AX92" s="1"/>
  <c r="AV91"/>
  <c r="AX91" s="1"/>
  <c r="AV90"/>
  <c r="AX90" s="1"/>
  <c r="AV89"/>
  <c r="AX89" s="1"/>
  <c r="AV88"/>
  <c r="AX88" s="1"/>
  <c r="AV87"/>
  <c r="AX87" s="1"/>
  <c r="AV86"/>
  <c r="AX86" s="1"/>
  <c r="AV85"/>
  <c r="AX85" s="1"/>
  <c r="AV84"/>
  <c r="AX84" s="1"/>
  <c r="AV83"/>
  <c r="AX83" s="1"/>
  <c r="AV82"/>
  <c r="AX82" s="1"/>
  <c r="AV81"/>
  <c r="AX81" s="1"/>
  <c r="AV80"/>
  <c r="AX80" s="1"/>
  <c r="AV79"/>
  <c r="AX79" s="1"/>
  <c r="AV78"/>
  <c r="AX78" s="1"/>
  <c r="AV77"/>
  <c r="AX77" s="1"/>
  <c r="AV76"/>
  <c r="AX76" s="1"/>
  <c r="AV75"/>
  <c r="AX75" s="1"/>
  <c r="AV74"/>
  <c r="AX74" s="1"/>
  <c r="AV73"/>
  <c r="AX73" s="1"/>
  <c r="AV72"/>
  <c r="AX72" s="1"/>
  <c r="AV71"/>
  <c r="AX71" s="1"/>
  <c r="AV70"/>
  <c r="AX70" s="1"/>
  <c r="AV69"/>
  <c r="AX69" s="1"/>
  <c r="AV68"/>
  <c r="AX68" s="1"/>
  <c r="AV67"/>
  <c r="AX67" s="1"/>
  <c r="AV65"/>
  <c r="AX65" s="1"/>
  <c r="AV64"/>
  <c r="AX64" s="1"/>
  <c r="AV63"/>
  <c r="AX63" s="1"/>
  <c r="AV62"/>
  <c r="AX62" s="1"/>
  <c r="AV61"/>
  <c r="AX61" s="1"/>
  <c r="AV60"/>
  <c r="AX60" s="1"/>
  <c r="AV59"/>
  <c r="AX59" s="1"/>
  <c r="AV58"/>
  <c r="AX58" s="1"/>
  <c r="AV57"/>
  <c r="AX57" s="1"/>
  <c r="AV56"/>
  <c r="AX56" s="1"/>
  <c r="AV55"/>
  <c r="AX55" s="1"/>
  <c r="AV54"/>
  <c r="AX54" s="1"/>
  <c r="AV53"/>
  <c r="AX53" s="1"/>
  <c r="AV52"/>
  <c r="AX52" s="1"/>
  <c r="AV51"/>
  <c r="AX51" s="1"/>
  <c r="AV50"/>
  <c r="AX50" s="1"/>
  <c r="AV49"/>
  <c r="AX49" s="1"/>
  <c r="AV48"/>
  <c r="AX48" s="1"/>
  <c r="AV47"/>
  <c r="AX47" s="1"/>
  <c r="AV46"/>
  <c r="AX46" s="1"/>
  <c r="AV45"/>
  <c r="AX45" s="1"/>
  <c r="AV44"/>
  <c r="AX44" s="1"/>
  <c r="AV42"/>
  <c r="AX42" s="1"/>
  <c r="AV41"/>
  <c r="AX41" s="1"/>
  <c r="AV40"/>
  <c r="AX40" s="1"/>
  <c r="AV39"/>
  <c r="AX39" s="1"/>
  <c r="AV38"/>
  <c r="AX38" s="1"/>
  <c r="AV37"/>
  <c r="AX37" s="1"/>
  <c r="AV36"/>
  <c r="AX36" s="1"/>
  <c r="AV35"/>
  <c r="AX35" s="1"/>
  <c r="AV34"/>
  <c r="AX34" s="1"/>
  <c r="AV33"/>
  <c r="AX33" s="1"/>
  <c r="AV32"/>
  <c r="AX32" s="1"/>
  <c r="AV30"/>
  <c r="AX30" s="1"/>
  <c r="AV29"/>
  <c r="AX29" s="1"/>
  <c r="AV28"/>
  <c r="AX28" s="1"/>
  <c r="AV27"/>
  <c r="AX27" s="1"/>
  <c r="AV26"/>
  <c r="AX26" s="1"/>
  <c r="AV25"/>
  <c r="AX25" s="1"/>
  <c r="AV24"/>
  <c r="AX24" s="1"/>
  <c r="AV23"/>
  <c r="AX23" s="1"/>
  <c r="AV22"/>
  <c r="AX22" s="1"/>
  <c r="AV21"/>
  <c r="AX21" s="1"/>
  <c r="AV20"/>
  <c r="AX20" s="1"/>
  <c r="AV19"/>
  <c r="AX19" s="1"/>
  <c r="AV18"/>
  <c r="AX18" s="1"/>
  <c r="AV17"/>
  <c r="AX17" s="1"/>
  <c r="AV16"/>
  <c r="AX16" s="1"/>
  <c r="AV15"/>
  <c r="AX15" s="1"/>
  <c r="AV14"/>
  <c r="AX14" s="1"/>
  <c r="AV13"/>
  <c r="AX13" s="1"/>
  <c r="AV12"/>
  <c r="AX12" s="1"/>
  <c r="AV11"/>
  <c r="AX11" s="1"/>
  <c r="AV10"/>
  <c r="AX10" s="1"/>
  <c r="AV9"/>
  <c r="AV8"/>
  <c r="AX8" s="1"/>
  <c r="AV7"/>
  <c r="AX7" s="1"/>
  <c r="AV6"/>
  <c r="AX6" s="1"/>
  <c r="AV5"/>
  <c r="AX5" s="1"/>
  <c r="AZ203"/>
  <c r="BB203" s="1"/>
  <c r="AZ202"/>
  <c r="BB202" s="1"/>
  <c r="AZ201"/>
  <c r="BB201" s="1"/>
  <c r="AZ200"/>
  <c r="BB200" s="1"/>
  <c r="AZ199"/>
  <c r="BB199" s="1"/>
  <c r="AZ198"/>
  <c r="BB198" s="1"/>
  <c r="AZ197"/>
  <c r="BB197" s="1"/>
  <c r="AZ196"/>
  <c r="BB196" s="1"/>
  <c r="AZ195"/>
  <c r="BB195" s="1"/>
  <c r="AZ194"/>
  <c r="BB194" s="1"/>
  <c r="AZ193"/>
  <c r="BB193" s="1"/>
  <c r="AZ192"/>
  <c r="BB192" s="1"/>
  <c r="AZ191"/>
  <c r="BB191" s="1"/>
  <c r="AZ190"/>
  <c r="BB190" s="1"/>
  <c r="AZ189"/>
  <c r="BB189" s="1"/>
  <c r="AZ188"/>
  <c r="BB188" s="1"/>
  <c r="AZ187"/>
  <c r="BB187" s="1"/>
  <c r="AZ186"/>
  <c r="BB186" s="1"/>
  <c r="AZ185"/>
  <c r="BB185" s="1"/>
  <c r="AZ184"/>
  <c r="BB184" s="1"/>
  <c r="AZ183"/>
  <c r="BB183" s="1"/>
  <c r="AZ182"/>
  <c r="BB182" s="1"/>
  <c r="AZ181"/>
  <c r="BB181" s="1"/>
  <c r="AZ180"/>
  <c r="BB180" s="1"/>
  <c r="AZ179"/>
  <c r="AZ177"/>
  <c r="BB177" s="1"/>
  <c r="AZ176"/>
  <c r="BB176" s="1"/>
  <c r="AZ175"/>
  <c r="BB175" s="1"/>
  <c r="AZ174"/>
  <c r="BB174" s="1"/>
  <c r="AZ173"/>
  <c r="BB173" s="1"/>
  <c r="AZ172"/>
  <c r="BB172" s="1"/>
  <c r="AZ171"/>
  <c r="BB171" s="1"/>
  <c r="AZ170"/>
  <c r="BB170" s="1"/>
  <c r="AZ169"/>
  <c r="BB169" s="1"/>
  <c r="AZ168"/>
  <c r="BB168" s="1"/>
  <c r="AZ167"/>
  <c r="BB167" s="1"/>
  <c r="AZ166"/>
  <c r="BB166" s="1"/>
  <c r="AZ165"/>
  <c r="BB165" s="1"/>
  <c r="AZ164"/>
  <c r="BB164" s="1"/>
  <c r="AZ163"/>
  <c r="BB163" s="1"/>
  <c r="AZ162"/>
  <c r="BB162" s="1"/>
  <c r="AZ161"/>
  <c r="BB161" s="1"/>
  <c r="AZ160"/>
  <c r="BB160" s="1"/>
  <c r="AZ159"/>
  <c r="BB159" s="1"/>
  <c r="AZ158"/>
  <c r="BB158" s="1"/>
  <c r="AZ157"/>
  <c r="BB157" s="1"/>
  <c r="AZ156"/>
  <c r="BB156" s="1"/>
  <c r="AZ155"/>
  <c r="BB155" s="1"/>
  <c r="AZ154"/>
  <c r="BB154" s="1"/>
  <c r="AZ153"/>
  <c r="BB153" s="1"/>
  <c r="AZ152"/>
  <c r="BB152" s="1"/>
  <c r="AZ151"/>
  <c r="BB151" s="1"/>
  <c r="AZ150"/>
  <c r="BB150" s="1"/>
  <c r="AZ149"/>
  <c r="BB149" s="1"/>
  <c r="AZ148"/>
  <c r="BB148" s="1"/>
  <c r="AZ147"/>
  <c r="BB147" s="1"/>
  <c r="AZ146"/>
  <c r="BB146" s="1"/>
  <c r="AZ145"/>
  <c r="BB145" s="1"/>
  <c r="AZ144"/>
  <c r="BB144" s="1"/>
  <c r="AZ143"/>
  <c r="BB143" s="1"/>
  <c r="AZ142"/>
  <c r="BB142" s="1"/>
  <c r="AZ141"/>
  <c r="BB141" s="1"/>
  <c r="AR203"/>
  <c r="AT203" s="1"/>
  <c r="AR202"/>
  <c r="AR201"/>
  <c r="AT201" s="1"/>
  <c r="AR200"/>
  <c r="AT200" s="1"/>
  <c r="AR199"/>
  <c r="AT199" s="1"/>
  <c r="AR198"/>
  <c r="AT198" s="1"/>
  <c r="AR197"/>
  <c r="AT197" s="1"/>
  <c r="AR196"/>
  <c r="AT196" s="1"/>
  <c r="AR195"/>
  <c r="AT195" s="1"/>
  <c r="AR194"/>
  <c r="AT194" s="1"/>
  <c r="AR193"/>
  <c r="AT193" s="1"/>
  <c r="AR192"/>
  <c r="AT192" s="1"/>
  <c r="AR191"/>
  <c r="AT191" s="1"/>
  <c r="AR190"/>
  <c r="AT190" s="1"/>
  <c r="AR189"/>
  <c r="AT189" s="1"/>
  <c r="AR188"/>
  <c r="AT188" s="1"/>
  <c r="AR187"/>
  <c r="AT187" s="1"/>
  <c r="AR186"/>
  <c r="AT186" s="1"/>
  <c r="AR185"/>
  <c r="AT185" s="1"/>
  <c r="AR184"/>
  <c r="AT184" s="1"/>
  <c r="AR183"/>
  <c r="AT183" s="1"/>
  <c r="AR182"/>
  <c r="AR181"/>
  <c r="AT181" s="1"/>
  <c r="AR180"/>
  <c r="AT180" s="1"/>
  <c r="AR179"/>
  <c r="AT179" s="1"/>
  <c r="AR178"/>
  <c r="AT178" s="1"/>
  <c r="AR177"/>
  <c r="AT177" s="1"/>
  <c r="AR176"/>
  <c r="AR175"/>
  <c r="AT175" s="1"/>
  <c r="AR174"/>
  <c r="AR173"/>
  <c r="AR172"/>
  <c r="AR171"/>
  <c r="AT171" s="1"/>
  <c r="AR170"/>
  <c r="AT170" s="1"/>
  <c r="AR169"/>
  <c r="AT169" s="1"/>
  <c r="AR168"/>
  <c r="AT168" s="1"/>
  <c r="AR167"/>
  <c r="AT167" s="1"/>
  <c r="AR166"/>
  <c r="AT166" s="1"/>
  <c r="AR165"/>
  <c r="AT165" s="1"/>
  <c r="AR163"/>
  <c r="AR162"/>
  <c r="AT162" s="1"/>
  <c r="AR161"/>
  <c r="AT161" s="1"/>
  <c r="AR160"/>
  <c r="AT160" s="1"/>
  <c r="AR159"/>
  <c r="AT159" s="1"/>
  <c r="AR158"/>
  <c r="AT158" s="1"/>
  <c r="AR157"/>
  <c r="AR156"/>
  <c r="AR155"/>
  <c r="AR154"/>
  <c r="AR153"/>
  <c r="AT153" s="1"/>
  <c r="AR152"/>
  <c r="AR151"/>
  <c r="AT151" s="1"/>
  <c r="AR150"/>
  <c r="AN203"/>
  <c r="AP203" s="1"/>
  <c r="AN202"/>
  <c r="AP202" s="1"/>
  <c r="AN201"/>
  <c r="AP201" s="1"/>
  <c r="AN200"/>
  <c r="AP200" s="1"/>
  <c r="AN199"/>
  <c r="AP199" s="1"/>
  <c r="AN198"/>
  <c r="AP198" s="1"/>
  <c r="AN197"/>
  <c r="AP197" s="1"/>
  <c r="AN196"/>
  <c r="AP196" s="1"/>
  <c r="AN195"/>
  <c r="AP195" s="1"/>
  <c r="AN194"/>
  <c r="AP194" s="1"/>
  <c r="AN193"/>
  <c r="AP193" s="1"/>
  <c r="AN192"/>
  <c r="AP192" s="1"/>
  <c r="AN191"/>
  <c r="AP191" s="1"/>
  <c r="AN190"/>
  <c r="AP190" s="1"/>
  <c r="AN189"/>
  <c r="AP189" s="1"/>
  <c r="AN188"/>
  <c r="AP188" s="1"/>
  <c r="AN187"/>
  <c r="AP187" s="1"/>
  <c r="AN186"/>
  <c r="AP186" s="1"/>
  <c r="AN185"/>
  <c r="AP185" s="1"/>
  <c r="AN184"/>
  <c r="AP184" s="1"/>
  <c r="AN183"/>
  <c r="AP183" s="1"/>
  <c r="AN182"/>
  <c r="AP182" s="1"/>
  <c r="AN181"/>
  <c r="AP181" s="1"/>
  <c r="AN180"/>
  <c r="AP180" s="1"/>
  <c r="AN179"/>
  <c r="AP179" s="1"/>
  <c r="AN178"/>
  <c r="AP178" s="1"/>
  <c r="AN177"/>
  <c r="AP177" s="1"/>
  <c r="AN176"/>
  <c r="AP176" s="1"/>
  <c r="AN175"/>
  <c r="AP175" s="1"/>
  <c r="AN174"/>
  <c r="AP174" s="1"/>
  <c r="AN173"/>
  <c r="AP173" s="1"/>
  <c r="AN172"/>
  <c r="AP172" s="1"/>
  <c r="AN171"/>
  <c r="AP171" s="1"/>
  <c r="AN170"/>
  <c r="AP170" s="1"/>
  <c r="AN169"/>
  <c r="AP169" s="1"/>
  <c r="AN168"/>
  <c r="AP168" s="1"/>
  <c r="AN167"/>
  <c r="AP167" s="1"/>
  <c r="AN166"/>
  <c r="AP166" s="1"/>
  <c r="AN165"/>
  <c r="AP165" s="1"/>
  <c r="AN164"/>
  <c r="AP164" s="1"/>
  <c r="AN163"/>
  <c r="AP163" s="1"/>
  <c r="AN162"/>
  <c r="AP162" s="1"/>
  <c r="AN160"/>
  <c r="AP160" s="1"/>
  <c r="AN159"/>
  <c r="AP159" s="1"/>
  <c r="AR149"/>
  <c r="AT149" s="1"/>
  <c r="AR148"/>
  <c r="AT148" s="1"/>
  <c r="AR147"/>
  <c r="AR146"/>
  <c r="AR145"/>
  <c r="AR144"/>
  <c r="AR143"/>
  <c r="AT143" s="1"/>
  <c r="AR142"/>
  <c r="AT142" s="1"/>
  <c r="AR141"/>
  <c r="AT141" s="1"/>
  <c r="AF104"/>
  <c r="AH104" s="1"/>
  <c r="AF105"/>
  <c r="AH105" s="1"/>
  <c r="AF106"/>
  <c r="AH106" s="1"/>
  <c r="AF107"/>
  <c r="AH107" s="1"/>
  <c r="AF108"/>
  <c r="AH108" s="1"/>
  <c r="AF109"/>
  <c r="AH109" s="1"/>
  <c r="AF110"/>
  <c r="AH110" s="1"/>
  <c r="AF111"/>
  <c r="AH111" s="1"/>
  <c r="AF112"/>
  <c r="AH112" s="1"/>
  <c r="AF113"/>
  <c r="AH113" s="1"/>
  <c r="AF114"/>
  <c r="AH114" s="1"/>
  <c r="AF115"/>
  <c r="AH115" s="1"/>
  <c r="AF117"/>
  <c r="AH117" s="1"/>
  <c r="AF118"/>
  <c r="AH118" s="1"/>
  <c r="AF119"/>
  <c r="AH119" s="1"/>
  <c r="AF120"/>
  <c r="AH120" s="1"/>
  <c r="AF121"/>
  <c r="AH121" s="1"/>
  <c r="AF122"/>
  <c r="AH122" s="1"/>
  <c r="AF123"/>
  <c r="AH123" s="1"/>
  <c r="AF124"/>
  <c r="AH124" s="1"/>
  <c r="AF125"/>
  <c r="AF126"/>
  <c r="AH126" s="1"/>
  <c r="AF127"/>
  <c r="AH127" s="1"/>
  <c r="AF128"/>
  <c r="AH128" s="1"/>
  <c r="AF129"/>
  <c r="AH129" s="1"/>
  <c r="AF130"/>
  <c r="AH130" s="1"/>
  <c r="AF131"/>
  <c r="AH131" s="1"/>
  <c r="AF132"/>
  <c r="AH132" s="1"/>
  <c r="AF133"/>
  <c r="AH133" s="1"/>
  <c r="AF134"/>
  <c r="AH134" s="1"/>
  <c r="AF135"/>
  <c r="AH135" s="1"/>
  <c r="AF136"/>
  <c r="AH136" s="1"/>
  <c r="AF137"/>
  <c r="AH137" s="1"/>
  <c r="AF138"/>
  <c r="AH138" s="1"/>
  <c r="AF139"/>
  <c r="AH139" s="1"/>
  <c r="AF140"/>
  <c r="AH140" s="1"/>
  <c r="AF99"/>
  <c r="AH99" s="1"/>
  <c r="AF100"/>
  <c r="AH100" s="1"/>
  <c r="AF101"/>
  <c r="AH101" s="1"/>
  <c r="AF102"/>
  <c r="AH102" s="1"/>
  <c r="AF103"/>
  <c r="AH103" s="1"/>
  <c r="AZ74"/>
  <c r="BB74" s="1"/>
  <c r="AZ75"/>
  <c r="BB75" s="1"/>
  <c r="AZ76"/>
  <c r="BB76" s="1"/>
  <c r="AZ77"/>
  <c r="BB77" s="1"/>
  <c r="AZ78"/>
  <c r="BB78" s="1"/>
  <c r="AZ79"/>
  <c r="BB79" s="1"/>
  <c r="AZ80"/>
  <c r="BB80" s="1"/>
  <c r="AZ81"/>
  <c r="BB81" s="1"/>
  <c r="AZ82"/>
  <c r="BB82" s="1"/>
  <c r="AZ83"/>
  <c r="BB83" s="1"/>
  <c r="AZ84"/>
  <c r="BB84" s="1"/>
  <c r="AZ85"/>
  <c r="BB85" s="1"/>
  <c r="AZ86"/>
  <c r="BB86" s="1"/>
  <c r="AZ87"/>
  <c r="BB87" s="1"/>
  <c r="AZ88"/>
  <c r="BB88" s="1"/>
  <c r="AZ89"/>
  <c r="BB89" s="1"/>
  <c r="AZ90"/>
  <c r="BB90" s="1"/>
  <c r="AZ91"/>
  <c r="BB91" s="1"/>
  <c r="AZ92"/>
  <c r="BB92" s="1"/>
  <c r="AZ93"/>
  <c r="BB93" s="1"/>
  <c r="AZ94"/>
  <c r="BB94" s="1"/>
  <c r="AZ95"/>
  <c r="BB95" s="1"/>
  <c r="AZ96"/>
  <c r="BB96" s="1"/>
  <c r="AZ97"/>
  <c r="BB97" s="1"/>
  <c r="AZ98"/>
  <c r="BB98" s="1"/>
  <c r="AZ99"/>
  <c r="BB99" s="1"/>
  <c r="AZ100"/>
  <c r="BB100" s="1"/>
  <c r="AZ101"/>
  <c r="BB101" s="1"/>
  <c r="AZ102"/>
  <c r="BB102" s="1"/>
  <c r="AZ103"/>
  <c r="BB103" s="1"/>
  <c r="AZ104"/>
  <c r="BB104" s="1"/>
  <c r="AZ105"/>
  <c r="BB105" s="1"/>
  <c r="AZ106"/>
  <c r="BB106" s="1"/>
  <c r="AZ107"/>
  <c r="BB107" s="1"/>
  <c r="AZ108"/>
  <c r="BB108" s="1"/>
  <c r="AZ109"/>
  <c r="BB109" s="1"/>
  <c r="AZ110"/>
  <c r="BB110" s="1"/>
  <c r="AZ111"/>
  <c r="BB111" s="1"/>
  <c r="AZ112"/>
  <c r="BB112" s="1"/>
  <c r="AZ113"/>
  <c r="BB113" s="1"/>
  <c r="AZ114"/>
  <c r="BB114" s="1"/>
  <c r="AZ115"/>
  <c r="BB115" s="1"/>
  <c r="AZ117"/>
  <c r="BB117" s="1"/>
  <c r="AZ118"/>
  <c r="BB118" s="1"/>
  <c r="AZ119"/>
  <c r="BB119" s="1"/>
  <c r="AZ120"/>
  <c r="BB120" s="1"/>
  <c r="AZ121"/>
  <c r="BB121" s="1"/>
  <c r="AZ122"/>
  <c r="BB122" s="1"/>
  <c r="AZ123"/>
  <c r="BB123" s="1"/>
  <c r="AZ124"/>
  <c r="BB124" s="1"/>
  <c r="AZ125"/>
  <c r="BB125" s="1"/>
  <c r="AZ126"/>
  <c r="BB126" s="1"/>
  <c r="AZ127"/>
  <c r="BB127" s="1"/>
  <c r="AZ128"/>
  <c r="BB128" s="1"/>
  <c r="AZ129"/>
  <c r="BB129" s="1"/>
  <c r="AZ130"/>
  <c r="BB130" s="1"/>
  <c r="AZ131"/>
  <c r="BB131" s="1"/>
  <c r="AZ132"/>
  <c r="AZ133"/>
  <c r="BB133" s="1"/>
  <c r="AZ134"/>
  <c r="BB134" s="1"/>
  <c r="AZ135"/>
  <c r="BB135" s="1"/>
  <c r="AZ136"/>
  <c r="BB136" s="1"/>
  <c r="AZ137"/>
  <c r="BB137" s="1"/>
  <c r="AZ138"/>
  <c r="BB138" s="1"/>
  <c r="AZ139"/>
  <c r="BB139" s="1"/>
  <c r="AZ140"/>
  <c r="BB140" s="1"/>
  <c r="AR126"/>
  <c r="AR127"/>
  <c r="AR128"/>
  <c r="AT128" s="1"/>
  <c r="AR129"/>
  <c r="AT129" s="1"/>
  <c r="AR130"/>
  <c r="AR131"/>
  <c r="AR132"/>
  <c r="AT132" s="1"/>
  <c r="AR133"/>
  <c r="AR134"/>
  <c r="AR135"/>
  <c r="AR136"/>
  <c r="AR137"/>
  <c r="AR138"/>
  <c r="AR122"/>
  <c r="AR123"/>
  <c r="AT123" s="1"/>
  <c r="AR124"/>
  <c r="AT124" s="1"/>
  <c r="AR125"/>
  <c r="AT125" s="1"/>
  <c r="AR139"/>
  <c r="AT139" s="1"/>
  <c r="AN101"/>
  <c r="AN102"/>
  <c r="AN103"/>
  <c r="AN104"/>
  <c r="AN105"/>
  <c r="AN106"/>
  <c r="AN107"/>
  <c r="AN108"/>
  <c r="AN109"/>
  <c r="AN110"/>
  <c r="AN111"/>
  <c r="AN112"/>
  <c r="AP112" s="1"/>
  <c r="AN113"/>
  <c r="AP113" s="1"/>
  <c r="AN114"/>
  <c r="AP114" s="1"/>
  <c r="AN115"/>
  <c r="AN117"/>
  <c r="AP117" s="1"/>
  <c r="AN118"/>
  <c r="AN119"/>
  <c r="AN120"/>
  <c r="AP120" s="1"/>
  <c r="AN121"/>
  <c r="AN122"/>
  <c r="AP122" s="1"/>
  <c r="AN123"/>
  <c r="AN124"/>
  <c r="AN125"/>
  <c r="AP125" s="1"/>
  <c r="AN126"/>
  <c r="AP126" s="1"/>
  <c r="AN127"/>
  <c r="AP127" s="1"/>
  <c r="AN128"/>
  <c r="AP128" s="1"/>
  <c r="AN129"/>
  <c r="AP129" s="1"/>
  <c r="AN130"/>
  <c r="AP130" s="1"/>
  <c r="AN131"/>
  <c r="AP131" s="1"/>
  <c r="AN132"/>
  <c r="AP132" s="1"/>
  <c r="AN133"/>
  <c r="AP133" s="1"/>
  <c r="AN134"/>
  <c r="AP134" s="1"/>
  <c r="AN135"/>
  <c r="AP135" s="1"/>
  <c r="AN136"/>
  <c r="AP136" s="1"/>
  <c r="AN137"/>
  <c r="AP137" s="1"/>
  <c r="AN138"/>
  <c r="AP138" s="1"/>
  <c r="AN139"/>
  <c r="AP139" s="1"/>
  <c r="AJ102"/>
  <c r="AL102" s="1"/>
  <c r="AJ103"/>
  <c r="AL103" s="1"/>
  <c r="AJ104"/>
  <c r="AL104" s="1"/>
  <c r="AJ105"/>
  <c r="AJ106"/>
  <c r="AL106" s="1"/>
  <c r="AJ107"/>
  <c r="AL107" s="1"/>
  <c r="AJ108"/>
  <c r="AL108" s="1"/>
  <c r="AJ109"/>
  <c r="AL109" s="1"/>
  <c r="AJ110"/>
  <c r="AL110" s="1"/>
  <c r="AJ111"/>
  <c r="AL111" s="1"/>
  <c r="AJ112"/>
  <c r="AL112" s="1"/>
  <c r="AJ113"/>
  <c r="AL113" s="1"/>
  <c r="AJ114"/>
  <c r="AL114" s="1"/>
  <c r="AJ115"/>
  <c r="AL115" s="1"/>
  <c r="AJ117"/>
  <c r="AL117" s="1"/>
  <c r="AJ118"/>
  <c r="AL118" s="1"/>
  <c r="AJ119"/>
  <c r="AL119" s="1"/>
  <c r="AJ120"/>
  <c r="AL120" s="1"/>
  <c r="AJ121"/>
  <c r="AL121" s="1"/>
  <c r="AJ122"/>
  <c r="AL122" s="1"/>
  <c r="AJ123"/>
  <c r="AL123" s="1"/>
  <c r="AJ124"/>
  <c r="AL124" s="1"/>
  <c r="AJ125"/>
  <c r="AL125" s="1"/>
  <c r="AJ126"/>
  <c r="AL126" s="1"/>
  <c r="AJ127"/>
  <c r="AL127" s="1"/>
  <c r="AJ128"/>
  <c r="AL128" s="1"/>
  <c r="AJ129"/>
  <c r="AL129" s="1"/>
  <c r="AJ130"/>
  <c r="AL130" s="1"/>
  <c r="AJ131"/>
  <c r="AL131" s="1"/>
  <c r="AJ132"/>
  <c r="AL132" s="1"/>
  <c r="AJ133"/>
  <c r="AL133" s="1"/>
  <c r="AJ134"/>
  <c r="AL134" s="1"/>
  <c r="AJ135"/>
  <c r="AL135" s="1"/>
  <c r="AJ136"/>
  <c r="AL136" s="1"/>
  <c r="AJ137"/>
  <c r="AL137" s="1"/>
  <c r="AJ138"/>
  <c r="AL138" s="1"/>
  <c r="AJ139"/>
  <c r="AL139" s="1"/>
  <c r="AJ101"/>
  <c r="AL101" s="1"/>
  <c r="AZ35"/>
  <c r="BB35" s="1"/>
  <c r="AZ36"/>
  <c r="BB36" s="1"/>
  <c r="AZ37"/>
  <c r="BB37" s="1"/>
  <c r="AZ38"/>
  <c r="BB38" s="1"/>
  <c r="AZ39"/>
  <c r="BB39" s="1"/>
  <c r="AZ40"/>
  <c r="BB40" s="1"/>
  <c r="AZ41"/>
  <c r="BB41" s="1"/>
  <c r="AZ42"/>
  <c r="BB42" s="1"/>
  <c r="AZ43"/>
  <c r="BB43" s="1"/>
  <c r="AZ44"/>
  <c r="BB44" s="1"/>
  <c r="AZ45"/>
  <c r="BB45" s="1"/>
  <c r="AZ46"/>
  <c r="BB46" s="1"/>
  <c r="AZ47"/>
  <c r="BB47" s="1"/>
  <c r="AZ48"/>
  <c r="BB48" s="1"/>
  <c r="AZ49"/>
  <c r="BB49" s="1"/>
  <c r="AZ50"/>
  <c r="BB50" s="1"/>
  <c r="AZ51"/>
  <c r="BB51" s="1"/>
  <c r="AZ52"/>
  <c r="BB52" s="1"/>
  <c r="AZ53"/>
  <c r="BB53" s="1"/>
  <c r="AZ54"/>
  <c r="BB54" s="1"/>
  <c r="AZ55"/>
  <c r="BB55" s="1"/>
  <c r="AZ56"/>
  <c r="BB56" s="1"/>
  <c r="AZ57"/>
  <c r="BB57" s="1"/>
  <c r="AZ58"/>
  <c r="BB58" s="1"/>
  <c r="AZ59"/>
  <c r="BB59" s="1"/>
  <c r="AZ60"/>
  <c r="BB60" s="1"/>
  <c r="AZ61"/>
  <c r="BB61" s="1"/>
  <c r="AZ62"/>
  <c r="BB62" s="1"/>
  <c r="AZ63"/>
  <c r="BB63" s="1"/>
  <c r="AZ64"/>
  <c r="BB64" s="1"/>
  <c r="AZ65"/>
  <c r="BB65" s="1"/>
  <c r="AZ66"/>
  <c r="BB66" s="1"/>
  <c r="AZ67"/>
  <c r="BB67" s="1"/>
  <c r="AZ68"/>
  <c r="BB68" s="1"/>
  <c r="AZ69"/>
  <c r="BB69" s="1"/>
  <c r="AZ70"/>
  <c r="BB70" s="1"/>
  <c r="AZ71"/>
  <c r="BB71" s="1"/>
  <c r="AZ72"/>
  <c r="AZ73"/>
  <c r="BB73" s="1"/>
  <c r="AZ34"/>
  <c r="BB34" s="1"/>
  <c r="AZ21"/>
  <c r="BB21" s="1"/>
  <c r="AZ22"/>
  <c r="BB22" s="1"/>
  <c r="AZ23"/>
  <c r="BB23" s="1"/>
  <c r="AZ24"/>
  <c r="BB24" s="1"/>
  <c r="AZ25"/>
  <c r="BB25" s="1"/>
  <c r="AZ26"/>
  <c r="BB26" s="1"/>
  <c r="AZ27"/>
  <c r="BB27" s="1"/>
  <c r="AZ28"/>
  <c r="BB28" s="1"/>
  <c r="AZ29"/>
  <c r="BB29" s="1"/>
  <c r="AZ30"/>
  <c r="BB30" s="1"/>
  <c r="AZ31"/>
  <c r="BB31" s="1"/>
  <c r="AZ32"/>
  <c r="BB32" s="1"/>
  <c r="AZ33"/>
  <c r="BB33" s="1"/>
  <c r="AZ8"/>
  <c r="BB8" s="1"/>
  <c r="BB9"/>
  <c r="AZ10"/>
  <c r="BB10" s="1"/>
  <c r="AZ11"/>
  <c r="BB11" s="1"/>
  <c r="AZ12"/>
  <c r="BB12" s="1"/>
  <c r="AZ13"/>
  <c r="BB13" s="1"/>
  <c r="AZ14"/>
  <c r="BB14" s="1"/>
  <c r="AZ15"/>
  <c r="BB15" s="1"/>
  <c r="AZ16"/>
  <c r="BB16" s="1"/>
  <c r="AZ17"/>
  <c r="BB17" s="1"/>
  <c r="AZ18"/>
  <c r="BB18" s="1"/>
  <c r="AZ19"/>
  <c r="BB19" s="1"/>
  <c r="AZ20"/>
  <c r="BB20" s="1"/>
  <c r="AZ6"/>
  <c r="BB6" s="1"/>
  <c r="AZ7"/>
  <c r="BB7" s="1"/>
  <c r="AN34"/>
  <c r="AP34" s="1"/>
  <c r="AZ5"/>
  <c r="BB5" s="1"/>
  <c r="AR5"/>
  <c r="AT5" s="1"/>
  <c r="AN90"/>
  <c r="AP90" s="1"/>
  <c r="AB100"/>
  <c r="AD100" s="1"/>
  <c r="AR6"/>
  <c r="AT6" s="1"/>
  <c r="AR7"/>
  <c r="AT7" s="1"/>
  <c r="AR8"/>
  <c r="AT8" s="1"/>
  <c r="AR9"/>
  <c r="AT9" s="1"/>
  <c r="AR10"/>
  <c r="AT10" s="1"/>
  <c r="AR11"/>
  <c r="AT11" s="1"/>
  <c r="AR12"/>
  <c r="AT12" s="1"/>
  <c r="AR13"/>
  <c r="AT13" s="1"/>
  <c r="AR14"/>
  <c r="AT14" s="1"/>
  <c r="AR15"/>
  <c r="AT15" s="1"/>
  <c r="AR16"/>
  <c r="AT16" s="1"/>
  <c r="AR17"/>
  <c r="AT17" s="1"/>
  <c r="AR18"/>
  <c r="AT18" s="1"/>
  <c r="AR19"/>
  <c r="AT19" s="1"/>
  <c r="AR20"/>
  <c r="AT20" s="1"/>
  <c r="AR21"/>
  <c r="AT21" s="1"/>
  <c r="AR22"/>
  <c r="AT22" s="1"/>
  <c r="AR23"/>
  <c r="AT23" s="1"/>
  <c r="AR24"/>
  <c r="AT24" s="1"/>
  <c r="AR25"/>
  <c r="AT25" s="1"/>
  <c r="AR26"/>
  <c r="AT26" s="1"/>
  <c r="AR27"/>
  <c r="AT27" s="1"/>
  <c r="AR28"/>
  <c r="AT28" s="1"/>
  <c r="AR29"/>
  <c r="AT29" s="1"/>
  <c r="AR30"/>
  <c r="AT30" s="1"/>
  <c r="AR31"/>
  <c r="AT31" s="1"/>
  <c r="AR33"/>
  <c r="AT33" s="1"/>
  <c r="AR34"/>
  <c r="AT34" s="1"/>
  <c r="AR35"/>
  <c r="AT35" s="1"/>
  <c r="AR36"/>
  <c r="AT36" s="1"/>
  <c r="AR37"/>
  <c r="AT37" s="1"/>
  <c r="AR38"/>
  <c r="AT38" s="1"/>
  <c r="AR39"/>
  <c r="AT39" s="1"/>
  <c r="AR40"/>
  <c r="AT40" s="1"/>
  <c r="AR41"/>
  <c r="AT41" s="1"/>
  <c r="AR42"/>
  <c r="AT42" s="1"/>
  <c r="AR43"/>
  <c r="AT43" s="1"/>
  <c r="AR44"/>
  <c r="AT44" s="1"/>
  <c r="AR45"/>
  <c r="AT45" s="1"/>
  <c r="AR46"/>
  <c r="AT46" s="1"/>
  <c r="AR47"/>
  <c r="AT47" s="1"/>
  <c r="AR48"/>
  <c r="AT48" s="1"/>
  <c r="AR49"/>
  <c r="AT49" s="1"/>
  <c r="AR50"/>
  <c r="AT50" s="1"/>
  <c r="AR51"/>
  <c r="AT51" s="1"/>
  <c r="AR52"/>
  <c r="AT52" s="1"/>
  <c r="AR53"/>
  <c r="AT53" s="1"/>
  <c r="AR54"/>
  <c r="AT54" s="1"/>
  <c r="AR55"/>
  <c r="AT55" s="1"/>
  <c r="AR56"/>
  <c r="AT56" s="1"/>
  <c r="AR57"/>
  <c r="AT57" s="1"/>
  <c r="AR58"/>
  <c r="AT58" s="1"/>
  <c r="AR59"/>
  <c r="AT59" s="1"/>
  <c r="AR60"/>
  <c r="AT60" s="1"/>
  <c r="AR61"/>
  <c r="AT61" s="1"/>
  <c r="AR62"/>
  <c r="AT62" s="1"/>
  <c r="AR63"/>
  <c r="AT63" s="1"/>
  <c r="AR64"/>
  <c r="AT64" s="1"/>
  <c r="AR65"/>
  <c r="AT65" s="1"/>
  <c r="AR66"/>
  <c r="AT66" s="1"/>
  <c r="AR67"/>
  <c r="AT67" s="1"/>
  <c r="AR68"/>
  <c r="AT68" s="1"/>
  <c r="AR69"/>
  <c r="AT69" s="1"/>
  <c r="AR70"/>
  <c r="AT70" s="1"/>
  <c r="AR71"/>
  <c r="AT71" s="1"/>
  <c r="AR72"/>
  <c r="AT72" s="1"/>
  <c r="AR73"/>
  <c r="AT73" s="1"/>
  <c r="AR74"/>
  <c r="AT74" s="1"/>
  <c r="AR75"/>
  <c r="AT75" s="1"/>
  <c r="AR76"/>
  <c r="AT76" s="1"/>
  <c r="AR77"/>
  <c r="AT77" s="1"/>
  <c r="AR78"/>
  <c r="AT78" s="1"/>
  <c r="AR79"/>
  <c r="AT79" s="1"/>
  <c r="AR80"/>
  <c r="AT80" s="1"/>
  <c r="AR81"/>
  <c r="AT81" s="1"/>
  <c r="AR82"/>
  <c r="AT82" s="1"/>
  <c r="AR83"/>
  <c r="AT83" s="1"/>
  <c r="AR84"/>
  <c r="AT84" s="1"/>
  <c r="AR85"/>
  <c r="AT85" s="1"/>
  <c r="AR86"/>
  <c r="AT86" s="1"/>
  <c r="AR87"/>
  <c r="AT87" s="1"/>
  <c r="AR88"/>
  <c r="AT88" s="1"/>
  <c r="AR89"/>
  <c r="AT89" s="1"/>
  <c r="AR90"/>
  <c r="AT90" s="1"/>
  <c r="AR91"/>
  <c r="AT91" s="1"/>
  <c r="AR92"/>
  <c r="AT92" s="1"/>
  <c r="AR93"/>
  <c r="AT93" s="1"/>
  <c r="AR94"/>
  <c r="AT94" s="1"/>
  <c r="AR95"/>
  <c r="AT95" s="1"/>
  <c r="AR96"/>
  <c r="AT96" s="1"/>
  <c r="AR97"/>
  <c r="AT97" s="1"/>
  <c r="AR98"/>
  <c r="AR99"/>
  <c r="AT99" s="1"/>
  <c r="AR100"/>
  <c r="AT100" s="1"/>
  <c r="AR101"/>
  <c r="AT101" s="1"/>
  <c r="AR102"/>
  <c r="AR103"/>
  <c r="AT103" s="1"/>
  <c r="AT104"/>
  <c r="AR105"/>
  <c r="AT105" s="1"/>
  <c r="AR106"/>
  <c r="AR107"/>
  <c r="AT107" s="1"/>
  <c r="AR108"/>
  <c r="AT108" s="1"/>
  <c r="AR109"/>
  <c r="AT109" s="1"/>
  <c r="AR110"/>
  <c r="AT110" s="1"/>
  <c r="AR111"/>
  <c r="AT111" s="1"/>
  <c r="AR112"/>
  <c r="AR113"/>
  <c r="AR114"/>
  <c r="AR115"/>
  <c r="AR117"/>
  <c r="AR118"/>
  <c r="AT118" s="1"/>
  <c r="AR119"/>
  <c r="AT119" s="1"/>
  <c r="AR120"/>
  <c r="AT120" s="1"/>
  <c r="AR121"/>
  <c r="AT121" s="1"/>
  <c r="AR140"/>
  <c r="AN58"/>
  <c r="AP58" s="1"/>
  <c r="AN97"/>
  <c r="AP97" s="1"/>
  <c r="P85"/>
  <c r="R85" s="1"/>
  <c r="T85"/>
  <c r="V85" s="1"/>
  <c r="X85"/>
  <c r="Z85" s="1"/>
  <c r="AB85"/>
  <c r="AD85" s="1"/>
  <c r="AF85"/>
  <c r="AH85" s="1"/>
  <c r="P86"/>
  <c r="R86" s="1"/>
  <c r="T86"/>
  <c r="V86" s="1"/>
  <c r="X86"/>
  <c r="Z86" s="1"/>
  <c r="AB86"/>
  <c r="AD86" s="1"/>
  <c r="AF86"/>
  <c r="AH86" s="1"/>
  <c r="P87"/>
  <c r="R87" s="1"/>
  <c r="T87"/>
  <c r="V87" s="1"/>
  <c r="X87"/>
  <c r="Z87" s="1"/>
  <c r="AB87"/>
  <c r="AD87" s="1"/>
  <c r="AF87"/>
  <c r="AH87" s="1"/>
  <c r="P88"/>
  <c r="R88" s="1"/>
  <c r="T88"/>
  <c r="V88" s="1"/>
  <c r="X88"/>
  <c r="Z88" s="1"/>
  <c r="AB88"/>
  <c r="AD88" s="1"/>
  <c r="AF88"/>
  <c r="AH88" s="1"/>
  <c r="P89"/>
  <c r="R89" s="1"/>
  <c r="T89"/>
  <c r="V89" s="1"/>
  <c r="X89"/>
  <c r="Z89" s="1"/>
  <c r="AB89"/>
  <c r="AD89" s="1"/>
  <c r="AF89"/>
  <c r="AH89" s="1"/>
  <c r="P90"/>
  <c r="R90" s="1"/>
  <c r="T90"/>
  <c r="V90" s="1"/>
  <c r="X90"/>
  <c r="Z90" s="1"/>
  <c r="AB90"/>
  <c r="AD90" s="1"/>
  <c r="AF90"/>
  <c r="AH90" s="1"/>
  <c r="P91"/>
  <c r="R91" s="1"/>
  <c r="T91"/>
  <c r="V91" s="1"/>
  <c r="X91"/>
  <c r="Z91" s="1"/>
  <c r="AB91"/>
  <c r="AD91" s="1"/>
  <c r="AF91"/>
  <c r="AH91" s="1"/>
  <c r="P92"/>
  <c r="R92" s="1"/>
  <c r="T92"/>
  <c r="V92" s="1"/>
  <c r="X92"/>
  <c r="Z92" s="1"/>
  <c r="AB92"/>
  <c r="AF92"/>
  <c r="P93"/>
  <c r="R93" s="1"/>
  <c r="T93"/>
  <c r="X93"/>
  <c r="Z93" s="1"/>
  <c r="AB93"/>
  <c r="AD93" s="1"/>
  <c r="AF93"/>
  <c r="AH93" s="1"/>
  <c r="P94"/>
  <c r="R94" s="1"/>
  <c r="T94"/>
  <c r="V94" s="1"/>
  <c r="X94"/>
  <c r="Z94" s="1"/>
  <c r="AB94"/>
  <c r="AD94" s="1"/>
  <c r="AF94"/>
  <c r="AH94" s="1"/>
  <c r="P95"/>
  <c r="R95" s="1"/>
  <c r="T95"/>
  <c r="V95" s="1"/>
  <c r="X95"/>
  <c r="Z95" s="1"/>
  <c r="AB95"/>
  <c r="AD95" s="1"/>
  <c r="AF95"/>
  <c r="AH95" s="1"/>
  <c r="P96"/>
  <c r="R96" s="1"/>
  <c r="T96"/>
  <c r="V96" s="1"/>
  <c r="X96"/>
  <c r="Z96" s="1"/>
  <c r="AB96"/>
  <c r="AD96" s="1"/>
  <c r="AF96"/>
  <c r="AH96" s="1"/>
  <c r="P97"/>
  <c r="R97" s="1"/>
  <c r="T97"/>
  <c r="V97" s="1"/>
  <c r="X97"/>
  <c r="Z97" s="1"/>
  <c r="AB97"/>
  <c r="AD97" s="1"/>
  <c r="AF97"/>
  <c r="AH97" s="1"/>
  <c r="P98"/>
  <c r="R98" s="1"/>
  <c r="T98"/>
  <c r="V98" s="1"/>
  <c r="X98"/>
  <c r="Z98" s="1"/>
  <c r="AB98"/>
  <c r="AD98" s="1"/>
  <c r="AF98"/>
  <c r="AH98" s="1"/>
  <c r="T99"/>
  <c r="V99" s="1"/>
  <c r="X99"/>
  <c r="Z99" s="1"/>
  <c r="AB99"/>
  <c r="AD99" s="1"/>
  <c r="AN6"/>
  <c r="AP6" s="1"/>
  <c r="AN7"/>
  <c r="AP7" s="1"/>
  <c r="AN8"/>
  <c r="AP8" s="1"/>
  <c r="AN9"/>
  <c r="AP9" s="1"/>
  <c r="AN10"/>
  <c r="AP10" s="1"/>
  <c r="AN11"/>
  <c r="AP11" s="1"/>
  <c r="AN12"/>
  <c r="AP12" s="1"/>
  <c r="AN13"/>
  <c r="AP13" s="1"/>
  <c r="AN14"/>
  <c r="AP14" s="1"/>
  <c r="AN15"/>
  <c r="AP15" s="1"/>
  <c r="AN16"/>
  <c r="AP16" s="1"/>
  <c r="AN17"/>
  <c r="AP17" s="1"/>
  <c r="AN18"/>
  <c r="AP18" s="1"/>
  <c r="AN19"/>
  <c r="AP19" s="1"/>
  <c r="AN20"/>
  <c r="AP20" s="1"/>
  <c r="AN21"/>
  <c r="AN22"/>
  <c r="AP22" s="1"/>
  <c r="AN23"/>
  <c r="AP23" s="1"/>
  <c r="AN24"/>
  <c r="AP24" s="1"/>
  <c r="AN25"/>
  <c r="AP25" s="1"/>
  <c r="AN26"/>
  <c r="AP26" s="1"/>
  <c r="AN27"/>
  <c r="AP27" s="1"/>
  <c r="AN28"/>
  <c r="AP28" s="1"/>
  <c r="AN29"/>
  <c r="AP29" s="1"/>
  <c r="AN30"/>
  <c r="AP30" s="1"/>
  <c r="AN31"/>
  <c r="AP31" s="1"/>
  <c r="AN32"/>
  <c r="AP32" s="1"/>
  <c r="AN33"/>
  <c r="AP33" s="1"/>
  <c r="AN35"/>
  <c r="AP35" s="1"/>
  <c r="AN36"/>
  <c r="AP36" s="1"/>
  <c r="AN37"/>
  <c r="AP37" s="1"/>
  <c r="AN38"/>
  <c r="AP38" s="1"/>
  <c r="AN39"/>
  <c r="AP39" s="1"/>
  <c r="AN40"/>
  <c r="AP40" s="1"/>
  <c r="AN41"/>
  <c r="AP41" s="1"/>
  <c r="AN42"/>
  <c r="AP42" s="1"/>
  <c r="AN43"/>
  <c r="AP43" s="1"/>
  <c r="AN44"/>
  <c r="AP44" s="1"/>
  <c r="AN46"/>
  <c r="AP46" s="1"/>
  <c r="AN47"/>
  <c r="AP47" s="1"/>
  <c r="AN48"/>
  <c r="AP48" s="1"/>
  <c r="AN49"/>
  <c r="AP49" s="1"/>
  <c r="AN50"/>
  <c r="AP50" s="1"/>
  <c r="AN51"/>
  <c r="AP51" s="1"/>
  <c r="AN52"/>
  <c r="AP52" s="1"/>
  <c r="AN53"/>
  <c r="AP53" s="1"/>
  <c r="AN54"/>
  <c r="AP54" s="1"/>
  <c r="AN55"/>
  <c r="AP55" s="1"/>
  <c r="AN56"/>
  <c r="AP56" s="1"/>
  <c r="AN57"/>
  <c r="AP57" s="1"/>
  <c r="AN59"/>
  <c r="AP59" s="1"/>
  <c r="AN60"/>
  <c r="AP60" s="1"/>
  <c r="AN61"/>
  <c r="AP61" s="1"/>
  <c r="AN62"/>
  <c r="AP62" s="1"/>
  <c r="AN63"/>
  <c r="AP63" s="1"/>
  <c r="AN64"/>
  <c r="AP64" s="1"/>
  <c r="AN65"/>
  <c r="AP65" s="1"/>
  <c r="AN66"/>
  <c r="AP66" s="1"/>
  <c r="AN67"/>
  <c r="AP67" s="1"/>
  <c r="AN68"/>
  <c r="AP68" s="1"/>
  <c r="AN69"/>
  <c r="AP69" s="1"/>
  <c r="AN70"/>
  <c r="AP70" s="1"/>
  <c r="AN71"/>
  <c r="AP71" s="1"/>
  <c r="AN72"/>
  <c r="AP72" s="1"/>
  <c r="AN73"/>
  <c r="AP73" s="1"/>
  <c r="AN74"/>
  <c r="AP74" s="1"/>
  <c r="AN75"/>
  <c r="AP75" s="1"/>
  <c r="AN76"/>
  <c r="AP76" s="1"/>
  <c r="AN77"/>
  <c r="AP77" s="1"/>
  <c r="AN78"/>
  <c r="AP78" s="1"/>
  <c r="AN79"/>
  <c r="AP79" s="1"/>
  <c r="AN80"/>
  <c r="AP80" s="1"/>
  <c r="AN81"/>
  <c r="AP81" s="1"/>
  <c r="AN82"/>
  <c r="AP82" s="1"/>
  <c r="AN83"/>
  <c r="AP83" s="1"/>
  <c r="AN84"/>
  <c r="AP84" s="1"/>
  <c r="AN85"/>
  <c r="AP85" s="1"/>
  <c r="AN98"/>
  <c r="AN99"/>
  <c r="AP99" s="1"/>
  <c r="AN100"/>
  <c r="AP100" s="1"/>
  <c r="AN5"/>
  <c r="AP5" s="1"/>
  <c r="AJ5"/>
  <c r="AL5" s="1"/>
  <c r="AJ6"/>
  <c r="AL6" s="1"/>
  <c r="AJ7"/>
  <c r="AL7" s="1"/>
  <c r="AJ8"/>
  <c r="AL8" s="1"/>
  <c r="AJ9"/>
  <c r="AL9" s="1"/>
  <c r="AJ10"/>
  <c r="AL10" s="1"/>
  <c r="AJ11"/>
  <c r="AL11" s="1"/>
  <c r="AJ12"/>
  <c r="AL12" s="1"/>
  <c r="AJ13"/>
  <c r="AL13" s="1"/>
  <c r="AJ14"/>
  <c r="AL14" s="1"/>
  <c r="AJ15"/>
  <c r="AL15" s="1"/>
  <c r="AJ16"/>
  <c r="AL16" s="1"/>
  <c r="AJ17"/>
  <c r="AL17" s="1"/>
  <c r="AJ18"/>
  <c r="AL18" s="1"/>
  <c r="AJ19"/>
  <c r="AL19" s="1"/>
  <c r="AJ20"/>
  <c r="AL20" s="1"/>
  <c r="AJ21"/>
  <c r="AL21" s="1"/>
  <c r="AJ22"/>
  <c r="AL22" s="1"/>
  <c r="AJ23"/>
  <c r="AL23" s="1"/>
  <c r="AJ24"/>
  <c r="AL24" s="1"/>
  <c r="AJ25"/>
  <c r="AL25" s="1"/>
  <c r="AJ26"/>
  <c r="AL26" s="1"/>
  <c r="AJ27"/>
  <c r="AL27" s="1"/>
  <c r="AJ28"/>
  <c r="AL28" s="1"/>
  <c r="AJ29"/>
  <c r="AL29" s="1"/>
  <c r="AJ30"/>
  <c r="AL30" s="1"/>
  <c r="AJ31"/>
  <c r="AL31" s="1"/>
  <c r="AJ32"/>
  <c r="AL32" s="1"/>
  <c r="AJ33"/>
  <c r="AL33" s="1"/>
  <c r="AJ34"/>
  <c r="AL34" s="1"/>
  <c r="AJ35"/>
  <c r="AL35" s="1"/>
  <c r="AJ36"/>
  <c r="AL36" s="1"/>
  <c r="AJ37"/>
  <c r="AL37" s="1"/>
  <c r="AJ38"/>
  <c r="AL38" s="1"/>
  <c r="AJ39"/>
  <c r="AL39" s="1"/>
  <c r="AJ40"/>
  <c r="AL40" s="1"/>
  <c r="AJ41"/>
  <c r="AL41" s="1"/>
  <c r="AJ42"/>
  <c r="AL42" s="1"/>
  <c r="AJ43"/>
  <c r="AL43" s="1"/>
  <c r="AJ44"/>
  <c r="AL44" s="1"/>
  <c r="AJ45"/>
  <c r="AL45" s="1"/>
  <c r="AJ46"/>
  <c r="AL46" s="1"/>
  <c r="AJ47"/>
  <c r="AL47" s="1"/>
  <c r="AJ49"/>
  <c r="AL49" s="1"/>
  <c r="AJ50"/>
  <c r="AL50" s="1"/>
  <c r="AJ51"/>
  <c r="AL51" s="1"/>
  <c r="AJ52"/>
  <c r="AL52" s="1"/>
  <c r="AJ53"/>
  <c r="AL53" s="1"/>
  <c r="AJ54"/>
  <c r="AL54" s="1"/>
  <c r="AJ55"/>
  <c r="AL55" s="1"/>
  <c r="AJ56"/>
  <c r="AL56" s="1"/>
  <c r="AJ57"/>
  <c r="AL57" s="1"/>
  <c r="AJ58"/>
  <c r="AL58" s="1"/>
  <c r="AJ59"/>
  <c r="AL59" s="1"/>
  <c r="AJ60"/>
  <c r="AL60" s="1"/>
  <c r="AJ61"/>
  <c r="AL61" s="1"/>
  <c r="AJ62"/>
  <c r="AL62" s="1"/>
  <c r="AJ63"/>
  <c r="AL63" s="1"/>
  <c r="AJ64"/>
  <c r="AL64" s="1"/>
  <c r="AJ65"/>
  <c r="AL65" s="1"/>
  <c r="AJ66"/>
  <c r="AL66" s="1"/>
  <c r="AJ67"/>
  <c r="AL67" s="1"/>
  <c r="AJ68"/>
  <c r="AL68" s="1"/>
  <c r="AJ69"/>
  <c r="AL69" s="1"/>
  <c r="AJ70"/>
  <c r="AL70" s="1"/>
  <c r="AJ71"/>
  <c r="AL71" s="1"/>
  <c r="AJ72"/>
  <c r="AL72" s="1"/>
  <c r="AJ73"/>
  <c r="AL73" s="1"/>
  <c r="AJ75"/>
  <c r="AL75" s="1"/>
  <c r="AJ76"/>
  <c r="AL76" s="1"/>
  <c r="AJ77"/>
  <c r="AL77" s="1"/>
  <c r="AJ78"/>
  <c r="AL78" s="1"/>
  <c r="AJ79"/>
  <c r="AL79" s="1"/>
  <c r="AJ80"/>
  <c r="AL80" s="1"/>
  <c r="AJ81"/>
  <c r="AL81" s="1"/>
  <c r="AJ82"/>
  <c r="AL82" s="1"/>
  <c r="AJ83"/>
  <c r="AJ84"/>
  <c r="AL84" s="1"/>
  <c r="AJ85"/>
  <c r="AL85" s="1"/>
  <c r="AJ98"/>
  <c r="AL98" s="1"/>
  <c r="AJ99"/>
  <c r="AL99" s="1"/>
  <c r="AJ100"/>
  <c r="AL100" s="1"/>
  <c r="AJ417"/>
  <c r="AL417" s="1"/>
  <c r="AJ74"/>
  <c r="AL74" s="1"/>
  <c r="T5"/>
  <c r="V5" s="1"/>
  <c r="AF83"/>
  <c r="AH83" s="1"/>
  <c r="AF67"/>
  <c r="AH67" s="1"/>
  <c r="AF68"/>
  <c r="AH68" s="1"/>
  <c r="AF69"/>
  <c r="AH69" s="1"/>
  <c r="AF70"/>
  <c r="AH70" s="1"/>
  <c r="AF71"/>
  <c r="AH71" s="1"/>
  <c r="AF72"/>
  <c r="AH72" s="1"/>
  <c r="AF73"/>
  <c r="AH73" s="1"/>
  <c r="AF74"/>
  <c r="AH74" s="1"/>
  <c r="AF75"/>
  <c r="AH75" s="1"/>
  <c r="AF76"/>
  <c r="AH76" s="1"/>
  <c r="AF77"/>
  <c r="AH77" s="1"/>
  <c r="AF78"/>
  <c r="AH78" s="1"/>
  <c r="AF79"/>
  <c r="AH79" s="1"/>
  <c r="AF80"/>
  <c r="AH80" s="1"/>
  <c r="AF81"/>
  <c r="AF82"/>
  <c r="AH82" s="1"/>
  <c r="AF84"/>
  <c r="AH84" s="1"/>
  <c r="AB67"/>
  <c r="AD67" s="1"/>
  <c r="AB68"/>
  <c r="AD68" s="1"/>
  <c r="AB69"/>
  <c r="AD69" s="1"/>
  <c r="AB70"/>
  <c r="AD70" s="1"/>
  <c r="AB71"/>
  <c r="AD71" s="1"/>
  <c r="AB72"/>
  <c r="AD72" s="1"/>
  <c r="AB73"/>
  <c r="AD73" s="1"/>
  <c r="AB74"/>
  <c r="AD74" s="1"/>
  <c r="AB75"/>
  <c r="AD75" s="1"/>
  <c r="AB76"/>
  <c r="AD76" s="1"/>
  <c r="AB77"/>
  <c r="AD77" s="1"/>
  <c r="AB78"/>
  <c r="AD78" s="1"/>
  <c r="AB79"/>
  <c r="AD79" s="1"/>
  <c r="AB80"/>
  <c r="AD80" s="1"/>
  <c r="AB81"/>
  <c r="AD81" s="1"/>
  <c r="AB82"/>
  <c r="AD82" s="1"/>
  <c r="AB83"/>
  <c r="AD83" s="1"/>
  <c r="AB84"/>
  <c r="AD84" s="1"/>
  <c r="X67"/>
  <c r="X68"/>
  <c r="Z68" s="1"/>
  <c r="X69"/>
  <c r="Z69" s="1"/>
  <c r="X70"/>
  <c r="Z70" s="1"/>
  <c r="X71"/>
  <c r="Z71" s="1"/>
  <c r="X72"/>
  <c r="Z72" s="1"/>
  <c r="X73"/>
  <c r="Z73" s="1"/>
  <c r="X74"/>
  <c r="Z74" s="1"/>
  <c r="X75"/>
  <c r="Z75" s="1"/>
  <c r="X76"/>
  <c r="Z76" s="1"/>
  <c r="X77"/>
  <c r="Z77" s="1"/>
  <c r="X78"/>
  <c r="Z78" s="1"/>
  <c r="X79"/>
  <c r="Z79" s="1"/>
  <c r="X80"/>
  <c r="Z80" s="1"/>
  <c r="X81"/>
  <c r="Z81" s="1"/>
  <c r="X82"/>
  <c r="Z82" s="1"/>
  <c r="X83"/>
  <c r="Z83" s="1"/>
  <c r="X84"/>
  <c r="Z84" s="1"/>
  <c r="T65"/>
  <c r="V65" s="1"/>
  <c r="T66"/>
  <c r="V66" s="1"/>
  <c r="T67"/>
  <c r="V67" s="1"/>
  <c r="T68"/>
  <c r="V68" s="1"/>
  <c r="T69"/>
  <c r="V69" s="1"/>
  <c r="T70"/>
  <c r="V70" s="1"/>
  <c r="T71"/>
  <c r="V71" s="1"/>
  <c r="T72"/>
  <c r="V72" s="1"/>
  <c r="T73"/>
  <c r="V73" s="1"/>
  <c r="T74"/>
  <c r="V74" s="1"/>
  <c r="T75"/>
  <c r="V75" s="1"/>
  <c r="T76"/>
  <c r="V76" s="1"/>
  <c r="T77"/>
  <c r="V77" s="1"/>
  <c r="T78"/>
  <c r="V78" s="1"/>
  <c r="T79"/>
  <c r="V79" s="1"/>
  <c r="T80"/>
  <c r="V80" s="1"/>
  <c r="T81"/>
  <c r="V81" s="1"/>
  <c r="T82"/>
  <c r="V82" s="1"/>
  <c r="T83"/>
  <c r="V83" s="1"/>
  <c r="T84"/>
  <c r="V84" s="1"/>
  <c r="T64"/>
  <c r="V64" s="1"/>
  <c r="P64"/>
  <c r="R64" s="1"/>
  <c r="P65"/>
  <c r="R65" s="1"/>
  <c r="P66"/>
  <c r="R66" s="1"/>
  <c r="P67"/>
  <c r="R67" s="1"/>
  <c r="P68"/>
  <c r="R68" s="1"/>
  <c r="P69"/>
  <c r="R69" s="1"/>
  <c r="P70"/>
  <c r="R70" s="1"/>
  <c r="P71"/>
  <c r="R71" s="1"/>
  <c r="P72"/>
  <c r="R72" s="1"/>
  <c r="P73"/>
  <c r="R73" s="1"/>
  <c r="P74"/>
  <c r="R74" s="1"/>
  <c r="P75"/>
  <c r="R75" s="1"/>
  <c r="P76"/>
  <c r="R76" s="1"/>
  <c r="P77"/>
  <c r="R77" s="1"/>
  <c r="P78"/>
  <c r="R78" s="1"/>
  <c r="P79"/>
  <c r="R79" s="1"/>
  <c r="P80"/>
  <c r="R80" s="1"/>
  <c r="P81"/>
  <c r="R81" s="1"/>
  <c r="P82"/>
  <c r="R82" s="1"/>
  <c r="P83"/>
  <c r="R83" s="1"/>
  <c r="AF66"/>
  <c r="AH66" s="1"/>
  <c r="AF65"/>
  <c r="AH65" s="1"/>
  <c r="AF64"/>
  <c r="AH64" s="1"/>
  <c r="AF63"/>
  <c r="AH63" s="1"/>
  <c r="AF62"/>
  <c r="AH62" s="1"/>
  <c r="AF61"/>
  <c r="AH61" s="1"/>
  <c r="AF60"/>
  <c r="AH60" s="1"/>
  <c r="AF59"/>
  <c r="AH59" s="1"/>
  <c r="AF58"/>
  <c r="AH58" s="1"/>
  <c r="AF57"/>
  <c r="AH57" s="1"/>
  <c r="AF56"/>
  <c r="AH56" s="1"/>
  <c r="AF55"/>
  <c r="AH55" s="1"/>
  <c r="AF54"/>
  <c r="AH54" s="1"/>
  <c r="AF53"/>
  <c r="AH53" s="1"/>
  <c r="AF52"/>
  <c r="AH52" s="1"/>
  <c r="AF51"/>
  <c r="AH51" s="1"/>
  <c r="AF50"/>
  <c r="AH50" s="1"/>
  <c r="AF49"/>
  <c r="AH49" s="1"/>
  <c r="AF48"/>
  <c r="AH48" s="1"/>
  <c r="AF47"/>
  <c r="AH47" s="1"/>
  <c r="AF46"/>
  <c r="AH46" s="1"/>
  <c r="AF45"/>
  <c r="AH45" s="1"/>
  <c r="AF44"/>
  <c r="AH44" s="1"/>
  <c r="AF43"/>
  <c r="AH43" s="1"/>
  <c r="AF42"/>
  <c r="AH42" s="1"/>
  <c r="AF41"/>
  <c r="AH41" s="1"/>
  <c r="AF40"/>
  <c r="AH40" s="1"/>
  <c r="AF39"/>
  <c r="AH39" s="1"/>
  <c r="AF38"/>
  <c r="AH38" s="1"/>
  <c r="AF37"/>
  <c r="AH37" s="1"/>
  <c r="AF36"/>
  <c r="AH36" s="1"/>
  <c r="AF35"/>
  <c r="AH35" s="1"/>
  <c r="AF34"/>
  <c r="AH34" s="1"/>
  <c r="AF33"/>
  <c r="AH33" s="1"/>
  <c r="AF32"/>
  <c r="AH32" s="1"/>
  <c r="AF31"/>
  <c r="AH31" s="1"/>
  <c r="AF30"/>
  <c r="AH30" s="1"/>
  <c r="AF29"/>
  <c r="AH29" s="1"/>
  <c r="AF28"/>
  <c r="AH28" s="1"/>
  <c r="AF27"/>
  <c r="AH27" s="1"/>
  <c r="AF26"/>
  <c r="AH26" s="1"/>
  <c r="AF25"/>
  <c r="AH25" s="1"/>
  <c r="AF24"/>
  <c r="AH24" s="1"/>
  <c r="AF23"/>
  <c r="AH23" s="1"/>
  <c r="AF22"/>
  <c r="AH22" s="1"/>
  <c r="AF21"/>
  <c r="AH21" s="1"/>
  <c r="AF20"/>
  <c r="AH20" s="1"/>
  <c r="AF19"/>
  <c r="AH19" s="1"/>
  <c r="AF18"/>
  <c r="AH18" s="1"/>
  <c r="AF17"/>
  <c r="AH17" s="1"/>
  <c r="AF16"/>
  <c r="AH16" s="1"/>
  <c r="AF15"/>
  <c r="AH15" s="1"/>
  <c r="AF14"/>
  <c r="AH14" s="1"/>
  <c r="AF13"/>
  <c r="AH13" s="1"/>
  <c r="AF12"/>
  <c r="AH12" s="1"/>
  <c r="AF11"/>
  <c r="AH11" s="1"/>
  <c r="AF10"/>
  <c r="AH10" s="1"/>
  <c r="AF9"/>
  <c r="AH9" s="1"/>
  <c r="AF8"/>
  <c r="AH8" s="1"/>
  <c r="AF7"/>
  <c r="AH7" s="1"/>
  <c r="AF6"/>
  <c r="AH6" s="1"/>
  <c r="AF5"/>
  <c r="AH5" s="1"/>
  <c r="AB66"/>
  <c r="AD66" s="1"/>
  <c r="AB65"/>
  <c r="AD65" s="1"/>
  <c r="AB64"/>
  <c r="AD64" s="1"/>
  <c r="AB63"/>
  <c r="AD63" s="1"/>
  <c r="AB62"/>
  <c r="AD62" s="1"/>
  <c r="AB61"/>
  <c r="AD61" s="1"/>
  <c r="AB60"/>
  <c r="AD60" s="1"/>
  <c r="AB59"/>
  <c r="AD59" s="1"/>
  <c r="AB58"/>
  <c r="AD58" s="1"/>
  <c r="AB57"/>
  <c r="AD57" s="1"/>
  <c r="AB56"/>
  <c r="AD56" s="1"/>
  <c r="AB55"/>
  <c r="AD55" s="1"/>
  <c r="AB54"/>
  <c r="AD54" s="1"/>
  <c r="AB53"/>
  <c r="AD53" s="1"/>
  <c r="AB52"/>
  <c r="AD52" s="1"/>
  <c r="AB51"/>
  <c r="AD51" s="1"/>
  <c r="AB50"/>
  <c r="AD50" s="1"/>
  <c r="AB49"/>
  <c r="AD49" s="1"/>
  <c r="AB48"/>
  <c r="AD48" s="1"/>
  <c r="AB47"/>
  <c r="AD47" s="1"/>
  <c r="AB46"/>
  <c r="AD46" s="1"/>
  <c r="AB45"/>
  <c r="AD45" s="1"/>
  <c r="AB44"/>
  <c r="AD44" s="1"/>
  <c r="AB43"/>
  <c r="AD43" s="1"/>
  <c r="AB42"/>
  <c r="AD42" s="1"/>
  <c r="AB41"/>
  <c r="AD41" s="1"/>
  <c r="AB40"/>
  <c r="AD40" s="1"/>
  <c r="AB39"/>
  <c r="AD39" s="1"/>
  <c r="AB38"/>
  <c r="AD38" s="1"/>
  <c r="AB37"/>
  <c r="AD37" s="1"/>
  <c r="AB36"/>
  <c r="AD36" s="1"/>
  <c r="AB35"/>
  <c r="AD35" s="1"/>
  <c r="AB34"/>
  <c r="AD34" s="1"/>
  <c r="AB33"/>
  <c r="AD33" s="1"/>
  <c r="AB32"/>
  <c r="AD32" s="1"/>
  <c r="AB31"/>
  <c r="AD31" s="1"/>
  <c r="AB30"/>
  <c r="AD30" s="1"/>
  <c r="AB29"/>
  <c r="AD29" s="1"/>
  <c r="AB28"/>
  <c r="AD28" s="1"/>
  <c r="AB27"/>
  <c r="AD27" s="1"/>
  <c r="AB26"/>
  <c r="AD26" s="1"/>
  <c r="AB25"/>
  <c r="AD25" s="1"/>
  <c r="AB24"/>
  <c r="AD24" s="1"/>
  <c r="AB23"/>
  <c r="AD23" s="1"/>
  <c r="AB22"/>
  <c r="AD22" s="1"/>
  <c r="AB21"/>
  <c r="AD21" s="1"/>
  <c r="AB20"/>
  <c r="AD20" s="1"/>
  <c r="AB19"/>
  <c r="AD19" s="1"/>
  <c r="AB18"/>
  <c r="AD18" s="1"/>
  <c r="AB17"/>
  <c r="AD17" s="1"/>
  <c r="AB16"/>
  <c r="AD16" s="1"/>
  <c r="AB15"/>
  <c r="AD15" s="1"/>
  <c r="AB14"/>
  <c r="AD14" s="1"/>
  <c r="AB13"/>
  <c r="AD13" s="1"/>
  <c r="AB12"/>
  <c r="AD12" s="1"/>
  <c r="AB11"/>
  <c r="AD11" s="1"/>
  <c r="AB10"/>
  <c r="AD10" s="1"/>
  <c r="AB9"/>
  <c r="AD9" s="1"/>
  <c r="AB8"/>
  <c r="AD8" s="1"/>
  <c r="AB7"/>
  <c r="AD7" s="1"/>
  <c r="AB6"/>
  <c r="AD6" s="1"/>
  <c r="AB5"/>
  <c r="AD5" s="1"/>
  <c r="X66"/>
  <c r="Z66" s="1"/>
  <c r="X65"/>
  <c r="Z65" s="1"/>
  <c r="X64"/>
  <c r="Z64" s="1"/>
  <c r="X63"/>
  <c r="Z63" s="1"/>
  <c r="X62"/>
  <c r="Z62" s="1"/>
  <c r="X61"/>
  <c r="Z61" s="1"/>
  <c r="X60"/>
  <c r="Z60" s="1"/>
  <c r="X59"/>
  <c r="Z59" s="1"/>
  <c r="X58"/>
  <c r="Z58" s="1"/>
  <c r="X57"/>
  <c r="Z57" s="1"/>
  <c r="X56"/>
  <c r="Z56" s="1"/>
  <c r="X55"/>
  <c r="Z55" s="1"/>
  <c r="X54"/>
  <c r="Z54" s="1"/>
  <c r="X53"/>
  <c r="Z53" s="1"/>
  <c r="X52"/>
  <c r="Z52" s="1"/>
  <c r="X51"/>
  <c r="Z51" s="1"/>
  <c r="X50"/>
  <c r="Z50" s="1"/>
  <c r="X49"/>
  <c r="Z49" s="1"/>
  <c r="X48"/>
  <c r="Z48" s="1"/>
  <c r="X47"/>
  <c r="Z47" s="1"/>
  <c r="X46"/>
  <c r="Z46" s="1"/>
  <c r="X45"/>
  <c r="Z45" s="1"/>
  <c r="X44"/>
  <c r="Z44" s="1"/>
  <c r="X43"/>
  <c r="Z43" s="1"/>
  <c r="X42"/>
  <c r="Z42" s="1"/>
  <c r="X41"/>
  <c r="Z41" s="1"/>
  <c r="X40"/>
  <c r="Z40" s="1"/>
  <c r="X39"/>
  <c r="Z39" s="1"/>
  <c r="X38"/>
  <c r="Z38" s="1"/>
  <c r="X37"/>
  <c r="Z37" s="1"/>
  <c r="X35"/>
  <c r="Z35" s="1"/>
  <c r="X34"/>
  <c r="Z34" s="1"/>
  <c r="X33"/>
  <c r="Z33" s="1"/>
  <c r="X32"/>
  <c r="Z32" s="1"/>
  <c r="X31"/>
  <c r="Z31" s="1"/>
  <c r="X30"/>
  <c r="Z30" s="1"/>
  <c r="X29"/>
  <c r="Z29" s="1"/>
  <c r="X28"/>
  <c r="Z28" s="1"/>
  <c r="X27"/>
  <c r="Z27" s="1"/>
  <c r="X26"/>
  <c r="Z26" s="1"/>
  <c r="X25"/>
  <c r="Z25" s="1"/>
  <c r="X24"/>
  <c r="Z24" s="1"/>
  <c r="X23"/>
  <c r="Z23" s="1"/>
  <c r="X22"/>
  <c r="Z22" s="1"/>
  <c r="X21"/>
  <c r="Z21" s="1"/>
  <c r="X20"/>
  <c r="Z20" s="1"/>
  <c r="X19"/>
  <c r="Z19" s="1"/>
  <c r="X18"/>
  <c r="Z18" s="1"/>
  <c r="X17"/>
  <c r="Z17" s="1"/>
  <c r="X16"/>
  <c r="Z16" s="1"/>
  <c r="X15"/>
  <c r="Z15" s="1"/>
  <c r="X14"/>
  <c r="Z14" s="1"/>
  <c r="X13"/>
  <c r="Z13" s="1"/>
  <c r="X12"/>
  <c r="Z12" s="1"/>
  <c r="X11"/>
  <c r="Z11" s="1"/>
  <c r="X10"/>
  <c r="Z10" s="1"/>
  <c r="X9"/>
  <c r="Z9" s="1"/>
  <c r="X8"/>
  <c r="Z8" s="1"/>
  <c r="X7"/>
  <c r="Z7" s="1"/>
  <c r="X6"/>
  <c r="Z6" s="1"/>
  <c r="X5"/>
  <c r="Z5" s="1"/>
  <c r="T63"/>
  <c r="V63" s="1"/>
  <c r="T62"/>
  <c r="V62" s="1"/>
  <c r="T61"/>
  <c r="V61" s="1"/>
  <c r="T60"/>
  <c r="V60" s="1"/>
  <c r="T59"/>
  <c r="V59" s="1"/>
  <c r="T58"/>
  <c r="V58" s="1"/>
  <c r="T57"/>
  <c r="V57" s="1"/>
  <c r="T56"/>
  <c r="V56" s="1"/>
  <c r="T55"/>
  <c r="V55" s="1"/>
  <c r="T54"/>
  <c r="V54" s="1"/>
  <c r="T53"/>
  <c r="V53" s="1"/>
  <c r="T52"/>
  <c r="V52" s="1"/>
  <c r="T51"/>
  <c r="V51" s="1"/>
  <c r="T50"/>
  <c r="V50" s="1"/>
  <c r="T49"/>
  <c r="V49" s="1"/>
  <c r="T48"/>
  <c r="V48" s="1"/>
  <c r="T47"/>
  <c r="V47" s="1"/>
  <c r="T46"/>
  <c r="V46" s="1"/>
  <c r="T45"/>
  <c r="V45" s="1"/>
  <c r="T44"/>
  <c r="V44" s="1"/>
  <c r="T43"/>
  <c r="V43" s="1"/>
  <c r="T42"/>
  <c r="V42" s="1"/>
  <c r="T41"/>
  <c r="V41" s="1"/>
  <c r="T40"/>
  <c r="V40" s="1"/>
  <c r="T39"/>
  <c r="V39" s="1"/>
  <c r="T38"/>
  <c r="V38" s="1"/>
  <c r="T37"/>
  <c r="V37" s="1"/>
  <c r="T36"/>
  <c r="V36" s="1"/>
  <c r="T35"/>
  <c r="V35" s="1"/>
  <c r="T34"/>
  <c r="V34" s="1"/>
  <c r="T33"/>
  <c r="V33" s="1"/>
  <c r="T32"/>
  <c r="V32" s="1"/>
  <c r="T31"/>
  <c r="V31" s="1"/>
  <c r="T30"/>
  <c r="V30" s="1"/>
  <c r="T29"/>
  <c r="V29" s="1"/>
  <c r="T28"/>
  <c r="V28" s="1"/>
  <c r="T27"/>
  <c r="V27" s="1"/>
  <c r="T26"/>
  <c r="V26" s="1"/>
  <c r="T25"/>
  <c r="V25" s="1"/>
  <c r="T24"/>
  <c r="V24" s="1"/>
  <c r="T23"/>
  <c r="V23" s="1"/>
  <c r="T22"/>
  <c r="V22" s="1"/>
  <c r="T21"/>
  <c r="V21" s="1"/>
  <c r="T20"/>
  <c r="V20" s="1"/>
  <c r="T19"/>
  <c r="V19" s="1"/>
  <c r="T18"/>
  <c r="V18" s="1"/>
  <c r="T17"/>
  <c r="V17" s="1"/>
  <c r="T16"/>
  <c r="V16" s="1"/>
  <c r="T15"/>
  <c r="V15" s="1"/>
  <c r="T14"/>
  <c r="V14" s="1"/>
  <c r="T13"/>
  <c r="V13" s="1"/>
  <c r="T12"/>
  <c r="V12" s="1"/>
  <c r="T11"/>
  <c r="V11" s="1"/>
  <c r="T10"/>
  <c r="V10" s="1"/>
  <c r="T9"/>
  <c r="V9" s="1"/>
  <c r="T8"/>
  <c r="V8" s="1"/>
  <c r="T7"/>
  <c r="V7" s="1"/>
  <c r="T6"/>
  <c r="V6" s="1"/>
  <c r="P84"/>
  <c r="R84" s="1"/>
  <c r="P63"/>
  <c r="R63" s="1"/>
  <c r="P62"/>
  <c r="R62" s="1"/>
  <c r="P61"/>
  <c r="R61" s="1"/>
  <c r="P60"/>
  <c r="R60" s="1"/>
  <c r="P59"/>
  <c r="R59" s="1"/>
  <c r="P58"/>
  <c r="R58" s="1"/>
  <c r="P57"/>
  <c r="R57" s="1"/>
  <c r="P56"/>
  <c r="R56" s="1"/>
  <c r="P55"/>
  <c r="R55" s="1"/>
  <c r="P54"/>
  <c r="R54" s="1"/>
  <c r="P53"/>
  <c r="R53" s="1"/>
  <c r="P52"/>
  <c r="R52" s="1"/>
  <c r="P51"/>
  <c r="R51" s="1"/>
  <c r="P50"/>
  <c r="R50" s="1"/>
  <c r="P49"/>
  <c r="R49" s="1"/>
  <c r="P48"/>
  <c r="R48" s="1"/>
  <c r="P47"/>
  <c r="R47" s="1"/>
  <c r="P46"/>
  <c r="R46" s="1"/>
  <c r="P45"/>
  <c r="R45" s="1"/>
  <c r="P44"/>
  <c r="R44" s="1"/>
  <c r="P43"/>
  <c r="R43" s="1"/>
  <c r="P42"/>
  <c r="R42" s="1"/>
  <c r="P41"/>
  <c r="R41" s="1"/>
  <c r="P40"/>
  <c r="R40" s="1"/>
  <c r="P39"/>
  <c r="R39" s="1"/>
  <c r="P38"/>
  <c r="R38" s="1"/>
  <c r="P37"/>
  <c r="R37" s="1"/>
  <c r="P36"/>
  <c r="R36" s="1"/>
  <c r="P35"/>
  <c r="R35" s="1"/>
  <c r="P34"/>
  <c r="R34" s="1"/>
  <c r="P33"/>
  <c r="R33" s="1"/>
  <c r="P32"/>
  <c r="R32" s="1"/>
  <c r="P31"/>
  <c r="R31" s="1"/>
  <c r="P30"/>
  <c r="R30" s="1"/>
  <c r="P29"/>
  <c r="R29" s="1"/>
  <c r="P28"/>
  <c r="R28" s="1"/>
  <c r="P27"/>
  <c r="R27" s="1"/>
  <c r="P26"/>
  <c r="R26" s="1"/>
  <c r="P25"/>
  <c r="R25" s="1"/>
  <c r="P24"/>
  <c r="R24" s="1"/>
  <c r="P23"/>
  <c r="R23" s="1"/>
  <c r="P22"/>
  <c r="R22" s="1"/>
  <c r="P21"/>
  <c r="R21" s="1"/>
  <c r="P20"/>
  <c r="R20" s="1"/>
  <c r="P19"/>
  <c r="R19" s="1"/>
  <c r="P18"/>
  <c r="R18" s="1"/>
  <c r="P17"/>
  <c r="R17" s="1"/>
  <c r="P16"/>
  <c r="R16" s="1"/>
  <c r="P15"/>
  <c r="R15" s="1"/>
  <c r="P14"/>
  <c r="R14" s="1"/>
  <c r="P13"/>
  <c r="R13" s="1"/>
  <c r="P12"/>
  <c r="R12" s="1"/>
  <c r="P11"/>
  <c r="R11" s="1"/>
  <c r="P10"/>
  <c r="R10" s="1"/>
  <c r="P9"/>
  <c r="R9" s="1"/>
  <c r="P8"/>
  <c r="R8" s="1"/>
  <c r="P7"/>
  <c r="R7" s="1"/>
  <c r="P6"/>
  <c r="R6" s="1"/>
  <c r="P5"/>
  <c r="R5" s="1"/>
  <c r="A5"/>
  <c r="BO18" l="1"/>
  <c r="BO398" i="68"/>
  <c r="BO26" i="54"/>
  <c r="BO25"/>
  <c r="BO24"/>
  <c r="BO482" i="68"/>
  <c r="BO354"/>
  <c r="BO366"/>
  <c r="BO365"/>
  <c r="BO364"/>
  <c r="BO363"/>
  <c r="BO362"/>
  <c r="BO361"/>
  <c r="BO360"/>
  <c r="BO359"/>
  <c r="BO358"/>
  <c r="BO357"/>
  <c r="BO356"/>
  <c r="BO355"/>
  <c r="BO353"/>
  <c r="BO352"/>
  <c r="BO358" i="54"/>
  <c r="BO351"/>
  <c r="BO366"/>
  <c r="AV212"/>
  <c r="BO361"/>
  <c r="BO345"/>
  <c r="BO354"/>
  <c r="BO381"/>
  <c r="BO370"/>
  <c r="BO341"/>
  <c r="BO326"/>
  <c r="BO233"/>
  <c r="BO387"/>
  <c r="BO343"/>
  <c r="BO329"/>
  <c r="BO382"/>
  <c r="BO378"/>
  <c r="BO360"/>
  <c r="BO339"/>
  <c r="BO386"/>
  <c r="BO293"/>
  <c r="BO334"/>
  <c r="BO355"/>
  <c r="BO377"/>
  <c r="BO376"/>
  <c r="BO317"/>
  <c r="BO346"/>
  <c r="BO323"/>
  <c r="BO335"/>
  <c r="BO141"/>
  <c r="BO163"/>
  <c r="BO379"/>
  <c r="BO325"/>
  <c r="BO287"/>
  <c r="BO352"/>
  <c r="BO359"/>
  <c r="BO179"/>
  <c r="BO337"/>
  <c r="BO336"/>
  <c r="BO332"/>
  <c r="AV210"/>
  <c r="BO228"/>
  <c r="BO208"/>
  <c r="BO388"/>
  <c r="BO193"/>
  <c r="BO312"/>
  <c r="BO10"/>
  <c r="BO187"/>
  <c r="BO324"/>
  <c r="BO226"/>
  <c r="BO261"/>
  <c r="BO144"/>
  <c r="BO416"/>
  <c r="BO327"/>
  <c r="BO236"/>
  <c r="BO21"/>
  <c r="BO285"/>
  <c r="BO253"/>
  <c r="AR418"/>
  <c r="BO182"/>
  <c r="BO331"/>
  <c r="BO151"/>
  <c r="BO275"/>
  <c r="BO348"/>
  <c r="BO340"/>
  <c r="BO380"/>
  <c r="BO328"/>
  <c r="BO356"/>
  <c r="BO390"/>
  <c r="BO333"/>
  <c r="BO353"/>
  <c r="BO373"/>
  <c r="BO369"/>
  <c r="BO363"/>
  <c r="BO362"/>
  <c r="BO383"/>
  <c r="BO313"/>
  <c r="BO328" i="68"/>
  <c r="BO304"/>
  <c r="BO305"/>
  <c r="BO339"/>
  <c r="BO331"/>
  <c r="BO306"/>
  <c r="BO335"/>
  <c r="BO336"/>
  <c r="BO334"/>
  <c r="BO299"/>
  <c r="BO346"/>
  <c r="BO302"/>
  <c r="BO347"/>
  <c r="BO303"/>
  <c r="BO344"/>
  <c r="BO301"/>
  <c r="BO341"/>
  <c r="BO337"/>
  <c r="BO161"/>
  <c r="BO284"/>
  <c r="BO349"/>
  <c r="BO312"/>
  <c r="BO338"/>
  <c r="BO348"/>
  <c r="BO343"/>
  <c r="BO317"/>
  <c r="BO333"/>
  <c r="BO325"/>
  <c r="AZ484"/>
  <c r="BO98"/>
  <c r="AV484"/>
  <c r="BO313"/>
  <c r="BO327"/>
  <c r="BO315"/>
  <c r="BO307"/>
  <c r="BO181"/>
  <c r="BO324"/>
  <c r="BO319"/>
  <c r="BO329"/>
  <c r="BO262"/>
  <c r="BO351"/>
  <c r="BO345"/>
  <c r="BO18"/>
  <c r="BO342"/>
  <c r="BO310"/>
  <c r="BO113"/>
  <c r="BO300"/>
  <c r="BO200"/>
  <c r="BO192"/>
  <c r="BO84"/>
  <c r="BO248"/>
  <c r="BO171"/>
  <c r="BO31"/>
  <c r="BO57"/>
  <c r="BO63"/>
  <c r="BO125"/>
  <c r="BO184"/>
  <c r="BO173"/>
  <c r="BO137"/>
  <c r="BO141"/>
  <c r="BO233"/>
  <c r="BO151"/>
  <c r="BO326"/>
  <c r="BO323"/>
  <c r="BO321"/>
  <c r="BO318"/>
  <c r="BO309"/>
  <c r="BO127" i="54"/>
  <c r="BO160"/>
  <c r="BO50"/>
  <c r="BO89"/>
  <c r="BO45"/>
  <c r="BO210"/>
  <c r="BO170"/>
  <c r="BO289"/>
  <c r="BO116"/>
  <c r="BO241"/>
  <c r="BO28"/>
  <c r="BO298"/>
  <c r="AD92"/>
  <c r="AB418"/>
  <c r="BO310"/>
  <c r="BO258"/>
  <c r="BO301"/>
  <c r="BO292"/>
  <c r="BO157"/>
  <c r="BS157" s="1"/>
  <c r="BO100"/>
  <c r="BO150"/>
  <c r="BO137"/>
  <c r="BO206"/>
  <c r="BO257"/>
  <c r="BJ87" i="68"/>
  <c r="BO87" s="1"/>
  <c r="BH484"/>
  <c r="BO251" i="54"/>
  <c r="BO75"/>
  <c r="BO158"/>
  <c r="BO330"/>
  <c r="BO364"/>
  <c r="BO225"/>
  <c r="BO201"/>
  <c r="BO255"/>
  <c r="BO264"/>
  <c r="BO185"/>
  <c r="BO294"/>
  <c r="BO219"/>
  <c r="BO282"/>
  <c r="BO98"/>
  <c r="BO143"/>
  <c r="BO240"/>
  <c r="BO350"/>
  <c r="BO81" i="68"/>
  <c r="BO32"/>
  <c r="BO290"/>
  <c r="BO350"/>
  <c r="BO279" i="54"/>
  <c r="AD86" i="68"/>
  <c r="AD484" s="1"/>
  <c r="AB484"/>
  <c r="BO112" i="54"/>
  <c r="BO215"/>
  <c r="BO316"/>
  <c r="BN93"/>
  <c r="BL418"/>
  <c r="BO307"/>
  <c r="BO303"/>
  <c r="BO168"/>
  <c r="BO249"/>
  <c r="BO280"/>
  <c r="BO288"/>
  <c r="BO278"/>
  <c r="BO13"/>
  <c r="BO171"/>
  <c r="BO365"/>
  <c r="BO246"/>
  <c r="BO229"/>
  <c r="BO284"/>
  <c r="BO162"/>
  <c r="BO194"/>
  <c r="BO306"/>
  <c r="BR306" s="1"/>
  <c r="X418"/>
  <c r="BO221"/>
  <c r="BO43"/>
  <c r="BO81"/>
  <c r="BO66"/>
  <c r="BO79"/>
  <c r="AF418"/>
  <c r="BO132"/>
  <c r="BO117"/>
  <c r="BO235"/>
  <c r="BO25" i="68"/>
  <c r="BO272"/>
  <c r="BO256"/>
  <c r="BO28"/>
  <c r="BO292"/>
  <c r="BO342" i="54"/>
  <c r="BO322"/>
  <c r="BO347"/>
  <c r="BO308" i="68"/>
  <c r="BO290" i="54"/>
  <c r="BO299"/>
  <c r="BO216"/>
  <c r="BO154"/>
  <c r="BO238"/>
  <c r="BO291"/>
  <c r="BO248"/>
  <c r="BO37"/>
  <c r="BO80"/>
  <c r="T418"/>
  <c r="AT418"/>
  <c r="AN418"/>
  <c r="BO183"/>
  <c r="BO266"/>
  <c r="BO371"/>
  <c r="BO33" i="68"/>
  <c r="BS34" s="1"/>
  <c r="BO49"/>
  <c r="BO73"/>
  <c r="BO8"/>
  <c r="BO240"/>
  <c r="BO222"/>
  <c r="BO218"/>
  <c r="BO239"/>
  <c r="BO228"/>
  <c r="BO217"/>
  <c r="BO213"/>
  <c r="BO172"/>
  <c r="BO102"/>
  <c r="BO99"/>
  <c r="BO95"/>
  <c r="BO71"/>
  <c r="BO24"/>
  <c r="BO11"/>
  <c r="BO83"/>
  <c r="BB484"/>
  <c r="BO385" i="54"/>
  <c r="BO41" i="68"/>
  <c r="BO149"/>
  <c r="BO264"/>
  <c r="BO163"/>
  <c r="BO298"/>
  <c r="BO286"/>
  <c r="BO278"/>
  <c r="BO271"/>
  <c r="BO267"/>
  <c r="BO257"/>
  <c r="BO249"/>
  <c r="BO245"/>
  <c r="BO203"/>
  <c r="BO159"/>
  <c r="BO144"/>
  <c r="BO130"/>
  <c r="AR484"/>
  <c r="BO283" i="54"/>
  <c r="BO138"/>
  <c r="BO305"/>
  <c r="BO300"/>
  <c r="BO128"/>
  <c r="BO49"/>
  <c r="BO159"/>
  <c r="BO198"/>
  <c r="BO203"/>
  <c r="BO155"/>
  <c r="BO58" i="68"/>
  <c r="BO80"/>
  <c r="BO250"/>
  <c r="BO224"/>
  <c r="BO202"/>
  <c r="BO115"/>
  <c r="BO107"/>
  <c r="BO100"/>
  <c r="BO279"/>
  <c r="BO265"/>
  <c r="BO254"/>
  <c r="BO232"/>
  <c r="BO227"/>
  <c r="BO152"/>
  <c r="BO195"/>
  <c r="AT484"/>
  <c r="BO357" i="54"/>
  <c r="BO7" i="68"/>
  <c r="BO35"/>
  <c r="BO55"/>
  <c r="AH484"/>
  <c r="BO67"/>
  <c r="BO139"/>
  <c r="BO169"/>
  <c r="BO242"/>
  <c r="BO216"/>
  <c r="BO132"/>
  <c r="BO289"/>
  <c r="BO285"/>
  <c r="BO281"/>
  <c r="BO277"/>
  <c r="BO270"/>
  <c r="BO215"/>
  <c r="BO201"/>
  <c r="BS201" s="1"/>
  <c r="BO183"/>
  <c r="BO176"/>
  <c r="BO165"/>
  <c r="BO162"/>
  <c r="BO158"/>
  <c r="BO338" i="54"/>
  <c r="BO330" i="68"/>
  <c r="BO322"/>
  <c r="BO314"/>
  <c r="BO384" i="54"/>
  <c r="BO375"/>
  <c r="BO374"/>
  <c r="BO372"/>
  <c r="BO368"/>
  <c r="BO12" i="68"/>
  <c r="BO19"/>
  <c r="BO26"/>
  <c r="BO42"/>
  <c r="BO54"/>
  <c r="BO127"/>
  <c r="BO6"/>
  <c r="BO208"/>
  <c r="BO186"/>
  <c r="BO179"/>
  <c r="BO131"/>
  <c r="BO124"/>
  <c r="BO59"/>
  <c r="BO20"/>
  <c r="BO247"/>
  <c r="BO234"/>
  <c r="BO207"/>
  <c r="BO189"/>
  <c r="BO185"/>
  <c r="BO120"/>
  <c r="BO96"/>
  <c r="BO88"/>
  <c r="BO258"/>
  <c r="BO90"/>
  <c r="BO344" i="54"/>
  <c r="BO349"/>
  <c r="BO168" i="68"/>
  <c r="BO157"/>
  <c r="BO111"/>
  <c r="BO48"/>
  <c r="BO44"/>
  <c r="BO17"/>
  <c r="BO282"/>
  <c r="BO85"/>
  <c r="BO340"/>
  <c r="BO332"/>
  <c r="BO320"/>
  <c r="BO316"/>
  <c r="BO311"/>
  <c r="BO194"/>
  <c r="BO43"/>
  <c r="BO36"/>
  <c r="BO294"/>
  <c r="BO273"/>
  <c r="BO241"/>
  <c r="BO223"/>
  <c r="BO209"/>
  <c r="BO191"/>
  <c r="BO167"/>
  <c r="BO160"/>
  <c r="BO117"/>
  <c r="BO103"/>
  <c r="BO40"/>
  <c r="BO274"/>
  <c r="BO77"/>
  <c r="BO65"/>
  <c r="BO121"/>
  <c r="BO210"/>
  <c r="BO225"/>
  <c r="BO193"/>
  <c r="BO190"/>
  <c r="BO199"/>
  <c r="BO112"/>
  <c r="P418" i="54"/>
  <c r="BO74" i="68"/>
  <c r="BO221"/>
  <c r="BO62"/>
  <c r="V484"/>
  <c r="BO133"/>
  <c r="BO126"/>
  <c r="BO13"/>
  <c r="BO34"/>
  <c r="BO66"/>
  <c r="BO196"/>
  <c r="BO166"/>
  <c r="BO138"/>
  <c r="BO52"/>
  <c r="BO21"/>
  <c r="BO5"/>
  <c r="BO129"/>
  <c r="BO147"/>
  <c r="BO140"/>
  <c r="BO108"/>
  <c r="BO287"/>
  <c r="BO269"/>
  <c r="BO255"/>
  <c r="BO238"/>
  <c r="BO219"/>
  <c r="BR219" s="1"/>
  <c r="BO212"/>
  <c r="BO205"/>
  <c r="BO187"/>
  <c r="BO178"/>
  <c r="BO174"/>
  <c r="BO156"/>
  <c r="BO146"/>
  <c r="BO142"/>
  <c r="BO135"/>
  <c r="BO128"/>
  <c r="BO114"/>
  <c r="BO110"/>
  <c r="BO97"/>
  <c r="BO93"/>
  <c r="BO259"/>
  <c r="BO293"/>
  <c r="BO275"/>
  <c r="BO261"/>
  <c r="BO229"/>
  <c r="BO211"/>
  <c r="BO197"/>
  <c r="BO180"/>
  <c r="BO170"/>
  <c r="BO134"/>
  <c r="BO116"/>
  <c r="BO23"/>
  <c r="BO30"/>
  <c r="BO38"/>
  <c r="BR38" s="1"/>
  <c r="BO46"/>
  <c r="BO56"/>
  <c r="BO70"/>
  <c r="BO75"/>
  <c r="BO123"/>
  <c r="BO105"/>
  <c r="BO51"/>
  <c r="BO296"/>
  <c r="BO291"/>
  <c r="BO252"/>
  <c r="BO220"/>
  <c r="BO206"/>
  <c r="BO182"/>
  <c r="BO164"/>
  <c r="BO154"/>
  <c r="BO150"/>
  <c r="BO136"/>
  <c r="BO122"/>
  <c r="BO118"/>
  <c r="BO104"/>
  <c r="BO101"/>
  <c r="BO91"/>
  <c r="BO82"/>
  <c r="BO9"/>
  <c r="AP484"/>
  <c r="R53"/>
  <c r="P484"/>
  <c r="BN68"/>
  <c r="BN484" s="1"/>
  <c r="BL484"/>
  <c r="AL53"/>
  <c r="AL484" s="1"/>
  <c r="AJ484"/>
  <c r="BF106"/>
  <c r="BO106" s="1"/>
  <c r="BD484"/>
  <c r="BO15"/>
  <c r="BO283"/>
  <c r="BO251"/>
  <c r="BO246"/>
  <c r="BO243"/>
  <c r="BO236"/>
  <c r="BO230"/>
  <c r="BO214"/>
  <c r="BO198"/>
  <c r="BO175"/>
  <c r="BO148"/>
  <c r="BO143"/>
  <c r="BO119"/>
  <c r="BO47"/>
  <c r="BO22"/>
  <c r="BO27"/>
  <c r="BO37"/>
  <c r="X484"/>
  <c r="BO276"/>
  <c r="BO260"/>
  <c r="BO188"/>
  <c r="BO94"/>
  <c r="AX484"/>
  <c r="T484"/>
  <c r="AN484"/>
  <c r="BO10"/>
  <c r="BO14"/>
  <c r="BO16"/>
  <c r="BO50"/>
  <c r="BO483"/>
  <c r="BO89"/>
  <c r="BO297"/>
  <c r="BO288"/>
  <c r="BO280"/>
  <c r="BO177"/>
  <c r="BO153"/>
  <c r="BO145"/>
  <c r="BO72"/>
  <c r="BO263"/>
  <c r="BO29"/>
  <c r="BO39"/>
  <c r="BO45"/>
  <c r="BO64"/>
  <c r="BO76"/>
  <c r="BO268"/>
  <c r="BO244"/>
  <c r="BO237"/>
  <c r="BO204"/>
  <c r="BR204" s="1"/>
  <c r="BO109"/>
  <c r="BO69"/>
  <c r="BO61"/>
  <c r="AF484"/>
  <c r="BO79"/>
  <c r="Z60"/>
  <c r="BO60" s="1"/>
  <c r="BO266"/>
  <c r="BO235"/>
  <c r="BO226"/>
  <c r="BO155"/>
  <c r="BO92"/>
  <c r="BO78"/>
  <c r="BO19" i="54"/>
  <c r="BO33"/>
  <c r="BO22"/>
  <c r="BO94"/>
  <c r="BO124"/>
  <c r="BO164"/>
  <c r="BO149"/>
  <c r="BO263"/>
  <c r="BO220"/>
  <c r="BO53"/>
  <c r="BO69"/>
  <c r="BO103"/>
  <c r="BO176"/>
  <c r="BO153"/>
  <c r="BO96"/>
  <c r="BO9"/>
  <c r="BO23"/>
  <c r="BO27"/>
  <c r="BO71"/>
  <c r="BO64"/>
  <c r="BO70"/>
  <c r="BO65"/>
  <c r="BO72"/>
  <c r="Z418"/>
  <c r="BO126"/>
  <c r="BO195"/>
  <c r="BO156"/>
  <c r="BO242"/>
  <c r="BO232"/>
  <c r="BO55"/>
  <c r="BO99"/>
  <c r="BO129"/>
  <c r="BO110"/>
  <c r="BO15"/>
  <c r="BO74"/>
  <c r="BO91"/>
  <c r="BO121"/>
  <c r="BO101"/>
  <c r="BO140"/>
  <c r="BO218"/>
  <c r="BO11"/>
  <c r="BO59"/>
  <c r="BO131"/>
  <c r="BO146"/>
  <c r="BO20"/>
  <c r="BO17"/>
  <c r="BO31"/>
  <c r="BO35"/>
  <c r="BO44"/>
  <c r="BO84"/>
  <c r="BO46"/>
  <c r="BO30"/>
  <c r="BO134"/>
  <c r="AP418"/>
  <c r="BO102"/>
  <c r="BB418"/>
  <c r="BO87"/>
  <c r="BO106"/>
  <c r="BO169"/>
  <c r="BO172"/>
  <c r="BO191"/>
  <c r="BO196"/>
  <c r="BO42"/>
  <c r="BO14"/>
  <c r="BO122"/>
  <c r="BO167"/>
  <c r="BO320"/>
  <c r="BO254"/>
  <c r="BO139"/>
  <c r="BO120"/>
  <c r="BO173"/>
  <c r="BO234"/>
  <c r="BO286"/>
  <c r="BO276"/>
  <c r="BO213"/>
  <c r="BO181"/>
  <c r="BO56"/>
  <c r="BO180"/>
  <c r="BO272"/>
  <c r="BO244"/>
  <c r="BO224"/>
  <c r="BO217"/>
  <c r="BO239"/>
  <c r="BO319"/>
  <c r="BO296"/>
  <c r="BO34"/>
  <c r="BO60"/>
  <c r="BO68"/>
  <c r="BO107"/>
  <c r="BO186"/>
  <c r="BO36"/>
  <c r="BO259"/>
  <c r="BO252"/>
  <c r="BO161"/>
  <c r="BO165"/>
  <c r="BO97"/>
  <c r="BO48"/>
  <c r="BO47"/>
  <c r="BO174"/>
  <c r="BO104"/>
  <c r="BO135"/>
  <c r="BO269"/>
  <c r="BO12"/>
  <c r="BO76"/>
  <c r="BO148"/>
  <c r="AZ418"/>
  <c r="BO297"/>
  <c r="BO262"/>
  <c r="BO85"/>
  <c r="BO199"/>
  <c r="BD418"/>
  <c r="BO133"/>
  <c r="BO114"/>
  <c r="BO136"/>
  <c r="BO61"/>
  <c r="BO41"/>
  <c r="BO62"/>
  <c r="BO5"/>
  <c r="BO113"/>
  <c r="BO188"/>
  <c r="BO267"/>
  <c r="BO16"/>
  <c r="BO145"/>
  <c r="BO209"/>
  <c r="BO38"/>
  <c r="BO51"/>
  <c r="AH92"/>
  <c r="BO125"/>
  <c r="BO123"/>
  <c r="BO166"/>
  <c r="BO175"/>
  <c r="BO200"/>
  <c r="AJ418"/>
  <c r="AL105"/>
  <c r="BO184"/>
  <c r="BO190"/>
  <c r="AV209"/>
  <c r="BO147"/>
  <c r="BO256"/>
  <c r="BO270"/>
  <c r="R418"/>
  <c r="BO192"/>
  <c r="AV211"/>
  <c r="AX211" s="1"/>
  <c r="BO268"/>
  <c r="BO214"/>
  <c r="BO302"/>
  <c r="BO260"/>
  <c r="BO205"/>
  <c r="BO245"/>
  <c r="BO222"/>
  <c r="BO223"/>
  <c r="BJ93"/>
  <c r="BH418"/>
  <c r="BO309"/>
  <c r="BO308"/>
  <c r="BO142"/>
  <c r="BO231"/>
  <c r="BO273"/>
  <c r="BO73"/>
  <c r="BO227"/>
  <c r="BO54"/>
  <c r="BO78"/>
  <c r="BO83"/>
  <c r="BO119"/>
  <c r="BO88"/>
  <c r="BR88" s="1"/>
  <c r="BO311"/>
  <c r="BO230"/>
  <c r="BR230" s="1"/>
  <c r="BO417"/>
  <c r="V93"/>
  <c r="BO90"/>
  <c r="BO118"/>
  <c r="BO367"/>
  <c r="BO318"/>
  <c r="BO243"/>
  <c r="BO177"/>
  <c r="BO178"/>
  <c r="BO152"/>
  <c r="BO111"/>
  <c r="BO8"/>
  <c r="BO57"/>
  <c r="BO58"/>
  <c r="BO29"/>
  <c r="BO202"/>
  <c r="BO197"/>
  <c r="BO63"/>
  <c r="BO237"/>
  <c r="BO314"/>
  <c r="BO281"/>
  <c r="BO295"/>
  <c r="BF418"/>
  <c r="BO207"/>
  <c r="BO130"/>
  <c r="BO108"/>
  <c r="BO271"/>
  <c r="BO204"/>
  <c r="BO67"/>
  <c r="BO321"/>
  <c r="BO304"/>
  <c r="BO265"/>
  <c r="BO7"/>
  <c r="BO250"/>
  <c r="BO77"/>
  <c r="BO52"/>
  <c r="BO39"/>
  <c r="BO109"/>
  <c r="BO95"/>
  <c r="BO212"/>
  <c r="BO189"/>
  <c r="BO247"/>
  <c r="BO315"/>
  <c r="BO274"/>
  <c r="BO86"/>
  <c r="BO277"/>
  <c r="BO6"/>
  <c r="BO32"/>
  <c r="BO40"/>
  <c r="BO82"/>
  <c r="BO115"/>
  <c r="BO389"/>
  <c r="BO253" i="68"/>
  <c r="BO68" l="1"/>
  <c r="BF484"/>
  <c r="AD418" i="54"/>
  <c r="AV418"/>
  <c r="BJ484" i="68"/>
  <c r="AX418" i="54"/>
  <c r="Z484" i="68"/>
  <c r="BN418" i="54"/>
  <c r="BO53" i="68"/>
  <c r="BO211" i="54"/>
  <c r="BO86" i="68"/>
  <c r="R484"/>
  <c r="BJ418" i="54"/>
  <c r="AL418"/>
  <c r="BO105"/>
  <c r="BO93"/>
  <c r="V418"/>
  <c r="AH418"/>
  <c r="BO92"/>
  <c r="BO418" l="1"/>
  <c r="BO484" i="68"/>
</calcChain>
</file>

<file path=xl/comments1.xml><?xml version="1.0" encoding="utf-8"?>
<comments xmlns="http://schemas.openxmlformats.org/spreadsheetml/2006/main">
  <authors>
    <author>Admin</author>
    <author>Nguyen Anh</author>
    <author>Ngoc</author>
    <author>ACER</author>
  </authors>
  <commentList>
    <comment ref="N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BCTC 2012+2013
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t10,11,12/2013
bctc2013</t>
        </r>
      </text>
    </comment>
    <comment ref="BK14" authorId="1">
      <text>
        <r>
          <rPr>
            <sz val="16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K16" authorId="1">
      <text>
        <r>
          <rPr>
            <b/>
            <sz val="14"/>
            <color indexed="81"/>
            <rFont val="Tahoma"/>
            <family val="2"/>
          </rPr>
          <t>tăng từ tháng 7/2012</t>
        </r>
      </text>
    </comment>
    <comment ref="O19" authorId="1">
      <text>
        <r>
          <rPr>
            <sz val="18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9" authorId="1">
      <text>
        <r>
          <rPr>
            <sz val="18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W19" authorId="1">
      <text>
        <r>
          <rPr>
            <sz val="18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19" authorId="1">
      <text>
        <r>
          <rPr>
            <sz val="18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9" authorId="1">
      <text>
        <r>
          <rPr>
            <sz val="18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K19" authorId="1">
      <text>
        <r>
          <rPr>
            <sz val="18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1" authorId="2">
      <text>
        <r>
          <rPr>
            <sz val="9"/>
            <color indexed="81"/>
            <rFont val="Tahoma"/>
            <family val="2"/>
          </rPr>
          <t xml:space="preserve">Bắt đầu làm từ T08, chưa làm sổ , 500,000.
</t>
        </r>
      </text>
    </comment>
    <comment ref="I21" authorId="1">
      <text>
        <r>
          <rPr>
            <b/>
            <sz val="8"/>
            <color indexed="81"/>
            <rFont val="Tahoma"/>
            <family val="2"/>
          </rPr>
          <t>Nguyen Anh: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T7,8,9,10,11,12/2013
Thiếu T6 300.000
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T1-&gt;12/2013, BCTC 2013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T1-&gt;12/2013, BCTC 2013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T1-&gt;12/2013, BCTC 2013</t>
        </r>
      </text>
    </comment>
    <comment ref="AE2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T5 tự nộp
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T10,11,12/2013 ,BCTC 2013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BCTC2013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BCTC2013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A.Hiếu T6,7,8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t11,12/2013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T6,7,8,9,10,11,12/2013
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BCTC 2013
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T9,10,11,12/2013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T11,12/2013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t1,2,3/2014: 1600.000</t>
        </r>
      </text>
    </comment>
    <comment ref="W6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T1,2,3/2014
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từ T2
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từ T2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T1,2,3: 1500.000
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BCTC2013
</t>
        </r>
      </text>
    </comment>
    <comment ref="W66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sổ sách T1,2,3
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T3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T3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T3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T3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T4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T4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T5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T6
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từ T6/2014
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T6
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2.500.000/Quý
Quý 1 thu 60%phí
</t>
        </r>
      </text>
    </comment>
    <comment ref="AI82" authorId="0">
      <text>
        <r>
          <rPr>
            <b/>
            <sz val="9"/>
            <color indexed="81"/>
            <rFont val="Tahoma"/>
            <family val="2"/>
          </rPr>
          <t xml:space="preserve">Admin:2.500.000 là Quý 2 (t4,5,6)
</t>
        </r>
      </text>
    </comment>
    <comment ref="B85" authorId="3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14/01/2015 Đền ngày 14/01/2016</t>
        </r>
      </text>
    </comment>
    <comment ref="B130" authorId="3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29/01/2015 Đền ngày 29/01/2016</t>
        </r>
      </text>
    </comment>
    <comment ref="C167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Đã thu: 17/9
Phí làm GPKD +dấu+CKS:
720.000đ
</t>
        </r>
      </text>
    </comment>
    <comment ref="B175" authorId="3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23/01/2015 Đền ngày 23/06/2015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Đăng báo 135k chưa thu
</t>
        </r>
      </text>
    </comment>
    <comment ref="B209" authorId="3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03/01/2015 Đền ngày 03/01/2016</t>
        </r>
      </text>
    </comment>
    <comment ref="B236" authorId="3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20/01/2015 Đền ngày 20/01/2016</t>
        </r>
      </text>
    </comment>
    <comment ref="B242" authorId="3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07/01/2015 Đền ngày 07/01/2016</t>
        </r>
      </text>
    </comment>
    <comment ref="B264" authorId="3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19/02/2015 Đền ngày 19/02/2016</t>
        </r>
      </text>
    </comment>
    <comment ref="B274" authorId="3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03/01/2015 Đền ngày 03/01/2016</t>
        </r>
      </text>
    </comment>
    <comment ref="AY339" authorId="0">
      <text>
        <r>
          <rPr>
            <b/>
            <sz val="9"/>
            <color indexed="81"/>
            <rFont val="Tahoma"/>
            <family val="2"/>
          </rPr>
          <t xml:space="preserve">Thu Từ T04-T10: 1,000,000đ
</t>
        </r>
      </text>
    </comment>
  </commentList>
</comments>
</file>

<file path=xl/comments2.xml><?xml version="1.0" encoding="utf-8"?>
<comments xmlns="http://schemas.openxmlformats.org/spreadsheetml/2006/main">
  <authors>
    <author>Nguyen Anh</author>
    <author>Admin</author>
    <author>ACER</author>
  </authors>
  <commentList>
    <comment ref="BK14" authorId="0">
      <text>
        <r>
          <rPr>
            <b/>
            <sz val="14"/>
            <color indexed="81"/>
            <rFont val="Tahoma"/>
            <family val="2"/>
          </rPr>
          <t>tăng từ tháng 7/2012</t>
        </r>
      </text>
    </comment>
    <comment ref="AA17" authorId="0">
      <text>
        <r>
          <rPr>
            <sz val="18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E17" authorId="0">
      <text>
        <r>
          <rPr>
            <sz val="18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K17" authorId="0">
      <text>
        <r>
          <rPr>
            <sz val="18"/>
            <color indexed="81"/>
            <rFont val="Tahoma"/>
            <family val="2"/>
          </rPr>
          <t>Tăng từ tháng 07/2012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BCTC2013</t>
        </r>
      </text>
    </comment>
    <comment ref="N2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BCTC2013</t>
        </r>
      </text>
    </comment>
    <comment ref="N2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A.Hiếu T6,7,8</t>
        </r>
      </text>
    </comment>
    <comment ref="N25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BCTC 2013
</t>
        </r>
      </text>
    </comment>
    <comment ref="C3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t1,2,3/2014: 1600.000</t>
        </r>
      </text>
    </comment>
    <comment ref="C37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Làm từ T2
</t>
        </r>
      </text>
    </comment>
    <comment ref="C3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T1,2,3: 1500.000
</t>
        </r>
      </text>
    </comment>
    <comment ref="N3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BCTC2013
</t>
        </r>
      </text>
    </comment>
    <comment ref="C39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T3</t>
        </r>
      </text>
    </comment>
    <comment ref="C4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T3</t>
        </r>
      </text>
    </comment>
    <comment ref="C4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T4</t>
        </r>
      </text>
    </comment>
    <comment ref="C4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T4</t>
        </r>
      </text>
    </comment>
    <comment ref="C43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T5</t>
        </r>
      </text>
    </comment>
    <comment ref="C44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T6
</t>
        </r>
      </text>
    </comment>
    <comment ref="C4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từ T6/2014
</t>
        </r>
      </text>
    </comment>
    <comment ref="C5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thu phí từ T6
</t>
        </r>
      </text>
    </comment>
    <comment ref="C5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2.500.000/Quý
Quý 1 thu 60%phí
</t>
        </r>
      </text>
    </comment>
    <comment ref="AI52" authorId="1">
      <text>
        <r>
          <rPr>
            <b/>
            <sz val="9"/>
            <color indexed="81"/>
            <rFont val="Tahoma"/>
            <family val="2"/>
          </rPr>
          <t xml:space="preserve">Admin:2.500.000 là Quý 2 (t4,5,6)
</t>
        </r>
      </text>
    </comment>
    <comment ref="B55" authorId="2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14/01/2015 Đền ngày 14/01/2016</t>
        </r>
      </text>
    </comment>
    <comment ref="B90" authorId="2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29/01/2015 Đền ngày 29/01/2016</t>
        </r>
      </text>
    </comment>
    <comment ref="B125" authorId="2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23/01/2015 Đền ngày 23/06/2015</t>
        </r>
      </text>
    </comment>
    <comment ref="C14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Đăng báo 135k chưa thu
</t>
        </r>
      </text>
    </comment>
    <comment ref="B150" authorId="2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03/01/2015 Đền ngày 03/01/2016</t>
        </r>
      </text>
    </comment>
    <comment ref="B174" authorId="2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07/01/2015 Đền ngày 07/01/2016</t>
        </r>
      </text>
    </comment>
    <comment ref="B191" authorId="2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19/02/2015 Đền ngày 19/02/2016</t>
        </r>
      </text>
    </comment>
    <comment ref="B196" authorId="2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Từ ngày 03/01/2015 Đền ngày 03/01/2016</t>
        </r>
      </text>
    </comment>
    <comment ref="AY247" authorId="1">
      <text>
        <r>
          <rPr>
            <b/>
            <sz val="9"/>
            <color indexed="81"/>
            <rFont val="Tahoma"/>
            <family val="2"/>
          </rPr>
          <t xml:space="preserve">Thu Từ T04-T10: 1,000,000đ
</t>
        </r>
      </text>
    </comment>
  </commentList>
</comments>
</file>

<file path=xl/sharedStrings.xml><?xml version="1.0" encoding="utf-8"?>
<sst xmlns="http://schemas.openxmlformats.org/spreadsheetml/2006/main" count="8588" uniqueCount="3382">
  <si>
    <t>STT</t>
  </si>
  <si>
    <t>T10</t>
  </si>
  <si>
    <t>T11</t>
  </si>
  <si>
    <t>T12</t>
  </si>
  <si>
    <t>Phí dịch vụ</t>
  </si>
  <si>
    <t>Tên khách hàng</t>
  </si>
  <si>
    <t>Tổng cộng doanh thu DV hàng tháng</t>
  </si>
  <si>
    <t>x</t>
  </si>
  <si>
    <t>Ngày TT</t>
  </si>
  <si>
    <t>Q.1</t>
  </si>
  <si>
    <t>Q.6</t>
  </si>
  <si>
    <t>Q.7</t>
  </si>
  <si>
    <t>Q.9</t>
  </si>
  <si>
    <t>Q.11</t>
  </si>
  <si>
    <t>Q.4</t>
  </si>
  <si>
    <t>MST</t>
  </si>
  <si>
    <t>0305339816</t>
  </si>
  <si>
    <t>Công Ty TNHH Dịch Vụ Địa ốc Hưng Long</t>
  </si>
  <si>
    <t>0310989898</t>
  </si>
  <si>
    <t>0309279893</t>
  </si>
  <si>
    <t>Lê Đăng Đình</t>
  </si>
  <si>
    <t>0310848826</t>
  </si>
  <si>
    <t>Hà Huy Thanh</t>
  </si>
  <si>
    <t>0304972656</t>
  </si>
  <si>
    <t>0309186215</t>
  </si>
  <si>
    <t>Lê Thị Thúy Diễm</t>
  </si>
  <si>
    <t>Chị Chi : 0938 713 897</t>
  </si>
  <si>
    <t>0310773916</t>
  </si>
  <si>
    <t>Đỗ Văn Diệp</t>
  </si>
  <si>
    <t>0309357982</t>
  </si>
  <si>
    <t>Trần Bỉnh Sum</t>
  </si>
  <si>
    <t>0304440965</t>
  </si>
  <si>
    <t>Huỳnh Thanh Vũ</t>
  </si>
  <si>
    <t xml:space="preserve">(A.Vũ) '093 236 77 75,
</t>
  </si>
  <si>
    <t>0309242244</t>
  </si>
  <si>
    <t>DNTN SX TM Nguyên Thông</t>
  </si>
  <si>
    <t>0310256611</t>
  </si>
  <si>
    <t>Lù Khì Sương</t>
  </si>
  <si>
    <t>0919 188 068</t>
  </si>
  <si>
    <t>Q.10</t>
  </si>
  <si>
    <t>0303033734</t>
  </si>
  <si>
    <t>0310179237</t>
  </si>
  <si>
    <t>Điện thoại liên lạc</t>
  </si>
  <si>
    <t>Cty TNHH Công Nghệ và TT Kết Nối Việt</t>
  </si>
  <si>
    <t>Công Ty TNHH MTV DV VT &amp; CC Suất ăn Công Nghiệp Việt Thành</t>
  </si>
  <si>
    <t>0908 030 969 
0937 979 068 (C.Lan)</t>
  </si>
  <si>
    <t>0310937258</t>
  </si>
  <si>
    <t>0310212396</t>
  </si>
  <si>
    <t>C.Tú 0915167863</t>
  </si>
  <si>
    <t>Cty TNHH Mua Sắm Vĩnh Hằng</t>
  </si>
  <si>
    <t>0310973048</t>
  </si>
  <si>
    <t>C.Phương 0903765168</t>
  </si>
  <si>
    <t>Phan Thị 
Kim Chi</t>
  </si>
  <si>
    <t>043 7727 129(C.Phúc)
043 77 27 037, Phượng 0904 872 833</t>
  </si>
  <si>
    <t>0311070955</t>
  </si>
  <si>
    <t>Cty TNHH MTV Sáng Tạo Sataco</t>
  </si>
  <si>
    <t>Lộc</t>
  </si>
  <si>
    <t>Tình Trạng</t>
  </si>
  <si>
    <t>Công TY TNHH TM Nhà Hàng Vươn Cau</t>
  </si>
  <si>
    <t>Công Ty TNHH  Đầu Tư TM DV Phạm Lê Gia</t>
  </si>
  <si>
    <t>Đình Phúc</t>
  </si>
  <si>
    <t>Mạnh Tùng</t>
  </si>
  <si>
    <t>Ngọc Diệp</t>
  </si>
  <si>
    <t/>
  </si>
  <si>
    <t>công ty cổ phần TK XD Long Hưng( Phú Gia Hưng)</t>
  </si>
  <si>
    <t>Miễn phí</t>
  </si>
  <si>
    <t>CTY TNHH TM DV XNK NAM PHÁT ( PHAN HƯƠNG CỦ)</t>
  </si>
  <si>
    <t>Công ty xanh sạch</t>
  </si>
  <si>
    <t>hết làm</t>
  </si>
  <si>
    <t>X</t>
  </si>
  <si>
    <t>CÔNG TY TNHH MTV XNK TÂM MINH PHÁT</t>
  </si>
  <si>
    <t>CÔNG TY TNHH MTV NHỰA CÁT LƯỢNG</t>
  </si>
  <si>
    <t>CÔNG TY HẰNG DƯƠNG</t>
  </si>
  <si>
    <t>CÔNG TY  HỚT TÓC MINH TÂN</t>
  </si>
  <si>
    <t>CÔNG TY DE PHAT JOSE</t>
  </si>
  <si>
    <t>CÔNG TY TRƯƠNG THÀNH</t>
  </si>
  <si>
    <t>a. minh 0909 044 828</t>
  </si>
  <si>
    <t>Đã thanh toán</t>
  </si>
  <si>
    <t>Còn Nợ</t>
  </si>
  <si>
    <t>Ghi chú</t>
  </si>
  <si>
    <t>0986 998 519( A. Đoàn)</t>
  </si>
  <si>
    <t>ck</t>
  </si>
  <si>
    <t>0936 184 879( A.nam)</t>
  </si>
  <si>
    <t>Qly-Thuế</t>
  </si>
  <si>
    <t>Địa chỉ</t>
  </si>
  <si>
    <t>Giám Đốc</t>
  </si>
  <si>
    <t>Hà Thị Thiềm</t>
  </si>
  <si>
    <t>Nguyen Ngoc Phong</t>
  </si>
  <si>
    <t xml:space="preserve"> 0983 015 454 - Chị Thuỷ</t>
  </si>
  <si>
    <t>0963 132 983- A Đình</t>
  </si>
  <si>
    <t>Nguyễn Văn Thành</t>
  </si>
  <si>
    <t>0913 670 416- A. Thành</t>
  </si>
  <si>
    <t>09189 182 19- A. Diệp</t>
  </si>
  <si>
    <t>Võ Tấn Toàn</t>
  </si>
  <si>
    <t>0976373188- A Toàn</t>
  </si>
  <si>
    <t>Lưu Tuấn Hoành</t>
  </si>
  <si>
    <t>HUỲNH SINH SÁNG</t>
  </si>
  <si>
    <t>0918.664.419 - Anh Sáng</t>
  </si>
  <si>
    <t>NGUYỄN ĐÌNH MINH TÚ</t>
  </si>
  <si>
    <t>NGUYỄN THỊ HẠNH VÂN</t>
  </si>
  <si>
    <t>PHẠM VIỆT QUANG</t>
  </si>
  <si>
    <t xml:space="preserve">0913 754 844- Anh Trung
</t>
  </si>
  <si>
    <t>0937486989- Chị Chi</t>
  </si>
  <si>
    <t>0311570933</t>
  </si>
  <si>
    <t>HUỲNH HOÀNG NAM</t>
  </si>
  <si>
    <t>0310844349</t>
  </si>
  <si>
    <t>A. Đoàn</t>
  </si>
  <si>
    <t>0305333405</t>
  </si>
  <si>
    <t>HỒ THANH THỦY</t>
  </si>
  <si>
    <t>0311778184</t>
  </si>
  <si>
    <t>PHAN THANH TÂM</t>
  </si>
  <si>
    <t>0311077069</t>
  </si>
  <si>
    <t>TRẦN LỆ THANH TÂM</t>
  </si>
  <si>
    <t>0307433155</t>
  </si>
  <si>
    <t>0311672452</t>
  </si>
  <si>
    <t>219 Âu Cơ , P.5, Q. 11, TP HCM</t>
  </si>
  <si>
    <t>Lê Ngọc Nam</t>
  </si>
  <si>
    <t>0311847293</t>
  </si>
  <si>
    <t>Chị Phương</t>
  </si>
  <si>
    <t xml:space="preserve"> 0903 765 168</t>
  </si>
  <si>
    <t>0310188351</t>
  </si>
  <si>
    <t>341/23 Lạc Long Quân, Phường 5, Quận 11, Thành Phố Hồ Chí Minh</t>
  </si>
  <si>
    <t>Huỳnh Hữu Lợi</t>
  </si>
  <si>
    <t>01215753929- A. Lợi</t>
  </si>
  <si>
    <t>0312099379</t>
  </si>
  <si>
    <t>136/54G Trần Quang Diệu, P. 14, Q. 3, TP HCM</t>
  </si>
  <si>
    <t>Chị Vi</t>
  </si>
  <si>
    <t xml:space="preserve"> 0909 119 247</t>
  </si>
  <si>
    <t>Bình Dương</t>
  </si>
  <si>
    <t>3701469500</t>
  </si>
  <si>
    <t>SỐ 14, LÔ 01, KHU PHỐ 1A, PHƯỜNG AN PHÚ, THỊ XÃ THUẬN AN, TỈNH BÌNH DƯƠNG</t>
  </si>
  <si>
    <t>A. Trưởng</t>
  </si>
  <si>
    <t xml:space="preserve"> 0908 502 776</t>
  </si>
  <si>
    <t>0312087976</t>
  </si>
  <si>
    <t>CAO XUÂN HIẾU</t>
  </si>
  <si>
    <t>0909 731 938- a, Hải</t>
  </si>
  <si>
    <t>0312042622</t>
  </si>
  <si>
    <t>NGUYỄN VĂN TÁM</t>
  </si>
  <si>
    <t>0913 309 168-A. Tám</t>
  </si>
  <si>
    <t>76/3 Phạm Văn Chiêu, Phường 13, Quận Gò Vấp, TP HCM</t>
  </si>
  <si>
    <t>Chị Cúc</t>
  </si>
  <si>
    <t>0903 864 149</t>
  </si>
  <si>
    <t>0312230023</t>
  </si>
  <si>
    <t>Tầng 4, Khu B, Tòa Nhà Indochina Park Tower, 04 Nguyễn Đình Chiểu, Phường Đa Kao, Quận 1</t>
  </si>
  <si>
    <t>A. Dũng</t>
  </si>
  <si>
    <t>0909 653 686 A Dũng,</t>
  </si>
  <si>
    <t>0312213155</t>
  </si>
  <si>
    <t>A. Phong</t>
  </si>
  <si>
    <t>0312288707</t>
  </si>
  <si>
    <t>HOÀNG KHẢI TIẾN</t>
  </si>
  <si>
    <t>0312252122</t>
  </si>
  <si>
    <t>146 Nguyễn Hữu Dật, Phường Tây Thạnh, Quận Tân Phú</t>
  </si>
  <si>
    <t>Trần Xuân Sang</t>
  </si>
  <si>
    <t>0932.121.322 , 0909361928 a Niệm</t>
  </si>
  <si>
    <t>0312436779</t>
  </si>
  <si>
    <t>29A Huỳnh Thiện Lộc, Phường Hoà Thạnh, Quận Tân Phú, TP CHM</t>
  </si>
  <si>
    <t>A. Minh</t>
  </si>
  <si>
    <t>0312430939</t>
  </si>
  <si>
    <t>TRẦN THỊ LIỄU</t>
  </si>
  <si>
    <t>0909 914 224-chị Linh</t>
  </si>
  <si>
    <t>ANH KIÊN</t>
  </si>
  <si>
    <t>0938 188 046</t>
  </si>
  <si>
    <t>R1-08-10 TÒA NHÀ EVERICH, 968 ĐƯỜNG 3/2, PHƯỜNG 15, QUẬN 11, TP HCM</t>
  </si>
  <si>
    <t>Tầng 4, Khu B, Tòa Nhà Indochina Park Tower, Số 4 Nguyễn Đình Chiểu, Phường Đa Kao, Quận 1, TP HCM</t>
  </si>
  <si>
    <t>286/38 TRẦN HƯNG ĐẠO, PHƯỜNG NGUYỄN CƯ TRINH, QUẬN 1, TP HCM</t>
  </si>
  <si>
    <t>137/19C ĐƯỜNG ĐHT06, PHƯỜNG TÂN HƯNG THUẬN, QUẬN 12, TP HCM</t>
  </si>
  <si>
    <t>338 ĐỖ XUÂN HỢP, PHƯỜNG PHƯỚC LONG A, QUẬN 9, TP HCM</t>
  </si>
  <si>
    <t>78 An Dương Vương P.10, Phường 10, Quận 6, TP  HCM</t>
  </si>
  <si>
    <t>B6 Đường D4, Phường Tân Hưng, Quận 7, TP HCMh</t>
  </si>
  <si>
    <t>70 Ông Ích Khiêm, Phường 14, Quận 11, TP HCM</t>
  </si>
  <si>
    <t>350/5 Lê Văn Quới, Phường Bình Hưng Hòa A, Quận Bình Tân, TP HCM</t>
  </si>
  <si>
    <t>74/28 Nguyễn Phúc Chu, Phường 15, Quận Tân Bình, TP HCM</t>
  </si>
  <si>
    <t>72/58 Dương Đức Hiền, Phường Tây Thạnh, Quận Tân Phú, TP HCM</t>
  </si>
  <si>
    <t>D38 Nguyễn Oanh, Phường 17, Quận Gò Vấp, TP HCM</t>
  </si>
  <si>
    <t>337/2/12 Thạch Lam, Phường Phú Thạnh, Quận Tân Phú, TP HCM</t>
  </si>
  <si>
    <t>Phòng Số 6 Tầng 11, Tháp R1, Tòa Nhà The Everrich, Số 968  3/2, P.15, Quận 11, TP HCM</t>
  </si>
  <si>
    <t>ĐƠN VỊ 503, LẦU 5 - HD TOWER, 25BIS NGUYỄN THỊ MINH KHAI, PHƯỜNG BẾN NGHÉ, QUẬN 1, TP HCM</t>
  </si>
  <si>
    <t>3 TÔN THẤT THUYẾT, PHƯỜNG 18, QUẬN 4, TP HCM</t>
  </si>
  <si>
    <t>476/250 ÂU CƠ P.10, PHƯỜNG 10, QUẬN TÂN BÌNH, TP HCM</t>
  </si>
  <si>
    <t>SỐ 4 NGUYỄN ĐÌNH CHIỂU, PHƯỜNG ĐA KAO, QUẬN 1, TP HCM</t>
  </si>
  <si>
    <t>305/50 KHU PHỐ 1 LÊ VĂN QUỚI P.BÌNH TRỊ ĐÔNG, Q. BÌNH TÂN,</t>
  </si>
  <si>
    <t>324/28 HOÀNG VĂN THỤ, PHƯỜNG 4, QUẬN TÂN BÌNH, TP HCM</t>
  </si>
  <si>
    <t>113/8L PHAN VĂN HỚN, TỔ 9, ẤP 5, XÃ XUÂN THỚI THƯỢNG, HUYỆN HÓC MÔN, TP HCM</t>
  </si>
  <si>
    <t>102/4F1 Lê Văn Khương, Tổ 3, Khu Phố 1, Phường Hiệp Thành, Quận 12, TP HCM</t>
  </si>
  <si>
    <t>96 TÂN QUÝ, PHƯỜNG TÂN QUÝ, QUẬN TÂN PHÚ, TP HCM</t>
  </si>
  <si>
    <t>575/47 NGUYỄN ĐÌNH CHIỂU , PHƯỜNG 02, QUẬN 3, TP HCM</t>
  </si>
  <si>
    <t>64/3A BÌNH PHÚ, KHU PHỐ 2, PHƯỜNG TAM PHÚ, QUẬN THỦ ĐỨC, TP HCM</t>
  </si>
  <si>
    <t>96/12 Tân Quý, Phường Tân Quý, Quận Tân Phú, TP HCM</t>
  </si>
  <si>
    <t>912A Tạ Quang Bửu, Phường 5, Quận 8, TP HCM</t>
  </si>
  <si>
    <t>0312288993</t>
  </si>
  <si>
    <t>229/17 Tân Hương, P.Tân Quý, Q.Tân Phú</t>
  </si>
  <si>
    <t>CÔNG TY TNHH XD DV TM THU VÂN</t>
  </si>
  <si>
    <t>0305442066</t>
  </si>
  <si>
    <t>98 Nguyễn Suý, P.Tân Quý, Q.Tân Phú</t>
  </si>
  <si>
    <t>C.Hai</t>
  </si>
  <si>
    <t>Q.Bình Thạnh</t>
  </si>
  <si>
    <t>0312265957</t>
  </si>
  <si>
    <t>275/39 Bạch Đằng, P.15, Q.Bình Thạnh</t>
  </si>
  <si>
    <t>C.Chi</t>
  </si>
  <si>
    <t>CÔNG TY THIẾT KẾ ĐẠI AN</t>
  </si>
  <si>
    <t>0308598329</t>
  </si>
  <si>
    <t>10 Mai Thị Lựu, P.Đakao, Q.1</t>
  </si>
  <si>
    <t>A.Minh Trí</t>
  </si>
  <si>
    <t>CÔNG TY CP KTS THÔNG MINH</t>
  </si>
  <si>
    <t>0312602659</t>
  </si>
  <si>
    <t>Phòng 3B05-3B06 Tầng 4, Khu B, TN Indochina Park Tower, Số 4 Nguyễn Đình Chiểu, P.Đakao, Q.1</t>
  </si>
  <si>
    <t>CTY FINMEDEX VIỆT NAM</t>
  </si>
  <si>
    <t>0312600796</t>
  </si>
  <si>
    <t>Tầng 19 Khu A TN Indochina  Số 4 Nguyễn Đình Chiểu, P.Đakao, Q.1</t>
  </si>
  <si>
    <t>A.Kiên</t>
  </si>
  <si>
    <t>CÔNG TY TNHH TM KIM BẢO NGỌC</t>
  </si>
  <si>
    <t>0312623289</t>
  </si>
  <si>
    <t>184/12 Hoàng Hoa Thám, P.5, Q.Bình Thạnh</t>
  </si>
  <si>
    <t>A/c.Bảo</t>
  </si>
  <si>
    <t>CTY SAO BIỂN</t>
  </si>
  <si>
    <t>CTY ĐOAN PHÚ</t>
  </si>
  <si>
    <t>0312539502</t>
  </si>
  <si>
    <t>0312537706</t>
  </si>
  <si>
    <t>CÔNG TY TNHH TM DV TRIỆU NHÂN</t>
  </si>
  <si>
    <t>0312490487</t>
  </si>
  <si>
    <t>A.Hoàng</t>
  </si>
  <si>
    <t>0312356266</t>
  </si>
  <si>
    <t>107 Đường số 6, KP1, P.Linh Xuân, Q.TĐ</t>
  </si>
  <si>
    <t>C.Vân</t>
  </si>
  <si>
    <t>A.Hiệp</t>
  </si>
  <si>
    <t>CÔNG TY LUẬT TNHH HIỆP NGUYỄN VÀ CÁC CỘNG SỰ</t>
  </si>
  <si>
    <t>0312589373</t>
  </si>
  <si>
    <t>Phòng 12B05-12B06 Lầu 13, Khu B, TN Indochina Park Tower, Số 4 Nguyễn Đình Chiểu, P.Đakao, Q.1</t>
  </si>
  <si>
    <t>0312117268</t>
  </si>
  <si>
    <t>Lầu 4,TN Indochina Park Tower, Số 4 Nguyễn Đình Chiểu, P.Đakao, Q.1</t>
  </si>
  <si>
    <t>A.JOSE</t>
  </si>
  <si>
    <t>CÔNG TY TNHH TM DV YMY &amp; CO</t>
  </si>
  <si>
    <t>0312629266</t>
  </si>
  <si>
    <t>171 Đồng Khởi, P.Bến Nghé, Q.1</t>
  </si>
  <si>
    <t>C.Ý</t>
  </si>
  <si>
    <t>Công Ty TNHH Mua Sắm Hoàng Cầu</t>
  </si>
  <si>
    <t>A.Kiệt</t>
  </si>
  <si>
    <t>0908.436.825</t>
  </si>
  <si>
    <t>0907.636.979</t>
  </si>
  <si>
    <t>C.Ngọc GĐ</t>
  </si>
  <si>
    <t>092.8989.798</t>
  </si>
  <si>
    <t>87 Bình Phú, Khu Phố 5, Phường Tam Phú, Quận Thủ Đức, Thành Phố Hồ Chí Minh</t>
  </si>
  <si>
    <t>79 Đường Số 37, Khu Phố 7, Phường Hiệp Bình Chánh, Quận Thủ Đức, Thành Phố Hồ Chí Minh</t>
  </si>
  <si>
    <t>238/10 Đường Số 3, Phường Long Trường, Quận 9, Thành Phố Hồ Chí Minh</t>
  </si>
  <si>
    <t>CÔNG TY TNHH THƯƠNG MẠI LÂM ÁNH XUÂN</t>
  </si>
  <si>
    <t>CÔNG TY TNHH VIỄN THÔNG HOÀNG XUÂN</t>
  </si>
  <si>
    <t>0312668346</t>
  </si>
  <si>
    <t>0312668120</t>
  </si>
  <si>
    <t>560/42 Trường Chinh, Phường 13, Quận Tân Bình, Thành phố Hồ Chí Minh</t>
  </si>
  <si>
    <t>156/1/12/1 Cộng Hòa, Phường 12, Quận Tân Bình, Thành phố Hồ Chí Minh</t>
  </si>
  <si>
    <t>LÂM QUỐC ANH</t>
  </si>
  <si>
    <t>TRẦN HOÀNG TUẤN</t>
  </si>
  <si>
    <t>CÔNG TY TNHH GIẢI PHÁP VIỄN THÔNG TIN HỌC TRUNG THÀNH</t>
  </si>
  <si>
    <t>0312592270</t>
  </si>
  <si>
    <t>118/125/1K Phan Huy ích, Phường 15, Quận Tân Bình, Thành phố Hồ Chí Minh</t>
  </si>
  <si>
    <t>C.NGỌC GĐ</t>
  </si>
  <si>
    <t>Nam</t>
  </si>
  <si>
    <t>Phải có Giấy giới thiệu khi liên hệ</t>
  </si>
  <si>
    <t>CÔNG TY ĐỒNG PHÁT</t>
  </si>
  <si>
    <t>CÔNG TY TNHH GIẢI PHÁP PHẦN MỀM KHÁNH MINH</t>
  </si>
  <si>
    <t>0310790252</t>
  </si>
  <si>
    <t>56 Hoàng Văn Hoè, P.Tân Quý, Q.Tân Phú, Tp.HCM</t>
  </si>
  <si>
    <t>Lê Thị Bích Chi</t>
  </si>
  <si>
    <t>CÔNG TY TNHH THƯƠNG MẠI DỊCH VỤ QUỐC TÂM</t>
  </si>
  <si>
    <t xml:space="preserve"> 0312623507</t>
  </si>
  <si>
    <t>179/28A Kha Vạn Cân, Khu Phố 6, Quận Thủ Đức, TP Hồ Chí Minh</t>
  </si>
  <si>
    <t>Phan Văn Trung</t>
  </si>
  <si>
    <t>Bình Chánh</t>
  </si>
  <si>
    <t>Lotte Lê Đại Hành</t>
  </si>
  <si>
    <t>ko lấy Ctu</t>
  </si>
  <si>
    <t>133 Ni Sư Huỳnh Liên, Q.Tân Bình</t>
  </si>
  <si>
    <t>Chung cư Trần Quang Diệu</t>
  </si>
  <si>
    <t>C.Ngọc</t>
  </si>
  <si>
    <t>Bình Dương chuyển lên</t>
  </si>
  <si>
    <t>KH đem qua</t>
  </si>
  <si>
    <t>Cao ốc Phú Nhuận, Đường Hoàng Minh Giasm, Q.GV</t>
  </si>
  <si>
    <t>80/33 Đường D9, P.Tây Thạnh, Q.Tân Phú</t>
  </si>
  <si>
    <t>T1</t>
  </si>
  <si>
    <t>Ngày thanh toán</t>
  </si>
  <si>
    <t>CÔNG TY TNHH QC VAFTM NAXNOR</t>
  </si>
  <si>
    <t>0312619035</t>
  </si>
  <si>
    <t>P.3B05-3B06 Tầng 4, Khu B, TN Indochina, 4 Nguyễn Đình Chiểu, P.ĐAKAO, Q.1</t>
  </si>
  <si>
    <t>Khuất Minh Quý</t>
  </si>
  <si>
    <t>CÔNG TY TNHH TM DV TÙNG NHÂN</t>
  </si>
  <si>
    <t>Q.8</t>
  </si>
  <si>
    <t>0312496048</t>
  </si>
  <si>
    <t>68 An Dương Vương, P.16, Q.8, TP.HCM</t>
  </si>
  <si>
    <t>Trần Hoàng Long</t>
  </si>
  <si>
    <t>Năm 2013</t>
  </si>
  <si>
    <t>0936.212.405
0919.657.484</t>
  </si>
  <si>
    <t>C.Duyên
C.Phượng</t>
  </si>
  <si>
    <t>thu 4.000.000đ/tháng-&gt;trả lại cho A.Tuấn 2.000.000đ + Thuế 500.000Đ=&gt;1.500.000 phí DVKT</t>
  </si>
  <si>
    <t>Cty TNHH Hoàng Lê Phú</t>
  </si>
  <si>
    <t>Q.Tân Bình</t>
  </si>
  <si>
    <t>0312690510</t>
  </si>
  <si>
    <t>232/17 Cộng Hoà, P.12, Q.Tân Bình, TP.HCM</t>
  </si>
  <si>
    <t>Lê Phú Nhuận</t>
  </si>
  <si>
    <t>CÔNG TY TNHH TM DV ĐT TiẾNG VANG PHƯƠNG ĐÔNG</t>
  </si>
  <si>
    <t>0312367941</t>
  </si>
  <si>
    <t>15/2 Đường C1, P.13, Q.Tân Bình, TP.HCM</t>
  </si>
  <si>
    <t>Nguyễn Thanh Tuấn</t>
  </si>
  <si>
    <t>CÔNG TY TNHH DV XNK VT THUẬN LỢI</t>
  </si>
  <si>
    <t>0312663323</t>
  </si>
  <si>
    <t>334/64/43 Chu Văn An, P.12, Q.Bình Thạnh, TP.HCM</t>
  </si>
  <si>
    <t>Bùi Xuân Hào</t>
  </si>
  <si>
    <t>CÔNG TY TNHH TM DV NHƯ TRUYỀN</t>
  </si>
  <si>
    <t>0312668515</t>
  </si>
  <si>
    <t>59 Đường Bình Châu, KP1, P.Tam Bình, Q.TĐ, TP.HCM</t>
  </si>
  <si>
    <t>Lý Thị Lan Thanh</t>
  </si>
  <si>
    <t>Thu</t>
  </si>
  <si>
    <t>CÔNG TY TNHH TV TK XD MODULE</t>
  </si>
  <si>
    <t>0312230552</t>
  </si>
  <si>
    <t>765/71/2 XVNT, P.26, Q.BT, TP.HCM</t>
  </si>
  <si>
    <t>Nguyễn Hoàng Tiến</t>
  </si>
  <si>
    <t>CÔNG TY CP UD CN TT THÀNH PHÁT</t>
  </si>
  <si>
    <t>Q.Gò Vấp</t>
  </si>
  <si>
    <t>0310961973</t>
  </si>
  <si>
    <t>55/9 Đường số 6, P.15, Q.GV, TP.HCM</t>
  </si>
  <si>
    <t>A. Sum 0903.922.788</t>
  </si>
  <si>
    <t>CÔNG TY TNHH MAY MẶC THỜI TRANG NGUYÊN NGHI</t>
  </si>
  <si>
    <t>0312260204</t>
  </si>
  <si>
    <t>149/B23 Lý Thánh Tông, P.Tân Thới Hoà, Q.Tân Phú, TP.HCM</t>
  </si>
  <si>
    <t>C.Bảo: 0919.710.003
0936.071.611</t>
  </si>
  <si>
    <t>CÔNG TY BỘT KEM HOA TUYẾT</t>
  </si>
  <si>
    <t>C.Chăm: 0963.157.082</t>
  </si>
  <si>
    <t>CÔNG TY TRƯƠNG BẢO NGÂN</t>
  </si>
  <si>
    <t>T2</t>
  </si>
  <si>
    <t>T3</t>
  </si>
  <si>
    <t>T4</t>
  </si>
  <si>
    <t>T5</t>
  </si>
  <si>
    <t>Còn nợ</t>
  </si>
  <si>
    <t>TỔNG NỢ</t>
  </si>
  <si>
    <t>T6</t>
  </si>
  <si>
    <t>T7</t>
  </si>
  <si>
    <t>T8</t>
  </si>
  <si>
    <t>T9</t>
  </si>
  <si>
    <t>BCTC</t>
  </si>
  <si>
    <t>CÔNG TY HỚT TÓC NHƯ QUỲNH</t>
  </si>
  <si>
    <t>C.Hiền: 0949.806.147</t>
  </si>
  <si>
    <t>CÔNG TY TNHH GVS</t>
  </si>
  <si>
    <t>Tầng 19, khu A, Toà nhà Inđochina, Số 4 Nguyễn Đình Chiểu, P.Đakao, Q.1</t>
  </si>
  <si>
    <t>0312789703</t>
  </si>
  <si>
    <t>Nguyễn Xuân Sơn</t>
  </si>
  <si>
    <t>A.Giang: 0905.632.772</t>
  </si>
  <si>
    <t>CÔNG TY TNHH FKF</t>
  </si>
  <si>
    <t>0312788876</t>
  </si>
  <si>
    <t>Bùi Công Thành</t>
  </si>
  <si>
    <t>A.Hoà: 0913.960.736</t>
  </si>
  <si>
    <t>0312778719</t>
  </si>
  <si>
    <t>Trần Thị Ngọc Liên</t>
  </si>
  <si>
    <t>C.Liên: 0938.912.699</t>
  </si>
  <si>
    <t>CÔNG TY QUANG TRINH</t>
  </si>
  <si>
    <t>C.Trinh: 0909.749.098</t>
  </si>
  <si>
    <t xml:space="preserve">  </t>
  </si>
  <si>
    <t>Email</t>
  </si>
  <si>
    <t>NGUYỄN ĐÌNH DIỆN</t>
  </si>
  <si>
    <t>votrongquyet@gmail.com</t>
  </si>
  <si>
    <t>0944.138.979-A.Tuấn</t>
  </si>
  <si>
    <t>aunth2u_aunth2u@yahoo.com</t>
  </si>
  <si>
    <t xml:space="preserve"> jjtrading78@gmail.com</t>
  </si>
  <si>
    <t>Giai the dang cho lam hồ sơ-Nộp dùm hàng tháng</t>
  </si>
  <si>
    <t>Ko làm từ T4/2014</t>
  </si>
  <si>
    <t>Làm dùm</t>
  </si>
  <si>
    <t>Đang bị khoá MST</t>
  </si>
  <si>
    <t>A.Nhuận 0912 876240</t>
  </si>
  <si>
    <t>C.Phươợng: 0907.171.751
Thảnh: 0978.951.681</t>
  </si>
  <si>
    <t xml:space="preserve"> 0933 155 996 - A Long</t>
  </si>
  <si>
    <t>nguyenngocphong1984@gmail.com</t>
  </si>
  <si>
    <t>CÔNG TY TNHH NHỰA LÊ THƯ</t>
  </si>
  <si>
    <t>0312776091</t>
  </si>
  <si>
    <t>99/1E Ấp Tân Thới 2, Đường Thới Tây Tân Hiệp, X.Tân Hiệp, H.Hóc Môn, TP.HCM</t>
  </si>
  <si>
    <t>Nguyễn Thanh Hải</t>
  </si>
  <si>
    <t>0312771223</t>
  </si>
  <si>
    <t>CÔNG TY TNHH MÃ VẠCH HOA SEN</t>
  </si>
  <si>
    <t>Ho Thị Huỳnh Nga</t>
  </si>
  <si>
    <t>DANH SÁCH TỔNG HỢP BCT NĂM 2014</t>
  </si>
  <si>
    <t>thanhnguyen291104@yahoo.com.vn</t>
  </si>
  <si>
    <t>A.Quyết
0917 463 335</t>
  </si>
  <si>
    <t>C.Ngọc GĐ
0937.588.458 A.Quốc Anh</t>
  </si>
  <si>
    <t>639 Phạm Văn Chiêu, P.13, Q.GV</t>
  </si>
  <si>
    <t>0917.121.133 A.Lưu</t>
  </si>
  <si>
    <t>C.An: 0908.895.047</t>
  </si>
  <si>
    <t>A.Bảo: 0933.557.725</t>
  </si>
  <si>
    <t>CÔNG TY CP ĐT TM DV TỔNG HỢP ViỆT NAM</t>
  </si>
  <si>
    <t>0311396121</t>
  </si>
  <si>
    <t>Lầu 6, 231-233 Lê Thánh Tôn, P.Bến Thành, Q.1, TP.HCM</t>
  </si>
  <si>
    <t>A.Thắng ktoan: 0902.502.469</t>
  </si>
  <si>
    <t>Đặng Hồng Thái</t>
  </si>
  <si>
    <t>0944 8888 90, 01649616005
C.Linh: 0902.616.999</t>
  </si>
  <si>
    <t>A.Tuấn: 0909.612.219</t>
  </si>
  <si>
    <t>CÔNG TY TNHH TM DV TUỆ THÀNH</t>
  </si>
  <si>
    <t>minhtuan2307@gmail.com</t>
  </si>
  <si>
    <t>A.Tuấn: 0938.496.168</t>
  </si>
  <si>
    <t>0312777313</t>
  </si>
  <si>
    <t>47/10 Nguyễn Cư Trinh, P.Nguyễn Cư Trinh, Q.1, TP.HCM</t>
  </si>
  <si>
    <t>Nguyeễn Thị Phương Quỳnh</t>
  </si>
  <si>
    <t>CÔNG TY TNHH DV KT KHẢI PHONG</t>
  </si>
  <si>
    <t>0302738347</t>
  </si>
  <si>
    <t>20 Bàu Cát 5, P.14, Q.Tân Bình, TP.HCM</t>
  </si>
  <si>
    <t>Dương Thị Ngọc hải</t>
  </si>
  <si>
    <t>CÔNG TY TNHH TM VÀ DV SẢN XUẤT ĐINH THÀNH</t>
  </si>
  <si>
    <t>0312784455</t>
  </si>
  <si>
    <t>7A184/2 An Hạ, X.Phạm Văn Hai, H.Bình Chánh, Tp.HCM</t>
  </si>
  <si>
    <t>Đinh Tấn Thâm</t>
  </si>
  <si>
    <t>A.Thâm: 0903 662 488</t>
  </si>
  <si>
    <t>0312845066</t>
  </si>
  <si>
    <t>0312764755</t>
  </si>
  <si>
    <t>C.Hải 0907 508 729</t>
  </si>
  <si>
    <t xml:space="preserve">A.Hải - 0908 666 513 </t>
  </si>
  <si>
    <t>23/07/14(acb KL)</t>
  </si>
  <si>
    <t>Q.12</t>
  </si>
  <si>
    <t>Hóc Môn</t>
  </si>
  <si>
    <t>0937 725 386 - A Niệm</t>
  </si>
  <si>
    <t>0908  518 456 - C.Hằng</t>
  </si>
  <si>
    <t>0904 105 401 - A.Phong</t>
  </si>
  <si>
    <t>CTY TNHH TM DV VẬN TẢI HỎA XA VN</t>
  </si>
  <si>
    <t>0312815946</t>
  </si>
  <si>
    <t>2665/13/437 QL1A, KP7, P.Tân Hưng Thuận, Q.12, Tp.HCM</t>
  </si>
  <si>
    <t>Nguyễn Thị Hoa Hồng</t>
  </si>
  <si>
    <t>Cty TNHH TM DV Phát Triền Phong Điền</t>
  </si>
  <si>
    <t>0312813294</t>
  </si>
  <si>
    <t>KC36/6/16 Huỳnh Tấn Phát, P.Tân Thận Tây, Q7, Tp.HCM</t>
  </si>
  <si>
    <t>Lê Thị Phương Thảo</t>
  </si>
  <si>
    <t>0912 630 066</t>
  </si>
  <si>
    <t>Cty TNHH MTV SX TM MBV</t>
  </si>
  <si>
    <t>0312455940</t>
  </si>
  <si>
    <t>Cty TNHH TM DV QC Tây Nam</t>
  </si>
  <si>
    <t>0312778148</t>
  </si>
  <si>
    <t>0312819355</t>
  </si>
  <si>
    <t>Phạm Văn Niệm</t>
  </si>
  <si>
    <t>Cty TNHH DV SX May Mặc Phát Đạt</t>
  </si>
  <si>
    <t>0312833536</t>
  </si>
  <si>
    <t>14/27 Đường số 7, P.7, Q.Gò Vấp</t>
  </si>
  <si>
    <t>Cty TNHH MTV Đầu Tư Thương Mại Kỹ Đẹp</t>
  </si>
  <si>
    <t>208 Tân Sơn Nhì, P.Tân Sơn Nhì, Q.Tân Phú, Tp.HCM</t>
  </si>
  <si>
    <t>93/48 Đường Bờ Bao Tân Thắng, P.Tây Thạnh, Quận Tân Phú, Tp.HCM</t>
  </si>
  <si>
    <t>C.Vân 01213975457</t>
  </si>
  <si>
    <t>Nguyễn Trung Tuấn</t>
  </si>
  <si>
    <t>Cty TNHH Yang Vinh</t>
  </si>
  <si>
    <t>0312840854</t>
  </si>
  <si>
    <t>F22 Đường C3, KP4, P.Tân Thới Nhất, Q.12, Tp.HCM</t>
  </si>
  <si>
    <t>Đào Thị Kim Vinh</t>
  </si>
  <si>
    <t>0905 275 385 - C.Vinh</t>
  </si>
  <si>
    <t>Cty CP TV và Thiết Bị Y Tế Sài Gòn Hà Nội SHB</t>
  </si>
  <si>
    <t>0312838894</t>
  </si>
  <si>
    <t>339/7A Tô Hiến Thành, P.13, Q.10, Tp.HCM</t>
  </si>
  <si>
    <t>Nguyễn Thái Hồ</t>
  </si>
  <si>
    <t>0915 143 832 - A.Hồ</t>
  </si>
  <si>
    <t>Cty TNHH July</t>
  </si>
  <si>
    <t>0312857424</t>
  </si>
  <si>
    <t>Chu Bá Phong</t>
  </si>
  <si>
    <t>DNTN Hớt Tóc Gội Đầu Kim Anh</t>
  </si>
  <si>
    <t>031281398</t>
  </si>
  <si>
    <t>320 Vườn Lài, P.Phú Thọ Hòa, Quận Tân Phú, Tp.HCM</t>
  </si>
  <si>
    <t>Cty TNHH MTV XNK TM DV Phan Thịnh</t>
  </si>
  <si>
    <t xml:space="preserve"> 0312859301</t>
  </si>
  <si>
    <t>32/10 Đường TTN02, Phường Tân Thới Nhất, Quận 12, Tp.HCM</t>
  </si>
  <si>
    <t>0982 185 345- A.Thế Anh</t>
  </si>
  <si>
    <t>phanthinh19@gmail.com</t>
  </si>
  <si>
    <t xml:space="preserve">CÔNG TY TNHH ACE INDUSTRIES </t>
  </si>
  <si>
    <t>0312846038</t>
  </si>
  <si>
    <t>23/31 đường TTN06, khu phố 06A, Phường Tân Thới Nhất, Quận 12, Tp.HCM</t>
  </si>
  <si>
    <t>Nguyễn Việt Hùng</t>
  </si>
  <si>
    <t>0909 794 383 - A.Hùng</t>
  </si>
  <si>
    <t>463B/37 Cách Mạng Tháng 8, Phường 13, Quận 10, TPHCM</t>
  </si>
  <si>
    <t>0312807656</t>
  </si>
  <si>
    <t>Lê Võ Minh Thư</t>
  </si>
  <si>
    <t>0933 636 426 - C.Thư</t>
  </si>
  <si>
    <t>Cty CP Đào Tạo và  Cung Cấp Nhân Lực Winbig</t>
  </si>
  <si>
    <t>0312849134</t>
  </si>
  <si>
    <t>Bùi Quan Mảnh</t>
  </si>
  <si>
    <t>0305173984</t>
  </si>
  <si>
    <t>0909 527 852 - A.Mảnh</t>
  </si>
  <si>
    <t>50-52 Nguyễn Chế Nghĩa, Phường13, Quận 8, Tp.HCM</t>
  </si>
  <si>
    <t>DNTN Huỳnh Hớn</t>
  </si>
  <si>
    <t>Huỳnh Hớn</t>
  </si>
  <si>
    <t>0903 396 465 - C.Yến</t>
  </si>
  <si>
    <t>Cty TNHH SX Nam Việt</t>
  </si>
  <si>
    <t>0302203493</t>
  </si>
  <si>
    <t>31/2C Phan Văn Hớn, Ấp 7, Xã Xuân Thới Thượng, Huyện Hóc Môn, Tp.HCM</t>
  </si>
  <si>
    <t>Đỗ Thanh Vinh</t>
  </si>
  <si>
    <t>NVKD - Nga</t>
  </si>
  <si>
    <t>NVKD - Quế</t>
  </si>
  <si>
    <t>NVKD - Táo</t>
  </si>
  <si>
    <t>baphongchu@gmail.com</t>
  </si>
  <si>
    <t>phuquy220585@gmail.com</t>
  </si>
  <si>
    <t>manhtamly@yahoo.com</t>
  </si>
  <si>
    <t>Cty TNNN SX TM DV XNK Điện Tử Shinel</t>
  </si>
  <si>
    <t>0312868793</t>
  </si>
  <si>
    <t>227 Lê Trọng Tấn, P.Sơn Kỳ, Q.Tân Phú, Tp.HCM</t>
  </si>
  <si>
    <t>Trần Tố Linh</t>
  </si>
  <si>
    <t>0983 707 574 - C.Linh</t>
  </si>
  <si>
    <t>Ck C. Ngọc</t>
  </si>
  <si>
    <t>Chuyển 3 triệu quý 2/2014</t>
  </si>
  <si>
    <t>06/08/2014(ck)</t>
  </si>
  <si>
    <t>0909 438 537 - A.Thiệu</t>
  </si>
  <si>
    <t>0169 999 3728 - C.Lan</t>
  </si>
  <si>
    <t>0903 801 559 - A.Tuấn
08.38 455 024 - C.Hằng
0126 435 8625 - C.Hằng</t>
  </si>
  <si>
    <t>0908 060 409 - A.Thung</t>
  </si>
  <si>
    <t>0968 102 272 - A.Quốc</t>
  </si>
  <si>
    <t>0986 994 942 - A.Đồng</t>
  </si>
  <si>
    <t>0906 294 723- C.Sương</t>
  </si>
  <si>
    <t>0938 530 089 - A.Trị</t>
  </si>
  <si>
    <t>0937 499 297 - C.Loan</t>
  </si>
  <si>
    <t>0939 474 279 - A.Liệt</t>
  </si>
  <si>
    <t>0905 521 251 - A.Thành</t>
  </si>
  <si>
    <t>0976 297 079 - A.Trình</t>
  </si>
  <si>
    <t>0934 191 161 - C.Loan</t>
  </si>
  <si>
    <t>0909 903 180 - A.Hoàng</t>
  </si>
  <si>
    <t>0975 940 979 - A.Toàn</t>
  </si>
  <si>
    <t>0933 881 135 - C.Mai</t>
  </si>
  <si>
    <t>0909 105 300 - C.Mai</t>
  </si>
  <si>
    <t>0965 252 568 - A.Lâm</t>
  </si>
  <si>
    <t>0909 982 997 - A.Thành</t>
  </si>
  <si>
    <t>0169 797 7083 - A.Nhật</t>
  </si>
  <si>
    <t>0907 779 181 - A.Linh</t>
  </si>
  <si>
    <t>0909 247 884 - C.Mùi</t>
  </si>
  <si>
    <t>0909 453 822 - A.Thanh</t>
  </si>
  <si>
    <t>0908 881 059 - A.Minh</t>
  </si>
  <si>
    <t>NVKD - Hạnh</t>
  </si>
  <si>
    <t>0312788763</t>
  </si>
  <si>
    <t>Vũ Văn Thiệu</t>
  </si>
  <si>
    <t>quangcao3m@gmail.com</t>
  </si>
  <si>
    <t>NVKD - Ngọc Kiều</t>
  </si>
  <si>
    <t>0312854864</t>
  </si>
  <si>
    <t>Nguyễn Thị Bạch Lan</t>
  </si>
  <si>
    <t>NVKD - Yến</t>
  </si>
  <si>
    <t>0312858788</t>
  </si>
  <si>
    <t>Nguyễn Ngọc Thuỳ Dương</t>
  </si>
  <si>
    <t>anhtuantadt@gmail.com</t>
  </si>
  <si>
    <t>NVKD - Phương</t>
  </si>
  <si>
    <t>Cty TNHH MTV Hải Sản Sân Bay</t>
  </si>
  <si>
    <t>DNTN Long Nghị Hân</t>
  </si>
  <si>
    <t>Cty TNHH Quảng Cáo và Xây Dựng 3M</t>
  </si>
  <si>
    <t>Cty TNHH Cơ Khí Vũ Thế</t>
  </si>
  <si>
    <t>0312869130</t>
  </si>
  <si>
    <t>Nguyễn Văn Thung</t>
  </si>
  <si>
    <t>16/5 TTH 21, khu phố 1, P. Tân Thới Hiệp, Q.12, Tp.HCM</t>
  </si>
  <si>
    <t>152A Hồ Ngọc Lãm, P. An Lạc, Q. Bình Tân, Tp.HCM</t>
  </si>
  <si>
    <t>22 Phan Đình Giót, P.2, Q. Tân Bình, Tp.HCM</t>
  </si>
  <si>
    <t>151 Đường số 6, P. Bình Hưng Hoà B, Q. Bình Tân, Tp.HCM</t>
  </si>
  <si>
    <t>A.Danh</t>
  </si>
  <si>
    <t>Cty TNHH Dịch Vụ Internet Anh Quốc</t>
  </si>
  <si>
    <t>0312868923</t>
  </si>
  <si>
    <t>Nguyễn Đinh Quốc</t>
  </si>
  <si>
    <t>MP 117, Đường HT 06, khu phó 3, Quận 12</t>
  </si>
  <si>
    <t>Cty TNHH Hiệp Thành GRUP</t>
  </si>
  <si>
    <t>0312872775</t>
  </si>
  <si>
    <t>181/4A Đường HT27, P. hiệp Thành, Quận 12</t>
  </si>
  <si>
    <t>Nguyễn Hữu Đồng</t>
  </si>
  <si>
    <t>Cty TNHH Long Thịnh Vượng</t>
  </si>
  <si>
    <t>0312865464</t>
  </si>
  <si>
    <t>Lê Thị Tuyết Sương</t>
  </si>
  <si>
    <t>13D/1 đường HT23, P. Hiệp Thành, Q.12</t>
  </si>
  <si>
    <t>thoitranganhngoc10@gmail.com</t>
  </si>
  <si>
    <t>DNTN CHÓP CHÉP</t>
  </si>
  <si>
    <t>0312866789</t>
  </si>
  <si>
    <t>Doãn Quốc Trị</t>
  </si>
  <si>
    <t>136 Hoàng hoa Thám, P.12, Quận Tân Bình</t>
  </si>
  <si>
    <t>triquocdoan@gmail.com</t>
  </si>
  <si>
    <t>Cty TNHH Tư Vấn Tương Lai Việt</t>
  </si>
  <si>
    <t>0312821001</t>
  </si>
  <si>
    <t>Tầng 1, toà nhà HS Buiding, số 260/11 Nguyễn Thái Bình, P.12, Q. Tân Bình</t>
  </si>
  <si>
    <t>Văn Kim Loan</t>
  </si>
  <si>
    <t>vkloan@tuonglaiviet.edu.vn</t>
  </si>
  <si>
    <t>Cty TNHH In Ấn Quảng Cáo Việt Nhật</t>
  </si>
  <si>
    <t>0312852842</t>
  </si>
  <si>
    <t>Nguyễn Văn Liệt</t>
  </si>
  <si>
    <t>35 Võ Thành Trang, Tổ dân phố 9, P. 11, Q. Tân Bình, Tp.HCM</t>
  </si>
  <si>
    <t>NVKD - Tuyền</t>
  </si>
  <si>
    <t>Công ty TNHH TM DV Cơ Điện Lạnh Thành Công</t>
  </si>
  <si>
    <t>0312875705</t>
  </si>
  <si>
    <t>Nguyễn Đức Thành</t>
  </si>
  <si>
    <t>A54/2/6 Bạch Đằng, P.2, Quận Tân Bình</t>
  </si>
  <si>
    <t>0312885936</t>
  </si>
  <si>
    <t>Tân Thế Bảo</t>
  </si>
  <si>
    <t>160/1/13 Phan Huy Ích, P.12, Q. Gò Vấp</t>
  </si>
  <si>
    <t>Cty TNHH Đầu Tư TM Kỹ Thuật Gia Nguyễn</t>
  </si>
  <si>
    <t>0312884869</t>
  </si>
  <si>
    <t>76 đường 8, P. Phước Bình, Q.9</t>
  </si>
  <si>
    <t>Nguyễn Quốc Trình</t>
  </si>
  <si>
    <t>trinhq9@yahoo.com.vn</t>
  </si>
  <si>
    <t>NVKD - Loan</t>
  </si>
  <si>
    <t>Cty TNHH Xây Dựng Duy Trí</t>
  </si>
  <si>
    <t>0312872581</t>
  </si>
  <si>
    <t>124/4/8 Đông Hưng Thuận 6, Khu phố 5, P.Tân Hưng Thuận, Q.12</t>
  </si>
  <si>
    <t>Lê Bảy</t>
  </si>
  <si>
    <t>phuongloanbc75@yahoo.com.vn</t>
  </si>
  <si>
    <t>Cty TNHH Cơ Điện Lạnh Vũ Trụ</t>
  </si>
  <si>
    <t>0312881730</t>
  </si>
  <si>
    <t>60/1 Đường 8, Lò Lu, Phường Trường Thạnh, Quận 9, Tp.HCM</t>
  </si>
  <si>
    <t>Vũ Văn Hoàng</t>
  </si>
  <si>
    <t>vuvahoang2110@gmail.com</t>
  </si>
  <si>
    <t>0312876346</t>
  </si>
  <si>
    <t>178/4A Phan Đăng Lưu, P.3, Quận Phú Nhuận, Tp.HCM</t>
  </si>
  <si>
    <t>Phạm Ngọc Toàn</t>
  </si>
  <si>
    <t>toan@qua24.net</t>
  </si>
  <si>
    <t>Cty TNHH Easy Lock Marketing</t>
  </si>
  <si>
    <t>Cty TNHH LPG Thành Công</t>
  </si>
  <si>
    <t>0312855603</t>
  </si>
  <si>
    <t>83/4B Thoại Ngọc Hầu, Phường Hoà Thạnh,Quận Tân Phú</t>
  </si>
  <si>
    <t>Phan Như Mai</t>
  </si>
  <si>
    <t>Cty TNHH Avala</t>
  </si>
  <si>
    <t>0312855515</t>
  </si>
  <si>
    <t>Trần Thanh Tuyên</t>
  </si>
  <si>
    <t>Cty TNHH DV Sửa Chữa Máy Tính Bảo Nghi</t>
  </si>
  <si>
    <t>0312825422</t>
  </si>
  <si>
    <t>250/2B Đường Man Thiện, Phường Tăng Nhơn Phú A, Q9</t>
  </si>
  <si>
    <t>Nguyễn Thị Trúc Mai</t>
  </si>
  <si>
    <t>Cty TNHH Xây dựng Thuận Hoà Phát</t>
  </si>
  <si>
    <t>0312876794</t>
  </si>
  <si>
    <t>34/91C Hoàng Tăng Bí, P. Trung Mỹ Tây, Quận 12</t>
  </si>
  <si>
    <t>Chu Văn Lâm</t>
  </si>
  <si>
    <t>Cty TNHH Trang Trí Nội Thất Ngọc Thành Phát</t>
  </si>
  <si>
    <t>0312855120</t>
  </si>
  <si>
    <t>43/17/9 Đường số 10, Phường 8, Quận Gò Vấp, Tp.HCM</t>
  </si>
  <si>
    <t>Lê Tấn Thành</t>
  </si>
  <si>
    <t>Cty TNHH TM DV XNK Việt Nhật Đông</t>
  </si>
  <si>
    <t>0312803595</t>
  </si>
  <si>
    <t>14/8 Thân Nhân Trung, P. 13, Q. Tân Bình.</t>
  </si>
  <si>
    <t>Hà Thanh Điền</t>
  </si>
  <si>
    <t>Cty TNHH DV TM XNK Kim Lộc Phát</t>
  </si>
  <si>
    <t>0312790628</t>
  </si>
  <si>
    <t>539/19/1A Đỗ Xuân Hợp, tổ 2, khu phố 6, P. Phước Long B,Q.9</t>
  </si>
  <si>
    <t>Lương Thanh Tùng</t>
  </si>
  <si>
    <t>DNTN TM DV Thế giới Chuột Đẹp</t>
  </si>
  <si>
    <t>0312886746</t>
  </si>
  <si>
    <t>12 Tân trụ, P. 15, Q. Tân Bình</t>
  </si>
  <si>
    <t>Nguyễn Quốc Nhật</t>
  </si>
  <si>
    <t xml:space="preserve"> CÔNG TY TNHH TM SX BAO BÌ TRƯỜNG SA</t>
  </si>
  <si>
    <t>Cty TNNH MTV SX TM NHỰA HẢI VINH</t>
  </si>
  <si>
    <t>0312878745</t>
  </si>
  <si>
    <t>47/8 Đô Đốc Chấn, Phường Sơn Kỳ, Quận Tân Phú, Tp. HCM</t>
  </si>
  <si>
    <t>Trần Chí Linh</t>
  </si>
  <si>
    <t>0312882011</t>
  </si>
  <si>
    <t>45D Lạc Long Quân, P5, Q11</t>
  </si>
  <si>
    <t>Nguyễn Thị Mùi</t>
  </si>
  <si>
    <t>Cty TNHH SX TM DV Thanh Tân Dương</t>
  </si>
  <si>
    <t>0312888849</t>
  </si>
  <si>
    <t>254/12 Thái Phiên, P8, Q11</t>
  </si>
  <si>
    <t>Nguyễn Trung Thanh</t>
  </si>
  <si>
    <t>thanhtanduong8888@gmail.com</t>
  </si>
  <si>
    <t>NVKD - Ngân</t>
  </si>
  <si>
    <t>0312882660</t>
  </si>
  <si>
    <t>Phòng số L14-08B, Tầng L14, Khu cao ốc văn phòng, Tòa nhà vincom Center, số 72 Lê Thánh Tôn, P. Bến Nghé, Q1</t>
  </si>
  <si>
    <t>Dương Quang Minh</t>
  </si>
  <si>
    <t>bỏ trốn</t>
  </si>
  <si>
    <t>giải thể t6</t>
  </si>
  <si>
    <t>miễn phí</t>
  </si>
  <si>
    <t>Ko làm từ T8/2014</t>
  </si>
  <si>
    <t>0937 770 456 - A.Bảo</t>
  </si>
  <si>
    <t>Q.5</t>
  </si>
  <si>
    <t>0986 066 375 - A.Khuyến</t>
  </si>
  <si>
    <t>0938 388 957 - C.Thảo</t>
  </si>
  <si>
    <t>0933 773 369 - C.Hường</t>
  </si>
  <si>
    <t>0904 170 478 - A. Nhiệm</t>
  </si>
  <si>
    <t>0909 816 528 - A.Hiếu</t>
  </si>
  <si>
    <t>0913 888 368 - A.Bình</t>
  </si>
  <si>
    <t>0908 207 050 - A.Tiền</t>
  </si>
  <si>
    <t>Cty TNHH TM ĐT PT XD Công trình Phương Nam</t>
  </si>
  <si>
    <t>0312891390</t>
  </si>
  <si>
    <t>Nguyễn Bá Khuyến</t>
  </si>
  <si>
    <t>0312892404</t>
  </si>
  <si>
    <t>Nguyễn Thị Phương Thảo</t>
  </si>
  <si>
    <t>Công ty TNHH MTV Đá Hoa Cương Hà Hải</t>
  </si>
  <si>
    <t>0312879555</t>
  </si>
  <si>
    <t>Nguyễn Thị Hường</t>
  </si>
  <si>
    <t>0312889948</t>
  </si>
  <si>
    <t>698E Nguyễn Kiệm, Phường 04, Quận Phú Nhuận, Tp.HCM</t>
  </si>
  <si>
    <t>199/22/7 Đường TCH02, KP11, P.Tân Chánh Hiệp, Q.12, Tp.HCM</t>
  </si>
  <si>
    <t>Trần Quốc Nhiệm</t>
  </si>
  <si>
    <t>nhiem_tran2001@yahoo.com</t>
  </si>
  <si>
    <t>CÔNG TY TNHH THƯƠNG MẠI DỊCH VỤ HẢI ĐỨC THỊNH</t>
  </si>
  <si>
    <t>0312872863</t>
  </si>
  <si>
    <t>Lê Trung Hiếu</t>
  </si>
  <si>
    <t>lenguyentranhieu22@yahoo.com</t>
  </si>
  <si>
    <t>Cty TNHH MTV Vật liệu XD Minh Tiến</t>
  </si>
  <si>
    <t>0312894592</t>
  </si>
  <si>
    <t>360 Bùi Công Trừng, Ấp 1, Xã Nhị Bình, huyện Hóc Môn</t>
  </si>
  <si>
    <t>Lê Minh Hoà Bình</t>
  </si>
  <si>
    <t>hoabinh368@yahoo.com.vn</t>
  </si>
  <si>
    <t>Cty TNHH Vi Tính - Điện Tử - Viễn Thông - HT</t>
  </si>
  <si>
    <t>792 Võ Văn Kiệt, P.5, Q.5</t>
  </si>
  <si>
    <t>0312897868</t>
  </si>
  <si>
    <t>MP nhà A12 KP4, P. Trung Mỹ Tây, Q12</t>
  </si>
  <si>
    <t>Dương Văn Tiền</t>
  </si>
  <si>
    <t>99/5/4 Huỳnh Văn Nghệ, Phường 12, Quận Gò Vấp, Tp.HCM</t>
  </si>
  <si>
    <t>36/2B Đường Thới Tam Thôn 6, Tổ 169, Ấp Đông 1, Xã Thới Tam Thôn, H. Hóc Môn</t>
  </si>
  <si>
    <t>NVKD - Diễm Kiều</t>
  </si>
  <si>
    <t>Cty TNHH SX TM Cơ Khí Thiên Lộc</t>
  </si>
  <si>
    <t>04/08/2014(CK ACB)</t>
  </si>
  <si>
    <t>hết làm từ tháng 4</t>
  </si>
  <si>
    <t>Cty TNHh Huy Hoàng Mobile</t>
  </si>
  <si>
    <t>0312895412</t>
  </si>
  <si>
    <t>1093 Cách Mạng tháng Tám, P7, Q. Tân Bình</t>
  </si>
  <si>
    <t>Miễn Phí</t>
  </si>
  <si>
    <t>Cty OTOWA</t>
  </si>
  <si>
    <t>DNTN Hớt tóc Thanh Bình</t>
  </si>
  <si>
    <t>0312891640</t>
  </si>
  <si>
    <t>Số 139 Tây hoà, Phường Phước Long A, Quận 9</t>
  </si>
  <si>
    <t>Cty TNHH MTV TM Dân An</t>
  </si>
  <si>
    <t>0312879717</t>
  </si>
  <si>
    <t>Tầng 19, khu A, Idochina Part Tower, số 4 Nguyễn Đình Chiểu, P. ĐaKao</t>
  </si>
  <si>
    <t>Trần Đức Tính</t>
  </si>
  <si>
    <t>Công ty TNHH SX - TM - DV Khô Bò Bò Vàng 306</t>
  </si>
  <si>
    <t>0312883505</t>
  </si>
  <si>
    <t>96/9 Tân Mỹ, P. Tân Thuận Tây, Q7</t>
  </si>
  <si>
    <t>Ngô Thị Kim Thư</t>
  </si>
  <si>
    <t xml:space="preserve">0312892725       </t>
  </si>
  <si>
    <t>0938 928 982 - C. Yến</t>
  </si>
  <si>
    <t>4 đường 475, phường Phước Long B, Quận 9</t>
  </si>
  <si>
    <t>Chitrung977@gmail.com</t>
  </si>
  <si>
    <t>Cty TNHH Thương Mại QT Hải Thiên</t>
  </si>
  <si>
    <t>0312884763</t>
  </si>
  <si>
    <t>168/56 Lê Thị Bạch Cát, Phường 11, Quận 11</t>
  </si>
  <si>
    <t>0908 338 603 - A.Hùng</t>
  </si>
  <si>
    <t>Cty</t>
  </si>
  <si>
    <t>Cty TNHH TM DV XNK Vina T&amp;T</t>
  </si>
  <si>
    <t>Q.Bình Tân</t>
  </si>
  <si>
    <t>0312904360</t>
  </si>
  <si>
    <t>3/3A Gò Xoài, Phường Bình Hưng Hoà A, Quận Bình Tân, Tp. HCM</t>
  </si>
  <si>
    <t>0987 522 852 - C.Thảo</t>
  </si>
  <si>
    <t>vinattxnk@gmail.com</t>
  </si>
  <si>
    <t>CÔNG TY TNHH THIẾT KẾ IN ẤN QUẢNG CÁO QUỐC SANG</t>
  </si>
  <si>
    <t>0312905660</t>
  </si>
  <si>
    <t>620 Phạm Văn Chiêu, P13, Q. gò Vấp</t>
  </si>
  <si>
    <t>0962 386 804 - A. Sang</t>
  </si>
  <si>
    <t>Doquynhquocsang@gmail.com</t>
  </si>
  <si>
    <t>Cty TNHH Bạch Long Vỹ</t>
  </si>
  <si>
    <t>320/22 Trường Chinh, P13, Q Tân Bình</t>
  </si>
  <si>
    <t>0312899664</t>
  </si>
  <si>
    <t>0909 173 998 - C. Thủy</t>
  </si>
  <si>
    <t>dieuthuy7073@gmail.com</t>
  </si>
  <si>
    <t>Cty TNHH Giải Pháp Bách Hợp</t>
  </si>
  <si>
    <t>Tầng 3 Khu A Toà Nhà Indochina Park, Số 4 Nguyễn Đình Chiểu, Q1</t>
  </si>
  <si>
    <t>0312909908</t>
  </si>
  <si>
    <t>Trần Hoàng Vi</t>
  </si>
  <si>
    <t>Cty TNHH SX TM NHỰA DIỆP THUẬN</t>
  </si>
  <si>
    <t>A9/20D Ấp 1, Xã Vĩnh Lộc B, Huyện Bình Chánh</t>
  </si>
  <si>
    <t>0312852909</t>
  </si>
  <si>
    <t>Vũ Quốc Thể</t>
  </si>
  <si>
    <t>Cty TNHH SX TM DV XNK Lập Phát Việt Nam</t>
  </si>
  <si>
    <t>B14/13 Tổ 13, Ấp 2C, Xã Vĩnh Lộc B, Huyện Bình Chánh</t>
  </si>
  <si>
    <t>0312905332</t>
  </si>
  <si>
    <t>Nguyễn Văn Vũ</t>
  </si>
  <si>
    <t>0902 518 737 -  A.Vũ</t>
  </si>
  <si>
    <t>Cty TNHH TM DV QC  NGỌC NGÂN HÀ</t>
  </si>
  <si>
    <t>42/64 Hồ Đắc Di, P. Tân Thành, Q. Tân Phú</t>
  </si>
  <si>
    <t>0312920919</t>
  </si>
  <si>
    <t>C. Oanh</t>
  </si>
  <si>
    <t>NVKD - Oanh</t>
  </si>
  <si>
    <t>Cty TNHH Công Nghệ Dịch Vụ Acutech</t>
  </si>
  <si>
    <t>58/2 Huỳnh Văn Bánh, Phường 15, Q. Phú Nhuận</t>
  </si>
  <si>
    <t>0312878350</t>
  </si>
  <si>
    <t>Từ phương vân</t>
  </si>
  <si>
    <t>0907 622 185- A. Vân</t>
  </si>
  <si>
    <t>Phuongvan1412@gmail.com</t>
  </si>
  <si>
    <t>Cty TNHH Máy Móc Thiết Bị Công Nghiệp Sài Gòn</t>
  </si>
  <si>
    <t>Nguyễn Ngọc Tuấn</t>
  </si>
  <si>
    <t>Tầng 19, khu A, Indochina Part Tower, số 4 Nguyễn Đình Chiểu, P. ĐaKao, Q1</t>
  </si>
  <si>
    <t>0312881716</t>
  </si>
  <si>
    <t>0862 882 877
0989 905 568</t>
  </si>
  <si>
    <t>Cty TNHH Vina TTN</t>
  </si>
  <si>
    <t>Số 94/4N Ấp Mỹ hoà 1, Xã Trung Chánh, huyện Hóc Môn</t>
  </si>
  <si>
    <t>0312884234</t>
  </si>
  <si>
    <t>Trần Trung Nghĩa</t>
  </si>
  <si>
    <t>0938 123 636</t>
  </si>
  <si>
    <t>vinattns@gmail.com</t>
  </si>
  <si>
    <t>0312885686</t>
  </si>
  <si>
    <t>998/52 Quang Trung, Phường 8, Quận Gò Vấp</t>
  </si>
  <si>
    <t>Bùi Ngọc Long</t>
  </si>
  <si>
    <t>0862 811 170</t>
  </si>
  <si>
    <t>info@infoexpress.com</t>
  </si>
  <si>
    <t>DNTN Thương Mại Dịch Vụ Yến Thông</t>
  </si>
  <si>
    <t>5/14A Đường DT1/1, Ấp 6, Xã Đông Thạnh, Huyện Hóc Môn</t>
  </si>
  <si>
    <t>0312910156</t>
  </si>
  <si>
    <t>Tô Thị Yến</t>
  </si>
  <si>
    <t>0907 879 532</t>
  </si>
  <si>
    <t>anhthong681@gmail.com</t>
  </si>
  <si>
    <t>Cty Lucky Gym</t>
  </si>
  <si>
    <t>260/43 Nguyễn Thái Bình, Phường 12, Quận Tân Bình, Tp HCM</t>
  </si>
  <si>
    <t>0312907516</t>
  </si>
  <si>
    <t>Nguyễn Thu Oanh</t>
  </si>
  <si>
    <t>0906 885 404</t>
  </si>
  <si>
    <t>luckygym@gmail.com</t>
  </si>
  <si>
    <t>Cty TNHH Yên Bình Thịnh</t>
  </si>
  <si>
    <t>Số 39, tổ 16, KP 4, Phường Trảng Dài, Tp. Biên Hoà, TỈnh Đồng Nai</t>
  </si>
  <si>
    <t>Đông Nai</t>
  </si>
  <si>
    <t>3603200332</t>
  </si>
  <si>
    <t>0969 121 034</t>
  </si>
  <si>
    <t>yenbinhthinh@gmail.com</t>
  </si>
  <si>
    <t>Cty TNHH May Hồng Tiến</t>
  </si>
  <si>
    <t>1549/5D Vườn Lài, Phường An Phú Đông, Quận 12</t>
  </si>
  <si>
    <t>0312746763</t>
  </si>
  <si>
    <t>C. Hồng</t>
  </si>
  <si>
    <t>0909 059 778</t>
  </si>
  <si>
    <t>Cty TNHH Ruan Việt Hàn</t>
  </si>
  <si>
    <t>R4-69 Hưng phước 1, KP. Phú Mỹ Hưng
P. Tân Phong, Quận 7</t>
  </si>
  <si>
    <t>0312912202</t>
  </si>
  <si>
    <t>Mai Thị Ngân</t>
  </si>
  <si>
    <t>0122 405 3986</t>
  </si>
  <si>
    <t>nganmailee@gmail.com</t>
  </si>
  <si>
    <t>Cty Không Gian Xanh</t>
  </si>
  <si>
    <t>0312872542</t>
  </si>
  <si>
    <t>1/8/57/16 Phan Văn Hớn, KP 4, Phường Tân Thới Nhất, Quận 12</t>
  </si>
  <si>
    <t>Đinh Văn Hữu</t>
  </si>
  <si>
    <t xml:space="preserve">0906 923 623 </t>
  </si>
  <si>
    <t>khonggianxanh@gmail.com</t>
  </si>
  <si>
    <t>NVKD - Thu</t>
  </si>
  <si>
    <t>Cty TNHH TM DV Phát triển DB</t>
  </si>
  <si>
    <t>195 Man Thiện, KP.6, P. Hiệp Phú, Q9</t>
  </si>
  <si>
    <t xml:space="preserve">0312879989  </t>
  </si>
  <si>
    <t>Nguyễn thái Bảo</t>
  </si>
  <si>
    <t>0968 849 550</t>
  </si>
  <si>
    <t>Cty TNHH Nông Nghiệp Thông Minh BHL</t>
  </si>
  <si>
    <t>230/1/2F Lê Văn Thọ, P.11, Q. Gò Vấp</t>
  </si>
  <si>
    <t>0312846278</t>
  </si>
  <si>
    <t>Lê Văn Tùng</t>
  </si>
  <si>
    <t>Cty TNHH Troy</t>
  </si>
  <si>
    <t>0312889578</t>
  </si>
  <si>
    <t>373/22/36 Hà Huy Giáp, P. Thạnh Xuân, Q12</t>
  </si>
  <si>
    <t>Nguyễn Thị Huyền Trân</t>
  </si>
  <si>
    <t>0987 447 079</t>
  </si>
  <si>
    <t>Cty TNHH Thương Mại Anh Hiệp Phát</t>
  </si>
  <si>
    <t>0312917793</t>
  </si>
  <si>
    <t>78 Nguyễn Thị Tú, P. Bình Hưng Hòa B, Q. Bình Tân</t>
  </si>
  <si>
    <t>Nguyễn Hữu Hiệp</t>
  </si>
  <si>
    <t>0935 368 168</t>
  </si>
  <si>
    <t>Cty TNHH ĐT TM DV XD Xuyên Việt</t>
  </si>
  <si>
    <t>0312915362</t>
  </si>
  <si>
    <t>274 Đường HT17, P. Hiệp thành, Q12</t>
  </si>
  <si>
    <t>Mạch Thanh Phương</t>
  </si>
  <si>
    <t>0947 278 538
0905 235 607</t>
  </si>
  <si>
    <t>Cty TNHH MTV Đầu tư Dương Ngọc</t>
  </si>
  <si>
    <t>076/1G Đường An Phú Đông 09, KP1, P. An Phú Đông, Q12</t>
  </si>
  <si>
    <t>0312910188</t>
  </si>
  <si>
    <t>Dương Ngọc Oanh</t>
  </si>
  <si>
    <t>0937 777 796</t>
  </si>
  <si>
    <t>Cty TNHH ĐT XNK Ô tô Miền Nam</t>
  </si>
  <si>
    <t>Tầng 4, khu B, tòa nhà Indochina Park Tower, 4 Nguyễn Đình Chiểu, P. Đakao, Q1</t>
  </si>
  <si>
    <t>0312920725</t>
  </si>
  <si>
    <t>Nguyễn Trọng Thăng</t>
  </si>
  <si>
    <t>0979 792 515</t>
  </si>
  <si>
    <t>Cty TNHH TM SX Ba lô Vina</t>
  </si>
  <si>
    <t>24 đường 3C, P. Bình Hưng Hòa B, Q. Bình Tân</t>
  </si>
  <si>
    <t>0312918109</t>
  </si>
  <si>
    <t>Trần Thị Thanh Tâm</t>
  </si>
  <si>
    <t>0909 087 739</t>
  </si>
  <si>
    <t>ctybalovina@gmail.com</t>
  </si>
  <si>
    <t>CTY TNHH GREEN RUBY HOTEL</t>
  </si>
  <si>
    <t>0312915203</t>
  </si>
  <si>
    <t>25/15 Cửu Long, Phường 2, Quận Tân Bình</t>
  </si>
  <si>
    <t>Đào Thị Mai Khanh</t>
  </si>
  <si>
    <t>0934 000 519
0907 06 80 70</t>
  </si>
  <si>
    <t>DNTN Internet F1</t>
  </si>
  <si>
    <t>3A35/1 ấp 3 Phạm Văn Hai, Xã Phạm Văn Hai, Huyện Bình Chánh</t>
  </si>
  <si>
    <t>0312768340</t>
  </si>
  <si>
    <t>Nguyễn Thanh Sang</t>
  </si>
  <si>
    <t>01218 311 411</t>
  </si>
  <si>
    <t>linababy1995@yahoo.com</t>
  </si>
  <si>
    <t>Cty TNHH OSAS</t>
  </si>
  <si>
    <t>0312899696</t>
  </si>
  <si>
    <t>78/44/06 Đường số 11, P. 11, Quận Gò Vấp</t>
  </si>
  <si>
    <t>Trần Ngọc Thanh Trúc
A. Dũng</t>
  </si>
  <si>
    <t xml:space="preserve">0938 554 498 </t>
  </si>
  <si>
    <t>tranquocdung441986@gmail.com</t>
  </si>
  <si>
    <t>CTY TNHH XUẤT NHẬP KHẨU LOHA</t>
  </si>
  <si>
    <t>0312907971</t>
  </si>
  <si>
    <t xml:space="preserve">836/5 Hương lộ 2, KP10 Bình Trị Đông A, Bình Tân, TP HCM </t>
  </si>
  <si>
    <t>LÂM BẢO CHÂU</t>
  </si>
  <si>
    <t xml:space="preserve">0938 648 979   </t>
  </si>
  <si>
    <t>Cty TNHH TM Sức khỏe Toàn Cầu</t>
  </si>
  <si>
    <t>0908 969 308</t>
  </si>
  <si>
    <t>Lộ Minh Thường</t>
  </si>
  <si>
    <t>TWA-13-08B Lê Thành Twin-Tower, 198A Mã Lò, KP6, P. Bình Trị Đông A,  Bình Tân</t>
  </si>
  <si>
    <t>0312908823</t>
  </si>
  <si>
    <t>Cty TNHH DV Tư vấn giới thiệu việc làm Bông Sen</t>
  </si>
  <si>
    <t>E8/239A Quốc lộ 50, Ấp 5, Xã Phong Phú, Huyện Bình Chánh.</t>
  </si>
  <si>
    <t>0312689138</t>
  </si>
  <si>
    <t>Nguyễn Thiết Hùng</t>
  </si>
  <si>
    <t>0919 646 870</t>
  </si>
  <si>
    <t>CÔNG TY TNHH DỊCH VỤ TƯ VẤN DU LỊCH XÂY DỰNG CÁT LỢI</t>
  </si>
  <si>
    <t>294 Ngô Quyền, Phường 8, Quận 10, Tp.HCM</t>
  </si>
  <si>
    <t>0312893398</t>
  </si>
  <si>
    <t>Phạm Thị Thúy Phượng</t>
  </si>
  <si>
    <t>0917 420 179</t>
  </si>
  <si>
    <t>phuongbao9079@gmail.com</t>
  </si>
  <si>
    <t>NVKD - Dung</t>
  </si>
  <si>
    <t>Cty TNHH Thiết bị y khoa Tâm An</t>
  </si>
  <si>
    <t>338/27 Nguyễn Đình Chiểu, Phường 04, q3, tp. HCM</t>
  </si>
  <si>
    <t>0312920901</t>
  </si>
  <si>
    <t>Q.3</t>
  </si>
  <si>
    <t>Diệp Thị Thu Tâm</t>
  </si>
  <si>
    <t>0907 909 048</t>
  </si>
  <si>
    <t>DNTN Internet Bảo Bảo Siêu Tốc</t>
  </si>
  <si>
    <t>171A Nguyễn Thành Vĩnh, phường Trung Mỹ Tây, Quận 12</t>
  </si>
  <si>
    <t>Phạm Quốc Tiến</t>
  </si>
  <si>
    <t>0933 944 144</t>
  </si>
  <si>
    <t>0312920348</t>
  </si>
  <si>
    <t>Cty TNHH TM DV du lịch Giải Trí Quang Tiến</t>
  </si>
  <si>
    <t>0312933273</t>
  </si>
  <si>
    <t>19 Lê Thị Hồng, p.17, Q. Gò Vấp</t>
  </si>
  <si>
    <t>Nguyễn Văn Tiến</t>
  </si>
  <si>
    <t>0976 550 205</t>
  </si>
  <si>
    <t>Cty TNHH Truyền Thông Nhung nguyễn</t>
  </si>
  <si>
    <t>0312922056</t>
  </si>
  <si>
    <t>15/13 Lê Văn Huân, P.13, Q. Tân Bình</t>
  </si>
  <si>
    <t>Nguyễn Thị Thùy Nhung</t>
  </si>
  <si>
    <t>thuynhung07071987@gmail.com</t>
  </si>
  <si>
    <t>CTY TNHH MỘT THÀNH VIÊN EVAS</t>
  </si>
  <si>
    <t>031293337</t>
  </si>
  <si>
    <t>ĐẶNG THỊ THÁI QUỲNH</t>
  </si>
  <si>
    <t>08 38830040</t>
  </si>
  <si>
    <t>Cty TNHH MTV Dược phẩm HEALOL</t>
  </si>
  <si>
    <t>F22 Đường C3, khu phố 4, p. Tân Thới Nhất, Q.12</t>
  </si>
  <si>
    <t>0312927128</t>
  </si>
  <si>
    <t>Nguyễn Thị Bình</t>
  </si>
  <si>
    <t>0938 180 871</t>
  </si>
  <si>
    <t>marybinh232@gmail.com</t>
  </si>
  <si>
    <t>Cty TNHH Thiết kế An Việt</t>
  </si>
  <si>
    <t>0312927431</t>
  </si>
  <si>
    <t>55/29 Nguyễn Thượng Hiền, P.5, Quận Bình Thạnh</t>
  </si>
  <si>
    <t>Ngô Hoàng Vũ</t>
  </si>
  <si>
    <t>0909 436 804</t>
  </si>
  <si>
    <t>admin@anvietdesign.com</t>
  </si>
  <si>
    <t>Cty TNHH Giải pháp công nghệ số IDTCOM</t>
  </si>
  <si>
    <t>Tầng 19, Khu A, tòa nhà Indochina park Tower, Số 04 Nguyễn Đình Chiểu, P. Đa Kao, Q1</t>
  </si>
  <si>
    <t>0312933280</t>
  </si>
  <si>
    <t>Bùi Thị Tuyết</t>
  </si>
  <si>
    <t>Cty TNHH Thiện Nguyện Bối Diệp</t>
  </si>
  <si>
    <t>0500 391 9969</t>
  </si>
  <si>
    <t>01 Hoa Sứ, P 7, Quận Phú Nhuận</t>
  </si>
  <si>
    <t>0312828328</t>
  </si>
  <si>
    <t>Nguyễn Đức Lão</t>
  </si>
  <si>
    <t>ctyboidiep@gmail.com</t>
  </si>
  <si>
    <t>DNTN Chăm sóc sắc đẹp Anh Quân</t>
  </si>
  <si>
    <t>0312927350</t>
  </si>
  <si>
    <t>476/12 (Mặt sau) Huỳnh Văn Bánh, P.14, Q. PN</t>
  </si>
  <si>
    <t>Lê Văn Thịnh</t>
  </si>
  <si>
    <t>0942 200 079</t>
  </si>
  <si>
    <t>CTY TNHH TM SƠN THANH HÀ</t>
  </si>
  <si>
    <t>0312935665</t>
  </si>
  <si>
    <t>173 Tô Hiến Thành, P.13, Quận 10</t>
  </si>
  <si>
    <t>Trần Trọng Thiện</t>
  </si>
  <si>
    <t>0913 811 832</t>
  </si>
  <si>
    <t>trantrongthien71@gmail.com</t>
  </si>
  <si>
    <t>Cty TNHH G - LIFE</t>
  </si>
  <si>
    <t>0312899488</t>
  </si>
  <si>
    <t>79 đường số 16, Cư xá Lữ Gia, Phường 15, Q 11</t>
  </si>
  <si>
    <t>Trần Đức Hòa</t>
  </si>
  <si>
    <t>0909 661 881</t>
  </si>
  <si>
    <t>CÔNG TY CỔ PHẦN TM DV ĐẦU TƯ VÀ PHÁT TRIỂN HOÀNG GIA PHÚ</t>
  </si>
  <si>
    <t>7B/142 đường số 8, ấp 7, xã Phạm Văn Hai, Huyện Bình Chánh, Tp. HCM</t>
  </si>
  <si>
    <t>0312903751</t>
  </si>
  <si>
    <t>Phạm Duy Linh</t>
  </si>
  <si>
    <t>0913.953.278</t>
  </si>
  <si>
    <t>Cty TNHH Tư vấn Dịch Vụ Phú Hưng Luật</t>
  </si>
  <si>
    <t>0312914150</t>
  </si>
  <si>
    <t>25/2 Hoàng Việt, P4, Quận Tân Bình</t>
  </si>
  <si>
    <t>Nguyễn Văn Hưng</t>
  </si>
  <si>
    <t>phuhungluat@gnail.com</t>
  </si>
  <si>
    <t>Cty TNHH QL BĐS CHÂU LONG</t>
  </si>
  <si>
    <t>0312890904</t>
  </si>
  <si>
    <t>số 5 đường 182, KP3, P. Tăng Nhơn Phú A, Q9</t>
  </si>
  <si>
    <t>Bùi Vân Anh</t>
  </si>
  <si>
    <t>0983 777 795</t>
  </si>
  <si>
    <t>Cty CP DV TM Đầu Tư Trường Thịnh</t>
  </si>
  <si>
    <t>3702300200</t>
  </si>
  <si>
    <t>Số 30, Hoàng Văn Thụ, Khu 11, Phường Chánh Nghĩa, Tp Thủ Dầu Một, T. Bình Dương</t>
  </si>
  <si>
    <t>Nguyễn Tưởng Thái Bình</t>
  </si>
  <si>
    <t>0913 003 237</t>
  </si>
  <si>
    <t>Cty TNHH SX TM Thế Giới Ren</t>
  </si>
  <si>
    <t>0312939010</t>
  </si>
  <si>
    <t>Số 158/15 - 158/17 Tổ 1, ấp 3, Xã Xuân Thới Thượng, huyện Hóc Môn</t>
  </si>
  <si>
    <t>Đặng Văn Đức</t>
  </si>
  <si>
    <t>0919 181 385</t>
  </si>
  <si>
    <t>worldlacevn@gmail.com</t>
  </si>
  <si>
    <t>16/4 Ấp Tam Đông, xã Thới Tam Thôn, Huyện Hóc Môn</t>
  </si>
  <si>
    <t>0312913580</t>
  </si>
  <si>
    <t>Nguyễn Thảo Uyên Chi</t>
  </si>
  <si>
    <t>Trungnghiagas@gmail.com</t>
  </si>
  <si>
    <t>Cty TNHH Môi Trường Hồng Nhật</t>
  </si>
  <si>
    <t>55/107/41 Thành Mỹ, P8, Quận Tân Bình</t>
  </si>
  <si>
    <t>0312931276</t>
  </si>
  <si>
    <t>Võ Thị Bích Ngọc</t>
  </si>
  <si>
    <t>0914 188 695</t>
  </si>
  <si>
    <t>vobichngoc83@gmail.com</t>
  </si>
  <si>
    <t>Cty CP SX TM DV Năng Lượng Xanh</t>
  </si>
  <si>
    <t>0312939684</t>
  </si>
  <si>
    <t>4/5A Đường Tân Thới Hiệp 22, Phường Tân Thới Hiệp, Q12</t>
  </si>
  <si>
    <t>Nguyễn Đức Hạnh</t>
  </si>
  <si>
    <t>01234 451 451</t>
  </si>
  <si>
    <t>Cty TNHH TM DV Tư Vấn Nông Thành</t>
  </si>
  <si>
    <t>0312940714</t>
  </si>
  <si>
    <t>218 Bình Quới, P.28, Quận Bình Thạnh</t>
  </si>
  <si>
    <t>Võ Thị Thanh Đào</t>
  </si>
  <si>
    <t>0962 797 753</t>
  </si>
  <si>
    <t>kimhongpharmacy@yahoo.com</t>
  </si>
  <si>
    <t>Cty TNHH Công Nghệ An Lượng Việt</t>
  </si>
  <si>
    <t>0312927777</t>
  </si>
  <si>
    <t>21/1/7 Nguyễn Thiện Thuật, p2, Q3</t>
  </si>
  <si>
    <t>Lê Hải Ninh</t>
  </si>
  <si>
    <t>0908 801 008</t>
  </si>
  <si>
    <t>camerathongminh@gmail.com</t>
  </si>
  <si>
    <t>Cty TNHH MTV Thiết kế và XD Phong Cách Sống Mới</t>
  </si>
  <si>
    <t>0312717829</t>
  </si>
  <si>
    <t>Số 4 Nguyễn Đình Chiểu, P. Đa Kao, Quận 1</t>
  </si>
  <si>
    <t>Nguyễn Bảo Thy</t>
  </si>
  <si>
    <t>08 6288 6440</t>
  </si>
  <si>
    <t>Cty TNHH Shinhwa</t>
  </si>
  <si>
    <t>0312914922</t>
  </si>
  <si>
    <t xml:space="preserve">Lầu 1, 21 Hoa Cúc, Phường 7, Quận Phú Nhuận </t>
  </si>
  <si>
    <t>Hồ Trung Định</t>
  </si>
  <si>
    <t>0968 190 190</t>
  </si>
  <si>
    <t>Ryan.ecn@gmail.com</t>
  </si>
  <si>
    <t>0312939099</t>
  </si>
  <si>
    <t>343/19G Nguyễn Trọng Tuyển, Phường 1, Quận Tân Bình</t>
  </si>
  <si>
    <t>Trần Thị Thu Trang</t>
  </si>
  <si>
    <t>0943.690 963</t>
  </si>
  <si>
    <t>nguyenminhhoang245@gmail.com</t>
  </si>
  <si>
    <t>DNTN Internet Phát Đạt</t>
  </si>
  <si>
    <t>0312896568</t>
  </si>
  <si>
    <t>347 Đường TTH22, Khu phố 4, P. Tân Thới Hiệp, Quận 12</t>
  </si>
  <si>
    <t>Nguyễn Quốc Thanh</t>
  </si>
  <si>
    <t>0993 512 212</t>
  </si>
  <si>
    <t>tnk_vn@yahoo.com</t>
  </si>
  <si>
    <t>Cty CP ĐT TM QuỐC TẾ THANG MÁY GARUDA</t>
  </si>
  <si>
    <t>0312947124</t>
  </si>
  <si>
    <t>30/10/10/8 Ấp 4, Xã Nhị Bình, Huyện Hóc Môn</t>
  </si>
  <si>
    <t>Nguyễn Duy Tuấn</t>
  </si>
  <si>
    <t>Cty TNHH MTV Nhà hàng Quán Xum</t>
  </si>
  <si>
    <t>0312879499</t>
  </si>
  <si>
    <t>36 Võ Văn Kiệt, Phường Nguyễn Thái Bình, Q1</t>
  </si>
  <si>
    <t>0937 538 323</t>
  </si>
  <si>
    <t>Cty CP TM DV và XD Công Trình Phương Nam</t>
  </si>
  <si>
    <t>7A/1 đường 475, KP5, P Phước Long B, Q9</t>
  </si>
  <si>
    <t>0312931251</t>
  </si>
  <si>
    <t>Nguyễn Hữu Giang</t>
  </si>
  <si>
    <t>0908 680 422</t>
  </si>
  <si>
    <t>nguyenhuugiangres10@yahoo.com.vn</t>
  </si>
  <si>
    <t>Cty TNHH SX KD Thực Phẩm chay Thanh Bình</t>
  </si>
  <si>
    <t>0312946628</t>
  </si>
  <si>
    <t>933 Trần Xuân Soạn, P. Tân Hưng, Q7</t>
  </si>
  <si>
    <t>Lê Văn Nhơn</t>
  </si>
  <si>
    <t>0939 487 665</t>
  </si>
  <si>
    <t>veganfoodsaigon@yahoo.com.vn</t>
  </si>
  <si>
    <t>NVKD - Ân</t>
  </si>
  <si>
    <t>0312937084</t>
  </si>
  <si>
    <t>213 Thích Quảng Đức, P4, Quận Phú Nhuận</t>
  </si>
  <si>
    <t xml:space="preserve">Q.7 </t>
  </si>
  <si>
    <t>Nguyễn Quốc Hoàn</t>
  </si>
  <si>
    <t>0932 083 088</t>
  </si>
  <si>
    <t>Cty TNHH Nhà hàng Bò tơ 108</t>
  </si>
  <si>
    <t>0312943271</t>
  </si>
  <si>
    <t>180/3E đường Song hành, Ấp trung Chánh 2, Xã Trung Chánh, huyện Hóc Môn</t>
  </si>
  <si>
    <t>Huỳnh Thị Phượng</t>
  </si>
  <si>
    <t>0938 259 939</t>
  </si>
  <si>
    <t>Cty TNHH Mỹ Phẩm Mỹ Uyên</t>
  </si>
  <si>
    <t>0312946635</t>
  </si>
  <si>
    <t>31 Đường 19, Phường An Phú, Quận 2, Tp. HCM</t>
  </si>
  <si>
    <t>Nguyễn Thị Hoàng Trước</t>
  </si>
  <si>
    <t>0939 280 618</t>
  </si>
  <si>
    <t>hoangtruoc@yahoo.com</t>
  </si>
  <si>
    <t>Cty TNHH Thương Mại RoBiSon</t>
  </si>
  <si>
    <t>0312938627</t>
  </si>
  <si>
    <t>7A/87 Thành Thái, Phường 14, Quận 10</t>
  </si>
  <si>
    <t>Phạm Võ kim Duyên</t>
  </si>
  <si>
    <t>pvkduyen@gmail.com</t>
  </si>
  <si>
    <t>0909245636</t>
  </si>
  <si>
    <t>Cty TNHH Một thành viên Thương Mại sản xuất Tường Linh</t>
  </si>
  <si>
    <t>0312959659</t>
  </si>
  <si>
    <t>139 Nhật Tảo, Phường 08, Quận 10, Thành Phố Hồ Chí Minh, Việt Nam</t>
  </si>
  <si>
    <t>Nguyễn Thị Thu Trang</t>
  </si>
  <si>
    <t>dolotonline.tl@gnail.com</t>
  </si>
  <si>
    <t>0903714618</t>
  </si>
  <si>
    <t xml:space="preserve"> Miễn phí</t>
  </si>
  <si>
    <t>CTY TNHH Khanh Khang</t>
  </si>
  <si>
    <t>Cty TNHH TM Tiếp Thị Trần Nguyễn</t>
  </si>
  <si>
    <t>29/09/2014(acb)</t>
  </si>
  <si>
    <t>Cty TNHH DV TM Thực Phẩm Huy Tuấn</t>
  </si>
  <si>
    <t>12 Đường 26, Phường Tăng Nhơn Phú A, Quận 9, Tp. HCM</t>
  </si>
  <si>
    <t>0312934566</t>
  </si>
  <si>
    <t>Nguyễn Thị Hồng Vân</t>
  </si>
  <si>
    <t>0984 814 748</t>
  </si>
  <si>
    <t>kathy.vannguyen@gmail.com</t>
  </si>
  <si>
    <t>Cty TNHH Ph Health</t>
  </si>
  <si>
    <t>117 Đường số 14, Khu Phố Bến Cát, Phường Phước Bình, Quận 9</t>
  </si>
  <si>
    <t>0312949474</t>
  </si>
  <si>
    <t>Liên Hồng Phúc</t>
  </si>
  <si>
    <t>0909 384 988</t>
  </si>
  <si>
    <t>kathylilan999@gmail.com</t>
  </si>
  <si>
    <t>Cty TNHH XD TM DV Phước Hoàng</t>
  </si>
  <si>
    <t>Số 59 Đường L19, Khu phố 3, Phường Thạnh Lộc, Quận 12</t>
  </si>
  <si>
    <t>0312964426</t>
  </si>
  <si>
    <t>Hoàng Nam Thái</t>
  </si>
  <si>
    <t>0979 234 569</t>
  </si>
  <si>
    <t>Cty TNHH MTV Côn Trùng Dế</t>
  </si>
  <si>
    <t>108/10 Đường số 19, Phường 8, Quận Gò Vấp, Tp.HCM</t>
  </si>
  <si>
    <t>0312954499</t>
  </si>
  <si>
    <t>Phạm Quang Minh</t>
  </si>
  <si>
    <t>0912 494 841</t>
  </si>
  <si>
    <t>Cty TNHH EVENT LEO</t>
  </si>
  <si>
    <t>403/14/8 Đường TCH 10, KP8, P. Tân Chánh Hiệp, Q12</t>
  </si>
  <si>
    <t>0312959828</t>
  </si>
  <si>
    <t>Huỳnh Thiên Hải</t>
  </si>
  <si>
    <t>0936 252 726</t>
  </si>
  <si>
    <t>leo.thienhai@gmail.com</t>
  </si>
  <si>
    <t>Cty TNHH TM Toàn Kim Phát TPJ</t>
  </si>
  <si>
    <t>0312937339</t>
  </si>
  <si>
    <t>547 Nguyễn Kiệm, Phường 09, Q.Phú Nhuận</t>
  </si>
  <si>
    <t>Phạm Hồng Thanh</t>
  </si>
  <si>
    <t>0973 533 655</t>
  </si>
  <si>
    <t>Cty TNHH ĐT TM Nam Hoàng Vương</t>
  </si>
  <si>
    <t>435/14B Huỳnh Tấn Phát, Khu phố 1, P.Tân Thuận Đông, Quận 7</t>
  </si>
  <si>
    <t>0312954636</t>
  </si>
  <si>
    <t>Phạm Văn Viển</t>
  </si>
  <si>
    <t>0917 339 097</t>
  </si>
  <si>
    <t>Cty TNHH TM DV Cung Ứng Bảo Minh</t>
  </si>
  <si>
    <t>505/7 Đường Lê Văn Sỹ, Phường 2, Quận Tân Bình, Tp.HCM</t>
  </si>
  <si>
    <t>0312959842</t>
  </si>
  <si>
    <t>Nguyễn Thị Thùy Trang</t>
  </si>
  <si>
    <t>0973 583 404</t>
  </si>
  <si>
    <t>Cty TNHH MIA FRUIT</t>
  </si>
  <si>
    <t>121/51A Lê Thị Riêng, Phường Bến Thành, Q.1, Tp.HCM</t>
  </si>
  <si>
    <t>0312931780</t>
  </si>
  <si>
    <t>Nguyễn Ngọc Huyền</t>
  </si>
  <si>
    <t>0902 680 818</t>
  </si>
  <si>
    <t>ngochuyenfashion@gmail.com</t>
  </si>
  <si>
    <t>Cty TNHH VC Vân Trường</t>
  </si>
  <si>
    <t>206 Đường số 4, Phường 16, Q. Gò Vấp</t>
  </si>
  <si>
    <t>0312904515</t>
  </si>
  <si>
    <t>Nguyễn Đức Tài</t>
  </si>
  <si>
    <t>0945 189 544 - 0938710 714</t>
  </si>
  <si>
    <t>giaonhanvantruong@gmail.com</t>
  </si>
  <si>
    <t>NVKD - Hòa</t>
  </si>
  <si>
    <t>Cty TNHH XD TM Thái Vinh</t>
  </si>
  <si>
    <t>69/23/17 Đường số 3, Phường Bình Hưng Hòa, Q.Bình Tân</t>
  </si>
  <si>
    <t>0312913213</t>
  </si>
  <si>
    <t>Lê Thái Vinh</t>
  </si>
  <si>
    <t>0938 361 409</t>
  </si>
  <si>
    <t>NVKD - Huy</t>
  </si>
  <si>
    <t>Cty TNHH ĐT TM DV Đoàn Thành Phát</t>
  </si>
  <si>
    <t>0312965719</t>
  </si>
  <si>
    <t>6A/5 Nguyễn Cảnh Chân, Phường Nguyễn Cư Trinh, Q1</t>
  </si>
  <si>
    <t>Lê Việt Đoàn</t>
  </si>
  <si>
    <t>0932 156 989</t>
  </si>
  <si>
    <t>levietdoan82@gmail.com</t>
  </si>
  <si>
    <t>Cty TNHH XD ĐTDV và TM Thống Nhất</t>
  </si>
  <si>
    <t>0312963422</t>
  </si>
  <si>
    <t>43 Đường 109, Phường Phước Long B, Quận 9</t>
  </si>
  <si>
    <t>Nguyễn Viết Thống</t>
  </si>
  <si>
    <t>0903 636 982</t>
  </si>
  <si>
    <t>ngvthong11@gmail.com</t>
  </si>
  <si>
    <t>Cty TNHH TM DV VC Phú Khang</t>
  </si>
  <si>
    <t>36/32/8/12 Đường D2, Phường 25, Q.Bình Thạnh</t>
  </si>
  <si>
    <t>0312971737</t>
  </si>
  <si>
    <t>Nguyễn Thị Ánh Tuyết</t>
  </si>
  <si>
    <t>01212 796 839</t>
  </si>
  <si>
    <t>Cty TNHH HAPPY KIDS Sài Gòn</t>
  </si>
  <si>
    <t>82 Đường Song Hành, Phường An Phú, Quận 2</t>
  </si>
  <si>
    <t>0312923109</t>
  </si>
  <si>
    <t>Q.2</t>
  </si>
  <si>
    <t>Trần Thị Lan Anh</t>
  </si>
  <si>
    <t>lananh.mbc@gmail.com</t>
  </si>
  <si>
    <t>Cty TNHH SX TM DV Kim Home</t>
  </si>
  <si>
    <t>0312951360</t>
  </si>
  <si>
    <t>96/60 Nguyễn Cảnh Thủ, Phường Tân Chánh Hiệp, Quận 12,Tp.HCM</t>
  </si>
  <si>
    <t>Nguyễn Thị Kim Chi</t>
  </si>
  <si>
    <t>0938 242 010</t>
  </si>
  <si>
    <t>CTTNHH TM DV MT SUNRISE</t>
  </si>
  <si>
    <t>115/26 Trần Đình Xu, Phường Nguyễn Cư Trinh, Quận 1, Tp.HCM</t>
  </si>
  <si>
    <t>0312920806</t>
  </si>
  <si>
    <t>Phan Trường Giang</t>
  </si>
  <si>
    <t>0906 633 327</t>
  </si>
  <si>
    <t>phangiangdulich@gmail.com              info@mtsunrise.com</t>
  </si>
  <si>
    <t>Cty TNHH TM DV Gia Trung</t>
  </si>
  <si>
    <t>0312960911</t>
  </si>
  <si>
    <t>149 Lương Thế Vinh, Phường Tân Thới Hòa, Quận Tân Phú</t>
  </si>
  <si>
    <t>Lê Tấn Bình</t>
  </si>
  <si>
    <t>0903 640 237</t>
  </si>
  <si>
    <t>Cty TNHH Giải Pháp Kinh Doanh Trực Tuyến</t>
  </si>
  <si>
    <t>0312966247</t>
  </si>
  <si>
    <t>213/18G Lê Văn Khương, Phường Hiệp Thành, Quận 12, Tp.HCM</t>
  </si>
  <si>
    <t>Bùi Mạnh Dũng</t>
  </si>
  <si>
    <t>0902 500 155</t>
  </si>
  <si>
    <t>0312968396</t>
  </si>
  <si>
    <t>243/20 Chu Văn An, Phường 12, Quận Bình Thạnh, Tp.HCM</t>
  </si>
  <si>
    <t>Lê Tiến Dũng</t>
  </si>
  <si>
    <t>CTY TNHH tư vấn vận tải du dịch Ngọc HÀ</t>
  </si>
  <si>
    <t>0312965821</t>
  </si>
  <si>
    <t>137/42 Nguyễn Chí Thanh, Phường 16, Quận 11, Tp.HCM</t>
  </si>
  <si>
    <t>La Bích Ngọc</t>
  </si>
  <si>
    <t>0907 333 032</t>
  </si>
  <si>
    <t>kiennguyen1982@yahoo.com</t>
  </si>
  <si>
    <t>Công ty cổ phần ĐT TM và Du Lịch Thủ Đô</t>
  </si>
  <si>
    <t>0106663776</t>
  </si>
  <si>
    <t>Số 50, Ngõ Hòa Bình, Phường Minh Khai, Quận Hai Bà Trưng, Tp. Hà Nội</t>
  </si>
  <si>
    <t>Lê Việt Khánh</t>
  </si>
  <si>
    <t>090 608 2222</t>
  </si>
  <si>
    <t xml:space="preserve">CTY TNHH DV Vệ Sinh Công Nghiệp Kim khánh </t>
  </si>
  <si>
    <t>0312860635</t>
  </si>
  <si>
    <t>Số 11/2 Lầu 2 đường Tân Hoàng, Phường 10, Quận 5</t>
  </si>
  <si>
    <t>Trương Quang Thể</t>
  </si>
  <si>
    <t>0918 473 322</t>
  </si>
  <si>
    <t>CTY JR Việt Nam</t>
  </si>
  <si>
    <t>0312971617</t>
  </si>
  <si>
    <t>Lầu 1 Tòa nhà Pasksimex, 52 Đông Du, Phường bến ngé, quận 1</t>
  </si>
  <si>
    <t>Đặng Thị Dung</t>
  </si>
  <si>
    <t>0903 106 863</t>
  </si>
  <si>
    <t>dtdung@jrmarketing.com.vn</t>
  </si>
  <si>
    <t>CTY Phát triển Quảng Cáo Sơn Hà</t>
  </si>
  <si>
    <t>0312897138</t>
  </si>
  <si>
    <t>289 Hà Huy Giáp, Phường Thạnh Lộc, Quận 12</t>
  </si>
  <si>
    <t>Nguyễn Văn Sơn</t>
  </si>
  <si>
    <t>01656 180 254</t>
  </si>
  <si>
    <t>sonha1212@gmail.com</t>
  </si>
  <si>
    <t xml:space="preserve"> Cty TNHH Tư Vấn Xây Dựng SEAPE Việt Nam</t>
  </si>
  <si>
    <t>Tầng 4, Khu 4, Tòa nhà INDOCHINA Park Tower, Số 4 Nguyễn Đình Chiểu, Phường Đa Cao, Quận 1</t>
  </si>
  <si>
    <t>0312955566</t>
  </si>
  <si>
    <t>Phạm Ngọc Sáu</t>
  </si>
  <si>
    <t>08 3834 2602</t>
  </si>
  <si>
    <t>info.seape@gmail.com</t>
  </si>
  <si>
    <t>CÔNG TY TNHH CƠM STOP</t>
  </si>
  <si>
    <t>0312978556</t>
  </si>
  <si>
    <t>Số 168 Nguyễn Hồng Đào, Phường 14, Q.Tân Bình</t>
  </si>
  <si>
    <t>Đoàn Đức Uy</t>
  </si>
  <si>
    <t>0939 315 558</t>
  </si>
  <si>
    <t>CTY TNHH TM DV Lê Thắm</t>
  </si>
  <si>
    <t>78 Đường 16, Khu Phố 3, Phường Hiệp Bình Chánh, Quận Thủ Đức</t>
  </si>
  <si>
    <t>0312978926</t>
  </si>
  <si>
    <t>Lê Thị Thắm Em</t>
  </si>
  <si>
    <t>CTY TNHH TM DV Lưu Đức</t>
  </si>
  <si>
    <t>0312978789</t>
  </si>
  <si>
    <t>Số 44 Đường 17, Khu phố 3, P. Hiệp Bình Chánh, Quận Thủ Đức</t>
  </si>
  <si>
    <t>Nguyễn Minh Lưu</t>
  </si>
  <si>
    <t>Cty TNHH Vận tải Đông Lạnh Minh Đức</t>
  </si>
  <si>
    <t>155 Đường 42, KP5, P. Bình Trưng Đông, Quận 2</t>
  </si>
  <si>
    <t>0312957700</t>
  </si>
  <si>
    <t>Nguyễn Hữu Sơn</t>
  </si>
  <si>
    <t>0919 101 306</t>
  </si>
  <si>
    <t>huuson57@gmail.com</t>
  </si>
  <si>
    <t>CTY TNHH TM Thực Phẩm Cao Minh</t>
  </si>
  <si>
    <t>0312974689</t>
  </si>
  <si>
    <t>157A Vạn Kiếp, Phường 3, Quận Bình Thạnh, Tp.HCM</t>
  </si>
  <si>
    <t>Vũ Trí Đức</t>
  </si>
  <si>
    <t>0924 331 983</t>
  </si>
  <si>
    <t>maxxis_nguyen@yahoo.com</t>
  </si>
  <si>
    <t>Cty TNHH TM Trần Châu Nguyễn</t>
  </si>
  <si>
    <t>0312971367</t>
  </si>
  <si>
    <t>16/75/52 Nguyễn Thiện Thuật, Phường 02, Quận 3, Tp.HCM</t>
  </si>
  <si>
    <t>Nguyễn Anh Khôi</t>
  </si>
  <si>
    <t>0989 291 999</t>
  </si>
  <si>
    <t>Cty TNHH TM DV SX Rồng Ngọc Bích Barbie HQ</t>
  </si>
  <si>
    <t>CTY TNHH DV QUÂN NET</t>
  </si>
  <si>
    <t>0312956425</t>
  </si>
  <si>
    <t>128/13/14 Đinh Tiên Hoàng, Phường 1, Quận Bình Thạnh. Tp.HCM</t>
  </si>
  <si>
    <t>Nguyễn Tri Đạt</t>
  </si>
  <si>
    <t>0937.712.345</t>
  </si>
  <si>
    <t>CTY TNHH TM DV in ấn Bao Bì Thế Đạt Phát</t>
  </si>
  <si>
    <t>0312973004</t>
  </si>
  <si>
    <t>38/5H Ấp Đông Lân, xã Bà Điểm, Huyện Hóc Môn, Tp.HCM</t>
  </si>
  <si>
    <t>Bùi Văn Thế</t>
  </si>
  <si>
    <t>0908.543.943</t>
  </si>
  <si>
    <t>CTY TNHH Sài Gòn Poster</t>
  </si>
  <si>
    <t>0312947928</t>
  </si>
  <si>
    <t>150/14/08 Đường 26/3, Phường Bình Hưng Hòa, Quận Bình Tân, Tp. HCM</t>
  </si>
  <si>
    <t>Huỳnh Thị Bảo Trâm</t>
  </si>
  <si>
    <t>0985.711.697</t>
  </si>
  <si>
    <t>CTY TNHH và Kỹ Thuật Điện Fara</t>
  </si>
  <si>
    <t>0312930000</t>
  </si>
  <si>
    <t>233 B Phan Văn Trị, Phường 11, Quận Bình Thạnh, Tp.HCM</t>
  </si>
  <si>
    <t>Từ Bảo Trâm</t>
  </si>
  <si>
    <t>0909 598 248
0866 840 081</t>
  </si>
  <si>
    <t>CT TNHH Giải Pháp công nghệ thông tin Ngọc Thủy</t>
  </si>
  <si>
    <t>0312610949</t>
  </si>
  <si>
    <t>Tầng 19, Khu A, Tòa nhà Indochina Park Tower, 04 Nguyễn Đình Chiểu, Phường Đa Kao, Quận 1, Tp.HCM</t>
  </si>
  <si>
    <t>Nguyễn Khánh Ngọc</t>
  </si>
  <si>
    <t>0918.357.509</t>
  </si>
  <si>
    <t>ngkhngoc@gmail.com</t>
  </si>
  <si>
    <t>CTY TNHH TM DV HẢI SẢN PHỐ BIỂN</t>
  </si>
  <si>
    <t>0312987818</t>
  </si>
  <si>
    <t>Số 789 Thống Nhất, Phường 13, Quận Gò Vấp, Tp.HCM</t>
  </si>
  <si>
    <t>Phạm Thị Hoài Trinh</t>
  </si>
  <si>
    <t>0938.156.657</t>
  </si>
  <si>
    <t>CTY TNHH MTV MK Net</t>
  </si>
  <si>
    <t>0312962080</t>
  </si>
  <si>
    <t>347/28 Lê Văn Thọ, P. 9, Q. Gò Vấp, Tp. HCM</t>
  </si>
  <si>
    <t>Hồ Lê Tuấn</t>
  </si>
  <si>
    <t>0978.671.992</t>
  </si>
  <si>
    <t>CTY TNHH TM DV XD và Thiết Bị M&amp;E AKEBONO</t>
  </si>
  <si>
    <t>0312984285</t>
  </si>
  <si>
    <t>19 Nguyễn Văn Quỳ, Phường Phú Nhuận, Quận 7, Tp.HCM</t>
  </si>
  <si>
    <t>Nguyễn Thị Liên</t>
  </si>
  <si>
    <t>0908 863 459</t>
  </si>
  <si>
    <t>CTYTNHH Tin Học Sĩ Nguyên</t>
  </si>
  <si>
    <t>0312957210</t>
  </si>
  <si>
    <t>19 D Bình Thới, Phường 11, Quận 11, Tp. HCM</t>
  </si>
  <si>
    <t>Nguyễn Văn Sĩ</t>
  </si>
  <si>
    <t>0945.222.173</t>
  </si>
  <si>
    <t>nguyenvansi945@gmail.com</t>
  </si>
  <si>
    <t>CT TNHH TM Và DV Nguồn</t>
  </si>
  <si>
    <t>0312984408</t>
  </si>
  <si>
    <t>Số 787 Nguyễn Trãi, Phường 11, Quận 5, Tp.HCM</t>
  </si>
  <si>
    <t>Nguyễn Long Quân</t>
  </si>
  <si>
    <t xml:space="preserve">0903 476 876 </t>
  </si>
  <si>
    <t>Doanh Nghiệp Tư Nhân Dịch Vụ Internet Hùng Cường</t>
  </si>
  <si>
    <t>0312910318</t>
  </si>
  <si>
    <t>20A Đường số 4, Khu Phố 10, Phường Bình Trị Đông B, Quận Bình Tân</t>
  </si>
  <si>
    <t>Võ Minh Lâm</t>
  </si>
  <si>
    <t>01218 145 890</t>
  </si>
  <si>
    <t>0106661031</t>
  </si>
  <si>
    <t>Nguyễn Văn Thịnh</t>
  </si>
  <si>
    <t>CT TNHH TM DV VT Từ Hỷ</t>
  </si>
  <si>
    <t>Hà Nội</t>
  </si>
  <si>
    <t>0311849036</t>
  </si>
  <si>
    <t>496/93/2 Dương Quảng Hàm, Phường 6, Quận Gò Vấp, Tp HCM</t>
  </si>
  <si>
    <t>Phạm Hoàng Triều</t>
  </si>
  <si>
    <t>0908 178 298</t>
  </si>
  <si>
    <t>CTY TNHH Điện Thịnh Gia Phát</t>
  </si>
  <si>
    <t>Số 50/18 Trương Văn Thành, Phường Hiệp Phú, Quận 9, Tp.HCM</t>
  </si>
  <si>
    <t>Lê Minh Nhựt</t>
  </si>
  <si>
    <t>0902 801 467</t>
  </si>
  <si>
    <t>CTY TNHH Công Nghệ Môi Trường SĐK</t>
  </si>
  <si>
    <t>0312947597</t>
  </si>
  <si>
    <t>88/29 Phan Sào Nam, Phường 11, Quận Tân Bình, Tp.HCM</t>
  </si>
  <si>
    <t>Nguyễn Tấn Định</t>
  </si>
  <si>
    <t>0987 045 678</t>
  </si>
  <si>
    <t>DOANH NGHIỆP TƯ NHÂN DỊCH VỤ INTERNET KIM ANH</t>
  </si>
  <si>
    <t>0312985553</t>
  </si>
  <si>
    <t>85 Hoàng Bật Đạt, Phường 15, Quận Tân Bình, Tp. HCM</t>
  </si>
  <si>
    <t>Nguyễn Ngọc Kim</t>
  </si>
  <si>
    <t>0938.588.183</t>
  </si>
  <si>
    <t>Địa chỉ 
lấy HĐ</t>
  </si>
  <si>
    <t>DNTN Khách sạn Phi Nga</t>
  </si>
  <si>
    <t>NVKD - Niên</t>
  </si>
  <si>
    <t>Nguyễn Thị Cẩm Vân</t>
  </si>
  <si>
    <t>INDOCHINA</t>
  </si>
  <si>
    <t>Cty TNHH TM DV Nhà Hàng Gas An Toàn Minh Long</t>
  </si>
  <si>
    <t>Cty TNHH MTV Công Nghệ Infoexpress Việt Nam</t>
  </si>
  <si>
    <t>Trích 10%</t>
  </si>
  <si>
    <t>NVKD</t>
  </si>
  <si>
    <t>A.Minh</t>
  </si>
  <si>
    <t>Mỗi tháng Trích 10% đã trích T11,12/2013 + T1,2,3/2014 + 1tr phụ thu</t>
  </si>
  <si>
    <t>Trích 15%</t>
  </si>
  <si>
    <t>Trích 30%</t>
  </si>
  <si>
    <t>NVKD - Trang - ĐNai</t>
  </si>
  <si>
    <t>NVKD - Đông</t>
  </si>
  <si>
    <t>31 Nhất Chi Mai,Q.Tân Bình,Tp.HCM ĐC ngoài HN: Tầng 1, E9, Tòa nhà Vimeco, Phạm Hùng, Quận Cầu Giấy, TP. Hà Nội</t>
  </si>
  <si>
    <t>Đại lý An</t>
  </si>
  <si>
    <t>Ko làm DV</t>
  </si>
  <si>
    <t>ko làm từ T3/2014</t>
  </si>
  <si>
    <t>CTY TNHH Văn Nghệ Duy Phương</t>
  </si>
  <si>
    <t>0312953858</t>
  </si>
  <si>
    <t>65/3A Khu Phố 1, Thị Trấn Hóc Môn, Huyện Hóc Môn, Tp.HCM</t>
  </si>
  <si>
    <t>Huỳnh Kim Dũng</t>
  </si>
  <si>
    <t>0903 932 139</t>
  </si>
  <si>
    <t>danhhaiduyphuong@gmail.com</t>
  </si>
  <si>
    <t>CTY TNHH TV Và TM BLUE SEA</t>
  </si>
  <si>
    <t>0312980770</t>
  </si>
  <si>
    <t>68 Nguyễn Huệ, Phường Bến Nghé, Q1</t>
  </si>
  <si>
    <t>Huỳnh Thị Trúc Phương</t>
  </si>
  <si>
    <t>0122 892 8228</t>
  </si>
  <si>
    <t>CTY TNHH TM DV Quốc Tâm</t>
  </si>
  <si>
    <t>0312623507</t>
  </si>
  <si>
    <t>179/28A Kha Vạn Cân, KP 6, P. Hiệp Bình Chánh, q. Thủ Đức</t>
  </si>
  <si>
    <t>08 6657 1503</t>
  </si>
  <si>
    <t>CTY Cổ Phần TM XD Cơ Điện Thiên Lang</t>
  </si>
  <si>
    <t>Q.Thủ Đức</t>
  </si>
  <si>
    <t>0312990144</t>
  </si>
  <si>
    <t>Số 11 Đường Giang Cự Vọng, Khu Phố 3, Phường Trung Mỹ Tây, Quận 12, Tp. HCM</t>
  </si>
  <si>
    <t>Thái Anh Minh</t>
  </si>
  <si>
    <t>0949 948 196</t>
  </si>
  <si>
    <t>CTY TNHH Trang Thiết Bị và Dụng Cụ Đánh Cá Tân Thành</t>
  </si>
  <si>
    <t>0312981492</t>
  </si>
  <si>
    <t>236/4B Nguyễn Thái Bình, Phường 12, Quận Bình Tân, Tp. HCM</t>
  </si>
  <si>
    <t>Lê Văn Thành</t>
  </si>
  <si>
    <t>0903 802 682</t>
  </si>
  <si>
    <t>levanthanh06@gmail.com</t>
  </si>
  <si>
    <t>CTY TNHH TM LAMSON</t>
  </si>
  <si>
    <t>0312982175</t>
  </si>
  <si>
    <t>Số 312/5A Tôn Đản, Phường 4, Quậ 4, Tp. HCM</t>
  </si>
  <si>
    <t>Đặng Thanh Sơn</t>
  </si>
  <si>
    <t>0938 645 066</t>
  </si>
  <si>
    <t>CTY TNHH TM VÀ Kỹ Thuật Hồng Quang</t>
  </si>
  <si>
    <t>0312963630</t>
  </si>
  <si>
    <t>417/31 Chiến Lược, Khu Phố 9, Phường Bình Trị Đông A, Quận Bình Tân</t>
  </si>
  <si>
    <t>Nguyễn Văn Đĩnh</t>
  </si>
  <si>
    <t xml:space="preserve">0902 348 659 </t>
  </si>
  <si>
    <t>thephongquanghcm@gmail.com</t>
  </si>
  <si>
    <t>CTY TNHH MTV Giặt Nhanh</t>
  </si>
  <si>
    <t>499 Trần Xuân Soạn, Phường Tân Kiểng, Quận 7, Tp.HCM</t>
  </si>
  <si>
    <t>0312992279</t>
  </si>
  <si>
    <t>Dương Tiểu Long</t>
  </si>
  <si>
    <t>0977 701 490</t>
  </si>
  <si>
    <t>CTY TNHH MTV Công Nghệ Sinh Học Quốc Tế Huy Phát</t>
  </si>
  <si>
    <t>0312536597</t>
  </si>
  <si>
    <t>Đỗ Thị Hân</t>
  </si>
  <si>
    <t>GN - Thịnh</t>
  </si>
  <si>
    <t>Cty TNHH ĐT và phát triển Thủy Sản TCK</t>
  </si>
  <si>
    <t>77/3 Lâm Văn Bền, Phường Tân Thuận Tây, Quận 7, Tp. HCM</t>
  </si>
  <si>
    <t>0312988642</t>
  </si>
  <si>
    <t>Số 3, Đường số 16, P. An Lạc, Q. Binh Tân</t>
  </si>
  <si>
    <t>Đô Văn Thành</t>
  </si>
  <si>
    <t>0913 545 664</t>
  </si>
  <si>
    <t>CTY TNHH TM XD Hoàn Lực</t>
  </si>
  <si>
    <t>0312997083</t>
  </si>
  <si>
    <t>207 Phan Văn Trị, Phường 12, quận Bình Thạnh</t>
  </si>
  <si>
    <t>Nguyễn Tấn Lực</t>
  </si>
  <si>
    <t>0903 023 875</t>
  </si>
  <si>
    <t>tanluc030668@gmail.com</t>
  </si>
  <si>
    <t>0312536519</t>
  </si>
  <si>
    <t>Giải thể</t>
  </si>
  <si>
    <t>Q.Tân Phú</t>
  </si>
  <si>
    <t>Q.Phú Nhuận</t>
  </si>
  <si>
    <t>Hà Nội gửi vào</t>
  </si>
  <si>
    <t>CTY TNHH SX TM DV In ấn Minh Phát</t>
  </si>
  <si>
    <t>0312853010</t>
  </si>
  <si>
    <t>29/7B Ấp Đông, Xã Thới Tam Thôn</t>
  </si>
  <si>
    <t>Bùi Minh Hưng</t>
  </si>
  <si>
    <t>0909 329 986</t>
  </si>
  <si>
    <t>CTY TNHH TM Hải Luyến</t>
  </si>
  <si>
    <t>0313001227</t>
  </si>
  <si>
    <t>42 Lã Xuân Oai, P. Tăng Nhơn Phú A, Quận 9, Tp.HCM</t>
  </si>
  <si>
    <t>Nguyễn Ngọc Hưng</t>
  </si>
  <si>
    <t>0906 644 082</t>
  </si>
  <si>
    <t>MP Phí QT cuối năm</t>
  </si>
  <si>
    <t>0312994237</t>
  </si>
  <si>
    <t>Số 12 Đường 26, Phường Tăng Nhơn Phú A, Quận 9, Tp. HCM</t>
  </si>
  <si>
    <t>Công ty Cổ Phần Năng Lượng Tây Nam</t>
  </si>
  <si>
    <t>0312985352</t>
  </si>
  <si>
    <t>Võ Văn Vinh</t>
  </si>
  <si>
    <t>0913.505.996</t>
  </si>
  <si>
    <t>Công Ty TNHH TM DV XD Tê Đông</t>
  </si>
  <si>
    <t>0312994205</t>
  </si>
  <si>
    <t>156/1/12/1 Cộng Hòa, Phường 12, Quận Tân Bình, Tp. HCM</t>
  </si>
  <si>
    <t>Dương Xuân Thái</t>
  </si>
  <si>
    <t>01238 661 679</t>
  </si>
  <si>
    <t>ctytedongpanel@gmail.com</t>
  </si>
  <si>
    <t>Công Ty TNHH Đầu Tư Phát Triển Dịch Vụ Kỹ Thuật Xây Dựng Bình An</t>
  </si>
  <si>
    <t>Số nhà 66/6, Đường số 22, Khu phố 1, Phường Bình Trưng Tây, Quận 2</t>
  </si>
  <si>
    <t>0312993748</t>
  </si>
  <si>
    <t>Trần Thị Như Hà</t>
  </si>
  <si>
    <t>0935 800 522
01227 212 878</t>
  </si>
  <si>
    <t>nhuha1708@gmail.com</t>
  </si>
  <si>
    <t>Công Ty TNHH In Kim Ấn</t>
  </si>
  <si>
    <t>0312993970</t>
  </si>
  <si>
    <t>1B Tôn Thất Tùng, P. Phạm Ngũ Lão, Quận 1</t>
  </si>
  <si>
    <t>Trần Đình Hưng</t>
  </si>
  <si>
    <t>0903 814 569
08. 62911728</t>
  </si>
  <si>
    <t>trandinhhungls87@gmail.com</t>
  </si>
  <si>
    <t>CT TNHH Thắng Thái Vinh</t>
  </si>
  <si>
    <t>0313003129</t>
  </si>
  <si>
    <t>Số 220/34 Âu Cơ, Phường 9, Quận Tân Bình</t>
  </si>
  <si>
    <t>Đỗ Mạnh Thắng</t>
  </si>
  <si>
    <t xml:space="preserve">0938 503 139   </t>
  </si>
  <si>
    <t>CTY TNHH TM SX Nhựa Ngọc Lan</t>
  </si>
  <si>
    <t>0313001851</t>
  </si>
  <si>
    <t>Số 86 Tổ 13, ấp Mũi Lớn 2, Xã Tân An Hội, Huyện Củ Chi, Tp. HCM</t>
  </si>
  <si>
    <t>Củ Chi</t>
  </si>
  <si>
    <t>Vũ Thị Ngọc Lan</t>
  </si>
  <si>
    <t>0312985659</t>
  </si>
  <si>
    <t>137/14C Nguyễn Cư Trinh, Phường Nguyễn Cư Trinh, Quận 1, Tp. HCM</t>
  </si>
  <si>
    <t>Lâm Yến Trân</t>
  </si>
  <si>
    <t>Công Ty TNHH MTV NET Tốc Độ</t>
  </si>
  <si>
    <t>0313004235</t>
  </si>
  <si>
    <t>30 Cô Bắc, Phường Cầu Ông Lãnh, Quận 1, Tp. HCM</t>
  </si>
  <si>
    <t>Bùi Văn Thoại</t>
  </si>
  <si>
    <t>0907 976 777</t>
  </si>
  <si>
    <t>hết làm từ tháng 5</t>
  </si>
  <si>
    <t xml:space="preserve">CtyTNHH THƯƠNG MẠI DỊCH VỤ WEBALL </t>
  </si>
  <si>
    <t>0312697996</t>
  </si>
  <si>
    <t>Phòng 606, Indochina Tower, Số 4 Nguyễn Đình Chiểu, Phường Đa Kao, Quận 1 , TP.HCM</t>
  </si>
  <si>
    <t>Huỳnh Ngọc Liên</t>
  </si>
  <si>
    <t>nlien.huynh@gmail.com</t>
  </si>
  <si>
    <t>CT TNHH MTV Công Nghệ VILABEL</t>
  </si>
  <si>
    <t>0313002894</t>
  </si>
  <si>
    <t>Số 344/11/3B Phan Huy Ích, Phường 12, Q. Gò Vấp, Tp. HCM</t>
  </si>
  <si>
    <t>Lê Hông Nhân</t>
  </si>
  <si>
    <t>0918 761 953</t>
  </si>
  <si>
    <t>khachan85@gmail.com</t>
  </si>
  <si>
    <t>CTY TNHH Thiết Kế Xây Dựng Nội thất Gia Lộc Phát</t>
  </si>
  <si>
    <t>0312989283</t>
  </si>
  <si>
    <t>Số 16 đường số 10, Khu phố 15, Phường Bình Hưng Hòa A, Quận Bình Tân, Tp. HCM</t>
  </si>
  <si>
    <t>Nguyễn Văn Vĩnh</t>
  </si>
  <si>
    <t>0963 780 925</t>
  </si>
  <si>
    <t>CTY CP SX XNK Ánh Lửa Việt</t>
  </si>
  <si>
    <t>1601539616</t>
  </si>
  <si>
    <t>Số 581, Khóm Vĩnh Tây, Phường Núi Sam, Tp. Châu Đốc, Tỉnh An Giang,</t>
  </si>
  <si>
    <t>0913 970 944</t>
  </si>
  <si>
    <t>minhlamagcpc@gmail.com</t>
  </si>
  <si>
    <t>An Giang</t>
  </si>
  <si>
    <t>hết làm Từ T06/2014</t>
  </si>
  <si>
    <t>18/11/2014(AC thu)</t>
  </si>
  <si>
    <t>18/11/2014(AC Thu)</t>
  </si>
  <si>
    <t>ck a Chương</t>
  </si>
  <si>
    <t>Ck đã nhận</t>
  </si>
  <si>
    <t>Ck C. Ngọc T09</t>
  </si>
  <si>
    <t>CÔNG TY TNHH THƯƠNG MẠI DỊCH VỤ NỘI THẤT GỖ LỘC PHÁT</t>
  </si>
  <si>
    <t>giải thế T10</t>
  </si>
  <si>
    <t>Giải thể T10</t>
  </si>
  <si>
    <t>CTY TNHH BIKEN</t>
  </si>
  <si>
    <t>0312855138</t>
  </si>
  <si>
    <t>80/22 Gò Dầu, P.Tân Quý, Q. Tân Phú, Tp.HCM</t>
  </si>
  <si>
    <t>Nguyễn Quốc Trinh</t>
  </si>
  <si>
    <t>0902 645 727 - C.An</t>
  </si>
  <si>
    <t>Công TY TNHH Cân Điện Tử Hoàng Kim</t>
  </si>
  <si>
    <t>0312893359</t>
  </si>
  <si>
    <t>117 Ni Sư Huỳnh Liên, P. 10, Q. Tân Bình, TP HCM</t>
  </si>
  <si>
    <t>08.3979 7655, 0915 760 786</t>
  </si>
  <si>
    <t>30/09/2014(acb KL)</t>
  </si>
  <si>
    <t>hẹn cuối năm</t>
  </si>
  <si>
    <t>ck. A chương</t>
  </si>
  <si>
    <t>CÔNG TY TNHH MTV VẬN TẢI BiỂN Hoa SEN VÀNG</t>
  </si>
  <si>
    <t xml:space="preserve"> 0963 237 393 Linh</t>
  </si>
  <si>
    <t>27/11/2014(ck acb)</t>
  </si>
  <si>
    <t>CTY TNHH MTV SX TM DV Phượng Vũ</t>
  </si>
  <si>
    <t>CTY TNHH FACENOTESS</t>
  </si>
  <si>
    <t>CTY TNHH SX TM DV TRUNG ANH PHÁT VINA</t>
  </si>
  <si>
    <t>CTY TNHH Tư Vấn &amp; TM C.T.C</t>
  </si>
  <si>
    <t>CTY TNHH UNICAPITAL</t>
  </si>
  <si>
    <t>CTY TNHH SX TM DV ĐT NOVA</t>
  </si>
  <si>
    <t>CTY TNHH Giải trí Khoảnh Khắc Vàng</t>
  </si>
  <si>
    <t>CTY Cổ Phần Yến Sào Cần Giờ Nhật Quỳnh</t>
  </si>
  <si>
    <t>CTY TNHH MTV Tư vấn đầu tư mỹ vịnh</t>
  </si>
  <si>
    <t>CTY Cổ Phần Đầu Tư TM MEGA A</t>
  </si>
  <si>
    <t>CTY TNHH Tư Vấn Thiết Kế Kiến Trúc Nhóm A</t>
  </si>
  <si>
    <t>CTY TNHH Cơ Khí Xây Dựng TM DV Hải Trung Kim</t>
  </si>
  <si>
    <t>CTY TNHH TM DV Cà Phê Hoàng Khang</t>
  </si>
  <si>
    <t>CTY TNHH TM DV XD Đông Khang</t>
  </si>
  <si>
    <t>CTY TNHH Thế Giới Thời Trang Giải Trí Bigbang</t>
  </si>
  <si>
    <t>CTY TNHH DV Vận chuyển Du Lịch Tấn Hưng</t>
  </si>
  <si>
    <t>CTY TNHH Nhôm Kính Công Trình HDT</t>
  </si>
  <si>
    <t>Công Ty TNHH Đầu Tư Phát Triển Thiết Kế Xây Dựng Đông Tây</t>
  </si>
  <si>
    <t>CTY CP Tư Vấn Thiết Kế XD Nhà Phúc Thịnh</t>
  </si>
  <si>
    <t>CTY TNHH TM DV Sơn Hà Trung</t>
  </si>
  <si>
    <t>CTY TNHH TM DV XNK Và Phân Phối GAUSS</t>
  </si>
  <si>
    <t>0313006384</t>
  </si>
  <si>
    <t>03129999838</t>
  </si>
  <si>
    <t>0313007405</t>
  </si>
  <si>
    <t>0302102287</t>
  </si>
  <si>
    <t>0312972321</t>
  </si>
  <si>
    <t>0312994318</t>
  </si>
  <si>
    <t>0312999242</t>
  </si>
  <si>
    <t>0312992342</t>
  </si>
  <si>
    <t>0312997090</t>
  </si>
  <si>
    <t>0305166169</t>
  </si>
  <si>
    <t>0313014032</t>
  </si>
  <si>
    <t>0313010863</t>
  </si>
  <si>
    <t>0313009353</t>
  </si>
  <si>
    <t>0312975548</t>
  </si>
  <si>
    <t>0312996114</t>
  </si>
  <si>
    <t>0312865471</t>
  </si>
  <si>
    <t>0312999771</t>
  </si>
  <si>
    <t>0313014000</t>
  </si>
  <si>
    <t>0312942077</t>
  </si>
  <si>
    <t>0313006391</t>
  </si>
  <si>
    <t>0313021329</t>
  </si>
  <si>
    <t>0313016752</t>
  </si>
  <si>
    <t>377/39 Khu Dân cư Bắc Đinh Bộ Lĩnh, Đường Nguyễn Xí, Phường 26, Quận Bình Thạnh, Tp. HCM</t>
  </si>
  <si>
    <t>137C Nguyễn Chí Thanh, Phường 09, Quận 05, Tp. HCM</t>
  </si>
  <si>
    <t>973/127/7 Nguyễn Ảnh Thủ, Phường Tân chánh Hiệp, Quận 12, Tp.HCM</t>
  </si>
  <si>
    <t>64/15 Lưu Chí Hiếu, Phường Tây Thạnh, Quận Tân Phú</t>
  </si>
  <si>
    <t>100/22 Đinh Tiên Hoàng, Phường 1, Quận Bình Thạnh</t>
  </si>
  <si>
    <t>18D Cộng Hòa, P. 4, Quận Tân Bình</t>
  </si>
  <si>
    <t>195 Gò Dầu, Phường Tân Quý, Quận Tân Phú</t>
  </si>
  <si>
    <t>100 Đào Duy Anh, Phường 09, Quận Phú Nhuận, Tp. HCM</t>
  </si>
  <si>
    <t>Lầu 9, Số 68 Nguyễn Huệ, Phường Bến Ngé, Quận 1</t>
  </si>
  <si>
    <t>Phòng 602, số 40A-40B tòa nhà Thuận Việt, Đường Út Tịch, Phường 4, Quận Tân Bình</t>
  </si>
  <si>
    <t>6C Tú Xương, Phường 07, Quận 3, Tp. HCM</t>
  </si>
  <si>
    <t>27/38 Nguyễn Đình Khơi, Phường 4, Quận Tân Bình, Tp. HCM</t>
  </si>
  <si>
    <t>206 Gò Dưa, Khu phố 2, Phường Tam Bình, Quận Thủ Đức</t>
  </si>
  <si>
    <t>Số 68 Nguyễn Huệ, Phường Bến Nghé, Quận 1, Tp. HCM</t>
  </si>
  <si>
    <t>29 Đường Phổ Quang, Phường 2, Quận Tân Bình, Tp. HCM</t>
  </si>
  <si>
    <t>3/2 Tô Ký, Ấp Mỹ Huề, Xã Trung Chánh, Huyện Hóc Môn, Tp. HCM</t>
  </si>
  <si>
    <t>357A Đường Tân Thới Hiệp 21, Phường Tân Thới Hiệp, Quận 12, Tp. HCM</t>
  </si>
  <si>
    <t>441/68/16 Lê Văn Quới, KP. 6, P. Bình Trị Đông A, Quận Bình Tân</t>
  </si>
  <si>
    <t>21 Đường TA 14, Khu phố 6, Phường Thới An, Quận 12</t>
  </si>
  <si>
    <t>258/13 Dương Bá Trạc,Phường 2, Quận 8, TP. HCM</t>
  </si>
  <si>
    <t>84 Nguyễn Cửu Đàm, P. Tân Sơn Nhì, Quận Tân Phú, Tp. HCM</t>
  </si>
  <si>
    <t>Nguyễn Xuân Trường</t>
  </si>
  <si>
    <t>0909 882 215</t>
  </si>
  <si>
    <t>Triệu Trọng Bình</t>
  </si>
  <si>
    <t>0908 741 578</t>
  </si>
  <si>
    <t>Trần Ngọc Nghệ</t>
  </si>
  <si>
    <t>Lê Thị Hai</t>
  </si>
  <si>
    <t>0919 105 141</t>
  </si>
  <si>
    <t>Lê Thanh Hiền</t>
  </si>
  <si>
    <t>0942 401 455</t>
  </si>
  <si>
    <t>Nguyễn Chí Trung</t>
  </si>
  <si>
    <t>0903 622 626
0902 617 700</t>
  </si>
  <si>
    <t>Chu Xuân Hà</t>
  </si>
  <si>
    <t>0903 888 526</t>
  </si>
  <si>
    <t>Phạm Văn Lưu</t>
  </si>
  <si>
    <t>0906 807 071</t>
  </si>
  <si>
    <t>Trần Ái Thiên Hương</t>
  </si>
  <si>
    <t>0903 911 558</t>
  </si>
  <si>
    <t>Đặng Đình Long</t>
  </si>
  <si>
    <t>0919 388 946(C.Khánh)</t>
  </si>
  <si>
    <t>Nguyễn Quang Tuấn</t>
  </si>
  <si>
    <t>0916 461 181</t>
  </si>
  <si>
    <t>0917 285 173</t>
  </si>
  <si>
    <t>Lê Minh Hiếu</t>
  </si>
  <si>
    <t>0906 714 188</t>
  </si>
  <si>
    <t>Trương Thảo</t>
  </si>
  <si>
    <t>Dương Minh Thông</t>
  </si>
  <si>
    <t>08 6676 3256</t>
  </si>
  <si>
    <t>Ông Tấn Phong</t>
  </si>
  <si>
    <t>0902 727 018</t>
  </si>
  <si>
    <t>0916 348 653</t>
  </si>
  <si>
    <t>Nguyễn Xuân Bé</t>
  </si>
  <si>
    <t>0903 926 380</t>
  </si>
  <si>
    <t>Trần Thị Thanh Phương</t>
  </si>
  <si>
    <t>0909 665 051</t>
  </si>
  <si>
    <t>0866 501 573</t>
  </si>
  <si>
    <t>0908 722 071</t>
  </si>
  <si>
    <t>Hồ Đức Thân</t>
  </si>
  <si>
    <t>08 3725 2523</t>
  </si>
  <si>
    <t>truongsdc@gmail.com</t>
  </si>
  <si>
    <t>facenotess@gmail.com</t>
  </si>
  <si>
    <t>trunganhphatvina@gmail.com</t>
  </si>
  <si>
    <t>nguyennhatquynh@gmail.com</t>
  </si>
  <si>
    <t>ceo@megaa.com.vn</t>
  </si>
  <si>
    <t>haitrungkimvn@gmail.com</t>
  </si>
  <si>
    <t>info@bigbangworld.com.vn</t>
  </si>
  <si>
    <t>ongtanphong@gmail.com</t>
  </si>
  <si>
    <t>ducthanhnguyen@gmail.com</t>
  </si>
  <si>
    <t>300
1-10: 700
11-20: 1000
21-30: 1200</t>
  </si>
  <si>
    <t>300
1-5: 600
6-10: 800
11-20: 1.000</t>
  </si>
  <si>
    <t>200
1-20: 600
21-30: 800
Thêm 10k HĐ 31</t>
  </si>
  <si>
    <t>400
1-5: 600
6-10: 800
10-20: 1200</t>
  </si>
  <si>
    <t>350
1-10: 800
11-20: 1200
21-30: 1600</t>
  </si>
  <si>
    <t>400
1-10: 800
11-20: 1.200
21-30: 1.600</t>
  </si>
  <si>
    <t>300
1-5: 600
6-10: 800
11-15: 1000
16-20: 1200</t>
  </si>
  <si>
    <t>MP 11,12
600
(K tính HĐ PS)</t>
  </si>
  <si>
    <t>trả hs t10</t>
  </si>
  <si>
    <t>CTY TNHH DV TM Khách Sạn Kiều Hoàng Yến</t>
  </si>
  <si>
    <t>0312982351</t>
  </si>
  <si>
    <t>66-68 Đường 205A, Phường Tân Phú, Quận 9, Tp. HCM</t>
  </si>
  <si>
    <t>CTY TNHH TRIWIN</t>
  </si>
  <si>
    <t>0312955090</t>
  </si>
  <si>
    <t>803/26/6A Huỳnh Tấn Phát, Phường Phú Thuận, Quận 7, Tp. HCM</t>
  </si>
  <si>
    <t>Diệp Thế Chinh</t>
  </si>
  <si>
    <t>08 5411 0741</t>
  </si>
  <si>
    <t>300
1-10: 700
11-20: 1100
21-30: 1500</t>
  </si>
  <si>
    <t>Công Ty Cổ Phần Sài Gòn Đại An</t>
  </si>
  <si>
    <t>0312704121</t>
  </si>
  <si>
    <t>232/17 Cộng Hòa, Phường 12, Quận Tân Bình, Tp. HCM</t>
  </si>
  <si>
    <t>Nguyễn Tấn Cuộc</t>
  </si>
  <si>
    <t>0944 424 838</t>
  </si>
  <si>
    <t>trinhancorp@gmail.com</t>
  </si>
  <si>
    <t>03/112/14</t>
  </si>
  <si>
    <t>Tạm ngưng T07</t>
  </si>
  <si>
    <t>02/12/14(CK C. Ngọc)</t>
  </si>
  <si>
    <t xml:space="preserve"> 0938 510 678 a. tuấn</t>
  </si>
  <si>
    <t>0312775556</t>
  </si>
  <si>
    <t>ĐÓNG CHO CHỊ NGỌC ĐẾN THÁNG 12</t>
  </si>
  <si>
    <t>083.812 6989</t>
  </si>
  <si>
    <t>08 6288 2885, 0909 599 038- A.Thuấn</t>
  </si>
  <si>
    <t>05/12/2014(cab KL)</t>
  </si>
  <si>
    <t>bỏ trốn kll dc</t>
  </si>
  <si>
    <t>0902 557 569
kế toán: 0164 254 6230</t>
  </si>
  <si>
    <t>10/12/14( Ck C. Ngọc)</t>
  </si>
  <si>
    <t>11/12/14(ck acb Kl)</t>
  </si>
  <si>
    <t>NVKD - Huyền Trang</t>
  </si>
  <si>
    <t>NVKD - Bích</t>
  </si>
  <si>
    <t>NVKD - Tấn Kỳ</t>
  </si>
  <si>
    <t>Thay đổi GP</t>
  </si>
  <si>
    <t>300
1-10: 600
11-20: 800
21-30: 1000</t>
  </si>
  <si>
    <t>Phí</t>
  </si>
  <si>
    <t>300
1-10: 700
11-20: 900</t>
  </si>
  <si>
    <t>300
1-10: 800
11-20: 1200
21-30: 1400</t>
  </si>
  <si>
    <t>Cty TNHH TM DV Camera Phạm Lưu</t>
  </si>
  <si>
    <t>400
1-10: 700
11-20: 1100
21-30: 1500</t>
  </si>
  <si>
    <t>CTY TNHH Cắt Tóc Gội Đầu Pha Lê</t>
  </si>
  <si>
    <t>CTY TNHH Nguyễn Hoàng ALPES</t>
  </si>
  <si>
    <t>CTY TNHH Thiết Bị Tin Học Anh Bảo</t>
  </si>
  <si>
    <t>Cty TNHH Huấn Luyện và DV Kỹ Thuật An Toàn</t>
  </si>
  <si>
    <t>Cty TNHH Xây Dựng và Thương Mại 186 TK Việt Nam</t>
  </si>
  <si>
    <t>CTY TNHH TM DV XNK Trí Ngọc</t>
  </si>
  <si>
    <t>CTY TNHH Gỗ Lam</t>
  </si>
  <si>
    <t>CTY TNHH MTV KTK Kim Thành Kim</t>
  </si>
  <si>
    <t>CTY TNHH ETEP Việt Nam</t>
  </si>
  <si>
    <t>CTY TNHH Nhà Hàng Thuyền Buồm</t>
  </si>
  <si>
    <t>CTY TNHH Trung Tâm Mentor</t>
  </si>
  <si>
    <t>CTY TNHH TM DV LANDMAN</t>
  </si>
  <si>
    <t>Công ty TNHH Quảng Cáo Hotspot</t>
  </si>
  <si>
    <t>Công ty TNHH TM Tư Vấn Dịch Vụ Xây Dựng Minh Châu</t>
  </si>
  <si>
    <t>Công ty TNHH Một Thành Viên LAPAZ</t>
  </si>
  <si>
    <t>Cty TNHH TM Phát Triển Thành Châu</t>
  </si>
  <si>
    <t>Indochina</t>
  </si>
  <si>
    <t>233 Đường Bình Long, Phường Bình Hưng Hòa A, Quận Bình Tân, Tp. HCM</t>
  </si>
  <si>
    <t>Phạm Thị Ánh Mai</t>
  </si>
  <si>
    <t>351/12A Lê Văn Sỹ, Phường 13, Quận 3, Tp. HCM</t>
  </si>
  <si>
    <t>Nguyễn Ngọc Hoàng</t>
  </si>
  <si>
    <t>0906 327 505</t>
  </si>
  <si>
    <t>31G Lý Chiêu Hoàng, Phường 10, Quận 6, Tp. HCM</t>
  </si>
  <si>
    <t>Ngô Vũ Bảo</t>
  </si>
  <si>
    <t>0945 33 28 28</t>
  </si>
  <si>
    <t>Tầng 19 Khu A, Tòa nhà Indochina Tower, 4 Nguyễn Đình Chiểu, P. Đa Kao, Quận 1</t>
  </si>
  <si>
    <t>0918 357 509</t>
  </si>
  <si>
    <t>nghngoc@gmail.com</t>
  </si>
  <si>
    <t>60/1 Đường số 8, khu phố Ích Thạnh, Phường Trường thạnh, Quận 9, Tp. HCM</t>
  </si>
  <si>
    <t>Nguyễn Thị Thanh Tịnh</t>
  </si>
  <si>
    <t>0916 116 334
A Kiên</t>
  </si>
  <si>
    <t>kientranwf@gmail.com</t>
  </si>
  <si>
    <t>554/19B Nguyễn Bình, Ấp 1, Xã Phú Xuân, huyện Nhà Bè, Tp. HCM</t>
  </si>
  <si>
    <t>Lê Thị Kim Ngọc</t>
  </si>
  <si>
    <t>0914 493 678
(gặp A.Trí)</t>
  </si>
  <si>
    <t>minhtringuyen66@gmail.com</t>
  </si>
  <si>
    <t>Lầu 3, Tòa nhà Indochina Park Tower, Số 4 Nguyễn Đình Chiểu, Phường Đa Kao, Quận 1, Tp. HCM</t>
  </si>
  <si>
    <t>Nguyễn Anh Tuấn</t>
  </si>
  <si>
    <t>0934 344 545</t>
  </si>
  <si>
    <t>120/7B9 Tôn Thất Hiệp, Phường  13, Quận 11, Tp. HCM</t>
  </si>
  <si>
    <t>Chu Ái Kim</t>
  </si>
  <si>
    <t>0909 139 228</t>
  </si>
  <si>
    <t>Tầng 19, Khu A, Indichina Park Tower, số 4 Nguyễn Đình Chiểu, Phường Đa Kao, Quận 1, Tp. HCM</t>
  </si>
  <si>
    <t>Phạm Hoàng Bảo</t>
  </si>
  <si>
    <t>0989 212 055</t>
  </si>
  <si>
    <t>phamhoangbao@yahoo.com</t>
  </si>
  <si>
    <t xml:space="preserve">771 Đường số 32, Khu đô thị An Khánh An Phú, P. An Phú, Q. 2,
 Tp. HCM
</t>
  </si>
  <si>
    <t>Trương Thị Lưu</t>
  </si>
  <si>
    <t>0946 191 191</t>
  </si>
  <si>
    <t>R4-31 KP. Mỹ Toàn 2 Đường Phạm Thái Bường, P. Tân Phong, Quận 7, Tp. HCM</t>
  </si>
  <si>
    <t>hoangdiemoanh_nguyen@yahoo.com
elarden@daum.net</t>
  </si>
  <si>
    <t>174/19/27 Phan Huy Ích, Phường 12, Quận Gò Vấp, Tp. HCM</t>
  </si>
  <si>
    <t>Nguyễn Diệu Linh</t>
  </si>
  <si>
    <t>0916 490 243</t>
  </si>
  <si>
    <t>linhlandman.germany@gmail.com</t>
  </si>
  <si>
    <t>45 Bis Nguyễn Phi khanh, P.Tân Định, Q1</t>
  </si>
  <si>
    <t>Trần Thị Nhất Thương</t>
  </si>
  <si>
    <t>0908 711 293</t>
  </si>
  <si>
    <t>nhatthuong08@yahoo.com</t>
  </si>
  <si>
    <t>51 Trương Minh Ký, P.13, Quận Gò Vấp</t>
  </si>
  <si>
    <t>Nguyễn Thị Mịnh</t>
  </si>
  <si>
    <t>0978 991 787</t>
  </si>
  <si>
    <t>canhnguyen1964@gmail.com</t>
  </si>
  <si>
    <t>Số 156/1/12/1 Cộng Hòa, Phường 12, Quận Tân Bình</t>
  </si>
  <si>
    <t>Nguyễn Xuân Tiến</t>
  </si>
  <si>
    <t>0937 377 780</t>
  </si>
  <si>
    <t>253 Điện Biên Phủ, Phường 7, Quận 3, Tp. HCM</t>
  </si>
  <si>
    <t>Thôi Chấn Châu</t>
  </si>
  <si>
    <t>0987 782 418</t>
  </si>
  <si>
    <t>chanchau33@yahoo.com</t>
  </si>
  <si>
    <t>0313004901</t>
  </si>
  <si>
    <t>0313025235</t>
  </si>
  <si>
    <t>0312936877</t>
  </si>
  <si>
    <t>0313037086</t>
  </si>
  <si>
    <t>0313009346</t>
  </si>
  <si>
    <t>0313033571</t>
  </si>
  <si>
    <t>0313028243</t>
  </si>
  <si>
    <t>0313027747</t>
  </si>
  <si>
    <t>0313033162</t>
  </si>
  <si>
    <t>0313032426</t>
  </si>
  <si>
    <t>0313035089</t>
  </si>
  <si>
    <t>0313035554</t>
  </si>
  <si>
    <t>0313013085</t>
  </si>
  <si>
    <t>0313042569</t>
  </si>
  <si>
    <t>0313032296</t>
  </si>
  <si>
    <t>Nhà Bè</t>
  </si>
  <si>
    <t>300
1-5: 500
6-10: 700
11-20: 1200</t>
  </si>
  <si>
    <t>600.000
MP phí QT cuối năm</t>
  </si>
  <si>
    <t>600
1-10: 800
11-20: 1100
21-30: 1500</t>
  </si>
  <si>
    <t xml:space="preserve">300
1-5: 500
6-10: 700
11-15: 800
20.000 16HD </t>
  </si>
  <si>
    <t>300.000KPS
1.000.000CPS</t>
  </si>
  <si>
    <t>300
1-10: 800
11-20: 1.000
21-30: 1.200
20.000đ 31 HĐ</t>
  </si>
  <si>
    <t xml:space="preserve">1-15: 700
</t>
  </si>
  <si>
    <t>Tháng bắt đầu thu</t>
  </si>
  <si>
    <t>MP:11/2014</t>
  </si>
  <si>
    <t>MP:10/2014</t>
  </si>
  <si>
    <t>MP: 12/2014</t>
  </si>
  <si>
    <t>300.000đ
1-10: 800.000đ
11-20: 1.200.000
21-30: 1.600.000</t>
  </si>
  <si>
    <t>400.000đ
1-5: 800
6-10: 1.100
11-15: 1.300
16-20: 1.500
21-25: 1.700
26-30: 1.900</t>
  </si>
  <si>
    <t>KPS 400.000đ
1-10 700.000đ</t>
  </si>
  <si>
    <t>400
1-10: 800
11-20: 1200
21-30: 1600</t>
  </si>
  <si>
    <t>600/Quý
1-10: 800/Quý
11-20: 1200/Quý
21-30: 1600/Quý</t>
  </si>
  <si>
    <t>300
1-5: 700
6-10: 1000</t>
  </si>
  <si>
    <t>300
1-5: 700
6-10: 900
11-15: 1100
16-20: 1300
21-25: 1500
26-30: 1700</t>
  </si>
  <si>
    <t>300
1-10: 700
11-20: 1.100
21-30: 1.500
20.000đ 31 HĐ</t>
  </si>
  <si>
    <t>0903 324 061 - A.Trung
0906461337-Liên</t>
  </si>
  <si>
    <t>Xuất hoá đơn VAT</t>
  </si>
  <si>
    <t>c. Ngọc Thu</t>
  </si>
  <si>
    <t>27 Hồ Bá Phấn, P.Phước Long A, Q.9, Tp.HCM</t>
  </si>
  <si>
    <t>Công Ty TNHH DV TV &amp; MG BĐS Thành Đạt</t>
  </si>
  <si>
    <t>Công Ty TNHH MTV Công Nghệ Chung Tín</t>
  </si>
  <si>
    <t>Công Ty TNHH TM DV Lê Anh Phúc</t>
  </si>
  <si>
    <t>Công Ty TNHH MTV TM DV Du Lịch Diệp Anh</t>
  </si>
  <si>
    <t>Công Ty SX TM DV Nam Trường Phát</t>
  </si>
  <si>
    <t>Công Ty TNHH MTV Từ Minh Tín</t>
  </si>
  <si>
    <t>Công Ty TNHH DV-TM-PM Phát Gia Bảo</t>
  </si>
  <si>
    <t>Công Ty TNHH MTV Gỗ May Mắn</t>
  </si>
  <si>
    <t>Công Ty TNHH SX TM DV Hưng Đại Phát</t>
  </si>
  <si>
    <t>Công Ty TNHH Truyền Thông Thế Giới Mới</t>
  </si>
  <si>
    <t>Công Ty TNHH Tâm Nguyên</t>
  </si>
  <si>
    <t>Công Ty TNHH MTV Dịch Vụ Du Lịch Lạc Việt</t>
  </si>
  <si>
    <t>Công Ty TNHH MTV Thương Mại Dịch Vụ Vi O</t>
  </si>
  <si>
    <t>Công Ty TNHH Thương Mại Và Dịch Vụ Đại Đồng Đen(Hoàng Thổ)</t>
  </si>
  <si>
    <t>Công Ty TNHH SX Thương Mại Dịch Vụ Minh Thiện</t>
  </si>
  <si>
    <t>Công Ty TNHH Một Thành Viên Thương Mại Phúc Nam Sang</t>
  </si>
  <si>
    <t>Công Ty TNHH Quảng Cáo Phúc Thiên An</t>
  </si>
  <si>
    <t>Công Ty TNHH Thương Mại Dịch Vụ  JJ</t>
  </si>
  <si>
    <t>CÔNG TY TNHH MTV DV THANH HOÀNG</t>
  </si>
  <si>
    <t>CÔNG TY TNHH MINH MINH TRIẾT</t>
  </si>
  <si>
    <t>legiang2016@gmail.com</t>
  </si>
  <si>
    <t>CÔNG TY TNHH CZ BIOMED</t>
  </si>
  <si>
    <t>08 3948 5868
'0908 946 982</t>
  </si>
  <si>
    <t>18/12/14( CK đông Á C. Ngọc)</t>
  </si>
  <si>
    <t>30/09/2014(CK Đóng Á KL)</t>
  </si>
  <si>
    <t>04/11/2014(CK Đóng Á KL)</t>
  </si>
  <si>
    <t>05/12/2014(CK Đóng Á KL)</t>
  </si>
  <si>
    <t>19/12/2014(ck acb Kl)</t>
  </si>
  <si>
    <t>Nga Thu</t>
  </si>
  <si>
    <t>Đã Thanh Lý</t>
  </si>
  <si>
    <t>Kế toán: 0987 698 247
' 0913 168 000</t>
  </si>
  <si>
    <t xml:space="preserve">
1-10: 800
11-20: 1,200
21-30: 1,600</t>
  </si>
  <si>
    <t>Cuối tháng sau trả</t>
  </si>
  <si>
    <t>Thanh Lý T10</t>
  </si>
  <si>
    <t>tháng 1 thu</t>
  </si>
  <si>
    <t>0909 286 879, 0937 286879 CHị Nga</t>
  </si>
  <si>
    <t>26/12/2014(CK acb Kl)</t>
  </si>
  <si>
    <t>Giải thể T12</t>
  </si>
  <si>
    <t>0903 579 885
0907 275 115</t>
  </si>
  <si>
    <t>CTY TNHH TM Thực Phẩm Phú Thịnh</t>
  </si>
  <si>
    <t>0313002936</t>
  </si>
  <si>
    <t>Hà Hoàng Long</t>
  </si>
  <si>
    <t>0934 059 952</t>
  </si>
  <si>
    <t>400
1-10: 800
11-20: 1.200
21-30: 1.600
20.000đ 31 HĐ</t>
  </si>
  <si>
    <t>Doanh Nghiệp Tư Nhân Cil fashion</t>
  </si>
  <si>
    <t>Công ty CP Truyền Thông Nguyễn Đình</t>
  </si>
  <si>
    <t>Công ty TNHH Xây Dựng &amp; Trang Trí Nội Thất Thành Công</t>
  </si>
  <si>
    <t>Công Ty TNHH MTV Thương Mại Dịch Vụ Điện Lạnh Hiếu Linh</t>
  </si>
  <si>
    <t>Công Ty TNHH Liên kết phân phối Lọc Nhân</t>
  </si>
  <si>
    <t>Công Ty TNHH Thương Mại Dịch Vụ Xây Dựng Bảo Nhiên</t>
  </si>
  <si>
    <t>Doanh Nghiệp Tư Nhân Trò Chơi Điện Tử Mỹ Nhân ngư</t>
  </si>
  <si>
    <t>CTY TNHH Thi Công Nhôm Kính Việt Nhật</t>
  </si>
  <si>
    <t>CÔNG TY TNHH TM DV XNK Xuân Hiền</t>
  </si>
  <si>
    <t>CTY TNHH Thực Phẩm Kim Hà Tiên</t>
  </si>
  <si>
    <t>Công ty TNHH Địa Kỹ Thuật Xây Dựng NAM TA</t>
  </si>
  <si>
    <t>CTY Cổ Phần Cửa Sổ Nhựa Châu Âu Green Life Window</t>
  </si>
  <si>
    <t>CTY TNHH TM DV BABY BABY</t>
  </si>
  <si>
    <t>CTY TNHH ALEJI</t>
  </si>
  <si>
    <t>CTY TNHH Giải Pháp Kỹ Thuật ATA</t>
  </si>
  <si>
    <t>CTY TNHH Thiết Bị Tàu Biển Gia Thành</t>
  </si>
  <si>
    <t>CTY TNHH May Mặc XNK Thuận Tiến</t>
  </si>
  <si>
    <t>Công Ty Cổ Phần Xây Dựng Và Thương Mại Lương Minh</t>
  </si>
  <si>
    <t>Công Ty TNHH Cấm Đồ Hoàng Chương</t>
  </si>
  <si>
    <t>CTY TNHH TM DV Hàng Hải T&amp;T</t>
  </si>
  <si>
    <t>CTY TNHH Một Ngôi Sao</t>
  </si>
  <si>
    <t>CTY TNHH TM DV Minh Loan Sài Gòn</t>
  </si>
  <si>
    <t>Công TY TNHH Giải Pháp Công NGhệ NTM</t>
  </si>
  <si>
    <t>0313049878</t>
  </si>
  <si>
    <t>46/22 Nguyễn Ngọc Nhựt, phường Tân Quý, Quận Tân Phú, Tp. HCM</t>
  </si>
  <si>
    <t>Nguyễn Thị NGọc Tuyền</t>
  </si>
  <si>
    <t>0937 853 921</t>
  </si>
  <si>
    <t>cecilya1975@gmail.com</t>
  </si>
  <si>
    <t>0313040843</t>
  </si>
  <si>
    <t>Tầng 4, Khu B, Tòa Nhà Indochina Park Tower, số 4, Nguyễn Đình Chiểu, Phường Đa Kao, Q1</t>
  </si>
  <si>
    <t>Nguyễn Điình Bình</t>
  </si>
  <si>
    <t>0979 257 368</t>
  </si>
  <si>
    <t>0313015300</t>
  </si>
  <si>
    <t>S25-1 Lê Văn Thiêm, Khu PHố Hưng Vượng 2, Phú Mỹ Hưng, Phường Tân Phong, Quận 7, Tp. HCM</t>
  </si>
  <si>
    <t>Huỳnh Thanh Tùng</t>
  </si>
  <si>
    <t>0983 333 998</t>
  </si>
  <si>
    <t>noithatthanhcong1986@gmail.com</t>
  </si>
  <si>
    <t>0313044284</t>
  </si>
  <si>
    <t>1211 Huỳnh Tấn Phát, Phường Phú Thuận, Quận 7, Tp. HCM</t>
  </si>
  <si>
    <t>Nguyễn Đắc Linh</t>
  </si>
  <si>
    <t>0936 036 733</t>
  </si>
  <si>
    <t>dienlanhhieulinh@gmail.com</t>
  </si>
  <si>
    <t>0313036981</t>
  </si>
  <si>
    <t>46 Đường số 4, P. Bình Hưng Hòa A, Quận Bình Tân, Tp. HCM</t>
  </si>
  <si>
    <t>Phùng Sỹ Chình</t>
  </si>
  <si>
    <t>01694 305 016</t>
  </si>
  <si>
    <t>locnhan2014@gmail.com</t>
  </si>
  <si>
    <t>16/24 Nguyễn Thiện Thuật, Phường 02, Quận 3, Tp. HCM</t>
  </si>
  <si>
    <t>Trần Hữu Minh Tâm</t>
  </si>
  <si>
    <t>0902 433 555</t>
  </si>
  <si>
    <t>0313021375</t>
  </si>
  <si>
    <t>47 Bùi Đình Túy, Phường 24, Quận Bình Thạnh</t>
  </si>
  <si>
    <t>Phạm Mỹ Linh</t>
  </si>
  <si>
    <t>0908 990 622</t>
  </si>
  <si>
    <t>0312547398</t>
  </si>
  <si>
    <t>Lô U, Số 43 Cư Xá Vĩnh Hội, Bến Vân Đồn, Phường 08, Quận 4, Tp. HCM</t>
  </si>
  <si>
    <t>Nguyễn Ái Thi</t>
  </si>
  <si>
    <t>0982 736 161</t>
  </si>
  <si>
    <t>thi@thicongnhomkinh.com.vn</t>
  </si>
  <si>
    <t>0312538474</t>
  </si>
  <si>
    <t>220/2A Đường số 7, KP 2, Phường Tam Bình, Quận Thủ Đức, Tp. HCM</t>
  </si>
  <si>
    <t>Hồ Thanh Thủy</t>
  </si>
  <si>
    <t>01668 450 153</t>
  </si>
  <si>
    <t>0313025838</t>
  </si>
  <si>
    <t>10/28 Bình Đông, Phường 15, Quận 8, Tp. HCM</t>
  </si>
  <si>
    <t>Nguyễn Thị Kim Phượng</t>
  </si>
  <si>
    <t>0918 508 094</t>
  </si>
  <si>
    <t>kimphuong2612@gmail.com</t>
  </si>
  <si>
    <t>0313039848</t>
  </si>
  <si>
    <t>915/1 Nguyễn Duy Trinh, Phường Bình Trưng Tây, Quận 2, Tp. HCM</t>
  </si>
  <si>
    <t>Tạ Quang Nghiệp</t>
  </si>
  <si>
    <t>0918 223 686</t>
  </si>
  <si>
    <t>0312737737</t>
  </si>
  <si>
    <t>106Đường 12, Phường Phước Bình, Quận 9, Tp. HCM</t>
  </si>
  <si>
    <t>Phan Thị Nhàn Thơ</t>
  </si>
  <si>
    <t>0909 778 759</t>
  </si>
  <si>
    <t>greenlifewindow@gmail.com</t>
  </si>
  <si>
    <t>0313053521</t>
  </si>
  <si>
    <t>26/27 Khiếu Năng Tĩnh, Phường An Lạc, Quận Bình Tân, Tp. HCM</t>
  </si>
  <si>
    <t>Trần Hoàng Yến</t>
  </si>
  <si>
    <t>0989 100 606</t>
  </si>
  <si>
    <t>0313047158</t>
  </si>
  <si>
    <t>Tầng 4, Khu B, Tòa Nhà Indochina Park Tower, 04 Nguyễn Đình Chiểu, Phường Đa Kao, Quận 1, Tp. HCM</t>
  </si>
  <si>
    <t>Trần Đức Ngọc</t>
  </si>
  <si>
    <t>08 222 88 261
0938 761 868</t>
  </si>
  <si>
    <t>Fax: 08 222 88 263</t>
  </si>
  <si>
    <t>0313057149</t>
  </si>
  <si>
    <t>Tầng 19, Khu A, Tòa Nhà Indochina Park Tower, 04 Nguyễn Đình Chiểu, Phường Đa Kao, Quận 1, Tp. HCM</t>
  </si>
  <si>
    <t>Lê Thị Nở</t>
  </si>
  <si>
    <t>0977 530 123</t>
  </si>
  <si>
    <t>0313044534</t>
  </si>
  <si>
    <t>Số 344 Nguyễn Công Trứ, P. Nguyễn Thái Bình, Quận 1, Tp. HCM</t>
  </si>
  <si>
    <t>Phạm Đức Anh Tuấn</t>
  </si>
  <si>
    <t>phamanhtuanhp77@gmail.com</t>
  </si>
  <si>
    <t>0312731492</t>
  </si>
  <si>
    <t>C5/7E Hương Lộ, Ấp 3, Xã Quy Đức, Huyện Bình Chánh, Tp. HCM</t>
  </si>
  <si>
    <t>Trần Thị Thu Thanh</t>
  </si>
  <si>
    <t>0968 333 419</t>
  </si>
  <si>
    <t>0312958165</t>
  </si>
  <si>
    <t>400 Nguyễn Oanh, Phường 6, Quận Gò Vấp, Tp. HCM</t>
  </si>
  <si>
    <t>Trịnh Thị Mỹ Hạnh</t>
  </si>
  <si>
    <t>0906 855 510</t>
  </si>
  <si>
    <t>socthaishop@gmail.com</t>
  </si>
  <si>
    <t>0313045986</t>
  </si>
  <si>
    <t>116 Đoàn Văn Bơ, Phường 09, Quận 4,Tp. HCM</t>
  </si>
  <si>
    <t>0922 337 788</t>
  </si>
  <si>
    <t>0313024111</t>
  </si>
  <si>
    <t>704/60/9 Hương Lộ 2, Kp 4, Phường Bình Trị Đông A, Quận Bình Tân, TP. HCM</t>
  </si>
  <si>
    <t>Thân Phạm Ngọc Thảo</t>
  </si>
  <si>
    <t>0906 704 768</t>
  </si>
  <si>
    <t>0313030210</t>
  </si>
  <si>
    <t>653 Hương Lộ 3, Phường Bình Hưng Hòa, Quận Bình Tân, TP. HCM</t>
  </si>
  <si>
    <t>Trần THị Ngọc Sao</t>
  </si>
  <si>
    <t>0943 132 168</t>
  </si>
  <si>
    <t>0312952332</t>
  </si>
  <si>
    <t>15/88S Phan Huy Ích, Phường 12, Quận Gò Vấp, TP. HCM</t>
  </si>
  <si>
    <t>Nguyễn Vân Hoài Lam</t>
  </si>
  <si>
    <t>0918 285 567</t>
  </si>
  <si>
    <t>nvhloan@gmail.com</t>
  </si>
  <si>
    <t>0313010454</t>
  </si>
  <si>
    <t>355A Nguyễn Trọng Tuyển, Phường 1, Quận Tân BÌnh, Tp. HCM</t>
  </si>
  <si>
    <t>Nguyễn Hữu Nghĩa</t>
  </si>
  <si>
    <t>0902 791 375</t>
  </si>
  <si>
    <t>MP
01/10/2014</t>
  </si>
  <si>
    <t xml:space="preserve">MP10/14
</t>
  </si>
  <si>
    <t>300
1-10:700
11-20:1.200
21-30:1.500</t>
  </si>
  <si>
    <t>400
5-20: 800
21-35: 1.200
36-50: 1.600</t>
  </si>
  <si>
    <t>2.100.000đ/Quý
Phí Q Toán: 700</t>
  </si>
  <si>
    <t xml:space="preserve">700
</t>
  </si>
  <si>
    <t>400.000
1-5: 500
6-10: 700
11-20: 1.100
21-30: 1.500</t>
  </si>
  <si>
    <t>300
1-5: 700
6-10: 900
11-15: 1.100
16-20: 1.300</t>
  </si>
  <si>
    <t>300
1-10: 700
11-20: 1000</t>
  </si>
  <si>
    <t xml:space="preserve">1-10: 500
MP Quyết Toán CN
</t>
  </si>
  <si>
    <t>400
1-5: 600
6-10: 800
11-15: 1.000.000
16-20: 1.200.000</t>
  </si>
  <si>
    <t>NVKD - Tâm</t>
  </si>
  <si>
    <t>29/12/2014(đông á C. Ngọc)</t>
  </si>
  <si>
    <t>làm việc với chị Ngọc</t>
  </si>
  <si>
    <t>ko làm DV</t>
  </si>
  <si>
    <t>ko làm dv</t>
  </si>
  <si>
    <t>NV Giao Nhận</t>
  </si>
  <si>
    <t>A. CHÂU</t>
  </si>
  <si>
    <t>Giải thể T04</t>
  </si>
  <si>
    <t>Thu Phí từ T01/2015</t>
  </si>
  <si>
    <t>Kỳ Tuấn</t>
  </si>
  <si>
    <t>Hoàng Tuấn</t>
  </si>
  <si>
    <t>300(KPS)</t>
  </si>
  <si>
    <t>Thịnh</t>
  </si>
  <si>
    <t>H.Bình Chánh</t>
  </si>
  <si>
    <t>NV Kế Toán</t>
  </si>
  <si>
    <t>0916 103 081, 0902 917 407</t>
  </si>
  <si>
    <t>Ánh</t>
  </si>
  <si>
    <t>Hà</t>
  </si>
  <si>
    <t>hà</t>
  </si>
  <si>
    <t>Công Ty TNHH TM SX Tuấn Thành</t>
  </si>
  <si>
    <t>Công Ty TNHH TM DV Liên Thanh Vina</t>
  </si>
  <si>
    <t>Chi Nhánh- Cty TNHH Xây Dựng Duy Trí</t>
  </si>
  <si>
    <t>0312872581-001</t>
  </si>
  <si>
    <t>0903 639 620, 0908 722 071</t>
  </si>
  <si>
    <t>07/01/15(ACB Kl)</t>
  </si>
  <si>
    <t>300
1-10: 600
11-20: 1.000
21-30: 1.400
20.000đ 31</t>
  </si>
  <si>
    <t>300
1-5: 500
06-10: 700</t>
  </si>
  <si>
    <t>0986 170 458, 0946 078 522</t>
  </si>
  <si>
    <t>kps 300</t>
  </si>
  <si>
    <t>10/01/2015(acb kl)</t>
  </si>
  <si>
    <t>08 5412 2009, 0122 9933 900</t>
  </si>
  <si>
    <t>từ T01 thu 500k 1 tháng</t>
  </si>
  <si>
    <t>tha</t>
  </si>
  <si>
    <t>Cty TNHH Thiên Phúc</t>
  </si>
  <si>
    <t>Ko liên lạc được</t>
  </si>
  <si>
    <t>20/01/2015(ck ACB)</t>
  </si>
  <si>
    <t>Còn nợ 200,000đ</t>
  </si>
  <si>
    <t>Thu thêm 200,000đ tháng 11</t>
  </si>
  <si>
    <t xml:space="preserve">300
1-10: 600
11-20: 1200
20-30: 1500
Phí Làm lại sổ sách = 60% Phí DV </t>
  </si>
  <si>
    <t>10/14</t>
  </si>
  <si>
    <t>1,100,000</t>
  </si>
  <si>
    <t>20/01/2015(CK đông á C. Ngoc)</t>
  </si>
  <si>
    <t>26/01/2015(CK đông Á C. Ngọc</t>
  </si>
  <si>
    <t>300 KPS
500coPS</t>
  </si>
  <si>
    <t>Công Ty TNHH SFP</t>
  </si>
  <si>
    <t>Công Ty TNHH Đầu Tư XNK Phúc Thanh Tâm</t>
  </si>
  <si>
    <t>Công Ty TNHH TM XNK Tân Hoa Gia</t>
  </si>
  <si>
    <t>Công Ty TNHH MTV Long Hổ</t>
  </si>
  <si>
    <t>Công ty  TNHH Hoàng Phúc Tiến</t>
  </si>
  <si>
    <t>Công ty  TNHH Truyền Thông Thiên Ân</t>
  </si>
  <si>
    <t>Cty TNHH Tịnh Tâm</t>
  </si>
  <si>
    <t>Cty TNHH TM DV An Cường Phát</t>
  </si>
  <si>
    <t>Công ty TNHH SX Nội Thất Dương HIL</t>
  </si>
  <si>
    <t>Công Ty TNHH Việt Sài Gòn Tour</t>
  </si>
  <si>
    <t>Công Ty TNHH Xây Dựng Thiên An Phát</t>
  </si>
  <si>
    <t>Công Ty TNHH Trang Trí Nội Thất Minh Ngọc</t>
  </si>
  <si>
    <t>Công Ty TNHH Mỹ Phẩm Aura Việt Nam</t>
  </si>
  <si>
    <t>Công Ty TNHH Hàng Hải Dolphin</t>
  </si>
  <si>
    <t>Công Ty TNHH Dịch Vụ Vận Tải Hoàng Bảo</t>
  </si>
  <si>
    <t>Công Ty TNHH MTV TM Đồng Lúa Vàng</t>
  </si>
  <si>
    <t>Công Ty TNHH Mát Mát</t>
  </si>
  <si>
    <t>Công Ty Luật TNHH MTV Thương - Gia Luật</t>
  </si>
  <si>
    <t>Công Ty TNHH SX TM Trung Nam Phát</t>
  </si>
  <si>
    <t>Công Ty TNHH MTV Đầu Tư Sông Măng</t>
  </si>
  <si>
    <t>Công Ty TNHH Sản Xuất Thương Mại OPPSAN</t>
  </si>
  <si>
    <t>Công Ty TNHH JOLI TULIP</t>
  </si>
  <si>
    <t>Công Ty TNHH TM Phế Liệu Ngọc Vinh</t>
  </si>
  <si>
    <t>Công Ty TNHH May Mặc Thời Nay</t>
  </si>
  <si>
    <t>Công Ty TNHH TM DV Thuận Phát Hiểu Đồng</t>
  </si>
  <si>
    <t>Công Ty TNHH Đầu Tư TM Thảo Nguyên Xanh</t>
  </si>
  <si>
    <t>Công Ty TNHH Kinh Doanh Trực Tuyến KISOTOM</t>
  </si>
  <si>
    <t>Công Ty Cổ Phần Thiết Kế Và Thi Công Nội Thất Bel</t>
  </si>
  <si>
    <t>Công Ty TNHH Công Nghệ Beecom</t>
  </si>
  <si>
    <t>Công Ty TNHH TM DV Vận Tải Minh Tú</t>
  </si>
  <si>
    <t>Công Ty TNHH DV TM XD Minh Hoàng Gia</t>
  </si>
  <si>
    <t>Công Ty TNHH Clay Dimension</t>
  </si>
  <si>
    <t>Công TNHH  Xuất Nhập Khẩu MPD Sài Gòn</t>
  </si>
  <si>
    <t>Công Ty TNHH MTV TM DV Kỹ Thuật XD Và Phòng Cháy Chữa Cháy An Toàn Thắng</t>
  </si>
  <si>
    <t>Công Ty Cổ Phần Khám Chữa Bệnh Mỹ Anh</t>
  </si>
  <si>
    <t>0313044887</t>
  </si>
  <si>
    <t>0313025901</t>
  </si>
  <si>
    <t>0313054010</t>
  </si>
  <si>
    <t>0313066390</t>
  </si>
  <si>
    <t>0312683538</t>
  </si>
  <si>
    <t>0313067242</t>
  </si>
  <si>
    <t>0313069338</t>
  </si>
  <si>
    <t>0313070848</t>
  </si>
  <si>
    <t>0313051718</t>
  </si>
  <si>
    <t>0313067154</t>
  </si>
  <si>
    <t>0313052905</t>
  </si>
  <si>
    <t>0313038516</t>
  </si>
  <si>
    <t>0312978940</t>
  </si>
  <si>
    <t>0313072595</t>
  </si>
  <si>
    <t>0313073084</t>
  </si>
  <si>
    <t>0313075701</t>
  </si>
  <si>
    <t>0313075878</t>
  </si>
  <si>
    <t>0312927960</t>
  </si>
  <si>
    <t>0312935552</t>
  </si>
  <si>
    <t>0313054451</t>
  </si>
  <si>
    <t>0313096758</t>
  </si>
  <si>
    <t>0313047616</t>
  </si>
  <si>
    <t>0313089020</t>
  </si>
  <si>
    <t>0313067588</t>
  </si>
  <si>
    <t>0313094221</t>
  </si>
  <si>
    <t>0313039654</t>
  </si>
  <si>
    <t>0312946554</t>
  </si>
  <si>
    <t>0313075853</t>
  </si>
  <si>
    <t>0311248765</t>
  </si>
  <si>
    <t>0313096620</t>
  </si>
  <si>
    <t>0313038185</t>
  </si>
  <si>
    <t>0313085178</t>
  </si>
  <si>
    <t>0312788386</t>
  </si>
  <si>
    <t>0312665105</t>
  </si>
  <si>
    <t>0309139134</t>
  </si>
  <si>
    <t>146/41 Huỳnh Mẫn Đạt, Phường 03, Quận 5, Tp.HCM</t>
  </si>
  <si>
    <t>Tầng 19 Tòa Nhà Indochina Số 04 Nguyễn Đình Chiểu, Phường Đa Kao, Quận 1, Tp. HCM</t>
  </si>
  <si>
    <t>105 Ung Văn Khiêm, Phường 25, Quận Bình Thạnh, Tp. HCM</t>
  </si>
  <si>
    <t>116/5S Ấp Tam Đông, Xã Thới Tam Thôn, Huyện Hóc Môn, Tp. HCM</t>
  </si>
  <si>
    <t>Tầng 19, Khu A, Tòa Nhà Indochina Park Tower, Số 4 Nguyễn Đình Chiểu Phường Đa Kao, Quận 1, Tp. HCM</t>
  </si>
  <si>
    <t>119/43 Tân Hòa Đông, Phường 14, Quận 6, Tp. HCM</t>
  </si>
  <si>
    <t>39/11B Âu Dương Lân ( nối dài), Phường 2, Quận 8, Tp. HCM</t>
  </si>
  <si>
    <t>8/11 Đường TCH 13, Phường Tân Chánh Hiệp, Quận 12, Tp. HCM</t>
  </si>
  <si>
    <t>430 Phan Huy Ích, Phường 12, Quận Gò Vấp, Tp. HCM</t>
  </si>
  <si>
    <t>436B/140 Đường 3/2, Phường 12, Quận 10, Tp. HCM</t>
  </si>
  <si>
    <t>176D Đường Số 28, Phường Tân Quy, Quận 7, Tp. HCM</t>
  </si>
  <si>
    <t>46/2A Ấp Mỹ Hòa 1, Xã Trung Chánh, Huyện Hóc Môn, Tp. HCM</t>
  </si>
  <si>
    <t>Số 1 Tôn Thất Thuyết, Phường 01, Quận 4, Tp. HCM</t>
  </si>
  <si>
    <t>176 Huỳnh Văn Bánh, Phường 12, Quận Phú Nhuận, Tp. HCM</t>
  </si>
  <si>
    <t>39A ( tầng trệt) Đoàn Như Hài, Phường 12, Quận 4, Tp. HCM</t>
  </si>
  <si>
    <t>479/4 Tân Hòa Đông, Khu Phố 8, Phường Bình Trị Đông, Quận Bình Tân, Tp. HCM</t>
  </si>
  <si>
    <t>944/15/9 Huỳnh Tấn Phát, Phường Tân Phú, Quận 7, Tp. HCM</t>
  </si>
  <si>
    <t>69/33A Đường XTT76, Ấp 3, Xã Xuân Thới Thượng, Huyện Hóc Môn, Tp. HCM</t>
  </si>
  <si>
    <t>1873/7/1A Phạm Thế Hiển, Phường 6, Quận 8, Tp. HCM</t>
  </si>
  <si>
    <t>563 Đường Lã Xuân Oai, Ấp Phước Hiệp, Phường Trường Thạnh, Quận 9, Tp. HCM</t>
  </si>
  <si>
    <t>49/31/11 Bùi Quang Là, Phường 12, Quận Gò Vấp, Tp. HCM</t>
  </si>
  <si>
    <t>127/2B Mễ Cốc, Phường 15, Quận 8, Tp. HCM</t>
  </si>
  <si>
    <t>Số 11 Đường Dương Văn An, Phường An Phú, Quận 2, Tp. HCM</t>
  </si>
  <si>
    <t>239/93/21 Trần Văn Đang, Phường 11, Quận 3, Tp. HCM</t>
  </si>
  <si>
    <t xml:space="preserve"> Lầu 3, Tòa Nhà Thanh Niên, 345/134 Trần Hưng Đạo, Phường Cầu Kho, Quận 1, Tp. HCM</t>
  </si>
  <si>
    <t>724/19A Phạm Thế Hiển, Phường 4, Quận 8, Tp. HCM</t>
  </si>
  <si>
    <t>218/7/20 Nguyễn Duy Cung, Phường 12, Quận Gò Vấp, Tp. HCM</t>
  </si>
  <si>
    <t>61/4A Lê Liễu, Phường Tân Quý, Quận Tân Phú, Tp. HCM</t>
  </si>
  <si>
    <t>Lầu 10, Khu A Tòa Nhà Athena, 146-148 Cộng Hòa, Phường 12, Quận Tân Bình, Tp. HCM</t>
  </si>
  <si>
    <t>91/3 Đường 8, Khu Phố 6, Phường Linh Trung, Quận Thủ Đức, Tp. HCM</t>
  </si>
  <si>
    <t>65 Quốc Lộ 1K Khu Phố 2, Phường Linh Xuân, Quận Thủ Đức, Tp. HCM</t>
  </si>
  <si>
    <t>341/53A Lạc Long Quân, Phường 5, Quận 11, Tp. HCM</t>
  </si>
  <si>
    <t>Trần Ngọc Thanh</t>
  </si>
  <si>
    <t>01278 176 650</t>
  </si>
  <si>
    <t>thanhngoctran92@gmail.com</t>
  </si>
  <si>
    <t>Bùi Nguyên Thanh</t>
  </si>
  <si>
    <t>0933 737 727</t>
  </si>
  <si>
    <t>phucthanh271@gmail.com</t>
  </si>
  <si>
    <t>Lầm Chí Nguyên</t>
  </si>
  <si>
    <t>0908 858 831</t>
  </si>
  <si>
    <t>Nguyễn Thị Thu Hà</t>
  </si>
  <si>
    <t>08.3892.7373</t>
  </si>
  <si>
    <t>hptien.ltd@gmail.com</t>
  </si>
  <si>
    <t>Bùi Minh Tuấn</t>
  </si>
  <si>
    <t>0938 172 749</t>
  </si>
  <si>
    <t>Lê Minh Tâm</t>
  </si>
  <si>
    <t>0973 991 889</t>
  </si>
  <si>
    <t>Phạm Thị Phượng</t>
  </si>
  <si>
    <t>0989 017 399</t>
  </si>
  <si>
    <t>vietcuong261085@yahoo.com</t>
  </si>
  <si>
    <t>Nguyễn Thị Muỗi</t>
  </si>
  <si>
    <t>0903 363 010</t>
  </si>
  <si>
    <t>Nguyễn Kim Mỹ</t>
  </si>
  <si>
    <t>0938 301 566</t>
  </si>
  <si>
    <t>nguyenkimmy87@yahoo.com</t>
  </si>
  <si>
    <t>Võ Minh Thành</t>
  </si>
  <si>
    <t>0918 206 447</t>
  </si>
  <si>
    <t>Nguyễn Thị Vân</t>
  </si>
  <si>
    <t>0913 702 419</t>
  </si>
  <si>
    <t>Nguyễn Thị Hải Yến</t>
  </si>
  <si>
    <t>0977 744 220</t>
  </si>
  <si>
    <t>Bùi Xuân Long</t>
  </si>
  <si>
    <t>0904 104 202</t>
  </si>
  <si>
    <t>info.dolphinmarine@gmail.com</t>
  </si>
  <si>
    <t>Nguyễn Đăng Cương</t>
  </si>
  <si>
    <t>0938 857 468</t>
  </si>
  <si>
    <t>Nguyễn Thanh Liêm</t>
  </si>
  <si>
    <t>0917 794 579</t>
  </si>
  <si>
    <t>Ngô Xuân Thức</t>
  </si>
  <si>
    <t>0933 106 083</t>
  </si>
  <si>
    <t>matmatsinhto@gmail.com</t>
  </si>
  <si>
    <t>Nguyễn Văn Lâm</t>
  </si>
  <si>
    <t>0983 082 232</t>
  </si>
  <si>
    <t>Văn Thanh Trình</t>
  </si>
  <si>
    <t>0909 678 055</t>
  </si>
  <si>
    <t>Võ Anh Phi</t>
  </si>
  <si>
    <t>0989 181 890</t>
  </si>
  <si>
    <t>phi.292@gmail.com</t>
  </si>
  <si>
    <t>Lê Thị Phương Hà</t>
  </si>
  <si>
    <t>0967 746 133</t>
  </si>
  <si>
    <t>Nguyễn Thúy Liễu</t>
  </si>
  <si>
    <t>0909 687 059</t>
  </si>
  <si>
    <t>Phạm Ngọc Vinh</t>
  </si>
  <si>
    <t>0905 188 803</t>
  </si>
  <si>
    <t>phelieungocvinh@gmail.com</t>
  </si>
  <si>
    <t>Võ Đức Xuyên</t>
  </si>
  <si>
    <t>0908 207 297</t>
  </si>
  <si>
    <t>La Vi Luân</t>
  </si>
  <si>
    <t>0903 603 828</t>
  </si>
  <si>
    <t>Nguyễn Thanh Long</t>
  </si>
  <si>
    <t>0908 716 817</t>
  </si>
  <si>
    <t>thanhlongakt@gmail.com</t>
  </si>
  <si>
    <t>Phạm Nguyễn Anh Kiệt</t>
  </si>
  <si>
    <t>0919 266 383</t>
  </si>
  <si>
    <t>pnakiet@yahoo.com</t>
  </si>
  <si>
    <t>Nguyễn Khắc Khoan</t>
  </si>
  <si>
    <t>0903 862 107</t>
  </si>
  <si>
    <t>Nguyễn Tùng Linh</t>
  </si>
  <si>
    <t>0909  194 126( GĐ)
0902 707 702 ( liên hệ người này)</t>
  </si>
  <si>
    <t>Lê Huy Tú</t>
  </si>
  <si>
    <t>0902 926 762</t>
  </si>
  <si>
    <t>Nguyễn Thị Phương Nhung</t>
  </si>
  <si>
    <t>0985 706 191</t>
  </si>
  <si>
    <t>Phuongnhunga7@gmail.com</t>
  </si>
  <si>
    <t>Hồ Thị Thanh Ngà</t>
  </si>
  <si>
    <t>0908 143 177</t>
  </si>
  <si>
    <t>Lê Thanh Liêm</t>
  </si>
  <si>
    <t>0937 126 889</t>
  </si>
  <si>
    <t>Thạch Hiền</t>
  </si>
  <si>
    <t>0937 056 871</t>
  </si>
  <si>
    <t>Trần Thị Bích Vân</t>
  </si>
  <si>
    <t>0944 288 999</t>
  </si>
  <si>
    <t>aehospital@yahoo.com</t>
  </si>
  <si>
    <t>12/14
PP TT</t>
  </si>
  <si>
    <t>BCTC 2014
01/01/2015</t>
  </si>
  <si>
    <t>05/2014
TT</t>
  </si>
  <si>
    <t>09/2014
TT</t>
  </si>
  <si>
    <t>300
1-5: 500
6-10: 700
11-20: 1.200</t>
  </si>
  <si>
    <t>300
1-10: 700
11-20: 1.000.000
21-30: 1.300</t>
  </si>
  <si>
    <t xml:space="preserve">300
Phí Q4+BCTC
 2014:700
1-10: 700
</t>
  </si>
  <si>
    <t>300
1-10: 700
11-20: 1.200</t>
  </si>
  <si>
    <t>300
1-15: 1.000
dưới 30: 1.500
từ 31 trở lên: 3.000</t>
  </si>
  <si>
    <t>400
1-10: 700
11-20: 1.200
21-30: 1.400</t>
  </si>
  <si>
    <t>MP quyết toán 
2014
500</t>
  </si>
  <si>
    <t>MP: tháng 1/2015
800.000đ</t>
  </si>
  <si>
    <t>MP tháng 12/2014
300
1-15: 800
16-30: 1.200</t>
  </si>
  <si>
    <t>MP tháng 1/2015
680</t>
  </si>
  <si>
    <t>1.000.000
MP: T12+BCTC
Phí tư vấn: 300.000/h</t>
  </si>
  <si>
    <t xml:space="preserve">300
1-10: 700
11-20: 900
</t>
  </si>
  <si>
    <t xml:space="preserve">200
1-20: 600
21-30: 800
Phí làm sổ sách =60% PS trong tháng
</t>
  </si>
  <si>
    <t>MP 12+BCTC/2015
MP BCTC 2015
300
1-10: 800
11-20: 1.200</t>
  </si>
  <si>
    <t>Qúy 4+ BCTC/2014: 1.200
300
1-10: 800
11-20: 1.200
cả năm KPS, BCTC: 700</t>
  </si>
  <si>
    <t>500
800</t>
  </si>
  <si>
    <t>409/9 Lê Quang Định, Phường 5, Quận Bình Thạnh, Tp. HCM
Đổi địa chỉ -&gt; Q6 nhớ làm mẫu 06 hỏi c hạnh</t>
  </si>
  <si>
    <t>232/17 Cộng Hòa, Phường 12, Quận Tân Bình, Tp. HCM
64/15 Lưu Chí Hiếu, Phường Tây Thạnh, Quận Tân Phú, Tp. HCM</t>
  </si>
  <si>
    <t>Quý 04 + BCTC năm 2014 700.000đ</t>
  </si>
  <si>
    <t>300
1-10: 600
11-20: 1.200
21-30: 1.400</t>
  </si>
  <si>
    <t>Thu Phí từ T02/2015</t>
  </si>
  <si>
    <t>Năm 2014</t>
  </si>
  <si>
    <t>Tính HĐ</t>
  </si>
  <si>
    <t>27/01/2015(Đông A C. Ngọc)</t>
  </si>
  <si>
    <t>Thu thêm T09,10, 800,000đ T11,12, BCTC 2,200</t>
  </si>
  <si>
    <t>3thu thêm tổng 3tr</t>
  </si>
  <si>
    <t>19/01/2015(acb)</t>
  </si>
  <si>
    <t>22/01/2015(acb kl)</t>
  </si>
  <si>
    <t>13/01/2015(acb Kl)</t>
  </si>
  <si>
    <t xml:space="preserve">DOANH NGHIỆP TƯ NHÂN HỚT TÓC NGHỆ THUẬT BÌNH MINH </t>
  </si>
  <si>
    <t>0312812977</t>
  </si>
  <si>
    <t>06/14</t>
  </si>
  <si>
    <t>Chưa thanh toán công nợ</t>
  </si>
  <si>
    <t>Khóa MST</t>
  </si>
  <si>
    <t>400.000
1-10: 800
11-20: 1.200
21-30: 1.500
thêm 100 5HĐ từ 31</t>
  </si>
  <si>
    <t>300
1-10: 700</t>
  </si>
  <si>
    <t>300
1-10: 700
11-20: 1.200
21-30: 1.400</t>
  </si>
  <si>
    <t>300
1-10: 700
11-20: 1.000</t>
  </si>
  <si>
    <t>800.000đ</t>
  </si>
  <si>
    <t>09/02/2015( Đông Á C. Ngọc)</t>
  </si>
  <si>
    <t>10/02/2015(ABC KL)</t>
  </si>
  <si>
    <t>Công Ty TNHH SX TM DV Hưng Đại Phát</t>
  </si>
  <si>
    <t>Cấn trừ cty Ngọc Lan</t>
  </si>
  <si>
    <t>0862 811 170, 0918 202 402</t>
  </si>
  <si>
    <t>0918 259 214</t>
  </si>
  <si>
    <t>Công Ty TNHH MTV Kim Thành Nguyễn</t>
  </si>
  <si>
    <t>3702271983</t>
  </si>
  <si>
    <t>Số 5 Đường 15 KDC Hiệp Thành 3, Tổ 103, Khu 7, P. Hiệp thành, Thủ Dầu Một</t>
  </si>
  <si>
    <t>0969 584 224</t>
  </si>
  <si>
    <t>Chị Huyền</t>
  </si>
  <si>
    <t>12/02/2015CK Đống A C. Ngọc)</t>
  </si>
  <si>
    <t>12/02/2015( Acb Kl)</t>
  </si>
  <si>
    <t>Acb Kl)</t>
  </si>
  <si>
    <t>12/02/2015(acb Kl)</t>
  </si>
  <si>
    <t>13/02/2015( Đông Á C. Ngọc)</t>
  </si>
  <si>
    <t>Công ty TNHH Vivadent</t>
  </si>
  <si>
    <t>0313019104</t>
  </si>
  <si>
    <t>1017/46 Lạc long Quân, Phường 11, Quận Tân Bình</t>
  </si>
  <si>
    <t>Bùi văn Hoan</t>
  </si>
  <si>
    <t>0907 099 020</t>
  </si>
  <si>
    <t>vitavndentallab@gmail.com</t>
  </si>
  <si>
    <t>700.000đ &lt;12HĐ</t>
  </si>
  <si>
    <t>Công Ty TNHH Sức Khỏe Thiên Phúc</t>
  </si>
  <si>
    <t>Công Ty TNHH Liên Nghĩa Đường</t>
  </si>
  <si>
    <t>Công Ty TNHH Phước Duyên Đường</t>
  </si>
  <si>
    <t>Công Ty TNHH Tâm Anh Đường</t>
  </si>
  <si>
    <t>Công Ty TNHH Nội Thất Ngọc Bình</t>
  </si>
  <si>
    <t>Công Ty TNHH Quang Trung Đường</t>
  </si>
  <si>
    <t>Công Ty TNHH Thương Mại Dịch Vụ Thế Giới Giải Pháp Phahoco</t>
  </si>
  <si>
    <t>Công Ty TNHH DV Đầu Tư Xây Dựng Hưng Thịnh Phát</t>
  </si>
  <si>
    <t>Công Ty TNHH Tư Vấn Đầu Tư-Thương Mại-Dịch Vụ-Xây Dựng Quốc Tế</t>
  </si>
  <si>
    <t>Công Ty TNHHN  Xây Dựng Trúc Nhã</t>
  </si>
  <si>
    <t>Cơ Sở Nhựa Hải Vinh - Nguyễn Thị Mùi</t>
  </si>
  <si>
    <t>CTY TNHH MTV THỰC PHẨM THUẬN THIÊN</t>
  </si>
  <si>
    <t>Công Ty TNHH Thiết Kế Xây Dựng TM Thiên Trường</t>
  </si>
  <si>
    <t>Công Ty TNHH SX TM Dịch Vụ Hồng Thạch</t>
  </si>
  <si>
    <t>Công Ty TNHH MTV Xây Dựng Thương Mại Dịch Vụ Lê Huy</t>
  </si>
  <si>
    <t>Công Ty TNHh Tm DV Trung Nghĩa Đường</t>
  </si>
  <si>
    <t>Công Ty TNHH MTV Nhóm NCA</t>
  </si>
  <si>
    <t>Công Ty TNHh Một Thành Viên Nam Phát Đồng Nai</t>
  </si>
  <si>
    <t>Công ty TNHH Cơ Khí - Xây Dựng - Thương Mại Lê Tư</t>
  </si>
  <si>
    <t>Công ty TNHH May Mặc Bảo Xuyên</t>
  </si>
  <si>
    <t>Công Ty TNHH xây Dựng Đạt Tiến Phát</t>
  </si>
  <si>
    <t>Công ty TNHH Lân Sư Rồng Tâm Hoa Đường</t>
  </si>
  <si>
    <t>Công Ty TNHH Yen TaKa S.K.Y 21</t>
  </si>
  <si>
    <t>Công Ty TNHH Dược Phẩm Tân Thái Dương</t>
  </si>
  <si>
    <t>Công Ty Cổ Phần Thực Phẩm Đại Thuận Việt</t>
  </si>
  <si>
    <t>Công Ty TNHH Nguyên Liệu Thực Phẩm Nam Việt</t>
  </si>
  <si>
    <t>Công Ty TNHH  Phan Trần Hải Sơn</t>
  </si>
  <si>
    <t>Công Ty TNHH TM SX Nam Tiến Phát</t>
  </si>
  <si>
    <t>Công Ty TNHH Thượng Tầng</t>
  </si>
  <si>
    <t>Công Ty TNHH Thương Mại Dịch Vụ Xây Dựng Thiên Gia Phát</t>
  </si>
  <si>
    <t>Công Ty TNHH Dịch Vụ Phố Miền Đông</t>
  </si>
  <si>
    <t>Doanh Nghiệp Tư Nhân Thương Mại Dịch Vụ Công Nghệ Bầu Trời Việt</t>
  </si>
  <si>
    <t>Công Ty TNHH Golden Views Hotel</t>
  </si>
  <si>
    <t>Công Ty TNHH Dịch Vụ Thương Mại XNK Hoàng ATS</t>
  </si>
  <si>
    <t>Công Ty TNHH Nông Nghiệp Châu Ngọc Hải</t>
  </si>
  <si>
    <t>Công Ty TNHH Thành Nam T&amp;K</t>
  </si>
  <si>
    <t>Công Ty TNHH Vinacraft</t>
  </si>
  <si>
    <t>Công Ty TNHH Hoàng Thiên Long Jeans</t>
  </si>
  <si>
    <t>Công Ty TNHH Công Nghệ Sinh Học N&amp;N</t>
  </si>
  <si>
    <t>Công Ty TNHH NEWCEN</t>
  </si>
  <si>
    <t>0313102514</t>
  </si>
  <si>
    <t>0313109894</t>
  </si>
  <si>
    <t>0313106131</t>
  </si>
  <si>
    <t>0313106124</t>
  </si>
  <si>
    <t>0313078685</t>
  </si>
  <si>
    <t>0313104656</t>
  </si>
  <si>
    <t>0313078702</t>
  </si>
  <si>
    <t>0313103758</t>
  </si>
  <si>
    <t>0313025179</t>
  </si>
  <si>
    <t>0301879112</t>
  </si>
  <si>
    <t>Hộ kinh doanh</t>
  </si>
  <si>
    <t>0106647397</t>
  </si>
  <si>
    <t>0302186047</t>
  </si>
  <si>
    <t>0313109492</t>
  </si>
  <si>
    <t>0313121210</t>
  </si>
  <si>
    <t>3603259706</t>
  </si>
  <si>
    <t>0313121098</t>
  </si>
  <si>
    <t>0313109904</t>
  </si>
  <si>
    <t>3603258082</t>
  </si>
  <si>
    <t>3603262917</t>
  </si>
  <si>
    <t>0313129770</t>
  </si>
  <si>
    <t>3603244266</t>
  </si>
  <si>
    <t>0312721039</t>
  </si>
  <si>
    <t>0313086157</t>
  </si>
  <si>
    <t>3603261367</t>
  </si>
  <si>
    <t>0313139961</t>
  </si>
  <si>
    <t>0313096892</t>
  </si>
  <si>
    <t>0313094334</t>
  </si>
  <si>
    <t>0312893038</t>
  </si>
  <si>
    <t>0313110378</t>
  </si>
  <si>
    <t>0313117172</t>
  </si>
  <si>
    <t>0313114527</t>
  </si>
  <si>
    <t>0313102592</t>
  </si>
  <si>
    <t>0313136626</t>
  </si>
  <si>
    <t>0313134523</t>
  </si>
  <si>
    <t>0312664856</t>
  </si>
  <si>
    <t>0313137595</t>
  </si>
  <si>
    <t>0313140654</t>
  </si>
  <si>
    <t>0313142570</t>
  </si>
  <si>
    <t>0313110272</t>
  </si>
  <si>
    <t>0313141577</t>
  </si>
  <si>
    <t>14/4 Đường 266 Bùi Minh Trực, Phường 6, Quận 8, Tp. HCM</t>
  </si>
  <si>
    <t>27 Âu Cơ, Phường 14, Quận 11, Tp. HCM</t>
  </si>
  <si>
    <t>409 B Lê Hồng Phong, Phường 02, Quận 10, Tp. HCM</t>
  </si>
  <si>
    <t>459/9 Hương Lộ 2, Phường Bình Trị Đông, Quận Bình Tân, Tp. HCM</t>
  </si>
  <si>
    <t>60/18 lâm Văn Bền, Phường Tân Kiểng, Quận 7, Tp. HCM</t>
  </si>
  <si>
    <t>695A Trần Xuân Soạn, Khu Phố 4, Phường Tân Hưng, Quận 7, Tp. HCM</t>
  </si>
  <si>
    <t>232/17 Cộng Hòa, Phường 12. Quận Tân Bình, Tp. HCM</t>
  </si>
  <si>
    <t>382/1 Tân Kỳ Tân Quý, Phường Sơn Kỳ, Quận Tân Phú, Tp. HCM</t>
  </si>
  <si>
    <t>10/4 Trường Chinh, Khu Phố 2, Phường Tân Thới Nhất, Quận 12, Tp. HCM</t>
  </si>
  <si>
    <t>138 Nguyễn Duy, Phường 9, Quận 8, Tp. HCM</t>
  </si>
  <si>
    <t>109/13 Đường số 21-3, Ấp 5, Xã Xuân Thới Thượng, Huyện Hóc Môn</t>
  </si>
  <si>
    <t>7/132 F Tôn Thất Hiệp, Phường 13, Quận 11, Tp. HCM</t>
  </si>
  <si>
    <t>42 Ấp Tam Đông, Xã Thới Tam Thôn, Huyện Hóc Môn, Tp. HCM</t>
  </si>
  <si>
    <t>Tổ 2, Ấp 2, Xã An Phước, Huyện Long Thành, Tỉnh Đồng Nai</t>
  </si>
  <si>
    <t>5/1A Nguyễn Tiểu La, Phường 5, Quận 10, Tp. HCM</t>
  </si>
  <si>
    <t>99 Hồ Hảo Hớn, Phường Cô Giang, Quận 1, Tp. HCM</t>
  </si>
  <si>
    <t>Số 86/58 Đường Phan Đình Phùng, Kp. 2, Phường Thanh Bình, Tp. Biên Hòa, T. Đồng Nai</t>
  </si>
  <si>
    <t>8B1, Khu tái định cư, KP1, Phường Bửu Long, Tp. Biên Hòa, Tỉnh Đồng Nai</t>
  </si>
  <si>
    <t>773 Lê Trọng Tấn, Phường Bình hưng Hòa, Quận Bình Tân, Tp. HCM</t>
  </si>
  <si>
    <t>Số 452A, Tổ 2, Ấp 1, Xã Thạnh Phú, Huyện Vĩnh Cửu, Tỉnh Đồng Nai</t>
  </si>
  <si>
    <t>26B Lò Siêu, Phường 16, Quận 11, Tp. HCM</t>
  </si>
  <si>
    <t>21/25 Vạn Kiếp, Phường 3, Quận Bình Thạnh, Tp. HCM</t>
  </si>
  <si>
    <t>Số 2126, Ấp Quảng Lộc, Xã Quảng Tiến, Huyện Trảng Bom, Tỉnh Đồng Nai</t>
  </si>
  <si>
    <t>288/2 Lê Văn Quới, Phường Bình Hưng Hòa A, Quận Bình Tân, Tp. HCM</t>
  </si>
  <si>
    <t>Tầng 19, Khu A, Tòa Nhà Indochina Park Tower-Số 4, Nguyễn Đình Chiểu, Phường Đa Kao, Quận 1, Tp. HCM</t>
  </si>
  <si>
    <t>79/90 Bến Phú Định, Phường 16, Quận 8, Tp. HCM</t>
  </si>
  <si>
    <t>Số 12, Đường D10, Phường Tây Thạnh, Quận Tân Phú, Tp. HCM</t>
  </si>
  <si>
    <t>606B The Rubyland, Số 4 Đường Lê Quát, Phường Tân Thới Hòa, Quận Tân Phú, Tp. HCM</t>
  </si>
  <si>
    <t>1C13 Ấp 1, Xã Phạm Văn Hai, Huyện Bình Chánh, Tp. HCM</t>
  </si>
  <si>
    <t>Tầng 3, Khu A, Tòa Nhà Indochina Park Tower-Số 4, Nguyễn Đình Chiểu, Phường Đa Kao, Quận 1, Tp. HCM</t>
  </si>
  <si>
    <t>8A Kênh Tân Hóa, Phường Phú Trung, Quận Tân Phú, Tp. HCM</t>
  </si>
  <si>
    <t>48/2 Đường Lam Sơn, Phường 2, Quận Tân Bình, Tp. HCM</t>
  </si>
  <si>
    <t>290A/47B Dương Bá Trạc, Phường 1, Quận 8, Tp. HCM</t>
  </si>
  <si>
    <t>85 Nguyễn Thị Minh Khai, Phường Bến Thành, Quận 1, Tp. HCM</t>
  </si>
  <si>
    <t>51/20 KP2, Đường DDHT17, Phường Đông Hưng Thuận, Quận 12, Tp. HCM</t>
  </si>
  <si>
    <t>10 Nguyễn Hồng Đào, Phường 14, Quận Tân Bình, Tp. HCM</t>
  </si>
  <si>
    <t>88/24/2 Phan Sào Nam, Phường 11, Quận Tân Bình, Tp. HCM</t>
  </si>
  <si>
    <r>
      <t xml:space="preserve">440/13/344 Thống Nhất, Phường 16, Quận Gò Vấp, Tp. HCM 
</t>
    </r>
    <r>
      <rPr>
        <sz val="10"/>
        <color indexed="10"/>
        <rFont val="Times New Roman"/>
        <family val="1"/>
      </rPr>
      <t>961 Hậu Giang, Phường 11, Quận 6, Tp. HCM</t>
    </r>
  </si>
  <si>
    <t>85/5 Lê Đức Thọ, Phường 17, Quận Gò Vấp, Tp. HCM</t>
  </si>
  <si>
    <t>Nguyễn Thị Thanh Phương</t>
  </si>
  <si>
    <t>0913 511 477</t>
  </si>
  <si>
    <t>myphamthienphuc@gmail.com</t>
  </si>
  <si>
    <t>Dương Phước</t>
  </si>
  <si>
    <t>0918 155 392</t>
  </si>
  <si>
    <t>Nguyễn Văn Hiếu Hiền</t>
  </si>
  <si>
    <t>0908 130033</t>
  </si>
  <si>
    <t>Diệp Hà</t>
  </si>
  <si>
    <t>0909 320 008</t>
  </si>
  <si>
    <t>Nguyễn Ngọc Bình</t>
  </si>
  <si>
    <t>0963 738 402</t>
  </si>
  <si>
    <t>van_vangia@yahoo.com.vn</t>
  </si>
  <si>
    <t>Trương Trí Tánh</t>
  </si>
  <si>
    <t>0918 430 522</t>
  </si>
  <si>
    <t>Nguyễn Khoa Nam</t>
  </si>
  <si>
    <t>0938 386 691</t>
  </si>
  <si>
    <t>Nguyễn Văn Anh</t>
  </si>
  <si>
    <t>0906 821 519</t>
  </si>
  <si>
    <t>Đinh Thị Loan</t>
  </si>
  <si>
    <t>0927 492 937
 0928 025 662</t>
  </si>
  <si>
    <t>quoctecompany2014@gmail.com</t>
  </si>
  <si>
    <t>Nguyễn Thị Tuyết Loan</t>
  </si>
  <si>
    <t>huymtmcsad@gmail.com</t>
  </si>
  <si>
    <t>C.Nhung</t>
  </si>
  <si>
    <t>0915 758 497</t>
  </si>
  <si>
    <t>Nguyễn Thị Thu Thủy</t>
  </si>
  <si>
    <t>0902 416 854</t>
  </si>
  <si>
    <t>Đinh Thiên Trường</t>
  </si>
  <si>
    <t>0978 325 479</t>
  </si>
  <si>
    <t>Nguyễn Kim Tuấn</t>
  </si>
  <si>
    <t>0983 831 889</t>
  </si>
  <si>
    <t>kimtuan1889@gmail.com</t>
  </si>
  <si>
    <t>Nguyễn Thị Thiên Kim</t>
  </si>
  <si>
    <t>0938 781 640</t>
  </si>
  <si>
    <t>Tô Anh Kiệt</t>
  </si>
  <si>
    <t>0902 787 823
0938 938 423</t>
  </si>
  <si>
    <t>Trương Tấn Nam</t>
  </si>
  <si>
    <t>0913 013 068</t>
  </si>
  <si>
    <t>Huỳnh Quốc Vân Nam</t>
  </si>
  <si>
    <t>0908 506 689</t>
  </si>
  <si>
    <t>Lê Văn Tư</t>
  </si>
  <si>
    <t>0613 953 397
0903 359 923</t>
  </si>
  <si>
    <t>ktslevantu@gmail.com</t>
  </si>
  <si>
    <t>Lại Ngọc Xuyên</t>
  </si>
  <si>
    <t>0908 102 536</t>
  </si>
  <si>
    <t>Nguyễn Thế Thức</t>
  </si>
  <si>
    <t>0902 303 212</t>
  </si>
  <si>
    <t>Hà Văn Ngàn</t>
  </si>
  <si>
    <t>Vũ Thị Hải Yến</t>
  </si>
  <si>
    <t>0903 784 003</t>
  </si>
  <si>
    <t>dntridat@gmail.com</t>
  </si>
  <si>
    <t>Vũ Ngọc Tuynh</t>
  </si>
  <si>
    <t>0902 066 574</t>
  </si>
  <si>
    <t>Đoàn Đức Thạnh</t>
  </si>
  <si>
    <t>0938 500 239</t>
  </si>
  <si>
    <t>Vũ Văn Toàn</t>
  </si>
  <si>
    <t>0937 154 526</t>
  </si>
  <si>
    <t>thanh.halite@gmail.com</t>
  </si>
  <si>
    <t>Trần Thị Hải yến</t>
  </si>
  <si>
    <t>08 3980 7407</t>
  </si>
  <si>
    <t>haiau9092@gmail.com</t>
  </si>
  <si>
    <t>Trần Minh Đồng</t>
  </si>
  <si>
    <t>0972 988 878-0979 881219(nhài)</t>
  </si>
  <si>
    <t>namtienphatbd@gmail.com</t>
  </si>
  <si>
    <t>Phùng Phụ Bảo</t>
  </si>
  <si>
    <t>0906 377 735</t>
  </si>
  <si>
    <t>Nguyễn Thiên Ngọc</t>
  </si>
  <si>
    <t>0908 764 112</t>
  </si>
  <si>
    <t xml:space="preserve">Trần Trọng </t>
  </si>
  <si>
    <t>0916 016 338</t>
  </si>
  <si>
    <t>Trịnh Hùng Việt</t>
  </si>
  <si>
    <t>0966 139 939</t>
  </si>
  <si>
    <t>trinhhungviet.it@gmail.com</t>
  </si>
  <si>
    <t>0934 000 519</t>
  </si>
  <si>
    <t>Trần Văn Hoàng</t>
  </si>
  <si>
    <t>0902 874 532</t>
  </si>
  <si>
    <t>Châu Văn Tiến</t>
  </si>
  <si>
    <t>0938 717 597</t>
  </si>
  <si>
    <t>phuochaihuynh2009@gmail.com</t>
  </si>
  <si>
    <t>Lâm Hồng Tuynh</t>
  </si>
  <si>
    <t>0972 998 907</t>
  </si>
  <si>
    <t>quoctoan189@yahoo.com</t>
  </si>
  <si>
    <t>Đoàn Quách Tùng Hương</t>
  </si>
  <si>
    <t>0909 434 081</t>
  </si>
  <si>
    <t>tunghuong2001@yahoo.com</t>
  </si>
  <si>
    <t>Nguyễn Văn Vinh</t>
  </si>
  <si>
    <t>0939 242 002</t>
  </si>
  <si>
    <t>Nguyễn  Phú Lễ</t>
  </si>
  <si>
    <t>0916 352 781</t>
  </si>
  <si>
    <t>nghia01nhan05@gmail.com</t>
  </si>
  <si>
    <t>Lê Hồng Sơn</t>
  </si>
  <si>
    <t>0989 104 998</t>
  </si>
  <si>
    <t>lehson85@gmail.com</t>
  </si>
  <si>
    <t>Miễn Phí Tháng 01/2015
300
1-10: 700
11-20: 1.000.000</t>
  </si>
  <si>
    <t>MP: tháng 1/2015
400
1-10: 700
11-20: 1.200
21-30: 1.400</t>
  </si>
  <si>
    <t>(6 tháng đầu tiên)
300
1-5: 500
6-10: 700
11-15: 900
16-20: 1.100
21-25: 1.300
26-30: 1.500
( 6 tháng sau (7-12)
300
1-5: 600
6-10: 800
11-15: 1.000
16-20: 1.200
21-25:1.400
26-30: 1.600</t>
  </si>
  <si>
    <t xml:space="preserve">300
1-10: 800
11-20: 1.200
</t>
  </si>
  <si>
    <t xml:space="preserve">Quý 4+BCTC: 12.000.000
Phí 01/2015: 1.800
</t>
  </si>
  <si>
    <t xml:space="preserve">400
1-10: 800
11-20: 1.200
21-30: 1.600
</t>
  </si>
  <si>
    <t>KPS: 300
CPS: 1.000.000</t>
  </si>
  <si>
    <t xml:space="preserve">KPS: 500
CPS:100.000.000
</t>
  </si>
  <si>
    <t>KPS: 500
CPS: 1.000.000</t>
  </si>
  <si>
    <t>300
1-10: 700
11-20: 1.000.000
thêm 20ng cho hóa đơn từ 21</t>
  </si>
  <si>
    <t>BCTC(2014): 2.880.000
KPS: 400
1-10: 600
11-20: 800
21-30: 1.000.000
31-40: 1.200
thêm 20.000 cho hóa đơn từ 41
phí làm sổ sách KT = 60% phí DV  PS</t>
  </si>
  <si>
    <t>KPS: 350
1-15: 800
16-25: 1.000.000
26-35: 1.200
thêm 20.000 từ hóa đơn 36</t>
  </si>
  <si>
    <t>KPS: 300
1-5: 800
thêm 20.000 thù hóa đơn thứ 6</t>
  </si>
  <si>
    <t>6 tháng đầu:200.000
Tháng thứ 7
KPS: 350
1-15: 700
16-25: 1.000.000
26-35: 1.200
thêm 20.000 cho hóa đơn từ 36</t>
  </si>
  <si>
    <t>BCTC (2014): 300
KPS: 300
1-10: 1.000.000
11-20: 1.400
21-30: 1.800
thêm 20.000 từ hóa đơn 31</t>
  </si>
  <si>
    <t>NVKD - Kỳ</t>
  </si>
  <si>
    <t>NVKD - Tuấn</t>
  </si>
  <si>
    <t>14/02/2015( Đông Á C. Ngọc)</t>
  </si>
  <si>
    <t>Chưa Biết Phí</t>
  </si>
  <si>
    <t>DANH SÁCH TỔNG HỢP BCT NĂM 2015</t>
  </si>
  <si>
    <t>Thùy</t>
  </si>
  <si>
    <t>Công Ty TNHH Liên kết phân phối Lộc Nhân</t>
  </si>
  <si>
    <t>Không Thu</t>
  </si>
  <si>
    <t>Miễn phí Quý 1,2</t>
  </si>
  <si>
    <t>26/03/2015( Acb KL)</t>
  </si>
  <si>
    <t>500000
1-10 1.000</t>
  </si>
  <si>
    <t>Công Ty TNHH Đầu Tư Và Thương Mại Bảo Ân</t>
  </si>
  <si>
    <t>Công Ty TNHH Khách Sạn Hà Ngô</t>
  </si>
  <si>
    <t>Công Ty TNHH TM DV Ánh Sao Khuê</t>
  </si>
  <si>
    <t>Công Ty tnhh Mitafood</t>
  </si>
  <si>
    <t>Chi Nhánh công Ty TNHH MTV TM DV Kỹ Thuật XD Và Phòng Cháy Chữa Cháy An Toàn Thắng- Tại Đồng Tháp</t>
  </si>
  <si>
    <t>Doanh Nghiệp Tư Nhân Hớt Tóc Nghệ Thuật Triều Đông</t>
  </si>
  <si>
    <t>Doanh Nghiệp Tư Nhân Hớt Tóc Nghệ Thuật Rạng Đông</t>
  </si>
  <si>
    <t>Công Ty TNHH Thương Mại Xuất Nhập Khẩu Ngọc Quyên</t>
  </si>
  <si>
    <t>Công Ty Cổ Phần Pace Shift Việt Nam</t>
  </si>
  <si>
    <t>Công Ty TNHH MTV Tín Trần</t>
  </si>
  <si>
    <t>Công Ty TNHH MTV Phú Vạn Hạnh</t>
  </si>
  <si>
    <t>Công ty CP Tư Vấn Thiết Kế Và Đầu Tư Xây Dựng Đông Nam</t>
  </si>
  <si>
    <t>Công Ty TNHH Thạch Phương</t>
  </si>
  <si>
    <t>Công Ty TNHH Sản Xuất Và Ép Cọc Bê Tông Hưng Phú</t>
  </si>
  <si>
    <t>Công Ty TNHH MTV  Nam Hải My</t>
  </si>
  <si>
    <t>Công Ty TNHH Nông Nghiệp Châu An</t>
  </si>
  <si>
    <t>Công Ty TNHH Xây Dựng Và Thương Mại Nhà Việt Đẹp</t>
  </si>
  <si>
    <t>Công Ty TNHH MTV Trầm Hương Thiên Phú</t>
  </si>
  <si>
    <t>Công Ty TNHH À Ơi</t>
  </si>
  <si>
    <t>Công Ty TNHH Tư Vấn Dịch Vụ Tổng Hợp Đổi Mới</t>
  </si>
  <si>
    <t>Cty TNHH Thương Mại Dịch Vụ và Tin Học Nam Hưng</t>
  </si>
  <si>
    <t>Cty TNHH Một Thành Viên Lê Hòa Tâm</t>
  </si>
  <si>
    <t>Cty TNHH  Dịch Vụ Xây Dựng Thương mại Sản Xuất Văn Minh</t>
  </si>
  <si>
    <t>Công Ty TNHH May Mặc SANNA Nhã Uyên</t>
  </si>
  <si>
    <t>Công Ty TNHH Thương Mại Dịch Vụ Truyền Thông Bình An</t>
  </si>
  <si>
    <t>0313151409</t>
  </si>
  <si>
    <t>0313133576</t>
  </si>
  <si>
    <t>0312301997</t>
  </si>
  <si>
    <t>0401636089</t>
  </si>
  <si>
    <t>0313148861</t>
  </si>
  <si>
    <t>0312665105-001</t>
  </si>
  <si>
    <t>0313146889</t>
  </si>
  <si>
    <t>0313145003</t>
  </si>
  <si>
    <t>0313152949</t>
  </si>
  <si>
    <t>0313153413</t>
  </si>
  <si>
    <t>0401660620</t>
  </si>
  <si>
    <t>0401666703</t>
  </si>
  <si>
    <t>0311155165</t>
  </si>
  <si>
    <t>0313164729</t>
  </si>
  <si>
    <t>0313128671</t>
  </si>
  <si>
    <t>0401659167</t>
  </si>
  <si>
    <t>0313150638</t>
  </si>
  <si>
    <t>0401659865</t>
  </si>
  <si>
    <t>0313168191</t>
  </si>
  <si>
    <t>0401659706</t>
  </si>
  <si>
    <t>0313130977</t>
  </si>
  <si>
    <t>0313174244</t>
  </si>
  <si>
    <t>0313172430</t>
  </si>
  <si>
    <t>Nguyễn Quốc Bảo</t>
  </si>
  <si>
    <t>0937 238 066</t>
  </si>
  <si>
    <t>NGô Thị Thu Hà</t>
  </si>
  <si>
    <t>0979 991 088</t>
  </si>
  <si>
    <t>hango.cat@gmail.com</t>
  </si>
  <si>
    <t>Nguyễn Phương Hoàng</t>
  </si>
  <si>
    <t>0981 258 369</t>
  </si>
  <si>
    <t>Lê Duy Hân</t>
  </si>
  <si>
    <t>0909 22 5360</t>
  </si>
  <si>
    <t>leduyhan@gmail.com</t>
  </si>
  <si>
    <t>Trần Minh Thạnh</t>
  </si>
  <si>
    <t>0968 244 138</t>
  </si>
  <si>
    <t>info@mitafood.vn</t>
  </si>
  <si>
    <t>Nguyễn Hữu Danh</t>
  </si>
  <si>
    <t>0939 865 935</t>
  </si>
  <si>
    <t>Phạm Bá Đức</t>
  </si>
  <si>
    <t>0903 977 864</t>
  </si>
  <si>
    <t>Trần Văn Thắm</t>
  </si>
  <si>
    <t>Phạm Phương Quyên</t>
  </si>
  <si>
    <t>0902 950 242</t>
  </si>
  <si>
    <t>Võ Thành Quân</t>
  </si>
  <si>
    <t>0934 090 931</t>
  </si>
  <si>
    <t>Hoàng Thị Ly</t>
  </si>
  <si>
    <t>0917 130 884</t>
  </si>
  <si>
    <t>trungtinphongtran@gmail.com</t>
  </si>
  <si>
    <t>Nguyễn Vạn Hạnh</t>
  </si>
  <si>
    <t>05113 688 689</t>
  </si>
  <si>
    <t>Nguyễn Thái Biềng</t>
  </si>
  <si>
    <t>0902 005 829</t>
  </si>
  <si>
    <t>xddongnam@gmail.com</t>
  </si>
  <si>
    <t>Huỳnh Thannh Phương</t>
  </si>
  <si>
    <t>01258 304 604</t>
  </si>
  <si>
    <t>Nguyễn Tấn Hải</t>
  </si>
  <si>
    <t>0918 911 232</t>
  </si>
  <si>
    <t>Nguyễn Thanh Tuân</t>
  </si>
  <si>
    <t>0939 280 099</t>
  </si>
  <si>
    <t>Dương Duy Dũng</t>
  </si>
  <si>
    <t>0914 170 304</t>
  </si>
  <si>
    <t>Nguyễn Thị Hồng Nhung</t>
  </si>
  <si>
    <t>tramhuongthienphu@gmail.com</t>
  </si>
  <si>
    <t>Đàm Quang Huỳnh</t>
  </si>
  <si>
    <t>0913 607 070</t>
  </si>
  <si>
    <t>thaitranthuan@gmail.com</t>
  </si>
  <si>
    <t>Nguyễn Thị Diệu Hiền</t>
  </si>
  <si>
    <t>Nguyễn Trọng Quốc</t>
  </si>
  <si>
    <t>0938 086 144</t>
  </si>
  <si>
    <t>Lê Hòa</t>
  </si>
  <si>
    <t>0995 654 358</t>
  </si>
  <si>
    <t>Nguyễn Văn Minh</t>
  </si>
  <si>
    <t xml:space="preserve">0988 139 763 </t>
  </si>
  <si>
    <t>0937 911 507</t>
  </si>
  <si>
    <t>Ngô Nguyễn Phong</t>
  </si>
  <si>
    <t>0901 399 287</t>
  </si>
  <si>
    <t>Miễn Phí tháng 02 KPS: 350
1-10: 700
11-20: 1.200.000
21-30: 1.600.000
thêm 20.000 từ hóa đơn 36</t>
  </si>
  <si>
    <t>KPS: 300
1-10: 600
11-20: 800
21-30: 1.000.000
thêm 20.000 cho hóa đơn từ 31</t>
  </si>
  <si>
    <t>KPS: 300
1-10: 700
11-20: 1.200
21-30: 1.600
Thêm 20.000 cho HĐ 31</t>
  </si>
  <si>
    <t>KPS: 400
1-5: 600
6-10: 800
11-20: 1.200
thêm 20 cho hoa sđơn thứ 31</t>
  </si>
  <si>
    <t xml:space="preserve">KPS: 400
1-10: 600
11-20: 800
21-30: 1.000.000
Thêm 20 cho hóa dơn thứ 31
</t>
  </si>
  <si>
    <t>Phí BCTC: 700 Chưa thuế</t>
  </si>
  <si>
    <t>PCĐ: 800</t>
  </si>
  <si>
    <t xml:space="preserve">
1-30: 800
thêm 20.000 cho hóa đơn từ 31
</t>
  </si>
  <si>
    <t>KPS: 500
1-10: 800
11-20: 1.200
21-30: 1.600
Thêm 20.000 cho HĐ 31</t>
  </si>
  <si>
    <t xml:space="preserve">KPS: 400
1-10: 800
11-20: 1.200
21-30: 1.600
thêm 20ng cho hóa đơn 31
</t>
  </si>
  <si>
    <t>BCTC: 2014</t>
  </si>
  <si>
    <t>63 đường 5, Phường Tăng Nhơn Phú B, Quận 9, Tp.HCM</t>
  </si>
  <si>
    <t xml:space="preserve">Số 4 Đường Cl, Phường 13, Quận Tân Bình, Tp. HCM </t>
  </si>
  <si>
    <t>42 Đường 16, Khu Phố 3, Phường Hiệp Bình Chánh, Quận Thủ Đức, Tp. HCM</t>
  </si>
  <si>
    <t>Tổ 103, Phường Hòa Hiệp Nam, Quận Liên Chiểu, Tp. Đà Nẵng</t>
  </si>
  <si>
    <t>149/99/9 Trịnh Đình Trọng, Phường phú Trung, Quận Tân Phú, Tp. HCM</t>
  </si>
  <si>
    <t>số 2014, Quốc lộ 30, Phường 11, Tp Cao lãnh, Tỉnh Đồng Tháp</t>
  </si>
  <si>
    <t>1/9 Huỳnh Tấn Phát, Thị Trấn Nhà Bè, H. Nhà Bè, Tp. HCM</t>
  </si>
  <si>
    <t>46 Nguyễn Thị Thập, Phường Bình Thuận, Quận 7, Tp. HCM</t>
  </si>
  <si>
    <t>1126 Lạc Long Quân, Phường 8, Quận Tân Bình, Tp. HCM</t>
  </si>
  <si>
    <t>102/158 Lê Văn Thọ, Phường 11, Quận Gò Vấp, Tp. HCM</t>
  </si>
  <si>
    <t>43 Hoàng Kế Viêm, Phường Mỹ An, Quận Ngũ Hành Sơn, Tp. Đà Nẵng</t>
  </si>
  <si>
    <t>485-487-489 Phạm Hùng, P. Hòa Xuân, Quận Cẩm Lệ, Tp.   Đà Nẵng</t>
  </si>
  <si>
    <t>76/31/33 Nguyễn Sơn, p. Phú Thọ Hòa, Q. Tân Phú</t>
  </si>
  <si>
    <t>C1/16A Ấp 3, Xã Qui Đức, Huyện Bình Chánh, Tp. HCM</t>
  </si>
  <si>
    <t>92/20B/1 Phạm Hùng, phường 4, Quận 8, Tp. HCM</t>
  </si>
  <si>
    <t>Số 714 Nguyễn Ái Quốc, Khu Phố 3, Phường Hố Nai, Tp. Biên Hòa, tỉnh Đồng Nai</t>
  </si>
  <si>
    <t>33A2, Tổ 8, Khu Phố 2, Phường Long Bình Tân, Tp. Biên Hòa, tỉnh Đồng Nai</t>
  </si>
  <si>
    <t>Số 634, Ấp Trà Cổ, Xã Bình Minh, Huyện Trảng Bom, Tỉnh Đồng Nai</t>
  </si>
  <si>
    <t>35 Hồ Xuân Hương, Phường Mỹ An, Quận Ngũ Hành Sơn, Tp. Đà Nẵng</t>
  </si>
  <si>
    <t>Số 04 Nguyễn Đình Khơi, Phường 4, Quận Tân Bình, Tp. HCM</t>
  </si>
  <si>
    <t>Số 3, Đường An Nhơn 8, Phường An Hải Bắc, Quận Sơn Trà, Tp. Đà Nẵng</t>
  </si>
  <si>
    <t>B2/26 ấp 2, Xã Vĩnh Lộc A, Huyện Bình Chánh, Thành phố Hồ Chí Minh</t>
  </si>
  <si>
    <t xml:space="preserve">Tổ 9, Phường An Hải Tây,Quận Sơn Trà, Tp. Đà Nẵng </t>
  </si>
  <si>
    <t>Số 33B Khu Phố 5, Đường 475, Phường Phước Long B, Quận 9, Tp. HCM</t>
  </si>
  <si>
    <t>331 Nguyễn Đình Chiểu, Phường 05, Quận 3, Tp. HCM</t>
  </si>
  <si>
    <t>Tòa Nhà Petro Land, Số 2 Đường 62, Khu Phố 3, Phường Bình Trưng Đông, Quận 2, Tp. HCM</t>
  </si>
  <si>
    <t>Đà Nẵng</t>
  </si>
  <si>
    <t>Đồng Tháp</t>
  </si>
  <si>
    <t>XÔ - Đà Nẵng</t>
  </si>
  <si>
    <t>Bỏ trốn</t>
  </si>
  <si>
    <t>20/03/2015( Đông Á C. NGọc)</t>
  </si>
  <si>
    <t>Tính đến tháng 02/2015 còn thiếu 450k</t>
  </si>
  <si>
    <t>400
1-10 800
11-20 1200
21-30 1600</t>
  </si>
  <si>
    <t>B.Ngọc</t>
  </si>
  <si>
    <t>Công Ty TNHH DV Đòi Nợ Nam Phong</t>
  </si>
  <si>
    <t>111/85/21A Trần Xuân Soạn, Tổ 12, Kp. 1, P. Tân Thuận Tây, Quận 7, Tp. HCM</t>
  </si>
  <si>
    <t>Nguyễn Phong Hải</t>
  </si>
  <si>
    <t>0919 931 168</t>
  </si>
  <si>
    <t>Tư</t>
  </si>
  <si>
    <t>PDV: 4.000.000( BCTC)
KPS: 400
1-10: 800
11-20: 1.200
thêm 20.00 cho hóa đơn thứ 21</t>
  </si>
  <si>
    <t>350
1-5 700
6-10 900
11-15 1100</t>
  </si>
  <si>
    <t>350
1-15: 1200</t>
  </si>
  <si>
    <t>cấn trừ 10/04/15</t>
  </si>
  <si>
    <t>Giải thể năm 2015</t>
  </si>
  <si>
    <t>500,000 6 tháng đầu năm</t>
  </si>
  <si>
    <t>Tạm ngừng</t>
  </si>
  <si>
    <t>Công Ty TNHH Giải Trí Minh Khoi Do</t>
  </si>
  <si>
    <t>0312516713</t>
  </si>
  <si>
    <t>591 Nguyễn Đình Chiểu, Phường 2, Quận 3, Tp..HCM</t>
  </si>
  <si>
    <t>Đỗ Minh Khôi</t>
  </si>
  <si>
    <t>0917 886 659
0965 353 888 A. Khôi</t>
  </si>
  <si>
    <t>5.000.000 (BCTC)
KPS -10: 600
11-20: 1.000
thêm 20.00 cho hóa đơn thứ 21</t>
  </si>
  <si>
    <t>0304719597</t>
  </si>
  <si>
    <t>Công Ty TNHH Xây Dựng Thương Mại Dịch Vụ Lệ Nguyên</t>
  </si>
  <si>
    <t>521/5A Vườn Lài, KP2, P.An Phú Đông, Q.12, Tp.HCM</t>
  </si>
  <si>
    <t>Trần Sĩ Nguyên</t>
  </si>
  <si>
    <t>10/04/2015( ABC KL)</t>
  </si>
  <si>
    <t>0/04/2015( ABC KL)</t>
  </si>
  <si>
    <t>350
1 - 15 800
16 - 30 1200</t>
  </si>
  <si>
    <t xml:space="preserve">300
1-10 700
11-20 1000
</t>
  </si>
  <si>
    <t>300: KPS
1200: CPS</t>
  </si>
  <si>
    <t>800
dưới 10 HĐ</t>
  </si>
  <si>
    <t>400.000đ
1-15: 700
16-25: 1.000
26-35: 1.200
20,000đ/hđ</t>
  </si>
  <si>
    <t>KPS: 400
&lt;25HĐ: 1.000
MP BCTC 2015</t>
  </si>
  <si>
    <t>400.000đ
1-15: 800
20,000đ/hđ</t>
  </si>
  <si>
    <t>350.000đ
1-10: 600
11-20: 800
20,000đ/hđ</t>
  </si>
  <si>
    <t>Công ty TNHH Hoàng Tấn Bảo</t>
  </si>
  <si>
    <t>Cty TNHH Thương Mại Du Lịch Sửa Chữa Và Vận Tải Hàng Hoá Nam Hoàng</t>
  </si>
  <si>
    <t>0303724040</t>
  </si>
  <si>
    <t>56/6T1 QL1, P.Tân Thới Nhất, Q,12, Tp.HCM</t>
  </si>
  <si>
    <t>Nguyễn Văn Hoàng</t>
  </si>
  <si>
    <t>0913 290 626
0913 333 299 A.Hoàng</t>
  </si>
  <si>
    <t>Công Ty TNHH Thực Phẩm Pizza Tốc Hành</t>
  </si>
  <si>
    <t>0909 916 588 C.Trâm
0907 734 511 C.Trang</t>
  </si>
  <si>
    <t>06/01/2015
13/04/2015</t>
  </si>
  <si>
    <t>Thu dư 150.000 ngày 13/04/2015</t>
  </si>
  <si>
    <t>0945 417 318 - A.Huy</t>
  </si>
  <si>
    <t>400.000đ
1-10: 800
11-20: 1.200
21-30: 1.600
20,000 đ/hd</t>
  </si>
  <si>
    <t>Ko làm DV từ T1/2015</t>
  </si>
  <si>
    <t>400
1-10 800
11-20 1200
21-30 1600
20.000đ/hđ</t>
  </si>
  <si>
    <t>Đlý An</t>
  </si>
  <si>
    <t>Đlý An - Long</t>
  </si>
  <si>
    <t>13/04/2015( Đông Á C. Ngọc)</t>
  </si>
  <si>
    <t>Xuất hoá đơn</t>
  </si>
  <si>
    <t>14/04/2015( Đông Á C. Ngọc)</t>
  </si>
  <si>
    <t>KPS: 400
1-10: 700
11-20: 1.000
thêm 20.000/hđ</t>
  </si>
  <si>
    <t xml:space="preserve">300
1-10: 700
11-20: 1200
21-30: 1400
20.000đ/hđ </t>
  </si>
  <si>
    <t>400
1-5: 800
6-20: 1.200
20.000đ/hđ</t>
  </si>
  <si>
    <t>KPS: 400
1-10:700
11-20: 1.200
21-30: 1.400
thêm 20.000đ/hđ</t>
  </si>
  <si>
    <t>400
1-10: 800
11-20: 1.200
21-30: 1.700
20.000đ/hđ</t>
  </si>
  <si>
    <t>400
1-10: 600
11-20: 1.200
21-30: 1.500
20.000đ/hđ</t>
  </si>
  <si>
    <t>300
1-10: 600
11-20: 1.100
21-30: 1.400
20.000đ 31</t>
  </si>
  <si>
    <t>400
1-10: 700
11-20: 1.200
21-30: 1.400
20.000đ/hđ</t>
  </si>
  <si>
    <t>Q,1</t>
  </si>
  <si>
    <t>MP QT 2014
5 hđ &lt;:  500</t>
  </si>
  <si>
    <t>T2,3,4: 500/thàng
T5 trở đi: 1.000</t>
  </si>
  <si>
    <t>Công Ty TNHH Việt Trung Hải - Thái Bình Dương</t>
  </si>
  <si>
    <t>0312396004</t>
  </si>
  <si>
    <t>369/12 Đinh Bộ Lĩnh, Phường 26, Quận Bình Thạnh, Tp. HCM</t>
  </si>
  <si>
    <t>Đào Thanh Hải</t>
  </si>
  <si>
    <t>0909 837 065</t>
  </si>
  <si>
    <t>KPS: 400
1-10: 700
thêm 20.000 cho hóa đơn thứ 11</t>
  </si>
  <si>
    <t>0106793373</t>
  </si>
  <si>
    <t>Số nhà 67B, phố Hàng Bông, Phường Hàng Trống, Quận Hoàn Kiếm, Thành phố Hà Nội.</t>
  </si>
  <si>
    <t xml:space="preserve">PHÙNG QUANG HƯNG                     </t>
  </si>
  <si>
    <t>700.000 vnđ/ tháng</t>
  </si>
  <si>
    <t>Công Ty CP Tư Vấn Đầu Tư Và Kỹ Thuật Xây Dựng Hà Nội</t>
  </si>
  <si>
    <t>Q,Hoàn Kiếm</t>
  </si>
  <si>
    <t>NVKD - Hoàng Phương - Hà Nội</t>
  </si>
  <si>
    <t>Cty TNHH Thương Mại Quốc Tế Việt Đài</t>
  </si>
  <si>
    <t>Q.Ba Đình</t>
  </si>
  <si>
    <t>số 7, ngõ 376 đường Bưởi, Phường Vĩnh Phúc, Quận Ba Đình, TP. Hà Nội</t>
  </si>
  <si>
    <t>Lê Đức Toàn</t>
  </si>
  <si>
    <t>Toàn_01689 682 402</t>
  </si>
  <si>
    <t>Không phát sinh : 300k - 600- 800 - 1tr - 1tr2 - 1tr4 - 1tr6</t>
  </si>
  <si>
    <t>CÔNG TY TNHH DỊCH VỤ KHO VẬN HƯNG THỊNH</t>
  </si>
  <si>
    <t>CÔNG TY TNHH THIẾT KẾ NHÀ ĐẸP THÁI HÒA</t>
  </si>
  <si>
    <t>CÔNG TY TNHH CẦU VÒNG KÉP</t>
  </si>
  <si>
    <t>CÔNG TY TNHH THƯƠNG MẠI DỊCH VỤ VÀ DU LỊCH HONG XINH</t>
  </si>
  <si>
    <t>CÔNG TY TNHH ĐIỆN TỬ ĐIỆN LẠNH BÁCH KHOA HÀ NỘI</t>
  </si>
  <si>
    <t xml:space="preserve">CÔNG TY CP KHOÁNG SẢN ĐÔNG BẮC 386 VIỆT NAM </t>
  </si>
  <si>
    <t>CÔNG TY CỔ PHẦN GIÁO DỤC BÁCH KHOA</t>
  </si>
  <si>
    <t>CÔNG TY TNHH Y DƯỢC TÂN TRIỀU</t>
  </si>
  <si>
    <t>CÔNG TY CP THỰC PHẨM NHẬP KHẨU DUY LINH</t>
  </si>
  <si>
    <t>CÔNG TY CỔ PHẦN ĐÔNG HƯNG ĐƯỜNG</t>
  </si>
  <si>
    <t>CÔNG TY TNHH KINH DOANH VẬT TƯ PHÚC THÀNH</t>
  </si>
  <si>
    <t>CÔNG TY TNHH THƯƠNG MẠI VÀ DỊCH VỤ TDH HÀ NỘI</t>
  </si>
  <si>
    <t>CÔNG TY TNHH GIAO NHẬN SÁU CHÂU LỤC</t>
  </si>
  <si>
    <t>CÔNG TY TNHH THƯƠNG MẠI XUẤT NHẬP KHẨU NAM HẢI</t>
  </si>
  <si>
    <t>CÔNG TY TNHH THỜI TRANG IKEMEN</t>
  </si>
  <si>
    <t>CÔNG TY CỔ PHẦN QUỐC TẾ GUSAN VIỆT NAM</t>
  </si>
  <si>
    <t>Huyện Gia Lâm</t>
  </si>
  <si>
    <t>0106685089</t>
  </si>
  <si>
    <t>0106691501</t>
  </si>
  <si>
    <t>0106693763</t>
  </si>
  <si>
    <t>0106687858</t>
  </si>
  <si>
    <t>0106673559</t>
  </si>
  <si>
    <t>0106690089</t>
  </si>
  <si>
    <t>Huyện Thanh Triều</t>
  </si>
  <si>
    <t>0106704373</t>
  </si>
  <si>
    <t>0106702898</t>
  </si>
  <si>
    <t>0106682419</t>
  </si>
  <si>
    <t>0106702760</t>
  </si>
  <si>
    <t>0106722929</t>
  </si>
  <si>
    <t>0106778569</t>
  </si>
  <si>
    <t>0106768867</t>
  </si>
  <si>
    <t>0106738333</t>
  </si>
  <si>
    <t>0106686766</t>
  </si>
  <si>
    <t>Q,Hai Bà Trưng</t>
  </si>
  <si>
    <t>Q,Long Biên</t>
  </si>
  <si>
    <t>Q,Tây Hồ</t>
  </si>
  <si>
    <t>Q,Đống Đa</t>
  </si>
  <si>
    <t>Xóm 3, Xã Phù Đổng, Huyện Gia Lâm, Hà Nội</t>
  </si>
  <si>
    <t>Số 1/3 tổ Thành Trung, TT Trâu Qùy, Huyện Gia Lâm, Hà Nội</t>
  </si>
  <si>
    <t>Phòng 516, tầng 5, số 68, phố Nguyễn Du, Phường Nguyễn Du, Quận Hai Bà Trưng, Hà Nội</t>
  </si>
  <si>
    <t>số 263, đường Ngọc Thụy, Phường Ngọc Thụy, Quận Long Biên, TP Hà Nội</t>
  </si>
  <si>
    <t>số 72, ngõ Ao Dài, tổ 45, Phường Cầu Dền, Quận Hai Bà Trưng, Hà Nội</t>
  </si>
  <si>
    <t>số 10, ngõ 29, phố Thụy Khuê, Phường Thụy Khuê, Quận Tây Hồ, Hà Nội</t>
  </si>
  <si>
    <t>số 9, ngõ 44 phố Thái Thịnh, Phường Ngã Tư Sở, Quận Đống Đa, Hà Nội</t>
  </si>
  <si>
    <t>Lô E1, E2, E3 khu đấu thầu quyền sử dụng đất, thôn Yên Xá, Xã Tân Triều, Huyện Thanh Trì, Thành phố Hà Nội.</t>
  </si>
  <si>
    <t>Số nhà 14, ngõ 47, phố Nguyên Hồng, Phường Láng Hạ, Quận Đống Đa, Thành phố Hà Nội.</t>
  </si>
  <si>
    <t xml:space="preserve">Số nhà 86, phố Tuệ Tĩnh, Phường Nguyễn Du, Quận Hai Bà Trưng, TP Hà Nội </t>
  </si>
  <si>
    <t>Số 3, ngõ 307, đường Nguyễn Văn Cừ, Phường Ngọc Lâm, Quận Long Biên, Thành phố Hà Nội</t>
  </si>
  <si>
    <t>Số 45, ngõ Đoàn Kết, đường Khâm Thiên, Phường Thổ Quan, Quận Đống đa, Thành phố Hà Nội</t>
  </si>
  <si>
    <t>Số 67, Ngõ 1002 Đường Láng, Phường Láng Thượng, Quận Đống đa, Thành phố Hà Nội</t>
  </si>
  <si>
    <t>Số 247 Nguyễn Văn Linh, Phường Phúc Đồng, Quận Long Biên, Thành phố Hà Nội, Việt Nam</t>
  </si>
  <si>
    <t>Số 464, Đường Đê La Thành, Phường ô Chợ Dừa, Quận Đống đa, Thành phố Hà Nội</t>
  </si>
  <si>
    <t>Số 269, đường Nguyễn Văn Linh, Phường Phúc Đồng, Quận Long Biên, Thành phố Hà Nội</t>
  </si>
  <si>
    <t>Vũ Thái Hội</t>
  </si>
  <si>
    <t>Không phát sinh : 200k - 600- 800 - 1tr - 1tr2 - 1tr4 - 1tr6</t>
  </si>
  <si>
    <t>Vũ Hương Mai</t>
  </si>
  <si>
    <t>Trần Thị Bích</t>
  </si>
  <si>
    <t>Nguyễn Trọng Thịnh</t>
  </si>
  <si>
    <t>năm 2014: 300k, năm 2014: 800k/ tháng</t>
  </si>
  <si>
    <t>Vũ Việt Lâm</t>
  </si>
  <si>
    <t>Vũ Thị Ngọc Trang</t>
  </si>
  <si>
    <t>Đặng Đức Cầu</t>
  </si>
  <si>
    <t>Nguyễn Viết Duy</t>
  </si>
  <si>
    <t>Lê Hùng Minh</t>
  </si>
  <si>
    <t>Lại Văn Phúc</t>
  </si>
  <si>
    <t>Nguyễn Thị Hương</t>
  </si>
  <si>
    <t>1tr5/ quý ( dưới 30 hóa đơn)</t>
  </si>
  <si>
    <t>Nguyễn Hoài Nam</t>
  </si>
  <si>
    <t>sales.asctrans@gmail.com</t>
  </si>
  <si>
    <t>Đào Khải Hoàn</t>
  </si>
  <si>
    <t>Theo quý : 1- 10 : 1tr2, 1tr5, 1tr8, 2tr1, 2tr4 , &lt;50hđ 3tr</t>
  </si>
  <si>
    <t>Kim Văn Vũ</t>
  </si>
  <si>
    <t>Ngô Văn Hoàng</t>
  </si>
  <si>
    <t>0973 779 650 A.Thịnh</t>
  </si>
  <si>
    <t>0922  941 686 A,Hội</t>
  </si>
  <si>
    <t>0968 686 850 C.Mai</t>
  </si>
  <si>
    <t>0124 7652 777 C.Bích</t>
  </si>
  <si>
    <t>0989 504 809 A.Thịnh</t>
  </si>
  <si>
    <t>0962 622 229 A.Lâm
0932 325 229</t>
  </si>
  <si>
    <t>0973 425 345 C.Trang</t>
  </si>
  <si>
    <t>0978 278 868 A.Cầu</t>
  </si>
  <si>
    <t>0983 256 656 A.Duy</t>
  </si>
  <si>
    <t>0919 938 998 A.Minh</t>
  </si>
  <si>
    <t>0973 269 668 C.Hương</t>
  </si>
  <si>
    <t>0126 219 2199</t>
  </si>
  <si>
    <t>0976 283 268</t>
  </si>
  <si>
    <t>0978 369 096</t>
  </si>
  <si>
    <t>0904 239 897</t>
  </si>
  <si>
    <t>NVKD - Yến - Hà Nội</t>
  </si>
  <si>
    <t>Ký hợp đồng 14/03/2015</t>
  </si>
  <si>
    <t>Ký hợp đồng 20/03/2015</t>
  </si>
  <si>
    <t>Ký hợp đồng 01/04/2015</t>
  </si>
  <si>
    <t>Ký hợp đồng 13/04/2015</t>
  </si>
  <si>
    <t>CÔNG TY TNHH THIẾT BỊ CƠ KHÍ MINH QUÂN</t>
  </si>
  <si>
    <t>0106742298</t>
  </si>
  <si>
    <t>Thôn Cung Thuế, Xã Kim Đường, Huyện Ứng Hòa, Tp. Hà Nội</t>
  </si>
  <si>
    <t>Không phát sinh : 300k - 500- 700 - 1tr - 1tr2 - 1tr4 - 1tr6</t>
  </si>
  <si>
    <t>CÔNG TY TNHH DV TM NGÔ GIA</t>
  </si>
  <si>
    <t>0106761290</t>
  </si>
  <si>
    <t>Nhà Số 2, Ngõ 63 Đường Lê Đức Thọ, P. Mỹ Đình 1, Q. Nam Từ Liêm, Tp. Hà Nội</t>
  </si>
  <si>
    <t>NVKD - Văn Nghĩa - Hà Nội</t>
  </si>
  <si>
    <t>CÔNG TY TNHH THƯƠNG MẠI DỊCH VỤ VÀ KỸ THUẬT V&amp;H VIỆT NAM</t>
  </si>
  <si>
    <t>Quận Bắc Từ Liêm</t>
  </si>
  <si>
    <t>0106703323</t>
  </si>
  <si>
    <t>Số nhà 1, tổ dân phố Nguyên Xá, Phường Minh Khai, Quận Bắc Từ Liêm, Thành phố Hà Nội, Việt Nam</t>
  </si>
  <si>
    <t>Lê Cảnh Văn</t>
  </si>
  <si>
    <t>Không phát sinh : 300k - 500- 800 - 1tr - 1tr2 - 1tr4 - 1tr6</t>
  </si>
  <si>
    <t>CÔNG TY CỔ PHẦN TRUYỀN THÔNG VÀ CÔNG NGHỆ KẾT NỐI</t>
  </si>
  <si>
    <t>Quận Thanh Xuân</t>
  </si>
  <si>
    <t>0106670974</t>
  </si>
  <si>
    <t>Số 4E, ngõ 33 Cự Lộc, Phường Thượng Đình, Quận Thanh Xuân, Thành phố Hà Nội.</t>
  </si>
  <si>
    <t>0913 380 776 A.Văn</t>
  </si>
  <si>
    <t>0902 001 230 A.Tùng</t>
  </si>
  <si>
    <t>NVKD - Tằm - Hà Nội</t>
  </si>
  <si>
    <t xml:space="preserve">300
1-10: 600
11-20: 800
21-30: 1.000 </t>
  </si>
  <si>
    <t>Cty TNHH XNK Thép Xuân Thành</t>
  </si>
  <si>
    <t>3702307100</t>
  </si>
  <si>
    <t>Số 09/68B, KP Đông Chiêu, P.Tân Đông Hiệp, TX Dĩ An, Tỉnh Bình Dương</t>
  </si>
  <si>
    <t>Dương Thị Kính</t>
  </si>
  <si>
    <t>0937 326 333 A.Thành</t>
  </si>
  <si>
    <t>1.600
BHXH 200</t>
  </si>
  <si>
    <t>300
1-10: 700
11-20: 1.000
21-30: 1.300
20.000đ/hđ</t>
  </si>
  <si>
    <t>Trả lại phí Q1/2015 1.200,000 ngày 17/04/2015</t>
  </si>
  <si>
    <t>0302758689</t>
  </si>
  <si>
    <t>Nguyễn Hữu Châu</t>
  </si>
  <si>
    <t>Thu trước 1,000,000đ ngày 01/4</t>
  </si>
  <si>
    <t>350.000đ/tháng (từ T10/2014)
MB 500.000</t>
  </si>
  <si>
    <t>17/04/2015(CK ACB)</t>
  </si>
  <si>
    <t>23/04/2014(CK ACB)</t>
  </si>
  <si>
    <t>16/04/15(ck acb KL)</t>
  </si>
  <si>
    <t>16/04/2015( Đông Á C. Ngọc)</t>
  </si>
  <si>
    <t>17/04/2015( Đông Á C. NGọc)</t>
  </si>
  <si>
    <t>20/04/2015( Đông Á C. Ngọc)</t>
  </si>
  <si>
    <t>300
1-5: 500
6-10: 700</t>
  </si>
  <si>
    <t>31/03/2015( Đông Á C. NGọc)</t>
  </si>
  <si>
    <t>25/04/2015( Đông Á C. Ngọc)</t>
  </si>
  <si>
    <t>ko liên hệ được</t>
  </si>
  <si>
    <t>MP: 7/2014
400.000đ
1-5: 800
6-10: 1.100
11-15: 1.300
16-20: 1.500
21-25: 1.700
26-30: 1.900
Thêm 100. cho 5 hđ từ 31</t>
  </si>
  <si>
    <t xml:space="preserve">MP: 07/2014
400.000đ
1-10: 700
11-20: 1.000
21-30: 1.300
31-40: 1.600
Thêm 20 cho 10 hđ từ 41
</t>
  </si>
  <si>
    <t>MP: 06/2014
360.000đ
1-5: 720
6-10: 990
11-15: 1.170
16-20: 1.350
21-25: 1.530
26-30: 1710
thêm 100 cho mỗi 5 hđ từ 31</t>
  </si>
  <si>
    <t>MP: 07,08,09/2014
350.000đ</t>
  </si>
  <si>
    <t>MP: 07/2014
600.000đ
&lt;10hđ</t>
  </si>
  <si>
    <t>400.000đ</t>
  </si>
  <si>
    <t>MP: 08/2014
400.000đ
1-10: 800
11-20: 1.200
21-30: 1.600
Thêm 20 hóa đơn 31</t>
  </si>
  <si>
    <t>MP: 08/2014
300.000KPS
500.000PS</t>
  </si>
  <si>
    <t>MP: 07/2014
400.000đ
1-10: 800
11-20: 1.200
20-30: 1.600
Thêm 100 cho mỗi 05 hđ</t>
  </si>
  <si>
    <t>MP: 08/2014
500.000đ</t>
  </si>
  <si>
    <t>MP: 08/2014
300.000đ</t>
  </si>
  <si>
    <t>MP: 07/2014
500.000đ</t>
  </si>
  <si>
    <t>400
1-10: 800
11-20: 1.200
21-30: 1.600
Thêm 100 cho mõi 5 hđ từ 31</t>
  </si>
  <si>
    <t>MP; 08/2014
500.000đ</t>
  </si>
  <si>
    <t>MP: 08/2014
400.000đ
1-5: 600
6-10: 1.000
thêm 20 hđ 11</t>
  </si>
  <si>
    <t>300.000đ
1-10: 600</t>
  </si>
  <si>
    <t>MP 08/2014
800.000đ</t>
  </si>
  <si>
    <t>MP: 08/2014
350.000đ
1-10: 800
11-20: 1.200
21-30: 1.600
Thêm 20 hđ 31</t>
  </si>
  <si>
    <t>MP; 08/2014
400.000đ
1-5: 500
6-10: 800
11-15: 1.000
Thêm 20 cho hđ 16</t>
  </si>
  <si>
    <t>MP; 08/2014
400.000đ
1-10: 800
11-15: 1.000
16-20: 1.300
Thêm 20 cho hđ 21</t>
  </si>
  <si>
    <t>Mp: 08/2014
2.000.000đ</t>
  </si>
  <si>
    <t>MP: 08/2014
400.000đ
1-10: 800
11-15: 1.000
16-20: 1.300
Thêm 20 hđ 21</t>
  </si>
  <si>
    <t xml:space="preserve">MP: 08/2014
 KPS và từ 1-10: 600.000đ
11-15: 800
16-20: 1.000
Thêm 20 hđ 21
</t>
  </si>
  <si>
    <t>MP: 08/2014
1.500.000đ</t>
  </si>
  <si>
    <t>MP; 08/2014
400.000đ
1-10: 650
11-20: 850
trên 20 hđ 1.000</t>
  </si>
  <si>
    <t>MP: 08/2014
400.000đ
1-20: 800
21-30: 1.000
thêm 20 cho hđ 31</t>
  </si>
  <si>
    <t>MP: 08.2014
1.000.000đ</t>
  </si>
  <si>
    <t>MP: 08/2014
350.000đ</t>
  </si>
  <si>
    <t>1.000.000</t>
  </si>
  <si>
    <t>800.000đ
(1-10hđ)</t>
  </si>
  <si>
    <t>MP: 08/2014
400.000đ
1-10: 800
11-20: 1.200
21-30: 1.600
Thêm 20 hđ 31</t>
  </si>
  <si>
    <t>MP: 09/10/2014
450.000đ
1-15: 800
15-30: 1.200
Thêm 100 cho mỗi 05 hđ từ 31</t>
  </si>
  <si>
    <t>400.000đ
1-10: 800</t>
  </si>
  <si>
    <t>MP: 09/2014
300 KPS
800 PS</t>
  </si>
  <si>
    <t>MP; 09/2014
1.000.000</t>
  </si>
  <si>
    <t>700
Phí BH: 1.250</t>
  </si>
  <si>
    <t xml:space="preserve">
MP: 09/2014
400.000
1-10: 800
10-20: 1.200
thêm 100 cho 05 hđ  từ hđ 21</t>
  </si>
  <si>
    <t>MP: 09/2014
400.000Đ
1-10: 700
11-15: 900
16-20: 1.100</t>
  </si>
  <si>
    <t>300
1-30: 1.500
Thêm 20 cho hđ từ 31</t>
  </si>
  <si>
    <t>MP: 09/2014
400
800: 1-10
11-20: 1.200
21-30: 1.600
Thêm 20 cho hđ 31</t>
  </si>
  <si>
    <t>Quyết toán cuối năm 700
700:1-15
800:16-20
Thêm 20 hđ 21</t>
  </si>
  <si>
    <t>MP: 09/2014
400
1-10: 600
11-20: 800
21-30: 1.000
thêm 20 hđ 31</t>
  </si>
  <si>
    <t>MP: 09/2014
400
1-10: 800
11-20: 1.200
21-30: 1.600
thêm 20 hđ 31</t>
  </si>
  <si>
    <t>MP: 09/2014
300
1-5: 600
6-10; 800
11-20: 1.100
21-30: 1.500
Thêm 20 cho hđ 31</t>
  </si>
  <si>
    <t>MP: 09/2014
300
1-5: 500
6-10: 600
11-20: 700
Thêm 20 HĐ 21</t>
  </si>
  <si>
    <t>MP: 09/2014
KPS: 400
1-10: 800
11-20: 1.200
21-30: 1.600
Thêm 20 hđ 31</t>
  </si>
  <si>
    <t>300
1-10: 700
11-20: 1200
21-30: 1600
Thêm 20 hđ 31</t>
  </si>
  <si>
    <t>400
1-10: 800
11-20: 1200
21-30: 1600
Thêm 20 hđ 31</t>
  </si>
  <si>
    <t>Miễn Phí BCTC: 2014
300
1-10: 800
11-20: 1.200
21-30: 1.600 
Thêm 20 HĐ 31</t>
  </si>
  <si>
    <t>400
1-10: 800</t>
  </si>
  <si>
    <t>800.000đ
Thêm 20 hđ 15</t>
  </si>
  <si>
    <t>400
1-10:800
11-20: 1200
21-30: 1600
thêm 20 hđ 31</t>
  </si>
  <si>
    <t>400
1-15:700
16-20:800</t>
  </si>
  <si>
    <t>250
1-10: 800
11-20: 1200
21-30: 1600
Thêm 20 hđ 31</t>
  </si>
  <si>
    <t>MP BCTC 2014
500</t>
  </si>
  <si>
    <t>300: KPS
500: CPS</t>
  </si>
  <si>
    <t>MPBCTC 2014
300: KPS
700: CPS</t>
  </si>
  <si>
    <t>300
1-10: 800
11-20: 1000
21-30: 1200
Thêm 20 hđ 31</t>
  </si>
  <si>
    <t>KPS:300
CPS:800</t>
  </si>
  <si>
    <t>MP: 12/2014
400.000
1-10: 800
11-20: 1.200
21-30: 1.500
thêm 100 5HĐ từ 31</t>
  </si>
  <si>
    <t>MP BCTC 2014
MP: 11/2014
400
1.000.000(PS)</t>
  </si>
  <si>
    <t>300
1-10: 700
Thêm 20 hđ 11</t>
  </si>
  <si>
    <t>MPBCTC 2015
KPS: 300
1-10: 800
Thêm 20 hđ 11</t>
  </si>
  <si>
    <t>KPS: 300
1-10: 800
11-20: 1.200
21-30: 1.600
Thêm 20 cho hđ 31</t>
  </si>
  <si>
    <t>400
1-10: 600
11-20: 800
21-30: 1.000
Thêm 20 hđ 31</t>
  </si>
  <si>
    <t>KPS: 300
1-5: 500
6-10: 800
Thêm 20 từ hđ 11</t>
  </si>
  <si>
    <t>Phí trọn gói: 800
Thêm 20.000 cho HĐ từ 21</t>
  </si>
  <si>
    <t>Bỏ trốn ko làm</t>
  </si>
  <si>
    <t>Trả Hồ sơ Từ T01/2015</t>
  </si>
  <si>
    <t>CÔNG TY TNHH MTV VẬN TẢI BiỂN Hoa SEN VÀNG
CÔNG TY TNHH GOLDEN LOTUS SHIPPING</t>
  </si>
  <si>
    <t>400
1-5: 600
6-10: 800
11-15: 1.000.000
Thêm 20 hđ 16</t>
  </si>
  <si>
    <t>Dưới 20 hđ 500</t>
  </si>
  <si>
    <t>07/05/2015( ACB KL)</t>
  </si>
  <si>
    <t>400000
1-10 800</t>
  </si>
  <si>
    <t>kps 300
1-10 700
thêm 20hđ</t>
  </si>
  <si>
    <t xml:space="preserve">400
1-10 800
11-20 1200
</t>
  </si>
  <si>
    <t>400
1-10 800
11-20 1200</t>
  </si>
  <si>
    <t>400 KPS</t>
  </si>
  <si>
    <t>MP: 06/2014
350.000đ
1-5:800
6-10: 1.100
11-15: 1.300
16-20: 1.500
21-25: 1.700
26-30: 1.900
Thêm 100 cho mỗi 05 hđ từ 31</t>
  </si>
  <si>
    <t>400
1-10 800
thêm 20</t>
  </si>
  <si>
    <t>400 KPS
1000000</t>
  </si>
  <si>
    <t>Công Ty TNHH Hóa Dầu Thành Công</t>
  </si>
  <si>
    <t>Doanh Nghiệp Tư Nhân Hớt Tóc Nghệ Thuật Vân Anh</t>
  </si>
  <si>
    <t>Công Ty TNHH Thương Mại Dịch Vụ TRUST IN VIET</t>
  </si>
  <si>
    <t>Công Ty TNHH Sản Xuất Thực Phẩm Ái Liên</t>
  </si>
  <si>
    <t>Công Ty Cổ Phần Dịch Vụ Môi Giới Bất Động Sản Đất Phương Nam</t>
  </si>
  <si>
    <t>Công Ty TNHH Công Nghệ Deven</t>
  </si>
  <si>
    <t>Công Ty Cổ Phần Xuất Nhập Khẩu Hóa Chất An Toàn Thắng</t>
  </si>
  <si>
    <t>Công Ty TNHH Dịch Vụ Cầm Đồ Gia Bảo Phát</t>
  </si>
  <si>
    <t>Công Ty TNHH Thương Mại Dịch Vụ Du Lịch Viet Nam Travel Sine 2000</t>
  </si>
  <si>
    <t>Công Ty Cổ Phần Như Phước</t>
  </si>
  <si>
    <t>Công Ty TNHH MTV Thương Mại Dịch Vụ Máy Lạnh 24H</t>
  </si>
  <si>
    <t xml:space="preserve">Cty Cổ Phần Thang Máy Nipponhitech Việt Nam </t>
  </si>
  <si>
    <t>Cty Cổ Phần Xậy Dựng Nova</t>
  </si>
  <si>
    <t>Công Ty TNHH Xây Dựng &amp;Thương Mại Huỳnh Gia Sung</t>
  </si>
  <si>
    <t>Công Ty TNHH TM DV Vận Tải Xăng Dầu Phát Tài</t>
  </si>
  <si>
    <t>Công TY TNHH Hoá Chất Xây Dựng Bảo Huy</t>
  </si>
  <si>
    <t>Công TY TNHH TM DV Kỹ Thuật Số</t>
  </si>
  <si>
    <t>Công Ty TNHH Mỹ Phẩm Essero</t>
  </si>
  <si>
    <t>Công TY Cổ Phần Hưng Thiên Lộc</t>
  </si>
  <si>
    <t>Công TY TNHH SX TM Và Đầu Tư Thiên Thành</t>
  </si>
  <si>
    <t>Công Ty TNHH MTV LaBaTa</t>
  </si>
  <si>
    <t>CHI NHÁNH CÔNG TY TNHH THƯƠNG MẠI DỊCH VỤ DU LỊCH GIẢI TRÍ QUANG TIẾN</t>
  </si>
  <si>
    <t>Công Ty TNHH DTIT</t>
  </si>
  <si>
    <t>Công Ty TNHH Hiếu Uyên</t>
  </si>
  <si>
    <t>Công TY TNHH Oxawa</t>
  </si>
  <si>
    <t>Công Ty TNHH Tinh Anh Đường</t>
  </si>
  <si>
    <t>Công Ty TNHH Đầu Tư Xuất Nhập Khẩu Vũ Gia Phát</t>
  </si>
  <si>
    <t>Công Ty TNHH Morning E&amp;C Việt Nam</t>
  </si>
  <si>
    <t>Công TY TNHH Quốc Tế Thuận Cơ</t>
  </si>
  <si>
    <t>Công Ty TNHH Dịch Vụ Thương Mại Thế Giới Trẻ</t>
  </si>
  <si>
    <t>Công TY TNHH Xiên Khè Nướng &amp; Lẩu</t>
  </si>
  <si>
    <t>Công Ty TNHH Một Thành Viên Thành Kính Hội</t>
  </si>
  <si>
    <t>Công Ty TNHH Thương Mại Hà Ngọc Anh</t>
  </si>
  <si>
    <t>Công Ty TNHH Cơ Khí Xây Dựng MHP</t>
  </si>
  <si>
    <t>Công Ty TNHH LIFE ESSENCE</t>
  </si>
  <si>
    <t>Công Ty TNHH Hạnh Bổn</t>
  </si>
  <si>
    <t>Công Ty TNHH Thương Mại và 
Dịch Vụ Xuyên Giang</t>
  </si>
  <si>
    <t>Công Ty TNHH Thương Mại 
ANPHA COOK</t>
  </si>
  <si>
    <t>Công Ty TNHH MTV 
điện Máy Hữu Phát</t>
  </si>
  <si>
    <t>Công Ty TNHH Thương Mại Dịch Vụ đại Đồng Lộc</t>
  </si>
  <si>
    <t>Công Ty TNHH Điền Phúc Khang</t>
  </si>
  <si>
    <t xml:space="preserve">Công Ty TNHH Giải Trí Fly High </t>
  </si>
  <si>
    <t>Công TY TNHH Thương Mại XNK Vạn Thành Hưng</t>
  </si>
  <si>
    <t>Công Ty TNHH Anywhera</t>
  </si>
  <si>
    <t>61/17 Cách Mạng, Phường Tân Thành, Quận Tân Phú, Tp. HCM</t>
  </si>
  <si>
    <t>283 Huỳnh Tấn Phát, Thị Trấn Nhà Bè, Huyện Nhà Bè, Tp. HCM</t>
  </si>
  <si>
    <t>73B Calmette, Phường Nguyễn Thái Bình, Quận 1, Tp. HCM</t>
  </si>
  <si>
    <t>Lô Số 8, Khu H, Đường D1, Khu Công Nghiệp An Hạ, Xã Phạm Văn Hai, Huyện Bình Chánh, Tp. HCM</t>
  </si>
  <si>
    <t>1075 Phan Văn Trị, Phường 10, Quận Gò Vấp, Tp. HCM</t>
  </si>
  <si>
    <t>79 Trương Định, Phường Bến Thành, Quận 1, Tp. HCM</t>
  </si>
  <si>
    <t>26/4 Nguyễn Văn Lượng, Phường 6, Quận Gò Vấp, Tp. HCM</t>
  </si>
  <si>
    <t>10/10 Nguyễn Văn Đậu, Phường 05, Quận Phú Nhuận, Tp. HCM</t>
  </si>
  <si>
    <t>591 Lạc Long Quân, Phường 10, Quận Tân Bình, Tp. HCM</t>
  </si>
  <si>
    <t>29/6 Thạch Thị Thanh, Phường Tân Định, Quận 1, Tp. HCM</t>
  </si>
  <si>
    <t>Số 324/3 Đường Hoàng Văn Thụ, Phường 04, Quận Tân Bình, Tp. HCM</t>
  </si>
  <si>
    <t>54 Tân Thới Nhất, Phường Tân Thới Nhất, Quan65, Tp. HCM</t>
  </si>
  <si>
    <t>62/6/12 Phú Thọ Hòa, Phường Phú Thọ Hòa, Quận Tân Phú, Tp. HCM</t>
  </si>
  <si>
    <t>173/17 Đường TA32, Khu Phố 6, Phường Thới An, Quận 12, Tp. HCM</t>
  </si>
  <si>
    <t>Tầng 4, Khu B, Tòa Nhà Indochina Park Tower-Số 4, Nguyễn Đình Chiểu, Phường Đa Kao, Quận 1, Tp. HCM</t>
  </si>
  <si>
    <t>958 Nguyễn Kiệm, Phường 3, Quận Gò Vấp, Tp. HCM</t>
  </si>
  <si>
    <t>52 Đường Số 9, Khu Dân Cư Trung Sơn, X. Bình Hưng, Huyện Bình Chánh, Tp. HCM</t>
  </si>
  <si>
    <t>46/22/7  Nguyễn Ngọc Nhựt, Phường Tân Quý, Quận Tân Phú TP. HCM</t>
  </si>
  <si>
    <t>168/16/19 Trần Văn Quang, Phường 10, Quận Tân Bình, Tp. HCM</t>
  </si>
  <si>
    <t>75C Trần Kế Xương, Phường 07, Quận Phú Nhuận, Tp. HCM</t>
  </si>
  <si>
    <t>170 Quang Trung, Phường Thạch Thang, Quận Hải Châu, Thành phố Đà Nẵng</t>
  </si>
  <si>
    <t>Số 12A, ngách 378/28, đường Thụy Khuê,
 Phường Bưởi, Quận Tây Hồ, Thành phố Hà Nội</t>
  </si>
  <si>
    <t>005 Đường Số 3, Khu Dân Cư An Khang, Phường Tân Thuận Đông, Quận 7, Tp. HCM</t>
  </si>
  <si>
    <t>Tầng 19, Khu A, Tòa Nhà Indochina Park Tower, Số 4 Nguyễn Đình Chiểu, Phường Đa Kao, Quận 1, Tp. HCM</t>
  </si>
  <si>
    <t>Tổ 75 Phường Hoà Hiệp Nam, Quận Liên Chiểu, Tp. Đà Nẵng</t>
  </si>
  <si>
    <t>173/122 Lãnh Binh Thăng, Phường 12, Quận 11, Tp. HCM</t>
  </si>
  <si>
    <t>23/4B Đường Nguyễn Thị Thử, Xã Xuân Thới Sơn, Huyện Hóc Môn, Tp. HCM</t>
  </si>
  <si>
    <t>Tầng 6, Mayfair Suites_WMC Tower, 102 ABC Cống Quỳnh, Phường Phạm Ngũ Lão, Quận 1, Tp. HCM</t>
  </si>
  <si>
    <t>69 Nguyễn Văn Vỹ, Phường 12, Quận Tân Bình, Tp. HCM</t>
  </si>
  <si>
    <t>E32, KDC Bửu Long, KP 1, Phường Bửu Long, Tp. Biên Hòa, Tỉnh Đồng Nai</t>
  </si>
  <si>
    <t xml:space="preserve">Số 117 Trần Khắc Chân, Phường Tân Định, Quận 1, Tp. HCM </t>
  </si>
  <si>
    <t>160/2 Ông Ích Khiêm, Phường 5, Quận 11, Tp. HCM</t>
  </si>
  <si>
    <t>861/72/11/7 Trần Xuân Soạn, Phường Tân Hưng Quận 7, Tp. HCM</t>
  </si>
  <si>
    <t>Tầng 4, Khu B, Tòa Nhà Indochina Park Tower,
 số 4, Nguyễn Đình Chiểu, Phường Đa Kao, Q1, TP.HCM</t>
  </si>
  <si>
    <t>A5/40Đ ấp 1, Xã Vĩnh Lộc A, 
Huyện Bình Chánh, TP. HCM</t>
  </si>
  <si>
    <t>339/8 Kênh Tân Hóa, Phường Hòa Thạnh,
 Quận Tân Phú, TP.HCM</t>
  </si>
  <si>
    <t>42A Đường Số 13, Phường 11, Quận Gò Vấp, TP. HCM</t>
  </si>
  <si>
    <t>71 Quốc Lộ 13, Phường 26, Quận Bình Thạnh, TP.HCM</t>
  </si>
  <si>
    <t>3/14D Đường Biểu, Phường 01, Quận 5, TP.HCM</t>
  </si>
  <si>
    <t>413/41/14/39 Lê Văn Quới, Khu Phố 5, Phường Bình Trị Đông A, Quận Bình Tân, Tp. HCM</t>
  </si>
  <si>
    <t>23C Hậu Giang, Phường 4, Quận Tân Bình,Tp.HCM</t>
  </si>
  <si>
    <t>Trần Ngọc Thắng</t>
  </si>
  <si>
    <t>0983 175 684</t>
  </si>
  <si>
    <r>
      <t xml:space="preserve">Đỗ Lê Tuấn
</t>
    </r>
    <r>
      <rPr>
        <sz val="10"/>
        <color rgb="FFFF0000"/>
        <rFont val="Times New Roman"/>
        <family val="1"/>
      </rPr>
      <t>Trần Văn Việt</t>
    </r>
  </si>
  <si>
    <t>0909 914 224</t>
  </si>
  <si>
    <t>Lê Thị Tuyết Loan</t>
  </si>
  <si>
    <t>0909 551 522</t>
  </si>
  <si>
    <t>Nguyễn Hoàng Ân</t>
  </si>
  <si>
    <t>0906 333 245</t>
  </si>
  <si>
    <t>Tô Hồng Nguyễn</t>
  </si>
  <si>
    <t xml:space="preserve">0932 122 641 </t>
  </si>
  <si>
    <t>Nguyễn Ánh Ngọc</t>
  </si>
  <si>
    <t>0902 788 496</t>
  </si>
  <si>
    <t>Đỗ Đức Trung</t>
  </si>
  <si>
    <t>0902 499 377</t>
  </si>
  <si>
    <t>Nguyễn Bá Thế</t>
  </si>
  <si>
    <t>0904 367 879</t>
  </si>
  <si>
    <t>Trang Châu Thi</t>
  </si>
  <si>
    <t>0939 485 485</t>
  </si>
  <si>
    <t>Nguyễn Văn Đạo</t>
  </si>
  <si>
    <t>0902 962 121</t>
  </si>
  <si>
    <t>Đặng Thanh Nhàn</t>
  </si>
  <si>
    <t>0902.594.694</t>
  </si>
  <si>
    <t>Đỗ Long Niên</t>
  </si>
  <si>
    <t>0917 363 825</t>
  </si>
  <si>
    <t>Mai Đức Thuận</t>
  </si>
  <si>
    <t>0983 747 779</t>
  </si>
  <si>
    <t>Huỳnh Tấn Sung</t>
  </si>
  <si>
    <t>0973 375 979</t>
  </si>
  <si>
    <t>Trần Văn Bé</t>
  </si>
  <si>
    <t>0945417318</t>
  </si>
  <si>
    <t>Vũ Đình Phương</t>
  </si>
  <si>
    <t>0909 850 554</t>
  </si>
  <si>
    <t>0903 748 062</t>
  </si>
  <si>
    <t>Huỳnh Thi Tuyết Nhung</t>
  </si>
  <si>
    <t>0933 416 772</t>
  </si>
  <si>
    <t>Trần Anh Khôi</t>
  </si>
  <si>
    <t>0977 998 338</t>
  </si>
  <si>
    <t>Nguyễn Lê Đông</t>
  </si>
  <si>
    <t>0974 262 599</t>
  </si>
  <si>
    <t>Lê Tấn Tráng</t>
  </si>
  <si>
    <t>0905 443 543</t>
  </si>
  <si>
    <t>Trần Trương Đoan Thục
Kế Toán</t>
  </si>
  <si>
    <t>0909 923 532
0909 830 383</t>
  </si>
  <si>
    <t>Nguyễn Ngọc Phú</t>
  </si>
  <si>
    <t>0987 673 000</t>
  </si>
  <si>
    <t>Bạch Thị Loan</t>
  </si>
  <si>
    <t>0905 263 946</t>
  </si>
  <si>
    <t>Triệu Thục Anh</t>
  </si>
  <si>
    <t>0909 169 338</t>
  </si>
  <si>
    <t>Vũ Đình Thức</t>
  </si>
  <si>
    <t>0912 548 186</t>
  </si>
  <si>
    <t>Nguyễn Thị Tuyết Lan</t>
  </si>
  <si>
    <t>0163 293 4483</t>
  </si>
  <si>
    <t>Phạm Công Vinh</t>
  </si>
  <si>
    <t>0907 734 758</t>
  </si>
  <si>
    <t>Đỗ Quý Đức</t>
  </si>
  <si>
    <t>0912 629 282</t>
  </si>
  <si>
    <t>Lê Thị Vân Quỳnh</t>
  </si>
  <si>
    <t>0908 666 680</t>
  </si>
  <si>
    <t>Lý Diệu Hằng</t>
  </si>
  <si>
    <t>0909 385 148</t>
  </si>
  <si>
    <t>Võ Duy Phương</t>
  </si>
  <si>
    <t>0909 634 339</t>
  </si>
  <si>
    <t>Trần Nguyên Trực</t>
  </si>
  <si>
    <t>0918 198 981</t>
  </si>
  <si>
    <t>Dương Thị Thảo Vy</t>
  </si>
  <si>
    <t>0909 434 727</t>
  </si>
  <si>
    <t>Nguyễn Thế Bổn</t>
  </si>
  <si>
    <t>0903 377 759</t>
  </si>
  <si>
    <t>Nguyễn Bá Linh</t>
  </si>
  <si>
    <t>0123 980 7807</t>
  </si>
  <si>
    <t>Dương Viết Thanh Bình</t>
  </si>
  <si>
    <t>0932 003 689</t>
  </si>
  <si>
    <t>Trần Đức Nhã</t>
  </si>
  <si>
    <t>0917 553 171</t>
  </si>
  <si>
    <t>Đồng Minh Khoa</t>
  </si>
  <si>
    <t>Nguyễn Thị Ngọc Lợi</t>
  </si>
  <si>
    <t>0933 548 939</t>
  </si>
  <si>
    <t>Phạm Hải Âu</t>
  </si>
  <si>
    <t>0978 755 724</t>
  </si>
  <si>
    <t>Tô Thúy Hằng</t>
  </si>
  <si>
    <t>0917 073 828</t>
  </si>
  <si>
    <t>Nguyễn Thị Thanh Thảo</t>
  </si>
  <si>
    <t>0974 442 096</t>
  </si>
  <si>
    <t>thanhcnhh@gmail.com</t>
  </si>
  <si>
    <t>groupviet9@gmail.com
tuongloandesign@gmail.com</t>
  </si>
  <si>
    <t>cty.ailien@gmail.com</t>
  </si>
  <si>
    <t>tohongnguyen@yahoo.com</t>
  </si>
  <si>
    <t>thientri.nguyenphuoc@yahoo.com.vn</t>
  </si>
  <si>
    <t>doductrunghc@gmail.com</t>
  </si>
  <si>
    <t>trangchauthi_tourguide@yahoo.com</t>
  </si>
  <si>
    <t>hoangdao213@gmail.com</t>
  </si>
  <si>
    <t>maylanh24h.com.
vn@gmail.com</t>
  </si>
  <si>
    <t>thuanmd@novacons.com.vn</t>
  </si>
  <si>
    <t>sungkieu@gmail.com</t>
  </si>
  <si>
    <t>kts_nghuuchau@yahoo.com.vn</t>
  </si>
  <si>
    <t>hungthienloc.corp@gmail.com</t>
  </si>
  <si>
    <t>dongnguyen.ahc@gmail.com</t>
  </si>
  <si>
    <t>duythong9983@gmail.com</t>
  </si>
  <si>
    <t>khanghieu@gmail.com</t>
  </si>
  <si>
    <t>tinhanhduongtphcm@yahoo.com</t>
  </si>
  <si>
    <t>songahoang@gmail.com</t>
  </si>
  <si>
    <t>congvinh.hunglong@gmail.com</t>
  </si>
  <si>
    <t>thegioitregroup@gmail.com</t>
  </si>
  <si>
    <t>bebe_vq@yahoo.com</t>
  </si>
  <si>
    <t>chengjinghui8888@yahoo.com</t>
  </si>
  <si>
    <t>maihuyphat@gmail.com</t>
  </si>
  <si>
    <t>tranducnha83@gmail.com</t>
  </si>
  <si>
    <t>dienphuckhang@gmail.com</t>
  </si>
  <si>
    <t>Linh Lê</t>
  </si>
  <si>
    <t>Thị Nga</t>
  </si>
  <si>
    <t>MP 03/2015
300
1-10: 800
11-20: 1.200
21-30: 1.600
Thêm 20 hđ 31</t>
  </si>
  <si>
    <t>KPS: 300
1-10: 700
11-20: 1.100
21-30: 1.500
Thêm 20 HĐ 31</t>
  </si>
  <si>
    <t>KPS: 400
1-10: 800
trên 10 hđ cũng thu 800 ( 2015)</t>
  </si>
  <si>
    <t>KPS: 350
1-5: 700
6-10: 800
Thêm 20 cho hđ 11</t>
  </si>
  <si>
    <t>KPS: 400
1-10: 700
11-20: 1.100
21-30: 1.500
Thêm 20 cho hđ 31</t>
  </si>
  <si>
    <t>3 tháng thu  1 lần
KPS: 300
1-10: 700
11-20: 900
21-30: 1.100
Thêm 20  HĐ 31</t>
  </si>
  <si>
    <t>MP: làm hso thuế
MP: 03/2015
KPS: 300
1-10: 500
11-15: 700
16-20: 1.000
Thêm 20 cho hđ 21</t>
  </si>
  <si>
    <t xml:space="preserve">MP 03/2015
dưới 40 HĐ 1.500
</t>
  </si>
  <si>
    <t xml:space="preserve">MP tháng 03/2015
0-49: 1.300
50-60: 1.600
thêm 20 hđ 61
</t>
  </si>
  <si>
    <t>KPS: 300
1-5: 960
6-10: 1.120
11-15: 1.300
16-20: 1.520
21-25: 1.700
26-30: 1.850
Thêm 20 hđ 31</t>
  </si>
  <si>
    <t>300
1-10: 600
11-20: 800
Thêm 20 hđ 21
Phí làm sổ sách 60% phát sinh trong tháng
HS bảo hiểm</t>
  </si>
  <si>
    <t>MP tháng 04/2015
MP BCTC 2015.
300
1-10: 800
11-20: 1.200
Thêm 20 hđ 21</t>
  </si>
  <si>
    <t>MP tháng 03/2015
300
1-10: 700
11-20: 1.000
21-30: 1.300
Thêm 20 HĐ 31</t>
  </si>
  <si>
    <t>300
1-10: 700
11-20: 900
21-30: 1.100
thêm 20 hđ 31</t>
  </si>
  <si>
    <t>MP: 03/2015
300
1-10: 800
11-20: 1.000
21-30: 1.200
thêm 20 hđ 31</t>
  </si>
  <si>
    <t>MP: HSBĐ
MP: 04/2015
300
1-10: 700
11-20: 1.000.000
thêm 20 hđ cho hđ 21</t>
  </si>
  <si>
    <t>300
1-10: 700
11-20: 1.100
21-30: 1.500
thêm 20 hđ 31</t>
  </si>
  <si>
    <t>MP: 03/2015
MP: HSBĐ
300
1-10: 800
11-20: 1.200
21-30: 1.600
thêm 20 HĐ 31</t>
  </si>
  <si>
    <t>300
 1-10: 700
11-20: 1.000
21-30: 1.600
thêm 20 hđ 31</t>
  </si>
  <si>
    <t>MP: 04/2015
300
1-10: 700
11-20: 1.000
thêm 20 HĐ 21</t>
  </si>
  <si>
    <t xml:space="preserve">MP: 04/2015
800.000
Hỗ trợ làm sổ sách =60% DV hàng tháng
</t>
  </si>
  <si>
    <t>X
04/2015</t>
  </si>
  <si>
    <t>X
05/2015</t>
  </si>
  <si>
    <t xml:space="preserve">X
05/2015
</t>
  </si>
  <si>
    <t>Ko liên hệ dc</t>
  </si>
  <si>
    <t>0312540794</t>
  </si>
  <si>
    <t>Cty TNHH Dịch Vụ Internet Nguyên Giang</t>
  </si>
  <si>
    <t>Cty TNHH Dịch Vụ Internet Rocket Net</t>
  </si>
  <si>
    <t>Công Ty TNHH Sản Xuất Thương Mại Hảo Linh</t>
  </si>
  <si>
    <t>Công Ty TNHH Thẻ Mới</t>
  </si>
  <si>
    <t>0312864710</t>
  </si>
  <si>
    <t>0312870520</t>
  </si>
  <si>
    <t>0312770999</t>
  </si>
  <si>
    <t>77 Thống Nhất, Phường 11, Quận Gò Vấp, Tp. HCM</t>
  </si>
  <si>
    <t>42 Thống Nhất, Phường 10, Quận Gò Vấp, Tp. HCM</t>
  </si>
  <si>
    <t>242 Bình Thới. Phường 10, Quận 11, Tp. HCM</t>
  </si>
  <si>
    <t>737/26 Lạc Long Quân, Phường 10, Quận Tân Bình, Tp. HCM</t>
  </si>
  <si>
    <t>Lý Quốc Hùng</t>
  </si>
  <si>
    <t>Huỳnh Thiếu Hữu</t>
  </si>
  <si>
    <t>Hoàng Thế Huân</t>
  </si>
  <si>
    <t>0975 552 870</t>
  </si>
  <si>
    <t>0907 088 833</t>
  </si>
  <si>
    <t>0933 599 311</t>
  </si>
  <si>
    <t>Cao Thảo</t>
  </si>
  <si>
    <t>KPS: 400
1-10: 700
11-20: 1000000
thêm 20.000 cho hóa đơn thứ 21</t>
  </si>
  <si>
    <t>0313185454</t>
  </si>
  <si>
    <t>0313192765</t>
  </si>
  <si>
    <t>0313183577</t>
  </si>
  <si>
    <t>0313210693</t>
  </si>
  <si>
    <t>0313177252</t>
  </si>
  <si>
    <t>0313151166</t>
  </si>
  <si>
    <t>0313180914</t>
  </si>
  <si>
    <t>0310526850</t>
  </si>
  <si>
    <t>0313201515</t>
  </si>
  <si>
    <t>0313231189</t>
  </si>
  <si>
    <t>0313213736</t>
  </si>
  <si>
    <t>0313222956</t>
  </si>
  <si>
    <t>0313215490</t>
  </si>
  <si>
    <t>0313167198</t>
  </si>
  <si>
    <t>0313209627</t>
  </si>
  <si>
    <t>0313219921</t>
  </si>
  <si>
    <t>0312991123</t>
  </si>
  <si>
    <t>KPS: 400
1-10: 800
thêm 100.000 cho hóa đơn thứ 11</t>
  </si>
  <si>
    <t>H.Củ Chi</t>
  </si>
  <si>
    <t>11/05/2015( Đông Á C. Ngọc)</t>
  </si>
  <si>
    <t>08/05/2015( ACB KL)</t>
  </si>
  <si>
    <t>Đã thu trước 4,700,000đ ngày 22/01/2015, Thu 4tr7 ngày 12/05/2015</t>
  </si>
  <si>
    <t>22/01/15,12/05/15</t>
  </si>
  <si>
    <t>12/05/2015( Đông Á C. Ngọc)</t>
  </si>
  <si>
    <t>06/04/2015( ACB Kl)</t>
  </si>
  <si>
    <t>11/12/2014( ACB Kl)</t>
  </si>
  <si>
    <t>8/01/2015( ACB Kl)</t>
  </si>
  <si>
    <t>12/02/2015( ACB KL)</t>
  </si>
  <si>
    <t>17/03/2015( ACB KL)</t>
  </si>
  <si>
    <t>06/05/2015( ACB Kl)</t>
  </si>
  <si>
    <t>0313176153</t>
  </si>
  <si>
    <t>0313181763</t>
  </si>
  <si>
    <t>0313179034</t>
  </si>
  <si>
    <t>0313182830</t>
  </si>
  <si>
    <t>0313170296</t>
  </si>
  <si>
    <t>0313188800</t>
  </si>
  <si>
    <t>0312374956</t>
  </si>
  <si>
    <t>MP: 02/2015
400
1-10: 700
11-20: 1.200
21-30: 1.400
Thêm 20 hđ từ  31</t>
  </si>
  <si>
    <t>Lợi</t>
  </si>
  <si>
    <t>523 Đường Trần Hưng Đạo, Phường Cầu Kho, Quận 1, Tp. HCM</t>
  </si>
  <si>
    <t>ko làm DV từ T04/2015</t>
  </si>
  <si>
    <t>Đã thu trước 1,500,000đ ngày 06/03/15 thu 1.380.000đ 13/05/15</t>
  </si>
  <si>
    <t>CÔNG TY TNHH SẢN XUẤT - THƯƠNG MẠI VÀ DỊCH VỤ KIM HÀ</t>
  </si>
  <si>
    <t>350
1-10 800
11-20 1200
21-30 1600</t>
  </si>
  <si>
    <t>Từ T05 500đ</t>
  </si>
  <si>
    <t>9,493,000
Châu 49000
T07,2014
T2,2015
TB1627
4000000</t>
  </si>
  <si>
    <t>644 0202 902 235 Aribank</t>
  </si>
  <si>
    <t>Công Ty TNHH Yến Sào Việt Nam Yến Quân</t>
  </si>
  <si>
    <t>Công Ty TNHH Sản Xuất Thương Mại Glu</t>
  </si>
  <si>
    <t>Công Ty TNHH May Mặc Song Trúc</t>
  </si>
  <si>
    <t>Công Ty TNHH Kinh Doanh Phương Thảo</t>
  </si>
  <si>
    <t>Công Ty TNHH MTV XNK Phạm Nguyên
Công Ty TNHH XNK Xây Dựng Phạm Nguyên</t>
  </si>
  <si>
    <t>Công Ty TNHH Nhựa Bình Tân</t>
  </si>
  <si>
    <t>Công Ty TNHH Một Thành Viên Hưng Gia cafe</t>
  </si>
  <si>
    <t>Công Ty TNHH Thương Mại Xuất Nhập Khẩu Mỹ Hưng Long</t>
  </si>
  <si>
    <t>Công Ty TNHH Sản Xuất Thương Mại Phong Ngọc Châu</t>
  </si>
  <si>
    <t>Công Ty TNHH Một Thành Viên Gia Sư Thanh Trung</t>
  </si>
  <si>
    <t>Công Ty TNHH TM DV XD Và Trang Trí Nội Thất Quốc Đạt</t>
  </si>
  <si>
    <t xml:space="preserve"> Công Ty TNHH Gemi Media Việt Nam</t>
  </si>
  <si>
    <t>Công Ty Cổ Phần Sản Xuất Và Thương Mại Dầu Khí</t>
  </si>
  <si>
    <t>Công Ty TNHH Sen Vòi Tenova</t>
  </si>
  <si>
    <t>Công Ty TNHH Housedesign</t>
  </si>
  <si>
    <t>Công Ty TNHH Sản Xuất Thương Mại Hóa Phẩm Ngọc Tuyết</t>
  </si>
  <si>
    <t>Công Ty Cổ Phần Phát Triển Truyền Thông Giấc Mơ Việt</t>
  </si>
  <si>
    <t>Công Ty TNHH Sản Xuất Thương Mại Thời Trang Hoàng Kim</t>
  </si>
  <si>
    <t>Doanh Nghiệp Tư Nhân Internet Mỹ Nga</t>
  </si>
  <si>
    <t>Công Ty TNHH Xây Dựng Thương Mại Dịch Vụ Phát Triển Độc Lập 68</t>
  </si>
  <si>
    <t>Công Ty TNHH SX TM DV Tư Vấn Zanext</t>
  </si>
  <si>
    <t>Công Ty TNHH MTV SX TM DV Gia Khang</t>
  </si>
  <si>
    <t>Công Ty TNHH MTV Linh Gia Bảo</t>
  </si>
  <si>
    <t>Gò Vấp</t>
  </si>
  <si>
    <t>126 Triệu Quang Phục, Phường 11, Quận 5, TP.HCM</t>
  </si>
  <si>
    <t>Số 84/47 Tân Sơn Nhì, Phường Tân Sơn Nhì, Quận Tân Phú, Tp.HCM</t>
  </si>
  <si>
    <t>Số 295/2 Lê Văn Thọ, Phường 9, Quận Gò Vấp, Tp. HCM</t>
  </si>
  <si>
    <t>855 Hoàng Sa, Phường 09, Quận 3, TP. HCM</t>
  </si>
  <si>
    <t>102 Hồng Hà, Phường 2, Quận Tân Bình, Tp. HCM</t>
  </si>
  <si>
    <t>132 Miếu Gò Xoài, Phường Bình Hưng Hòa A, Quận Bình Tân, Tp. HCM</t>
  </si>
  <si>
    <t>Số 26 đường Cao Triều Phát, Khu Phố Hưng Gia 3 Phú Mỹ Hưng, Phường Tân Phong, Quận 7, TP. HCM</t>
  </si>
  <si>
    <t>213A Hiền Vương, Phường Phú Thạnh, Quận Tân Phú, TP.HCM</t>
  </si>
  <si>
    <t>506/48 Lạc Long Quân, Phường 5, Quận 11, TP.HCM</t>
  </si>
  <si>
    <t>A8/1 Tổ 9, Ấp 1A, xã Vĩnh Lộc B, Huyện Bình Chánh, Tp. HCM
B8/17 Võ Văn Vân, Ấp 2A, Xã Vĩnh Lộc B, Huyện Bình Chánh, TP. HCM</t>
  </si>
  <si>
    <t>86/6/20B Âu Cơ, Phường 09, Quận Tân Bình, Tp. HCM</t>
  </si>
  <si>
    <t>114 Bàu Cát 1, Phường 12, 
Quận Tân Bình, Thành phố Hồ Chí Minh</t>
  </si>
  <si>
    <t>Tầng 3, Khu A, Toà nhà Indochina Park Tower,
 Số 04 Nguyễn Đình Chiểu, P. Đa Kao, Q.1, TP. HCM</t>
  </si>
  <si>
    <t>Số 511/11 Đường Lê Văn Khương, Tổ 56, Kp. 5, P. Hiệp Thành, Q. 12, Tp. HCM</t>
  </si>
  <si>
    <t>87 Thảo Điền, Phường Thảo Điền, Quận 2, TP. HCM</t>
  </si>
  <si>
    <t>F4/33/3A1 Tổ 9, Ấp 6, Xã Vĩnh Lộc A, Huyện Bình Chánh, TP.HCM</t>
  </si>
  <si>
    <t>28 Trương Quốc Dung, Phường 8, Quận Phú Nhuận, TP. HCM</t>
  </si>
  <si>
    <t>71/8 ấp 1, Xã Xuân Thới Sơn,
 Huyện Hóc Môn, TP. HCM</t>
  </si>
  <si>
    <t>445 Tân Thới Hiệp 21, P. Tân Thới Hiệp, Q. 12, TP. HCM</t>
  </si>
  <si>
    <t>25/7 F1 Nguyễn Thị Thử, Tổ 13, ấp 3, Xã Xuân Thới Sơn,
 Huyện Hóc Môn, TP. HCM</t>
  </si>
  <si>
    <t>2822/3B Đường An Phú Đông 27, phường An Phú Đông, Quận 12, Tp. HCM</t>
  </si>
  <si>
    <t>1516A Hồng Lạc, Phường 10, Quận Tân Bình,
 Tp. HCM</t>
  </si>
  <si>
    <t xml:space="preserve">95/86/14 Đinh Tiên Hoàng, P. 3, 
Q. Bình Thạnh, TP. HCM </t>
  </si>
  <si>
    <t>0313229510</t>
  </si>
  <si>
    <t>0313241564</t>
  </si>
  <si>
    <t>0313227376</t>
  </si>
  <si>
    <t>0313237092</t>
  </si>
  <si>
    <t>0312587030</t>
  </si>
  <si>
    <t>0313218702</t>
  </si>
  <si>
    <t>0313224495</t>
  </si>
  <si>
    <t>0313238138</t>
  </si>
  <si>
    <t>0313232312</t>
  </si>
  <si>
    <t>0313232898</t>
  </si>
  <si>
    <t>0313195621</t>
  </si>
  <si>
    <t>0313242670</t>
  </si>
  <si>
    <t>0313240169</t>
  </si>
  <si>
    <t>0312963743</t>
  </si>
  <si>
    <t>0313250858</t>
  </si>
  <si>
    <t>0313228387</t>
  </si>
  <si>
    <t>0313254757</t>
  </si>
  <si>
    <t>0313251379</t>
  </si>
  <si>
    <t>0313246467</t>
  </si>
  <si>
    <t>0313237896</t>
  </si>
  <si>
    <t>0313206898</t>
  </si>
  <si>
    <t>0312916479</t>
  </si>
  <si>
    <t>0313247679</t>
  </si>
  <si>
    <t>Đỗ Tú Quân</t>
  </si>
  <si>
    <t>0909 881 328</t>
  </si>
  <si>
    <t>Nguyễn Thị Huệ Anh</t>
  </si>
  <si>
    <t>0938 872 833</t>
  </si>
  <si>
    <t>Võ Thị Trúc</t>
  </si>
  <si>
    <t>0906 356 939</t>
  </si>
  <si>
    <t>Nguyễn Ngọc Qúy</t>
  </si>
  <si>
    <t>01269 576 489</t>
  </si>
  <si>
    <t>Phạm Thế Bảo</t>
  </si>
  <si>
    <t>0906 843 456</t>
  </si>
  <si>
    <t>Châu Văn Tám</t>
  </si>
  <si>
    <t>0938 227 078</t>
  </si>
  <si>
    <t>Nguyễn Hồng Nam</t>
  </si>
  <si>
    <t>0937 930 333</t>
  </si>
  <si>
    <t>Nhan Khôn Mỹ</t>
  </si>
  <si>
    <t>0908 221 498</t>
  </si>
  <si>
    <t>Đỗ Xuân Phong</t>
  </si>
  <si>
    <t>0919 006 275</t>
  </si>
  <si>
    <t>Lương Thanh Trung</t>
  </si>
  <si>
    <t>0918 191 969 - 
0902 839 909</t>
  </si>
  <si>
    <t>Phạm Trí Thức</t>
  </si>
  <si>
    <t>0909 091 357</t>
  </si>
  <si>
    <t>Nguyễn Lê Khoa</t>
  </si>
  <si>
    <t>0936 002335</t>
  </si>
  <si>
    <t>Nguyễn Quốc Khánh</t>
  </si>
  <si>
    <t>0937 339 399</t>
  </si>
  <si>
    <t>Nguyễn Quốc Thành</t>
  </si>
  <si>
    <t>0973 990 339</t>
  </si>
  <si>
    <t>Tiêu Ngọc Tuyết</t>
  </si>
  <si>
    <t>0945 255 014</t>
  </si>
  <si>
    <t>Nguyễn Trung Dũng</t>
  </si>
  <si>
    <t>0939 849 101</t>
  </si>
  <si>
    <t>Nguyễn Văn Khối</t>
  </si>
  <si>
    <t>0907 878 512</t>
  </si>
  <si>
    <t>Traần Thị Đông</t>
  </si>
  <si>
    <t>0978 030 638</t>
  </si>
  <si>
    <t>Nguyễn Ngọc Anh</t>
  </si>
  <si>
    <t>0937 744 668</t>
  </si>
  <si>
    <t>Nguyễn Duy Nam</t>
  </si>
  <si>
    <t>Phạm Thị Thùy Loan</t>
  </si>
  <si>
    <t>Trần Thị Ngọc Linh</t>
  </si>
  <si>
    <t>0902 748 387</t>
  </si>
  <si>
    <t>yenquan.vn@gmail.com</t>
  </si>
  <si>
    <t>phamnguyenimex@gmail.com</t>
  </si>
  <si>
    <t>anhtam.mc2007@gmail.com</t>
  </si>
  <si>
    <t>thuc.import@gmail.com</t>
  </si>
  <si>
    <t>info@housedesign.vn</t>
  </si>
  <si>
    <t>giayzanext.gmail.com</t>
  </si>
  <si>
    <t>thanh.doanduc@gmail.com</t>
  </si>
  <si>
    <t>400
1-10: 800
11-20: 1.200</t>
  </si>
  <si>
    <t>MP: 05/2015
400
1-10: 800
11-20: 1.200
21-30: 1.600
Thêm 20 hđ 31</t>
  </si>
  <si>
    <t>MP: 04/2015
1.000.000( 2015)
Từ năm thứ 2 : 1.200</t>
  </si>
  <si>
    <t xml:space="preserve">MP: 04/2015
300
1-10: 700
11-20: 1.000
21-30: 1.600
thêm 20 hđ 31
</t>
  </si>
  <si>
    <t xml:space="preserve">MP HSBĐ
300
1-5: 500
6-10: 700
11-15: 900
16-20: 1.100
21-30: 1.300
Thêm 20 hđ 31
</t>
  </si>
  <si>
    <t>MPBCTC, QTT Khi giải thể nếu trên 3 năm
MP HSBĐ
MP 04/2015
800
1-10: 1.000
thêm 20 hđ 11</t>
  </si>
  <si>
    <t>MP: 04/2015
400
1-20: 800
21-30: 1.00
31-40: 1.200
thêm 20 từ hđ 31</t>
  </si>
  <si>
    <t>MP: 05/2015
400
1-10: 800
11-20: 1.200
20-30: 1.600
Thêm 20 hđ 31</t>
  </si>
  <si>
    <t>300
1-10: 600
11-20: 1.000
21-30: 1.300
Thêm 20 hđ 31</t>
  </si>
  <si>
    <t>300
1-10: 1.000
11-20: 1.400
21-30: 1.800
Thêm 20 hd 31</t>
  </si>
  <si>
    <t>MP: 04/2015
400
1-10: 800
11-20: 1.200
21-30: 1.600
Thêm 20 hđ 31</t>
  </si>
  <si>
    <t>400
1-10: 700
11-20: 1.200
Thêm 20 hđ 21</t>
  </si>
  <si>
    <t xml:space="preserve">Niên </t>
  </si>
  <si>
    <t>Kiều</t>
  </si>
  <si>
    <t>Kỳ</t>
  </si>
  <si>
    <t>Huyền Thảo</t>
  </si>
  <si>
    <t>Yến</t>
  </si>
  <si>
    <t>Bằng</t>
  </si>
  <si>
    <t>Táo</t>
  </si>
  <si>
    <t>Huy</t>
  </si>
  <si>
    <t>Phương</t>
  </si>
  <si>
    <t>Quế</t>
  </si>
  <si>
    <t>cty</t>
  </si>
  <si>
    <t>Quyên</t>
  </si>
  <si>
    <t>Tuyền</t>
  </si>
  <si>
    <t>Trân thị Lư</t>
  </si>
  <si>
    <t>7911443547</t>
  </si>
  <si>
    <t>20/05/2015( Đông Á C. Ngọc)</t>
  </si>
  <si>
    <t>15/05/2015( Đông Á C. Ngọc)</t>
  </si>
  <si>
    <t>Thu dư 1tr2 của khách hàng</t>
  </si>
  <si>
    <t>C. Tuyết</t>
  </si>
  <si>
    <t>A. Tâm</t>
  </si>
  <si>
    <t>Trường</t>
  </si>
  <si>
    <r>
      <t xml:space="preserve">Công ty TNHH TM DV Tin Học Việt Lan
</t>
    </r>
    <r>
      <rPr>
        <b/>
        <sz val="10"/>
        <color rgb="FFFF0000"/>
        <rFont val="Times New Roman"/>
        <family val="1"/>
      </rPr>
      <t>Công Ty TNHH TM DV Hoàng An Phúc</t>
    </r>
  </si>
  <si>
    <t>Tí</t>
  </si>
  <si>
    <t>THU 800K PHÍ bctc VAY t05</t>
  </si>
  <si>
    <t>29/05/15( Đông Á C. Ngọc)</t>
  </si>
  <si>
    <t>29/5/15(Đông Á C. Ngọc)</t>
  </si>
</sst>
</file>

<file path=xl/styles.xml><?xml version="1.0" encoding="utf-8"?>
<styleSheet xmlns="http://schemas.openxmlformats.org/spreadsheetml/2006/main">
  <numFmts count="32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£&quot;#,##0.00;\-&quot;£&quot;#,##0.00"/>
    <numFmt numFmtId="165" formatCode="_-* #,##0_-;\-* #,##0_-;_-* &quot;-&quot;_-;_-@_-"/>
    <numFmt numFmtId="166" formatCode="_-* #,##0.00_-;\-* #,##0.00_-;_-* &quot;-&quot;??_-;_-@_-"/>
    <numFmt numFmtId="167" formatCode="_(* #,##0_);_(* \(#,##0\);_(* &quot;-&quot;??_);_(@_)"/>
    <numFmt numFmtId="168" formatCode="_-&quot;$&quot;* #,##0_-;\-&quot;$&quot;* #,##0_-;_-&quot;$&quot;* &quot;-&quot;_-;_-@_-"/>
    <numFmt numFmtId="169" formatCode="_-&quot;$&quot;* #,##0.00_-;\-&quot;$&quot;* #,##0.00_-;_-&quot;$&quot;* &quot;-&quot;??_-;_-@_-"/>
    <numFmt numFmtId="170" formatCode="&quot;\&quot;#,##0;[Red]&quot;\&quot;\-#,##0"/>
    <numFmt numFmtId="171" formatCode="&quot;\&quot;#,##0.00;[Red]&quot;\&quot;\-#,##0.00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0.0"/>
    <numFmt numFmtId="176" formatCode="_-* #,##0\ &quot;€&quot;_-;\-* #,##0\ &quot;€&quot;_-;_-* &quot;-&quot;\ &quot;€&quot;_-;_-@_-"/>
    <numFmt numFmtId="177" formatCode="#,##0\ &quot;F&quot;;[Red]\-#,##0\ &quot;F&quot;"/>
    <numFmt numFmtId="178" formatCode="#,##0.00\ &quot;F&quot;;\-#,##0.00\ &quot;F&quot;"/>
    <numFmt numFmtId="180" formatCode="0.000"/>
    <numFmt numFmtId="181" formatCode="_(* #,##0.00000_);_(* \(#,##0.00000\);_(* &quot;-&quot;??_);_(@_)"/>
    <numFmt numFmtId="182" formatCode="_-* #,##0\ _$_-;\-* #,##0\ _$_-;_-* &quot;-&quot;??\ _$_-;_-@_-"/>
    <numFmt numFmtId="183" formatCode="0\ \ \ \ "/>
    <numFmt numFmtId="184" formatCode="_(* #,##0.00000000_);_(* \(#,##0.00000000\);_(* &quot;-&quot;??_);_(@_)"/>
    <numFmt numFmtId="185" formatCode="_ * #,##0_ ;_ * \-#,##0_ ;_ * &quot;-&quot;_ ;_ @_ "/>
    <numFmt numFmtId="186" formatCode="_ * #,##0.00_ ;_ * \-#,##0.00_ ;_ * &quot;-&quot;??_ ;_ @_ "/>
    <numFmt numFmtId="187" formatCode="00000"/>
    <numFmt numFmtId="188" formatCode="[$-F800]dddd\,\ mmmm\ dd\,\ yyyy"/>
    <numFmt numFmtId="190" formatCode="dd\/mm\/yyyy"/>
    <numFmt numFmtId="191" formatCode="mm/yy"/>
    <numFmt numFmtId="192" formatCode="[$-1010000]d/m/yyyy;@"/>
    <numFmt numFmtId="193" formatCode="dd/mm/yy"/>
  </numFmts>
  <fonts count="85">
    <font>
      <sz val="10"/>
      <name val="Arial"/>
    </font>
    <font>
      <sz val="10"/>
      <name val="Arial"/>
      <family val="2"/>
    </font>
    <font>
      <u/>
      <sz val="7.5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VNI-Times"/>
    </font>
    <font>
      <sz val="10"/>
      <name val="Courier New"/>
      <family val="3"/>
    </font>
    <font>
      <sz val="10"/>
      <name val="MS Sans Serif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family val="2"/>
      <charset val="136"/>
    </font>
    <font>
      <sz val="12"/>
      <name val="新細明體"/>
      <family val="1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ＭＳ Ｐゴシック"/>
      <family val="3"/>
      <charset val="128"/>
    </font>
    <font>
      <sz val="12"/>
      <name val="Courier"/>
      <family val="3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VNI-Times"/>
    </font>
    <font>
      <sz val="12"/>
      <name val="¹ÙÅÁÃ¼"/>
      <charset val="129"/>
    </font>
    <font>
      <sz val="12"/>
      <name val="¹UAAA¼"/>
      <family val="3"/>
      <charset val="129"/>
    </font>
    <font>
      <sz val="11"/>
      <name val="µ¸¿ò"/>
      <charset val="129"/>
    </font>
    <font>
      <b/>
      <sz val="10"/>
      <name val="Helv"/>
    </font>
    <font>
      <b/>
      <sz val="12"/>
      <name val="Helv"/>
    </font>
    <font>
      <b/>
      <sz val="11"/>
      <name val="Helv"/>
    </font>
    <font>
      <sz val="10"/>
      <name val="VNI-Helve-Condense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6"/>
      <color indexed="81"/>
      <name val="Tahoma"/>
      <family val="2"/>
    </font>
    <font>
      <sz val="18"/>
      <color indexed="81"/>
      <name val="Tahoma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8"/>
      <name val="Arial"/>
      <family val="2"/>
    </font>
    <font>
      <sz val="18"/>
      <name val="Times New Roman"/>
      <family val="1"/>
    </font>
    <font>
      <b/>
      <sz val="9"/>
      <color indexed="81"/>
      <name val="Tahoma"/>
      <family val="2"/>
    </font>
    <font>
      <b/>
      <sz val="8"/>
      <name val="Times New Roman"/>
      <family val="1"/>
    </font>
    <font>
      <sz val="8"/>
      <name val="Times New Roman"/>
      <family val="1"/>
    </font>
    <font>
      <b/>
      <sz val="18"/>
      <name val="Times New Roman"/>
      <family val="1"/>
    </font>
    <font>
      <u/>
      <sz val="10"/>
      <color indexed="12"/>
      <name val="Arial"/>
      <family val="2"/>
    </font>
    <font>
      <b/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name val="Times New Roman"/>
      <family val="1"/>
    </font>
    <font>
      <u/>
      <sz val="10"/>
      <name val="Arial"/>
      <family val="2"/>
    </font>
    <font>
      <u/>
      <sz val="10"/>
      <name val="Calibri"/>
      <family val="2"/>
    </font>
    <font>
      <sz val="10"/>
      <color indexed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3"/>
    </font>
    <font>
      <sz val="11"/>
      <color theme="1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u/>
      <sz val="10"/>
      <color theme="10"/>
      <name val="Times New Roman"/>
      <family val="1"/>
    </font>
    <font>
      <u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Arial"/>
      <family val="2"/>
    </font>
    <font>
      <u/>
      <sz val="10"/>
      <color rgb="FFFF000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b/>
      <u/>
      <sz val="10"/>
      <color theme="10"/>
      <name val="Calibri"/>
      <family val="2"/>
    </font>
    <font>
      <b/>
      <sz val="11"/>
      <color rgb="FFFF0000"/>
      <name val="Times New Roman"/>
      <family val="1"/>
    </font>
    <font>
      <b/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sz val="11"/>
      <color theme="3" tint="0.39997558519241921"/>
      <name val="Times New Roman"/>
      <family val="1"/>
    </font>
    <font>
      <sz val="10"/>
      <color theme="3" tint="0.39997558519241921"/>
      <name val="Times New Roman"/>
      <family val="1"/>
    </font>
    <font>
      <b/>
      <sz val="10"/>
      <color theme="3" tint="0.39997558519241921"/>
      <name val="Times New Roman"/>
      <family val="1"/>
    </font>
    <font>
      <u/>
      <sz val="10"/>
      <color theme="3" tint="0.39997558519241921"/>
      <name val="Calibri"/>
      <family val="2"/>
    </font>
    <font>
      <u/>
      <sz val="11"/>
      <color rgb="FFFF0000"/>
      <name val="Calibri"/>
      <family val="2"/>
    </font>
    <font>
      <b/>
      <sz val="12"/>
      <color theme="1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10"/>
      <color rgb="FF00B0F0"/>
      <name val="Times New Roman"/>
      <family val="1"/>
    </font>
    <font>
      <u/>
      <sz val="11"/>
      <color theme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8">
    <xf numFmtId="0" fontId="0" fillId="0" borderId="0"/>
    <xf numFmtId="168" fontId="6" fillId="0" borderId="0" applyFont="0" applyFill="0" applyBorder="0" applyAlignment="0" applyProtection="0"/>
    <xf numFmtId="42" fontId="20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6" fillId="0" borderId="0" applyFont="0" applyFill="0" applyBorder="0" applyAlignment="0" applyProtection="0"/>
    <xf numFmtId="42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6" fillId="0" borderId="0" applyFont="0" applyFill="0" applyBorder="0" applyAlignment="0" applyProtection="0"/>
    <xf numFmtId="41" fontId="20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8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21" fillId="0" borderId="0" applyFont="0" applyFill="0" applyBorder="0" applyAlignment="0" applyProtection="0"/>
    <xf numFmtId="182" fontId="6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22" fillId="0" borderId="0" applyFont="0" applyFill="0" applyBorder="0" applyAlignment="0" applyProtection="0"/>
    <xf numFmtId="184" fontId="6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22" fillId="0" borderId="0" applyFont="0" applyFill="0" applyBorder="0" applyAlignment="0" applyProtection="0"/>
    <xf numFmtId="185" fontId="21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2" fillId="0" borderId="0" applyFont="0" applyFill="0" applyBorder="0" applyAlignment="0" applyProtection="0"/>
    <xf numFmtId="186" fontId="21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3" fillId="0" borderId="0"/>
    <xf numFmtId="0" fontId="22" fillId="0" borderId="0"/>
    <xf numFmtId="0" fontId="23" fillId="0" borderId="0"/>
    <xf numFmtId="0" fontId="24" fillId="0" borderId="0"/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5" fillId="2" borderId="0" applyNumberFormat="0" applyBorder="0" applyAlignment="0" applyProtection="0"/>
    <xf numFmtId="0" fontId="25" fillId="0" borderId="0">
      <alignment horizontal="left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/>
    <xf numFmtId="10" fontId="5" fillId="3" borderId="3" applyNumberFormat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6" fillId="0" borderId="4"/>
    <xf numFmtId="177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64" fontId="7" fillId="0" borderId="0"/>
    <xf numFmtId="8" fontId="53" fillId="0" borderId="0"/>
    <xf numFmtId="192" fontId="52" fillId="0" borderId="0"/>
    <xf numFmtId="0" fontId="53" fillId="0" borderId="0"/>
    <xf numFmtId="187" fontId="54" fillId="0" borderId="0"/>
    <xf numFmtId="0" fontId="53" fillId="0" borderId="0"/>
    <xf numFmtId="10" fontId="4" fillId="0" borderId="0" applyFont="0" applyFill="0" applyBorder="0" applyAlignment="0" applyProtection="0"/>
    <xf numFmtId="9" fontId="8" fillId="0" borderId="5" applyNumberFormat="0" applyBorder="0"/>
    <xf numFmtId="41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0" fontId="26" fillId="0" borderId="0"/>
    <xf numFmtId="183" fontId="27" fillId="0" borderId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5" fillId="0" borderId="0"/>
    <xf numFmtId="0" fontId="12" fillId="0" borderId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6" fillId="0" borderId="0"/>
    <xf numFmtId="168" fontId="13" fillId="0" borderId="0" applyFont="0" applyFill="0" applyBorder="0" applyAlignment="0" applyProtection="0"/>
    <xf numFmtId="176" fontId="17" fillId="0" borderId="0" applyFont="0" applyFill="0" applyBorder="0" applyAlignment="0" applyProtection="0"/>
    <xf numFmtId="169" fontId="13" fillId="0" borderId="0" applyFont="0" applyFill="0" applyBorder="0" applyAlignment="0" applyProtection="0"/>
  </cellStyleXfs>
  <cellXfs count="706">
    <xf numFmtId="0" fontId="0" fillId="0" borderId="0" xfId="0"/>
    <xf numFmtId="0" fontId="37" fillId="0" borderId="3" xfId="0" applyFont="1" applyFill="1" applyBorder="1" applyAlignment="1">
      <alignment vertical="center"/>
    </xf>
    <xf numFmtId="0" fontId="37" fillId="0" borderId="3" xfId="0" applyFont="1" applyBorder="1" applyAlignment="1">
      <alignment vertical="center" wrapText="1"/>
    </xf>
    <xf numFmtId="0" fontId="34" fillId="0" borderId="0" xfId="0" applyFont="1" applyAlignment="1"/>
    <xf numFmtId="43" fontId="42" fillId="7" borderId="6" xfId="38" applyFont="1" applyFill="1" applyBorder="1" applyAlignment="1">
      <alignment horizontal="center" vertical="center" wrapText="1"/>
    </xf>
    <xf numFmtId="43" fontId="42" fillId="8" borderId="6" xfId="38" applyFont="1" applyFill="1" applyBorder="1" applyAlignment="1">
      <alignment horizontal="center" vertical="center" wrapText="1"/>
    </xf>
    <xf numFmtId="167" fontId="42" fillId="7" borderId="6" xfId="38" applyNumberFormat="1" applyFont="1" applyFill="1" applyBorder="1" applyAlignment="1">
      <alignment horizontal="center" vertical="center" wrapText="1"/>
    </xf>
    <xf numFmtId="167" fontId="42" fillId="8" borderId="6" xfId="38" applyNumberFormat="1" applyFont="1" applyFill="1" applyBorder="1" applyAlignment="1">
      <alignment horizontal="center" vertical="center" wrapText="1"/>
    </xf>
    <xf numFmtId="188" fontId="42" fillId="7" borderId="6" xfId="38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3" fontId="42" fillId="7" borderId="6" xfId="0" applyNumberFormat="1" applyFont="1" applyFill="1" applyBorder="1" applyAlignment="1">
      <alignment horizontal="center" vertical="center" wrapText="1"/>
    </xf>
    <xf numFmtId="0" fontId="56" fillId="9" borderId="3" xfId="0" applyFont="1" applyFill="1" applyBorder="1" applyAlignment="1">
      <alignment vertical="center" wrapText="1"/>
    </xf>
    <xf numFmtId="3" fontId="42" fillId="6" borderId="6" xfId="0" applyNumberFormat="1" applyFont="1" applyFill="1" applyBorder="1" applyAlignment="1">
      <alignment horizontal="center" vertical="center" wrapText="1"/>
    </xf>
    <xf numFmtId="3" fontId="42" fillId="8" borderId="6" xfId="0" applyNumberFormat="1" applyFont="1" applyFill="1" applyBorder="1" applyAlignment="1">
      <alignment horizontal="center" vertical="center" wrapText="1"/>
    </xf>
    <xf numFmtId="3" fontId="42" fillId="0" borderId="3" xfId="0" applyNumberFormat="1" applyFont="1" applyFill="1" applyBorder="1" applyAlignment="1">
      <alignment horizontal="center" vertical="center" wrapText="1"/>
    </xf>
    <xf numFmtId="0" fontId="42" fillId="8" borderId="6" xfId="0" applyFont="1" applyFill="1" applyBorder="1" applyAlignment="1">
      <alignment horizontal="center" vertical="center" wrapText="1"/>
    </xf>
    <xf numFmtId="14" fontId="42" fillId="8" borderId="6" xfId="38" applyNumberFormat="1" applyFont="1" applyFill="1" applyBorder="1" applyAlignment="1">
      <alignment horizontal="center" vertical="center" wrapText="1"/>
    </xf>
    <xf numFmtId="0" fontId="44" fillId="0" borderId="3" xfId="0" applyFont="1" applyBorder="1" applyAlignment="1">
      <alignment vertical="center" wrapText="1"/>
    </xf>
    <xf numFmtId="0" fontId="44" fillId="0" borderId="3" xfId="0" applyFont="1" applyBorder="1" applyAlignment="1">
      <alignment horizontal="left" vertical="center" wrapText="1"/>
    </xf>
    <xf numFmtId="0" fontId="4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43" fillId="7" borderId="3" xfId="0" applyFont="1" applyFill="1" applyBorder="1" applyAlignment="1">
      <alignment wrapText="1"/>
    </xf>
    <xf numFmtId="0" fontId="43" fillId="7" borderId="7" xfId="0" applyFont="1" applyFill="1" applyBorder="1" applyAlignment="1">
      <alignment wrapText="1"/>
    </xf>
    <xf numFmtId="0" fontId="43" fillId="0" borderId="0" xfId="0" applyFont="1" applyFill="1" applyAlignment="1">
      <alignment wrapText="1"/>
    </xf>
    <xf numFmtId="0" fontId="43" fillId="0" borderId="0" xfId="0" applyFont="1" applyAlignment="1">
      <alignment wrapText="1"/>
    </xf>
    <xf numFmtId="49" fontId="43" fillId="0" borderId="0" xfId="0" applyNumberFormat="1" applyFont="1" applyAlignment="1">
      <alignment wrapText="1"/>
    </xf>
    <xf numFmtId="167" fontId="43" fillId="0" borderId="0" xfId="38" applyNumberFormat="1" applyFont="1" applyAlignment="1">
      <alignment wrapText="1"/>
    </xf>
    <xf numFmtId="0" fontId="59" fillId="0" borderId="0" xfId="0" applyFont="1" applyAlignment="1">
      <alignment horizontal="left" wrapText="1"/>
    </xf>
    <xf numFmtId="0" fontId="43" fillId="0" borderId="0" xfId="0" applyFont="1" applyAlignment="1">
      <alignment horizontal="center" wrapText="1"/>
    </xf>
    <xf numFmtId="0" fontId="36" fillId="0" borderId="0" xfId="0" applyFont="1" applyFill="1" applyAlignment="1"/>
    <xf numFmtId="0" fontId="36" fillId="0" borderId="3" xfId="0" applyFont="1" applyFill="1" applyBorder="1" applyAlignment="1">
      <alignment vertical="center"/>
    </xf>
    <xf numFmtId="0" fontId="38" fillId="0" borderId="3" xfId="0" applyFont="1" applyFill="1" applyBorder="1" applyAlignment="1">
      <alignment vertical="center"/>
    </xf>
    <xf numFmtId="3" fontId="36" fillId="0" borderId="3" xfId="0" applyNumberFormat="1" applyFont="1" applyFill="1" applyBorder="1" applyAlignment="1">
      <alignment vertical="center"/>
    </xf>
    <xf numFmtId="0" fontId="37" fillId="5" borderId="3" xfId="0" applyFont="1" applyFill="1" applyBorder="1" applyAlignment="1">
      <alignment vertical="center"/>
    </xf>
    <xf numFmtId="0" fontId="37" fillId="9" borderId="3" xfId="0" applyFont="1" applyFill="1" applyBorder="1" applyAlignment="1">
      <alignment vertical="center"/>
    </xf>
    <xf numFmtId="3" fontId="34" fillId="5" borderId="3" xfId="0" applyNumberFormat="1" applyFont="1" applyFill="1" applyBorder="1" applyAlignment="1">
      <alignment vertical="center"/>
    </xf>
    <xf numFmtId="3" fontId="34" fillId="0" borderId="3" xfId="0" applyNumberFormat="1" applyFont="1" applyFill="1" applyBorder="1" applyAlignment="1">
      <alignment vertical="center"/>
    </xf>
    <xf numFmtId="0" fontId="34" fillId="0" borderId="0" xfId="0" applyFont="1" applyFill="1" applyAlignment="1"/>
    <xf numFmtId="3" fontId="55" fillId="5" borderId="3" xfId="0" applyNumberFormat="1" applyFont="1" applyFill="1" applyBorder="1" applyAlignment="1">
      <alignment vertical="center"/>
    </xf>
    <xf numFmtId="0" fontId="55" fillId="0" borderId="0" xfId="0" applyFont="1" applyAlignment="1"/>
    <xf numFmtId="0" fontId="55" fillId="0" borderId="3" xfId="0" applyFont="1" applyFill="1" applyBorder="1" applyAlignment="1">
      <alignment vertical="center"/>
    </xf>
    <xf numFmtId="3" fontId="55" fillId="9" borderId="3" xfId="0" applyNumberFormat="1" applyFont="1" applyFill="1" applyBorder="1" applyAlignment="1">
      <alignment vertical="center"/>
    </xf>
    <xf numFmtId="0" fontId="55" fillId="9" borderId="0" xfId="0" applyFont="1" applyFill="1" applyAlignment="1"/>
    <xf numFmtId="0" fontId="34" fillId="9" borderId="3" xfId="0" applyFont="1" applyFill="1" applyBorder="1" applyAlignment="1">
      <alignment vertical="center"/>
    </xf>
    <xf numFmtId="167" fontId="34" fillId="7" borderId="3" xfId="38" applyNumberFormat="1" applyFont="1" applyFill="1" applyBorder="1" applyAlignment="1">
      <alignment vertical="center"/>
    </xf>
    <xf numFmtId="0" fontId="34" fillId="0" borderId="3" xfId="0" applyFont="1" applyFill="1" applyBorder="1" applyAlignment="1">
      <alignment vertical="center"/>
    </xf>
    <xf numFmtId="0" fontId="56" fillId="9" borderId="3" xfId="0" applyFont="1" applyFill="1" applyBorder="1" applyAlignment="1">
      <alignment vertical="center"/>
    </xf>
    <xf numFmtId="0" fontId="56" fillId="0" borderId="0" xfId="0" applyFont="1" applyAlignment="1"/>
    <xf numFmtId="0" fontId="55" fillId="9" borderId="3" xfId="0" applyFont="1" applyFill="1" applyBorder="1" applyAlignment="1">
      <alignment vertical="center"/>
    </xf>
    <xf numFmtId="0" fontId="34" fillId="0" borderId="3" xfId="0" applyFont="1" applyFill="1" applyBorder="1" applyAlignment="1">
      <alignment vertical="center" wrapText="1"/>
    </xf>
    <xf numFmtId="0" fontId="34" fillId="0" borderId="3" xfId="0" quotePrefix="1" applyFont="1" applyFill="1" applyBorder="1" applyAlignment="1">
      <alignment vertical="center"/>
    </xf>
    <xf numFmtId="0" fontId="34" fillId="9" borderId="3" xfId="0" applyFont="1" applyFill="1" applyBorder="1" applyAlignment="1">
      <alignment vertical="center" wrapText="1"/>
    </xf>
    <xf numFmtId="0" fontId="43" fillId="0" borderId="0" xfId="0" applyFont="1" applyBorder="1" applyAlignment="1">
      <alignment wrapText="1"/>
    </xf>
    <xf numFmtId="3" fontId="42" fillId="0" borderId="3" xfId="0" applyNumberFormat="1" applyFont="1" applyFill="1" applyBorder="1" applyAlignment="1">
      <alignment horizontal="left" vertical="center" wrapText="1"/>
    </xf>
    <xf numFmtId="49" fontId="42" fillId="0" borderId="3" xfId="0" applyNumberFormat="1" applyFont="1" applyFill="1" applyBorder="1" applyAlignment="1">
      <alignment horizontal="center" vertical="center" wrapText="1"/>
    </xf>
    <xf numFmtId="3" fontId="59" fillId="0" borderId="3" xfId="0" applyNumberFormat="1" applyFont="1" applyFill="1" applyBorder="1" applyAlignment="1">
      <alignment horizontal="left" vertical="center" wrapText="1"/>
    </xf>
    <xf numFmtId="0" fontId="56" fillId="0" borderId="3" xfId="0" applyFont="1" applyFill="1" applyBorder="1" applyAlignment="1">
      <alignment vertical="center"/>
    </xf>
    <xf numFmtId="0" fontId="56" fillId="0" borderId="0" xfId="0" applyFont="1" applyFill="1" applyAlignment="1"/>
    <xf numFmtId="3" fontId="55" fillId="0" borderId="3" xfId="0" applyNumberFormat="1" applyFont="1" applyFill="1" applyBorder="1" applyAlignment="1">
      <alignment vertical="center"/>
    </xf>
    <xf numFmtId="0" fontId="55" fillId="0" borderId="0" xfId="0" applyFont="1" applyFill="1" applyAlignment="1"/>
    <xf numFmtId="0" fontId="56" fillId="0" borderId="3" xfId="0" applyFont="1" applyFill="1" applyBorder="1" applyAlignment="1">
      <alignment vertical="center" wrapText="1"/>
    </xf>
    <xf numFmtId="0" fontId="56" fillId="0" borderId="3" xfId="0" quotePrefix="1" applyFont="1" applyFill="1" applyBorder="1" applyAlignment="1">
      <alignment vertical="center"/>
    </xf>
    <xf numFmtId="0" fontId="55" fillId="0" borderId="3" xfId="0" quotePrefix="1" applyFont="1" applyFill="1" applyBorder="1" applyAlignment="1">
      <alignment vertical="center"/>
    </xf>
    <xf numFmtId="0" fontId="55" fillId="0" borderId="3" xfId="0" applyFont="1" applyFill="1" applyBorder="1" applyAlignment="1">
      <alignment vertical="center" wrapText="1"/>
    </xf>
    <xf numFmtId="0" fontId="60" fillId="0" borderId="3" xfId="47" applyFont="1" applyFill="1" applyBorder="1" applyAlignment="1" applyProtection="1">
      <alignment vertical="center" wrapText="1"/>
    </xf>
    <xf numFmtId="0" fontId="61" fillId="0" borderId="3" xfId="47" applyFont="1" applyFill="1" applyBorder="1" applyAlignment="1" applyProtection="1">
      <alignment vertical="center" wrapText="1"/>
    </xf>
    <xf numFmtId="0" fontId="56" fillId="0" borderId="3" xfId="0" quotePrefix="1" applyFont="1" applyFill="1" applyBorder="1" applyAlignment="1">
      <alignment vertical="center" wrapText="1"/>
    </xf>
    <xf numFmtId="0" fontId="42" fillId="0" borderId="8" xfId="0" applyFont="1" applyFill="1" applyBorder="1" applyAlignment="1">
      <alignment horizontal="left" vertical="center" wrapText="1"/>
    </xf>
    <xf numFmtId="0" fontId="43" fillId="0" borderId="3" xfId="0" applyFont="1" applyFill="1" applyBorder="1" applyAlignment="1">
      <alignment wrapText="1"/>
    </xf>
    <xf numFmtId="0" fontId="34" fillId="0" borderId="3" xfId="0" applyFont="1" applyBorder="1" applyAlignment="1">
      <alignment vertical="center"/>
    </xf>
    <xf numFmtId="167" fontId="37" fillId="6" borderId="3" xfId="38" applyNumberFormat="1" applyFont="1" applyFill="1" applyBorder="1" applyAlignment="1">
      <alignment vertical="center"/>
    </xf>
    <xf numFmtId="167" fontId="37" fillId="8" borderId="3" xfId="38" applyNumberFormat="1" applyFont="1" applyFill="1" applyBorder="1" applyAlignment="1">
      <alignment vertical="center"/>
    </xf>
    <xf numFmtId="167" fontId="34" fillId="8" borderId="3" xfId="38" applyNumberFormat="1" applyFont="1" applyFill="1" applyBorder="1" applyAlignment="1">
      <alignment vertical="center"/>
    </xf>
    <xf numFmtId="14" fontId="46" fillId="8" borderId="3" xfId="38" applyNumberFormat="1" applyFont="1" applyFill="1" applyBorder="1" applyAlignment="1">
      <alignment vertical="center"/>
    </xf>
    <xf numFmtId="167" fontId="46" fillId="8" borderId="3" xfId="38" applyNumberFormat="1" applyFont="1" applyFill="1" applyBorder="1" applyAlignment="1">
      <alignment vertical="center"/>
    </xf>
    <xf numFmtId="167" fontId="37" fillId="7" borderId="3" xfId="38" applyNumberFormat="1" applyFont="1" applyFill="1" applyBorder="1" applyAlignment="1">
      <alignment vertical="center"/>
    </xf>
    <xf numFmtId="167" fontId="46" fillId="7" borderId="3" xfId="38" applyNumberFormat="1" applyFont="1" applyFill="1" applyBorder="1" applyAlignment="1">
      <alignment vertical="center"/>
    </xf>
    <xf numFmtId="167" fontId="34" fillId="8" borderId="3" xfId="0" applyNumberFormat="1" applyFont="1" applyFill="1" applyBorder="1" applyAlignment="1">
      <alignment vertical="center"/>
    </xf>
    <xf numFmtId="14" fontId="37" fillId="8" borderId="3" xfId="38" applyNumberFormat="1" applyFont="1" applyFill="1" applyBorder="1" applyAlignment="1">
      <alignment vertical="center"/>
    </xf>
    <xf numFmtId="16" fontId="37" fillId="7" borderId="3" xfId="0" applyNumberFormat="1" applyFont="1" applyFill="1" applyBorder="1" applyAlignment="1">
      <alignment vertical="center"/>
    </xf>
    <xf numFmtId="0" fontId="37" fillId="8" borderId="3" xfId="0" applyFont="1" applyFill="1" applyBorder="1" applyAlignment="1">
      <alignment vertical="center"/>
    </xf>
    <xf numFmtId="0" fontId="37" fillId="7" borderId="3" xfId="0" applyFont="1" applyFill="1" applyBorder="1" applyAlignment="1">
      <alignment vertical="center"/>
    </xf>
    <xf numFmtId="167" fontId="46" fillId="10" borderId="3" xfId="38" applyNumberFormat="1" applyFont="1" applyFill="1" applyBorder="1" applyAlignment="1">
      <alignment vertical="center"/>
    </xf>
    <xf numFmtId="3" fontId="34" fillId="0" borderId="3" xfId="0" applyNumberFormat="1" applyFont="1" applyBorder="1" applyAlignment="1">
      <alignment vertical="center"/>
    </xf>
    <xf numFmtId="49" fontId="37" fillId="5" borderId="3" xfId="0" quotePrefix="1" applyNumberFormat="1" applyFont="1" applyFill="1" applyBorder="1" applyAlignment="1">
      <alignment vertical="center"/>
    </xf>
    <xf numFmtId="0" fontId="37" fillId="5" borderId="3" xfId="0" quotePrefix="1" applyFont="1" applyFill="1" applyBorder="1" applyAlignment="1">
      <alignment vertical="center" wrapText="1"/>
    </xf>
    <xf numFmtId="14" fontId="37" fillId="7" borderId="3" xfId="0" applyNumberFormat="1" applyFont="1" applyFill="1" applyBorder="1" applyAlignment="1">
      <alignment vertical="center"/>
    </xf>
    <xf numFmtId="0" fontId="37" fillId="0" borderId="3" xfId="0" quotePrefix="1" applyFont="1" applyBorder="1" applyAlignment="1">
      <alignment vertical="center" wrapText="1"/>
    </xf>
    <xf numFmtId="0" fontId="37" fillId="0" borderId="3" xfId="0" applyFont="1" applyFill="1" applyBorder="1" applyAlignment="1">
      <alignment vertical="center" wrapText="1"/>
    </xf>
    <xf numFmtId="49" fontId="37" fillId="0" borderId="3" xfId="0" quotePrefix="1" applyNumberFormat="1" applyFont="1" applyFill="1" applyBorder="1" applyAlignment="1">
      <alignment vertical="center"/>
    </xf>
    <xf numFmtId="0" fontId="37" fillId="0" borderId="3" xfId="0" quotePrefix="1" applyFont="1" applyFill="1" applyBorder="1" applyAlignment="1">
      <alignment vertical="center" wrapText="1"/>
    </xf>
    <xf numFmtId="0" fontId="37" fillId="5" borderId="3" xfId="0" applyFont="1" applyFill="1" applyBorder="1" applyAlignment="1">
      <alignment vertical="center" wrapText="1"/>
    </xf>
    <xf numFmtId="0" fontId="34" fillId="5" borderId="3" xfId="0" applyNumberFormat="1" applyFont="1" applyFill="1" applyBorder="1" applyAlignment="1">
      <alignment vertical="center" wrapText="1"/>
    </xf>
    <xf numFmtId="14" fontId="37" fillId="7" borderId="3" xfId="38" applyNumberFormat="1" applyFont="1" applyFill="1" applyBorder="1" applyAlignment="1">
      <alignment vertical="center"/>
    </xf>
    <xf numFmtId="14" fontId="34" fillId="8" borderId="3" xfId="0" applyNumberFormat="1" applyFont="1" applyFill="1" applyBorder="1" applyAlignment="1">
      <alignment vertical="center"/>
    </xf>
    <xf numFmtId="3" fontId="55" fillId="0" borderId="3" xfId="0" applyNumberFormat="1" applyFont="1" applyBorder="1" applyAlignment="1">
      <alignment vertical="center"/>
    </xf>
    <xf numFmtId="0" fontId="55" fillId="0" borderId="3" xfId="0" applyFont="1" applyBorder="1" applyAlignment="1">
      <alignment vertical="center"/>
    </xf>
    <xf numFmtId="0" fontId="55" fillId="0" borderId="3" xfId="0" applyFont="1" applyBorder="1" applyAlignment="1">
      <alignment vertical="center" wrapText="1"/>
    </xf>
    <xf numFmtId="49" fontId="55" fillId="5" borderId="3" xfId="0" quotePrefix="1" applyNumberFormat="1" applyFont="1" applyFill="1" applyBorder="1" applyAlignment="1">
      <alignment vertical="center"/>
    </xf>
    <xf numFmtId="0" fontId="55" fillId="5" borderId="3" xfId="0" quotePrefix="1" applyFont="1" applyFill="1" applyBorder="1" applyAlignment="1">
      <alignment vertical="center" wrapText="1"/>
    </xf>
    <xf numFmtId="167" fontId="55" fillId="6" borderId="3" xfId="38" applyNumberFormat="1" applyFont="1" applyFill="1" applyBorder="1" applyAlignment="1">
      <alignment vertical="center"/>
    </xf>
    <xf numFmtId="167" fontId="55" fillId="8" borderId="3" xfId="38" applyNumberFormat="1" applyFont="1" applyFill="1" applyBorder="1" applyAlignment="1">
      <alignment vertical="center"/>
    </xf>
    <xf numFmtId="14" fontId="62" fillId="8" borderId="3" xfId="38" applyNumberFormat="1" applyFont="1" applyFill="1" applyBorder="1" applyAlignment="1">
      <alignment vertical="center"/>
    </xf>
    <xf numFmtId="167" fontId="62" fillId="8" borderId="3" xfId="38" applyNumberFormat="1" applyFont="1" applyFill="1" applyBorder="1" applyAlignment="1">
      <alignment vertical="center"/>
    </xf>
    <xf numFmtId="167" fontId="55" fillId="7" borderId="3" xfId="38" applyNumberFormat="1" applyFont="1" applyFill="1" applyBorder="1" applyAlignment="1">
      <alignment vertical="center"/>
    </xf>
    <xf numFmtId="167" fontId="62" fillId="7" borderId="3" xfId="38" applyNumberFormat="1" applyFont="1" applyFill="1" applyBorder="1" applyAlignment="1">
      <alignment vertical="center"/>
    </xf>
    <xf numFmtId="14" fontId="55" fillId="8" borderId="3" xfId="38" applyNumberFormat="1" applyFont="1" applyFill="1" applyBorder="1" applyAlignment="1">
      <alignment vertical="center"/>
    </xf>
    <xf numFmtId="0" fontId="55" fillId="7" borderId="3" xfId="0" applyFont="1" applyFill="1" applyBorder="1" applyAlignment="1">
      <alignment vertical="center"/>
    </xf>
    <xf numFmtId="0" fontId="55" fillId="8" borderId="3" xfId="0" applyFont="1" applyFill="1" applyBorder="1" applyAlignment="1">
      <alignment vertical="center"/>
    </xf>
    <xf numFmtId="3" fontId="55" fillId="0" borderId="3" xfId="0" applyNumberFormat="1" applyFont="1" applyFill="1" applyBorder="1" applyAlignment="1">
      <alignment vertical="center" wrapText="1"/>
    </xf>
    <xf numFmtId="3" fontId="55" fillId="5" borderId="3" xfId="0" quotePrefix="1" applyNumberFormat="1" applyFont="1" applyFill="1" applyBorder="1" applyAlignment="1">
      <alignment vertical="center" wrapText="1"/>
    </xf>
    <xf numFmtId="3" fontId="34" fillId="0" borderId="3" xfId="0" applyNumberFormat="1" applyFont="1" applyFill="1" applyBorder="1" applyAlignment="1">
      <alignment vertical="center" wrapText="1"/>
    </xf>
    <xf numFmtId="49" fontId="34" fillId="5" borderId="3" xfId="0" quotePrefix="1" applyNumberFormat="1" applyFont="1" applyFill="1" applyBorder="1" applyAlignment="1">
      <alignment vertical="center"/>
    </xf>
    <xf numFmtId="3" fontId="34" fillId="5" borderId="3" xfId="0" applyNumberFormat="1" applyFont="1" applyFill="1" applyBorder="1" applyAlignment="1">
      <alignment vertical="center" wrapText="1"/>
    </xf>
    <xf numFmtId="3" fontId="34" fillId="5" borderId="3" xfId="0" quotePrefix="1" applyNumberFormat="1" applyFont="1" applyFill="1" applyBorder="1" applyAlignment="1">
      <alignment vertical="center" wrapText="1"/>
    </xf>
    <xf numFmtId="3" fontId="55" fillId="9" borderId="3" xfId="0" applyNumberFormat="1" applyFont="1" applyFill="1" applyBorder="1" applyAlignment="1">
      <alignment vertical="center" wrapText="1"/>
    </xf>
    <xf numFmtId="49" fontId="55" fillId="9" borderId="3" xfId="0" quotePrefix="1" applyNumberFormat="1" applyFont="1" applyFill="1" applyBorder="1" applyAlignment="1">
      <alignment vertical="center"/>
    </xf>
    <xf numFmtId="49" fontId="34" fillId="0" borderId="3" xfId="0" quotePrefix="1" applyNumberFormat="1" applyFont="1" applyBorder="1" applyAlignment="1">
      <alignment vertical="center"/>
    </xf>
    <xf numFmtId="167" fontId="34" fillId="6" borderId="3" xfId="38" applyNumberFormat="1" applyFont="1" applyFill="1" applyBorder="1" applyAlignment="1">
      <alignment vertical="center"/>
    </xf>
    <xf numFmtId="0" fontId="34" fillId="0" borderId="3" xfId="0" applyFont="1" applyBorder="1" applyAlignment="1">
      <alignment vertical="center" wrapText="1"/>
    </xf>
    <xf numFmtId="0" fontId="34" fillId="5" borderId="3" xfId="0" quotePrefix="1" applyNumberFormat="1" applyFont="1" applyFill="1" applyBorder="1" applyAlignment="1">
      <alignment vertical="center" wrapText="1"/>
    </xf>
    <xf numFmtId="167" fontId="34" fillId="8" borderId="3" xfId="38" quotePrefix="1" applyNumberFormat="1" applyFont="1" applyFill="1" applyBorder="1" applyAlignment="1">
      <alignment vertical="center"/>
    </xf>
    <xf numFmtId="167" fontId="34" fillId="7" borderId="3" xfId="38" quotePrefix="1" applyNumberFormat="1" applyFont="1" applyFill="1" applyBorder="1" applyAlignment="1">
      <alignment vertical="center"/>
    </xf>
    <xf numFmtId="14" fontId="34" fillId="8" borderId="3" xfId="38" applyNumberFormat="1" applyFont="1" applyFill="1" applyBorder="1" applyAlignment="1">
      <alignment vertical="center"/>
    </xf>
    <xf numFmtId="14" fontId="34" fillId="7" borderId="3" xfId="0" applyNumberFormat="1" applyFont="1" applyFill="1" applyBorder="1" applyAlignment="1">
      <alignment vertical="center"/>
    </xf>
    <xf numFmtId="0" fontId="34" fillId="8" borderId="3" xfId="0" applyFont="1" applyFill="1" applyBorder="1" applyAlignment="1">
      <alignment vertical="center"/>
    </xf>
    <xf numFmtId="0" fontId="34" fillId="7" borderId="3" xfId="0" applyFont="1" applyFill="1" applyBorder="1" applyAlignment="1">
      <alignment vertical="center"/>
    </xf>
    <xf numFmtId="49" fontId="34" fillId="5" borderId="3" xfId="0" applyNumberFormat="1" applyFont="1" applyFill="1" applyBorder="1" applyAlignment="1">
      <alignment vertical="center"/>
    </xf>
    <xf numFmtId="14" fontId="37" fillId="8" borderId="3" xfId="0" applyNumberFormat="1" applyFont="1" applyFill="1" applyBorder="1" applyAlignment="1">
      <alignment vertical="center"/>
    </xf>
    <xf numFmtId="0" fontId="37" fillId="5" borderId="3" xfId="0" quotePrefix="1" applyNumberFormat="1" applyFont="1" applyFill="1" applyBorder="1" applyAlignment="1">
      <alignment vertical="center" wrapText="1"/>
    </xf>
    <xf numFmtId="49" fontId="34" fillId="0" borderId="3" xfId="0" applyNumberFormat="1" applyFont="1" applyFill="1" applyBorder="1" applyAlignment="1">
      <alignment vertical="center"/>
    </xf>
    <xf numFmtId="1" fontId="34" fillId="0" borderId="3" xfId="0" applyNumberFormat="1" applyFont="1" applyFill="1" applyBorder="1" applyAlignment="1">
      <alignment vertical="center" wrapText="1"/>
    </xf>
    <xf numFmtId="49" fontId="37" fillId="0" borderId="3" xfId="0" applyNumberFormat="1" applyFont="1" applyFill="1" applyBorder="1" applyAlignment="1">
      <alignment vertical="center"/>
    </xf>
    <xf numFmtId="167" fontId="37" fillId="0" borderId="3" xfId="0" quotePrefix="1" applyNumberFormat="1" applyFont="1" applyBorder="1" applyAlignment="1">
      <alignment vertical="center" wrapText="1"/>
    </xf>
    <xf numFmtId="167" fontId="37" fillId="0" borderId="3" xfId="0" applyNumberFormat="1" applyFont="1" applyBorder="1" applyAlignment="1">
      <alignment vertical="center" wrapText="1"/>
    </xf>
    <xf numFmtId="3" fontId="34" fillId="8" borderId="3" xfId="0" applyNumberFormat="1" applyFont="1" applyFill="1" applyBorder="1" applyAlignment="1">
      <alignment vertical="center"/>
    </xf>
    <xf numFmtId="3" fontId="34" fillId="7" borderId="3" xfId="0" applyNumberFormat="1" applyFont="1" applyFill="1" applyBorder="1" applyAlignment="1">
      <alignment vertical="center"/>
    </xf>
    <xf numFmtId="0" fontId="47" fillId="5" borderId="3" xfId="47" applyFont="1" applyFill="1" applyBorder="1" applyAlignment="1" applyProtection="1">
      <alignment vertical="center" wrapText="1"/>
    </xf>
    <xf numFmtId="0" fontId="37" fillId="6" borderId="3" xfId="0" applyFont="1" applyFill="1" applyBorder="1" applyAlignment="1">
      <alignment vertical="center"/>
    </xf>
    <xf numFmtId="0" fontId="55" fillId="6" borderId="3" xfId="0" applyFont="1" applyFill="1" applyBorder="1" applyAlignment="1">
      <alignment vertical="center"/>
    </xf>
    <xf numFmtId="167" fontId="55" fillId="8" borderId="3" xfId="38" quotePrefix="1" applyNumberFormat="1" applyFont="1" applyFill="1" applyBorder="1" applyAlignment="1">
      <alignment vertical="center"/>
    </xf>
    <xf numFmtId="14" fontId="55" fillId="8" borderId="3" xfId="0" applyNumberFormat="1" applyFont="1" applyFill="1" applyBorder="1" applyAlignment="1">
      <alignment vertical="center"/>
    </xf>
    <xf numFmtId="167" fontId="55" fillId="8" borderId="3" xfId="0" applyNumberFormat="1" applyFont="1" applyFill="1" applyBorder="1" applyAlignment="1">
      <alignment vertical="center"/>
    </xf>
    <xf numFmtId="0" fontId="34" fillId="6" borderId="3" xfId="0" applyFont="1" applyFill="1" applyBorder="1" applyAlignment="1">
      <alignment vertical="center"/>
    </xf>
    <xf numFmtId="3" fontId="56" fillId="0" borderId="3" xfId="0" applyNumberFormat="1" applyFont="1" applyFill="1" applyBorder="1" applyAlignment="1">
      <alignment vertical="center"/>
    </xf>
    <xf numFmtId="49" fontId="56" fillId="0" borderId="3" xfId="0" applyNumberFormat="1" applyFont="1" applyFill="1" applyBorder="1" applyAlignment="1">
      <alignment vertical="center"/>
    </xf>
    <xf numFmtId="3" fontId="56" fillId="0" borderId="3" xfId="0" applyNumberFormat="1" applyFont="1" applyFill="1" applyBorder="1" applyAlignment="1">
      <alignment vertical="center" wrapText="1"/>
    </xf>
    <xf numFmtId="3" fontId="63" fillId="0" borderId="3" xfId="47" applyNumberFormat="1" applyFont="1" applyFill="1" applyBorder="1" applyAlignment="1" applyProtection="1">
      <alignment vertical="center" wrapText="1"/>
    </xf>
    <xf numFmtId="3" fontId="47" fillId="0" borderId="3" xfId="47" applyNumberFormat="1" applyFont="1" applyFill="1" applyBorder="1" applyAlignment="1" applyProtection="1">
      <alignment vertical="center" wrapText="1"/>
    </xf>
    <xf numFmtId="49" fontId="56" fillId="9" borderId="3" xfId="0" applyNumberFormat="1" applyFont="1" applyFill="1" applyBorder="1" applyAlignment="1">
      <alignment vertical="center"/>
    </xf>
    <xf numFmtId="3" fontId="56" fillId="9" borderId="3" xfId="0" applyNumberFormat="1" applyFont="1" applyFill="1" applyBorder="1" applyAlignment="1">
      <alignment vertical="center" wrapText="1"/>
    </xf>
    <xf numFmtId="167" fontId="56" fillId="8" borderId="3" xfId="38" quotePrefix="1" applyNumberFormat="1" applyFont="1" applyFill="1" applyBorder="1" applyAlignment="1">
      <alignment vertical="center"/>
    </xf>
    <xf numFmtId="167" fontId="56" fillId="8" borderId="3" xfId="38" applyNumberFormat="1" applyFont="1" applyFill="1" applyBorder="1" applyAlignment="1">
      <alignment vertical="center"/>
    </xf>
    <xf numFmtId="167" fontId="64" fillId="8" borderId="3" xfId="38" applyNumberFormat="1" applyFont="1" applyFill="1" applyBorder="1" applyAlignment="1">
      <alignment vertical="center"/>
    </xf>
    <xf numFmtId="0" fontId="56" fillId="7" borderId="3" xfId="0" applyFont="1" applyFill="1" applyBorder="1" applyAlignment="1">
      <alignment vertical="center"/>
    </xf>
    <xf numFmtId="167" fontId="56" fillId="7" borderId="3" xfId="38" applyNumberFormat="1" applyFont="1" applyFill="1" applyBorder="1" applyAlignment="1">
      <alignment vertical="center"/>
    </xf>
    <xf numFmtId="0" fontId="56" fillId="8" borderId="3" xfId="0" applyFont="1" applyFill="1" applyBorder="1" applyAlignment="1">
      <alignment vertical="center"/>
    </xf>
    <xf numFmtId="167" fontId="64" fillId="7" borderId="3" xfId="38" applyNumberFormat="1" applyFont="1" applyFill="1" applyBorder="1" applyAlignment="1">
      <alignment vertical="center"/>
    </xf>
    <xf numFmtId="14" fontId="56" fillId="8" borderId="3" xfId="38" applyNumberFormat="1" applyFont="1" applyFill="1" applyBorder="1" applyAlignment="1">
      <alignment vertical="center"/>
    </xf>
    <xf numFmtId="167" fontId="56" fillId="8" borderId="3" xfId="0" applyNumberFormat="1" applyFont="1" applyFill="1" applyBorder="1" applyAlignment="1">
      <alignment vertical="center"/>
    </xf>
    <xf numFmtId="14" fontId="56" fillId="7" borderId="3" xfId="0" applyNumberFormat="1" applyFont="1" applyFill="1" applyBorder="1" applyAlignment="1">
      <alignment vertical="center"/>
    </xf>
    <xf numFmtId="14" fontId="56" fillId="8" borderId="3" xfId="0" applyNumberFormat="1" applyFont="1" applyFill="1" applyBorder="1" applyAlignment="1">
      <alignment vertical="center"/>
    </xf>
    <xf numFmtId="3" fontId="63" fillId="9" borderId="3" xfId="47" applyNumberFormat="1" applyFont="1" applyFill="1" applyBorder="1" applyAlignment="1" applyProtection="1">
      <alignment vertical="center" wrapText="1"/>
    </xf>
    <xf numFmtId="0" fontId="56" fillId="6" borderId="3" xfId="0" applyFont="1" applyFill="1" applyBorder="1" applyAlignment="1">
      <alignment vertical="center"/>
    </xf>
    <xf numFmtId="0" fontId="56" fillId="0" borderId="3" xfId="0" applyFont="1" applyBorder="1" applyAlignment="1">
      <alignment vertical="center"/>
    </xf>
    <xf numFmtId="3" fontId="37" fillId="7" borderId="3" xfId="0" applyNumberFormat="1" applyFont="1" applyFill="1" applyBorder="1" applyAlignment="1">
      <alignment vertical="center"/>
    </xf>
    <xf numFmtId="16" fontId="34" fillId="8" borderId="3" xfId="0" applyNumberFormat="1" applyFont="1" applyFill="1" applyBorder="1" applyAlignment="1">
      <alignment vertical="center"/>
    </xf>
    <xf numFmtId="16" fontId="37" fillId="8" borderId="3" xfId="0" applyNumberFormat="1" applyFont="1" applyFill="1" applyBorder="1" applyAlignment="1">
      <alignment vertical="center"/>
    </xf>
    <xf numFmtId="3" fontId="49" fillId="0" borderId="3" xfId="47" applyNumberFormat="1" applyFont="1" applyFill="1" applyBorder="1" applyAlignment="1" applyProtection="1">
      <alignment vertical="center" wrapText="1"/>
    </xf>
    <xf numFmtId="3" fontId="45" fillId="0" borderId="3" xfId="47" applyNumberFormat="1" applyFont="1" applyFill="1" applyBorder="1" applyAlignment="1" applyProtection="1">
      <alignment vertical="center" wrapText="1"/>
    </xf>
    <xf numFmtId="3" fontId="65" fillId="0" borderId="3" xfId="47" applyNumberFormat="1" applyFont="1" applyFill="1" applyBorder="1" applyAlignment="1" applyProtection="1">
      <alignment vertical="center" wrapText="1"/>
    </xf>
    <xf numFmtId="49" fontId="55" fillId="0" borderId="3" xfId="0" applyNumberFormat="1" applyFont="1" applyFill="1" applyBorder="1" applyAlignment="1">
      <alignment vertical="center"/>
    </xf>
    <xf numFmtId="3" fontId="66" fillId="0" borderId="3" xfId="47" applyNumberFormat="1" applyFont="1" applyFill="1" applyBorder="1" applyAlignment="1" applyProtection="1">
      <alignment vertical="center" wrapText="1"/>
    </xf>
    <xf numFmtId="3" fontId="34" fillId="9" borderId="3" xfId="0" applyNumberFormat="1" applyFont="1" applyFill="1" applyBorder="1" applyAlignment="1">
      <alignment vertical="center" wrapText="1"/>
    </xf>
    <xf numFmtId="3" fontId="45" fillId="9" borderId="3" xfId="47" applyNumberFormat="1" applyFont="1" applyFill="1" applyBorder="1" applyAlignment="1" applyProtection="1">
      <alignment vertical="center" wrapText="1"/>
    </xf>
    <xf numFmtId="0" fontId="45" fillId="0" borderId="3" xfId="47" applyFont="1" applyFill="1" applyBorder="1" applyAlignment="1" applyProtection="1">
      <alignment vertical="center" wrapText="1"/>
    </xf>
    <xf numFmtId="0" fontId="38" fillId="0" borderId="3" xfId="0" applyFont="1" applyFill="1" applyBorder="1" applyAlignment="1">
      <alignment vertical="center" wrapText="1"/>
    </xf>
    <xf numFmtId="3" fontId="36" fillId="0" borderId="3" xfId="0" applyNumberFormat="1" applyFont="1" applyFill="1" applyBorder="1" applyAlignment="1">
      <alignment vertical="center" wrapText="1"/>
    </xf>
    <xf numFmtId="3" fontId="34" fillId="0" borderId="3" xfId="0" applyNumberFormat="1" applyFont="1" applyBorder="1" applyAlignment="1">
      <alignment vertical="center" wrapText="1"/>
    </xf>
    <xf numFmtId="3" fontId="55" fillId="0" borderId="3" xfId="0" applyNumberFormat="1" applyFont="1" applyBorder="1" applyAlignment="1">
      <alignment vertical="center" wrapText="1"/>
    </xf>
    <xf numFmtId="3" fontId="34" fillId="0" borderId="3" xfId="0" quotePrefix="1" applyNumberFormat="1" applyFont="1" applyBorder="1" applyAlignment="1">
      <alignment vertical="center" wrapText="1"/>
    </xf>
    <xf numFmtId="16" fontId="34" fillId="7" borderId="3" xfId="0" applyNumberFormat="1" applyFont="1" applyFill="1" applyBorder="1" applyAlignment="1">
      <alignment vertical="center"/>
    </xf>
    <xf numFmtId="0" fontId="55" fillId="5" borderId="3" xfId="0" applyFont="1" applyFill="1" applyBorder="1" applyAlignment="1">
      <alignment vertical="center"/>
    </xf>
    <xf numFmtId="49" fontId="55" fillId="5" borderId="3" xfId="0" applyNumberFormat="1" applyFont="1" applyFill="1" applyBorder="1" applyAlignment="1">
      <alignment vertical="center"/>
    </xf>
    <xf numFmtId="3" fontId="55" fillId="5" borderId="3" xfId="0" applyNumberFormat="1" applyFont="1" applyFill="1" applyBorder="1" applyAlignment="1">
      <alignment vertical="center" wrapText="1"/>
    </xf>
    <xf numFmtId="167" fontId="55" fillId="0" borderId="3" xfId="0" applyNumberFormat="1" applyFont="1" applyBorder="1" applyAlignment="1">
      <alignment vertical="center" wrapText="1"/>
    </xf>
    <xf numFmtId="167" fontId="55" fillId="7" borderId="3" xfId="38" quotePrefix="1" applyNumberFormat="1" applyFont="1" applyFill="1" applyBorder="1" applyAlignment="1">
      <alignment vertical="center"/>
    </xf>
    <xf numFmtId="49" fontId="55" fillId="0" borderId="3" xfId="0" quotePrefix="1" applyNumberFormat="1" applyFont="1" applyBorder="1" applyAlignment="1">
      <alignment vertical="center"/>
    </xf>
    <xf numFmtId="0" fontId="55" fillId="5" borderId="3" xfId="0" applyNumberFormat="1" applyFont="1" applyFill="1" applyBorder="1" applyAlignment="1">
      <alignment vertical="center" wrapText="1"/>
    </xf>
    <xf numFmtId="3" fontId="55" fillId="7" borderId="3" xfId="0" applyNumberFormat="1" applyFont="1" applyFill="1" applyBorder="1" applyAlignment="1">
      <alignment vertical="center"/>
    </xf>
    <xf numFmtId="16" fontId="55" fillId="7" borderId="3" xfId="0" applyNumberFormat="1" applyFont="1" applyFill="1" applyBorder="1" applyAlignment="1">
      <alignment vertical="center"/>
    </xf>
    <xf numFmtId="3" fontId="55" fillId="8" borderId="3" xfId="0" applyNumberFormat="1" applyFont="1" applyFill="1" applyBorder="1" applyAlignment="1">
      <alignment vertical="center"/>
    </xf>
    <xf numFmtId="16" fontId="55" fillId="8" borderId="3" xfId="0" applyNumberFormat="1" applyFont="1" applyFill="1" applyBorder="1" applyAlignment="1">
      <alignment vertical="center"/>
    </xf>
    <xf numFmtId="0" fontId="61" fillId="8" borderId="3" xfId="47" applyFont="1" applyFill="1" applyBorder="1" applyAlignment="1" applyProtection="1">
      <alignment vertical="center"/>
    </xf>
    <xf numFmtId="0" fontId="61" fillId="7" borderId="3" xfId="47" applyFont="1" applyFill="1" applyBorder="1" applyAlignment="1" applyProtection="1">
      <alignment vertical="center"/>
    </xf>
    <xf numFmtId="0" fontId="55" fillId="5" borderId="3" xfId="0" applyFont="1" applyFill="1" applyBorder="1" applyAlignment="1">
      <alignment vertical="center" wrapText="1"/>
    </xf>
    <xf numFmtId="0" fontId="34" fillId="5" borderId="3" xfId="0" quotePrefix="1" applyFont="1" applyFill="1" applyBorder="1" applyAlignment="1">
      <alignment vertical="center" wrapText="1"/>
    </xf>
    <xf numFmtId="0" fontId="48" fillId="0" borderId="3" xfId="47" applyFont="1" applyFill="1" applyBorder="1" applyAlignment="1" applyProtection="1">
      <alignment vertical="center" wrapText="1"/>
    </xf>
    <xf numFmtId="3" fontId="2" fillId="0" borderId="3" xfId="47" applyNumberFormat="1" applyFill="1" applyBorder="1" applyAlignment="1" applyProtection="1">
      <alignment vertical="center" wrapText="1"/>
    </xf>
    <xf numFmtId="0" fontId="34" fillId="0" borderId="3" xfId="0" quotePrefix="1" applyFont="1" applyFill="1" applyBorder="1" applyAlignment="1">
      <alignment vertical="center" wrapText="1"/>
    </xf>
    <xf numFmtId="0" fontId="67" fillId="0" borderId="3" xfId="47" applyFont="1" applyFill="1" applyBorder="1" applyAlignment="1" applyProtection="1">
      <alignment vertical="center" wrapText="1"/>
    </xf>
    <xf numFmtId="0" fontId="44" fillId="0" borderId="2" xfId="0" applyFont="1" applyFill="1" applyBorder="1" applyAlignment="1">
      <alignment horizontal="center" vertical="center" wrapText="1"/>
    </xf>
    <xf numFmtId="167" fontId="44" fillId="0" borderId="2" xfId="38" applyNumberFormat="1" applyFont="1" applyFill="1" applyBorder="1" applyAlignment="1">
      <alignment horizontal="center" vertical="center" wrapText="1"/>
    </xf>
    <xf numFmtId="14" fontId="44" fillId="0" borderId="2" xfId="0" applyNumberFormat="1" applyFont="1" applyFill="1" applyBorder="1" applyAlignment="1">
      <alignment horizontal="center" vertical="center" wrapText="1"/>
    </xf>
    <xf numFmtId="167" fontId="43" fillId="0" borderId="0" xfId="38" applyNumberFormat="1" applyFont="1" applyFill="1" applyAlignment="1">
      <alignment wrapText="1"/>
    </xf>
    <xf numFmtId="167" fontId="43" fillId="0" borderId="0" xfId="38" applyNumberFormat="1" applyFont="1" applyFill="1" applyAlignment="1">
      <alignment horizontal="center" vertical="center" wrapText="1"/>
    </xf>
    <xf numFmtId="188" fontId="43" fillId="0" borderId="0" xfId="38" applyNumberFormat="1" applyFont="1" applyFill="1" applyAlignment="1">
      <alignment wrapText="1"/>
    </xf>
    <xf numFmtId="43" fontId="43" fillId="0" borderId="0" xfId="38" applyFont="1" applyFill="1" applyAlignment="1">
      <alignment wrapText="1"/>
    </xf>
    <xf numFmtId="14" fontId="43" fillId="0" borderId="0" xfId="38" applyNumberFormat="1" applyFont="1" applyFill="1" applyAlignment="1">
      <alignment wrapText="1"/>
    </xf>
    <xf numFmtId="0" fontId="42" fillId="7" borderId="6" xfId="0" applyFont="1" applyFill="1" applyBorder="1" applyAlignment="1">
      <alignment horizontal="center" vertical="center" wrapText="1"/>
    </xf>
    <xf numFmtId="167" fontId="56" fillId="7" borderId="3" xfId="38" quotePrefix="1" applyNumberFormat="1" applyFont="1" applyFill="1" applyBorder="1" applyAlignment="1">
      <alignment vertical="center"/>
    </xf>
    <xf numFmtId="0" fontId="38" fillId="9" borderId="3" xfId="0" applyFont="1" applyFill="1" applyBorder="1" applyAlignment="1">
      <alignment vertical="center"/>
    </xf>
    <xf numFmtId="0" fontId="56" fillId="9" borderId="3" xfId="0" quotePrefix="1" applyFont="1" applyFill="1" applyBorder="1" applyAlignment="1">
      <alignment vertical="center" wrapText="1"/>
    </xf>
    <xf numFmtId="0" fontId="38" fillId="9" borderId="3" xfId="0" applyFont="1" applyFill="1" applyBorder="1" applyAlignment="1">
      <alignment vertical="center" wrapText="1"/>
    </xf>
    <xf numFmtId="14" fontId="42" fillId="7" borderId="6" xfId="0" applyNumberFormat="1" applyFont="1" applyFill="1" applyBorder="1" applyAlignment="1">
      <alignment horizontal="center" vertical="center" wrapText="1"/>
    </xf>
    <xf numFmtId="14" fontId="55" fillId="7" borderId="3" xfId="38" applyNumberFormat="1" applyFont="1" applyFill="1" applyBorder="1" applyAlignment="1">
      <alignment vertical="center"/>
    </xf>
    <xf numFmtId="14" fontId="55" fillId="7" borderId="3" xfId="0" applyNumberFormat="1" applyFont="1" applyFill="1" applyBorder="1" applyAlignment="1">
      <alignment vertical="center"/>
    </xf>
    <xf numFmtId="14" fontId="43" fillId="0" borderId="0" xfId="0" applyNumberFormat="1" applyFont="1" applyFill="1" applyAlignment="1">
      <alignment wrapText="1"/>
    </xf>
    <xf numFmtId="0" fontId="64" fillId="9" borderId="3" xfId="0" applyFont="1" applyFill="1" applyBorder="1" applyAlignment="1">
      <alignment vertical="center" wrapText="1"/>
    </xf>
    <xf numFmtId="3" fontId="36" fillId="9" borderId="3" xfId="0" applyNumberFormat="1" applyFont="1" applyFill="1" applyBorder="1" applyAlignment="1">
      <alignment vertical="center" wrapText="1"/>
    </xf>
    <xf numFmtId="0" fontId="68" fillId="9" borderId="3" xfId="47" applyFont="1" applyFill="1" applyBorder="1" applyAlignment="1" applyProtection="1">
      <alignment vertical="center" wrapText="1"/>
    </xf>
    <xf numFmtId="3" fontId="69" fillId="0" borderId="3" xfId="0" applyNumberFormat="1" applyFont="1" applyFill="1" applyBorder="1" applyAlignment="1">
      <alignment vertical="center"/>
    </xf>
    <xf numFmtId="3" fontId="69" fillId="0" borderId="3" xfId="0" applyNumberFormat="1" applyFont="1" applyFill="1" applyBorder="1" applyAlignment="1">
      <alignment vertical="center" wrapText="1"/>
    </xf>
    <xf numFmtId="3" fontId="70" fillId="0" borderId="3" xfId="0" applyNumberFormat="1" applyFont="1" applyFill="1" applyBorder="1" applyAlignment="1">
      <alignment vertical="center"/>
    </xf>
    <xf numFmtId="3" fontId="70" fillId="0" borderId="3" xfId="0" applyNumberFormat="1" applyFont="1" applyFill="1" applyBorder="1" applyAlignment="1">
      <alignment vertical="center" wrapText="1"/>
    </xf>
    <xf numFmtId="14" fontId="56" fillId="7" borderId="3" xfId="38" applyNumberFormat="1" applyFont="1" applyFill="1" applyBorder="1" applyAlignment="1">
      <alignment vertical="center"/>
    </xf>
    <xf numFmtId="49" fontId="56" fillId="9" borderId="3" xfId="0" applyNumberFormat="1" applyFont="1" applyFill="1" applyBorder="1" applyAlignment="1">
      <alignment vertical="center" wrapText="1"/>
    </xf>
    <xf numFmtId="0" fontId="67" fillId="9" borderId="3" xfId="47" applyFont="1" applyFill="1" applyBorder="1" applyAlignment="1" applyProtection="1">
      <alignment vertical="center" wrapText="1"/>
    </xf>
    <xf numFmtId="49" fontId="38" fillId="9" borderId="3" xfId="0" quotePrefix="1" applyNumberFormat="1" applyFont="1" applyFill="1" applyBorder="1" applyAlignment="1">
      <alignment vertical="center"/>
    </xf>
    <xf numFmtId="0" fontId="37" fillId="0" borderId="3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14" fontId="46" fillId="7" borderId="3" xfId="38" applyNumberFormat="1" applyFont="1" applyFill="1" applyBorder="1" applyAlignment="1">
      <alignment vertical="center"/>
    </xf>
    <xf numFmtId="14" fontId="62" fillId="7" borderId="3" xfId="38" applyNumberFormat="1" applyFont="1" applyFill="1" applyBorder="1" applyAlignment="1">
      <alignment vertical="center"/>
    </xf>
    <xf numFmtId="14" fontId="34" fillId="7" borderId="3" xfId="38" applyNumberFormat="1" applyFont="1" applyFill="1" applyBorder="1" applyAlignment="1">
      <alignment vertical="center"/>
    </xf>
    <xf numFmtId="167" fontId="42" fillId="11" borderId="3" xfId="38" applyNumberFormat="1" applyFont="1" applyFill="1" applyBorder="1" applyAlignment="1">
      <alignment vertical="center" wrapText="1"/>
    </xf>
    <xf numFmtId="0" fontId="42" fillId="11" borderId="0" xfId="0" applyFont="1" applyFill="1" applyAlignment="1">
      <alignment wrapText="1"/>
    </xf>
    <xf numFmtId="3" fontId="61" fillId="0" borderId="3" xfId="47" applyNumberFormat="1" applyFont="1" applyFill="1" applyBorder="1" applyAlignment="1" applyProtection="1">
      <alignment vertical="center" wrapText="1"/>
    </xf>
    <xf numFmtId="167" fontId="62" fillId="10" borderId="3" xfId="38" applyNumberFormat="1" applyFont="1" applyFill="1" applyBorder="1" applyAlignment="1">
      <alignment vertical="center"/>
    </xf>
    <xf numFmtId="3" fontId="36" fillId="9" borderId="3" xfId="0" quotePrefix="1" applyNumberFormat="1" applyFont="1" applyFill="1" applyBorder="1" applyAlignment="1">
      <alignment vertical="center" wrapText="1"/>
    </xf>
    <xf numFmtId="3" fontId="35" fillId="9" borderId="3" xfId="0" applyNumberFormat="1" applyFont="1" applyFill="1" applyBorder="1" applyAlignment="1">
      <alignment vertical="center" wrapText="1"/>
    </xf>
    <xf numFmtId="0" fontId="71" fillId="9" borderId="3" xfId="47" applyFont="1" applyFill="1" applyBorder="1" applyAlignment="1" applyProtection="1">
      <alignment vertical="center" wrapText="1"/>
    </xf>
    <xf numFmtId="0" fontId="56" fillId="9" borderId="3" xfId="0" applyFont="1" applyFill="1" applyBorder="1" applyAlignment="1">
      <alignment horizontal="center" vertical="center" wrapText="1"/>
    </xf>
    <xf numFmtId="3" fontId="19" fillId="11" borderId="2" xfId="0" applyNumberFormat="1" applyFont="1" applyFill="1" applyBorder="1" applyAlignment="1">
      <alignment horizontal="center" vertical="center" wrapText="1" shrinkToFit="1"/>
    </xf>
    <xf numFmtId="3" fontId="19" fillId="11" borderId="9" xfId="0" applyNumberFormat="1" applyFont="1" applyFill="1" applyBorder="1" applyAlignment="1">
      <alignment horizontal="center" vertical="center" wrapText="1" shrinkToFit="1"/>
    </xf>
    <xf numFmtId="0" fontId="56" fillId="12" borderId="3" xfId="0" applyFont="1" applyFill="1" applyBorder="1" applyAlignment="1">
      <alignment vertical="center"/>
    </xf>
    <xf numFmtId="167" fontId="37" fillId="0" borderId="3" xfId="38" applyNumberFormat="1" applyFont="1" applyBorder="1" applyAlignment="1">
      <alignment horizontal="center" vertical="center" wrapText="1"/>
    </xf>
    <xf numFmtId="0" fontId="36" fillId="9" borderId="3" xfId="0" applyFont="1" applyFill="1" applyBorder="1" applyAlignment="1">
      <alignment horizontal="center" vertical="center" wrapText="1"/>
    </xf>
    <xf numFmtId="0" fontId="37" fillId="9" borderId="3" xfId="0" applyFont="1" applyFill="1" applyBorder="1" applyAlignment="1">
      <alignment horizontal="center" vertical="center" wrapText="1"/>
    </xf>
    <xf numFmtId="167" fontId="37" fillId="9" borderId="3" xfId="38" applyNumberFormat="1" applyFont="1" applyFill="1" applyBorder="1" applyAlignment="1">
      <alignment horizontal="center" vertical="center" wrapText="1"/>
    </xf>
    <xf numFmtId="0" fontId="38" fillId="9" borderId="3" xfId="0" applyFont="1" applyFill="1" applyBorder="1" applyAlignment="1">
      <alignment horizontal="center" vertical="center" wrapText="1"/>
    </xf>
    <xf numFmtId="0" fontId="34" fillId="9" borderId="3" xfId="0" applyFont="1" applyFill="1" applyBorder="1" applyAlignment="1">
      <alignment horizontal="center" vertical="center" wrapText="1"/>
    </xf>
    <xf numFmtId="0" fontId="55" fillId="9" borderId="3" xfId="0" applyFont="1" applyFill="1" applyBorder="1" applyAlignment="1">
      <alignment horizontal="center" vertical="center" wrapText="1"/>
    </xf>
    <xf numFmtId="167" fontId="55" fillId="9" borderId="3" xfId="38" applyNumberFormat="1" applyFont="1" applyFill="1" applyBorder="1" applyAlignment="1">
      <alignment horizontal="center" vertical="center" wrapText="1"/>
    </xf>
    <xf numFmtId="3" fontId="55" fillId="9" borderId="3" xfId="0" applyNumberFormat="1" applyFont="1" applyFill="1" applyBorder="1" applyAlignment="1">
      <alignment horizontal="center" vertical="center" wrapText="1"/>
    </xf>
    <xf numFmtId="0" fontId="55" fillId="0" borderId="3" xfId="0" applyFont="1" applyFill="1" applyBorder="1" applyAlignment="1">
      <alignment horizontal="center" vertical="center" wrapText="1"/>
    </xf>
    <xf numFmtId="167" fontId="55" fillId="0" borderId="3" xfId="38" applyNumberFormat="1" applyFont="1" applyBorder="1" applyAlignment="1">
      <alignment horizontal="center" vertical="center" wrapText="1"/>
    </xf>
    <xf numFmtId="167" fontId="34" fillId="9" borderId="3" xfId="38" applyNumberFormat="1" applyFont="1" applyFill="1" applyBorder="1" applyAlignment="1">
      <alignment horizontal="center" vertical="center" wrapText="1"/>
    </xf>
    <xf numFmtId="3" fontId="57" fillId="0" borderId="3" xfId="0" applyNumberFormat="1" applyFont="1" applyFill="1" applyBorder="1" applyAlignment="1">
      <alignment vertical="center"/>
    </xf>
    <xf numFmtId="3" fontId="57" fillId="0" borderId="3" xfId="0" applyNumberFormat="1" applyFont="1" applyFill="1" applyBorder="1" applyAlignment="1">
      <alignment vertical="center" wrapText="1"/>
    </xf>
    <xf numFmtId="0" fontId="62" fillId="9" borderId="3" xfId="0" applyFont="1" applyFill="1" applyBorder="1" applyAlignment="1">
      <alignment vertical="center" wrapText="1"/>
    </xf>
    <xf numFmtId="0" fontId="73" fillId="9" borderId="3" xfId="47" applyFont="1" applyFill="1" applyBorder="1" applyAlignment="1" applyProtection="1">
      <alignment vertical="center" wrapText="1"/>
    </xf>
    <xf numFmtId="0" fontId="57" fillId="0" borderId="3" xfId="0" applyFont="1" applyFill="1" applyBorder="1" applyAlignment="1">
      <alignment vertical="center"/>
    </xf>
    <xf numFmtId="0" fontId="57" fillId="0" borderId="0" xfId="0" applyFont="1" applyFill="1" applyAlignment="1"/>
    <xf numFmtId="0" fontId="55" fillId="9" borderId="3" xfId="0" quotePrefix="1" applyFont="1" applyFill="1" applyBorder="1" applyAlignment="1">
      <alignment vertical="center" wrapText="1"/>
    </xf>
    <xf numFmtId="0" fontId="55" fillId="9" borderId="3" xfId="0" applyFont="1" applyFill="1" applyBorder="1" applyAlignment="1">
      <alignment vertical="center" wrapText="1"/>
    </xf>
    <xf numFmtId="0" fontId="74" fillId="9" borderId="3" xfId="47" applyFont="1" applyFill="1" applyBorder="1" applyAlignment="1" applyProtection="1">
      <alignment vertical="center" wrapText="1"/>
    </xf>
    <xf numFmtId="0" fontId="62" fillId="0" borderId="3" xfId="0" applyFont="1" applyFill="1" applyBorder="1" applyAlignment="1">
      <alignment vertical="center" wrapText="1"/>
    </xf>
    <xf numFmtId="0" fontId="55" fillId="0" borderId="3" xfId="0" quotePrefix="1" applyFont="1" applyFill="1" applyBorder="1" applyAlignment="1">
      <alignment vertical="center" wrapText="1"/>
    </xf>
    <xf numFmtId="0" fontId="56" fillId="0" borderId="3" xfId="0" applyFont="1" applyBorder="1" applyAlignment="1">
      <alignment vertical="center" wrapText="1"/>
    </xf>
    <xf numFmtId="0" fontId="58" fillId="9" borderId="3" xfId="0" applyFont="1" applyFill="1" applyBorder="1" applyAlignment="1">
      <alignment vertical="center" wrapText="1"/>
    </xf>
    <xf numFmtId="0" fontId="57" fillId="9" borderId="3" xfId="0" applyFont="1" applyFill="1" applyBorder="1" applyAlignment="1">
      <alignment vertical="center" wrapText="1"/>
    </xf>
    <xf numFmtId="3" fontId="57" fillId="9" borderId="3" xfId="0" applyNumberFormat="1" applyFont="1" applyFill="1" applyBorder="1" applyAlignment="1">
      <alignment vertical="center" wrapText="1"/>
    </xf>
    <xf numFmtId="0" fontId="57" fillId="9" borderId="3" xfId="0" applyFont="1" applyFill="1" applyBorder="1" applyAlignment="1">
      <alignment vertical="center"/>
    </xf>
    <xf numFmtId="3" fontId="55" fillId="6" borderId="3" xfId="0" applyNumberFormat="1" applyFont="1" applyFill="1" applyBorder="1" applyAlignment="1">
      <alignment vertical="center"/>
    </xf>
    <xf numFmtId="3" fontId="55" fillId="6" borderId="3" xfId="0" applyNumberFormat="1" applyFont="1" applyFill="1" applyBorder="1" applyAlignment="1">
      <alignment vertical="center" wrapText="1"/>
    </xf>
    <xf numFmtId="0" fontId="55" fillId="6" borderId="3" xfId="0" applyFont="1" applyFill="1" applyBorder="1" applyAlignment="1">
      <alignment vertical="center" wrapText="1"/>
    </xf>
    <xf numFmtId="0" fontId="55" fillId="6" borderId="3" xfId="0" quotePrefix="1" applyFont="1" applyFill="1" applyBorder="1" applyAlignment="1">
      <alignment vertical="center"/>
    </xf>
    <xf numFmtId="3" fontId="66" fillId="6" borderId="3" xfId="47" applyNumberFormat="1" applyFont="1" applyFill="1" applyBorder="1" applyAlignment="1" applyProtection="1">
      <alignment vertical="center" wrapText="1"/>
    </xf>
    <xf numFmtId="167" fontId="55" fillId="6" borderId="3" xfId="38" quotePrefix="1" applyNumberFormat="1" applyFont="1" applyFill="1" applyBorder="1" applyAlignment="1">
      <alignment vertical="center"/>
    </xf>
    <xf numFmtId="167" fontId="62" fillId="6" borderId="3" xfId="38" applyNumberFormat="1" applyFont="1" applyFill="1" applyBorder="1" applyAlignment="1">
      <alignment vertical="center"/>
    </xf>
    <xf numFmtId="167" fontId="55" fillId="6" borderId="3" xfId="0" applyNumberFormat="1" applyFont="1" applyFill="1" applyBorder="1" applyAlignment="1">
      <alignment vertical="center"/>
    </xf>
    <xf numFmtId="14" fontId="55" fillId="6" borderId="3" xfId="38" applyNumberFormat="1" applyFont="1" applyFill="1" applyBorder="1" applyAlignment="1">
      <alignment vertical="center"/>
    </xf>
    <xf numFmtId="14" fontId="55" fillId="6" borderId="3" xfId="0" applyNumberFormat="1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47" fillId="0" borderId="3" xfId="47" applyFont="1" applyFill="1" applyBorder="1" applyAlignment="1" applyProtection="1">
      <alignment vertical="center" wrapText="1"/>
    </xf>
    <xf numFmtId="3" fontId="19" fillId="11" borderId="2" xfId="0" applyNumberFormat="1" applyFont="1" applyFill="1" applyBorder="1" applyAlignment="1">
      <alignment horizontal="center" vertical="center" wrapText="1" shrinkToFit="1"/>
    </xf>
    <xf numFmtId="191" fontId="56" fillId="9" borderId="3" xfId="0" applyNumberFormat="1" applyFont="1" applyFill="1" applyBorder="1" applyAlignment="1">
      <alignment horizontal="center" vertical="center"/>
    </xf>
    <xf numFmtId="0" fontId="34" fillId="9" borderId="3" xfId="0" quotePrefix="1" applyFont="1" applyFill="1" applyBorder="1" applyAlignment="1">
      <alignment vertical="center" wrapText="1"/>
    </xf>
    <xf numFmtId="0" fontId="50" fillId="9" borderId="3" xfId="47" applyFont="1" applyFill="1" applyBorder="1" applyAlignment="1" applyProtection="1">
      <alignment vertical="center" wrapText="1"/>
    </xf>
    <xf numFmtId="3" fontId="34" fillId="0" borderId="3" xfId="0" applyNumberFormat="1" applyFont="1" applyFill="1" applyBorder="1" applyAlignment="1">
      <alignment horizontal="center" vertical="center" wrapText="1"/>
    </xf>
    <xf numFmtId="3" fontId="34" fillId="0" borderId="3" xfId="47" applyNumberFormat="1" applyFont="1" applyFill="1" applyBorder="1" applyAlignment="1" applyProtection="1">
      <alignment horizontal="center" vertical="center" wrapText="1"/>
    </xf>
    <xf numFmtId="0" fontId="37" fillId="9" borderId="3" xfId="0" applyFont="1" applyFill="1" applyBorder="1" applyAlignment="1">
      <alignment vertical="center" wrapText="1"/>
    </xf>
    <xf numFmtId="167" fontId="34" fillId="0" borderId="3" xfId="38" applyNumberFormat="1" applyFont="1" applyFill="1" applyBorder="1" applyAlignment="1">
      <alignment vertical="center"/>
    </xf>
    <xf numFmtId="167" fontId="34" fillId="0" borderId="0" xfId="0" applyNumberFormat="1" applyFont="1" applyFill="1" applyAlignment="1"/>
    <xf numFmtId="0" fontId="56" fillId="5" borderId="3" xfId="0" applyFont="1" applyFill="1" applyBorder="1" applyAlignment="1">
      <alignment vertical="center" wrapText="1"/>
    </xf>
    <xf numFmtId="3" fontId="56" fillId="5" borderId="3" xfId="0" applyNumberFormat="1" applyFont="1" applyFill="1" applyBorder="1" applyAlignment="1">
      <alignment vertical="center" wrapText="1"/>
    </xf>
    <xf numFmtId="0" fontId="56" fillId="5" borderId="3" xfId="0" applyNumberFormat="1" applyFont="1" applyFill="1" applyBorder="1" applyAlignment="1">
      <alignment vertical="center" wrapText="1"/>
    </xf>
    <xf numFmtId="49" fontId="34" fillId="5" borderId="3" xfId="0" applyNumberFormat="1" applyFont="1" applyFill="1" applyBorder="1" applyAlignment="1">
      <alignment vertical="center" wrapText="1"/>
    </xf>
    <xf numFmtId="49" fontId="34" fillId="0" borderId="3" xfId="0" applyNumberFormat="1" applyFont="1" applyBorder="1" applyAlignment="1">
      <alignment vertical="center"/>
    </xf>
    <xf numFmtId="49" fontId="38" fillId="0" borderId="3" xfId="0" applyNumberFormat="1" applyFont="1" applyFill="1" applyBorder="1" applyAlignment="1">
      <alignment vertical="center"/>
    </xf>
    <xf numFmtId="0" fontId="58" fillId="0" borderId="3" xfId="0" applyFont="1" applyFill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2" fillId="0" borderId="3" xfId="47" applyBorder="1" applyAlignment="1" applyProtection="1">
      <alignment vertical="center"/>
    </xf>
    <xf numFmtId="3" fontId="36" fillId="9" borderId="3" xfId="0" applyNumberFormat="1" applyFont="1" applyFill="1" applyBorder="1" applyAlignment="1">
      <alignment horizontal="center" vertical="center" wrapText="1"/>
    </xf>
    <xf numFmtId="0" fontId="68" fillId="9" borderId="3" xfId="47" applyFont="1" applyFill="1" applyBorder="1" applyAlignment="1" applyProtection="1">
      <alignment horizontal="center" vertical="center" wrapText="1"/>
    </xf>
    <xf numFmtId="0" fontId="74" fillId="9" borderId="3" xfId="47" applyFont="1" applyFill="1" applyBorder="1" applyAlignment="1" applyProtection="1">
      <alignment horizontal="center" vertical="center" wrapText="1"/>
    </xf>
    <xf numFmtId="0" fontId="37" fillId="5" borderId="3" xfId="0" quotePrefix="1" applyFont="1" applyFill="1" applyBorder="1" applyAlignment="1">
      <alignment horizontal="center" vertical="center" wrapText="1"/>
    </xf>
    <xf numFmtId="0" fontId="55" fillId="5" borderId="3" xfId="0" quotePrefix="1" applyFont="1" applyFill="1" applyBorder="1" applyAlignment="1">
      <alignment horizontal="center" vertical="center" wrapText="1"/>
    </xf>
    <xf numFmtId="0" fontId="37" fillId="0" borderId="3" xfId="0" quotePrefix="1" applyFont="1" applyBorder="1" applyAlignment="1">
      <alignment horizontal="center" vertical="center" wrapText="1"/>
    </xf>
    <xf numFmtId="0" fontId="37" fillId="0" borderId="3" xfId="0" quotePrefix="1" applyFont="1" applyFill="1" applyBorder="1" applyAlignment="1">
      <alignment horizontal="center" vertical="center" wrapText="1"/>
    </xf>
    <xf numFmtId="0" fontId="55" fillId="5" borderId="3" xfId="0" applyFont="1" applyFill="1" applyBorder="1" applyAlignment="1">
      <alignment horizontal="center" vertical="center" wrapText="1"/>
    </xf>
    <xf numFmtId="0" fontId="34" fillId="5" borderId="3" xfId="0" applyNumberFormat="1" applyFont="1" applyFill="1" applyBorder="1" applyAlignment="1">
      <alignment horizontal="center" vertical="center" wrapText="1"/>
    </xf>
    <xf numFmtId="0" fontId="34" fillId="5" borderId="3" xfId="0" quotePrefix="1" applyFont="1" applyFill="1" applyBorder="1" applyAlignment="1">
      <alignment horizontal="center" vertical="center" wrapText="1"/>
    </xf>
    <xf numFmtId="3" fontId="55" fillId="0" borderId="3" xfId="0" applyNumberFormat="1" applyFont="1" applyFill="1" applyBorder="1" applyAlignment="1">
      <alignment horizontal="center" vertical="center" wrapText="1"/>
    </xf>
    <xf numFmtId="3" fontId="55" fillId="5" borderId="3" xfId="0" quotePrefix="1" applyNumberFormat="1" applyFont="1" applyFill="1" applyBorder="1" applyAlignment="1">
      <alignment horizontal="center" vertical="center" wrapText="1"/>
    </xf>
    <xf numFmtId="3" fontId="34" fillId="5" borderId="3" xfId="0" applyNumberFormat="1" applyFont="1" applyFill="1" applyBorder="1" applyAlignment="1">
      <alignment horizontal="center" vertical="center" wrapText="1"/>
    </xf>
    <xf numFmtId="3" fontId="34" fillId="5" borderId="3" xfId="0" quotePrefix="1" applyNumberFormat="1" applyFont="1" applyFill="1" applyBorder="1" applyAlignment="1">
      <alignment horizontal="center" vertical="center" wrapText="1"/>
    </xf>
    <xf numFmtId="3" fontId="55" fillId="5" borderId="3" xfId="0" applyNumberFormat="1" applyFont="1" applyFill="1" applyBorder="1" applyAlignment="1">
      <alignment horizontal="center" vertical="center" wrapText="1"/>
    </xf>
    <xf numFmtId="0" fontId="34" fillId="5" borderId="3" xfId="0" quotePrefix="1" applyNumberFormat="1" applyFont="1" applyFill="1" applyBorder="1" applyAlignment="1">
      <alignment horizontal="center" vertical="center" wrapText="1"/>
    </xf>
    <xf numFmtId="0" fontId="55" fillId="5" borderId="3" xfId="0" applyNumberFormat="1" applyFont="1" applyFill="1" applyBorder="1" applyAlignment="1">
      <alignment horizontal="center" vertical="center" wrapText="1"/>
    </xf>
    <xf numFmtId="0" fontId="37" fillId="5" borderId="3" xfId="0" quotePrefix="1" applyNumberFormat="1" applyFont="1" applyFill="1" applyBorder="1" applyAlignment="1">
      <alignment horizontal="center" vertical="center" wrapText="1"/>
    </xf>
    <xf numFmtId="1" fontId="34" fillId="0" borderId="3" xfId="0" applyNumberFormat="1" applyFont="1" applyFill="1" applyBorder="1" applyAlignment="1">
      <alignment horizontal="center" vertical="center" wrapText="1"/>
    </xf>
    <xf numFmtId="167" fontId="37" fillId="0" borderId="3" xfId="0" quotePrefix="1" applyNumberFormat="1" applyFont="1" applyBorder="1" applyAlignment="1">
      <alignment horizontal="center" vertical="center" wrapText="1"/>
    </xf>
    <xf numFmtId="167" fontId="55" fillId="0" borderId="3" xfId="0" applyNumberFormat="1" applyFont="1" applyBorder="1" applyAlignment="1">
      <alignment horizontal="center" vertical="center" wrapText="1"/>
    </xf>
    <xf numFmtId="167" fontId="37" fillId="0" borderId="3" xfId="0" applyNumberFormat="1" applyFont="1" applyBorder="1" applyAlignment="1">
      <alignment horizontal="center" vertical="center" wrapText="1"/>
    </xf>
    <xf numFmtId="0" fontId="47" fillId="5" borderId="3" xfId="47" applyFont="1" applyFill="1" applyBorder="1" applyAlignment="1" applyProtection="1">
      <alignment horizontal="center" vertical="center" wrapText="1"/>
    </xf>
    <xf numFmtId="3" fontId="56" fillId="0" borderId="3" xfId="0" applyNumberFormat="1" applyFont="1" applyFill="1" applyBorder="1" applyAlignment="1">
      <alignment horizontal="center" vertical="center" wrapText="1"/>
    </xf>
    <xf numFmtId="3" fontId="63" fillId="0" borderId="3" xfId="47" applyNumberFormat="1" applyFont="1" applyFill="1" applyBorder="1" applyAlignment="1" applyProtection="1">
      <alignment horizontal="center" vertical="center" wrapText="1"/>
    </xf>
    <xf numFmtId="3" fontId="47" fillId="0" borderId="3" xfId="47" applyNumberFormat="1" applyFont="1" applyFill="1" applyBorder="1" applyAlignment="1" applyProtection="1">
      <alignment horizontal="center" vertical="center" wrapText="1"/>
    </xf>
    <xf numFmtId="3" fontId="63" fillId="9" borderId="3" xfId="47" applyNumberFormat="1" applyFont="1" applyFill="1" applyBorder="1" applyAlignment="1" applyProtection="1">
      <alignment horizontal="center" vertical="center" wrapText="1"/>
    </xf>
    <xf numFmtId="3" fontId="49" fillId="0" borderId="3" xfId="47" applyNumberFormat="1" applyFont="1" applyFill="1" applyBorder="1" applyAlignment="1" applyProtection="1">
      <alignment horizontal="center" vertical="center" wrapText="1"/>
    </xf>
    <xf numFmtId="3" fontId="45" fillId="0" borderId="3" xfId="47" applyNumberFormat="1" applyFont="1" applyFill="1" applyBorder="1" applyAlignment="1" applyProtection="1">
      <alignment horizontal="center" vertical="center" wrapText="1"/>
    </xf>
    <xf numFmtId="3" fontId="65" fillId="0" borderId="3" xfId="47" applyNumberFormat="1" applyFont="1" applyFill="1" applyBorder="1" applyAlignment="1" applyProtection="1">
      <alignment horizontal="center" vertical="center" wrapText="1"/>
    </xf>
    <xf numFmtId="3" fontId="66" fillId="0" borderId="3" xfId="47" applyNumberFormat="1" applyFont="1" applyFill="1" applyBorder="1" applyAlignment="1" applyProtection="1">
      <alignment horizontal="center" vertical="center" wrapText="1"/>
    </xf>
    <xf numFmtId="3" fontId="45" fillId="9" borderId="3" xfId="47" applyNumberFormat="1" applyFont="1" applyFill="1" applyBorder="1" applyAlignment="1" applyProtection="1">
      <alignment horizontal="center" vertical="center" wrapText="1"/>
    </xf>
    <xf numFmtId="0" fontId="34" fillId="0" borderId="3" xfId="0" quotePrefix="1" applyFont="1" applyFill="1" applyBorder="1" applyAlignment="1">
      <alignment horizontal="center" vertical="center"/>
    </xf>
    <xf numFmtId="0" fontId="45" fillId="0" borderId="3" xfId="47" applyFont="1" applyFill="1" applyBorder="1" applyAlignment="1" applyProtection="1">
      <alignment horizontal="center" vertical="center" wrapText="1"/>
    </xf>
    <xf numFmtId="3" fontId="61" fillId="0" borderId="3" xfId="47" applyNumberFormat="1" applyFont="1" applyFill="1" applyBorder="1" applyAlignment="1" applyProtection="1">
      <alignment horizontal="center" vertical="center" wrapText="1"/>
    </xf>
    <xf numFmtId="0" fontId="47" fillId="0" borderId="3" xfId="47" applyFont="1" applyFill="1" applyBorder="1" applyAlignment="1" applyProtection="1">
      <alignment horizontal="center" vertical="center" wrapText="1"/>
    </xf>
    <xf numFmtId="0" fontId="61" fillId="0" borderId="3" xfId="47" applyFont="1" applyFill="1" applyBorder="1" applyAlignment="1" applyProtection="1">
      <alignment horizontal="center" vertical="center" wrapText="1"/>
    </xf>
    <xf numFmtId="0" fontId="48" fillId="0" borderId="3" xfId="47" applyFont="1" applyFill="1" applyBorder="1" applyAlignment="1" applyProtection="1">
      <alignment horizontal="center" vertical="center" wrapText="1"/>
    </xf>
    <xf numFmtId="0" fontId="60" fillId="0" borderId="3" xfId="47" applyFont="1" applyFill="1" applyBorder="1" applyAlignment="1" applyProtection="1">
      <alignment horizontal="center" vertical="center" wrapText="1"/>
    </xf>
    <xf numFmtId="3" fontId="66" fillId="6" borderId="3" xfId="47" applyNumberFormat="1" applyFont="1" applyFill="1" applyBorder="1" applyAlignment="1" applyProtection="1">
      <alignment horizontal="center" vertical="center" wrapText="1"/>
    </xf>
    <xf numFmtId="3" fontId="36" fillId="0" borderId="3" xfId="0" applyNumberFormat="1" applyFont="1" applyFill="1" applyBorder="1" applyAlignment="1">
      <alignment horizontal="center" vertical="center" wrapText="1"/>
    </xf>
    <xf numFmtId="0" fontId="67" fillId="0" borderId="3" xfId="47" applyFont="1" applyFill="1" applyBorder="1" applyAlignment="1" applyProtection="1">
      <alignment horizontal="center" vertical="center" wrapText="1"/>
    </xf>
    <xf numFmtId="3" fontId="57" fillId="0" borderId="3" xfId="0" applyNumberFormat="1" applyFont="1" applyFill="1" applyBorder="1" applyAlignment="1">
      <alignment horizontal="center" vertical="center" wrapText="1"/>
    </xf>
    <xf numFmtId="0" fontId="62" fillId="9" borderId="3" xfId="0" applyFont="1" applyFill="1" applyBorder="1" applyAlignment="1">
      <alignment horizontal="center" vertical="center" wrapText="1"/>
    </xf>
    <xf numFmtId="3" fontId="57" fillId="9" borderId="3" xfId="0" applyNumberFormat="1" applyFont="1" applyFill="1" applyBorder="1" applyAlignment="1">
      <alignment horizontal="center" vertical="center" wrapText="1"/>
    </xf>
    <xf numFmtId="0" fontId="64" fillId="9" borderId="3" xfId="0" applyFont="1" applyFill="1" applyBorder="1" applyAlignment="1">
      <alignment horizontal="center" vertical="center" wrapText="1"/>
    </xf>
    <xf numFmtId="0" fontId="2" fillId="0" borderId="3" xfId="47" applyBorder="1" applyAlignment="1" applyProtection="1">
      <alignment horizontal="center" vertical="center"/>
    </xf>
    <xf numFmtId="0" fontId="67" fillId="9" borderId="3" xfId="47" applyFont="1" applyFill="1" applyBorder="1" applyAlignment="1" applyProtection="1">
      <alignment horizontal="center" vertical="center" wrapText="1"/>
    </xf>
    <xf numFmtId="3" fontId="35" fillId="9" borderId="3" xfId="0" applyNumberFormat="1" applyFont="1" applyFill="1" applyBorder="1" applyAlignment="1">
      <alignment horizontal="center" vertical="center" wrapText="1"/>
    </xf>
    <xf numFmtId="0" fontId="73" fillId="9" borderId="3" xfId="47" applyFont="1" applyFill="1" applyBorder="1" applyAlignment="1" applyProtection="1">
      <alignment horizontal="center" vertical="center" wrapText="1"/>
    </xf>
    <xf numFmtId="0" fontId="71" fillId="9" borderId="3" xfId="47" applyFont="1" applyFill="1" applyBorder="1" applyAlignment="1" applyProtection="1">
      <alignment horizontal="center" vertical="center" wrapText="1"/>
    </xf>
    <xf numFmtId="0" fontId="60" fillId="9" borderId="3" xfId="47" applyFont="1" applyFill="1" applyBorder="1" applyAlignment="1" applyProtection="1">
      <alignment vertical="center" wrapText="1"/>
    </xf>
    <xf numFmtId="191" fontId="56" fillId="9" borderId="3" xfId="0" applyNumberFormat="1" applyFont="1" applyFill="1" applyBorder="1" applyAlignment="1">
      <alignment vertical="center"/>
    </xf>
    <xf numFmtId="190" fontId="55" fillId="9" borderId="3" xfId="0" quotePrefix="1" applyNumberFormat="1" applyFont="1" applyFill="1" applyBorder="1" applyAlignment="1">
      <alignment vertical="center"/>
    </xf>
    <xf numFmtId="0" fontId="48" fillId="9" borderId="3" xfId="47" applyFont="1" applyFill="1" applyBorder="1" applyAlignment="1" applyProtection="1">
      <alignment vertical="center" wrapText="1"/>
    </xf>
    <xf numFmtId="0" fontId="56" fillId="12" borderId="3" xfId="0" applyFont="1" applyFill="1" applyBorder="1" applyAlignment="1">
      <alignment horizontal="center" vertical="center" wrapText="1"/>
    </xf>
    <xf numFmtId="13" fontId="34" fillId="0" borderId="3" xfId="38" applyNumberFormat="1" applyFont="1" applyFill="1" applyBorder="1" applyAlignment="1">
      <alignment vertical="center" wrapText="1"/>
    </xf>
    <xf numFmtId="0" fontId="2" fillId="5" borderId="3" xfId="47" applyFill="1" applyBorder="1" applyAlignment="1" applyProtection="1">
      <alignment vertical="center" wrapText="1"/>
    </xf>
    <xf numFmtId="167" fontId="34" fillId="0" borderId="3" xfId="0" applyNumberFormat="1" applyFont="1" applyFill="1" applyBorder="1" applyAlignment="1">
      <alignment vertical="center"/>
    </xf>
    <xf numFmtId="49" fontId="55" fillId="9" borderId="3" xfId="0" applyNumberFormat="1" applyFont="1" applyFill="1" applyBorder="1" applyAlignment="1">
      <alignment vertical="center"/>
    </xf>
    <xf numFmtId="14" fontId="42" fillId="7" borderId="6" xfId="0" applyNumberFormat="1" applyFont="1" applyFill="1" applyBorder="1" applyAlignment="1">
      <alignment horizontal="center" vertical="center" wrapText="1"/>
    </xf>
    <xf numFmtId="14" fontId="37" fillId="7" borderId="3" xfId="0" applyNumberFormat="1" applyFont="1" applyFill="1" applyBorder="1" applyAlignment="1">
      <alignment vertical="center"/>
    </xf>
    <xf numFmtId="14" fontId="42" fillId="11" borderId="3" xfId="38" applyNumberFormat="1" applyFont="1" applyFill="1" applyBorder="1" applyAlignment="1">
      <alignment vertical="center" wrapText="1"/>
    </xf>
    <xf numFmtId="14" fontId="46" fillId="7" borderId="3" xfId="38" applyNumberFormat="1" applyFont="1" applyFill="1" applyBorder="1" applyAlignment="1">
      <alignment vertical="center"/>
    </xf>
    <xf numFmtId="14" fontId="43" fillId="0" borderId="0" xfId="0" applyNumberFormat="1" applyFont="1" applyAlignment="1">
      <alignment wrapText="1"/>
    </xf>
    <xf numFmtId="14" fontId="42" fillId="8" borderId="6" xfId="0" applyNumberFormat="1" applyFont="1" applyFill="1" applyBorder="1" applyAlignment="1">
      <alignment horizontal="center" vertical="center" wrapText="1"/>
    </xf>
    <xf numFmtId="167" fontId="55" fillId="0" borderId="0" xfId="38" applyNumberFormat="1" applyFont="1" applyFill="1" applyAlignment="1"/>
    <xf numFmtId="13" fontId="34" fillId="9" borderId="3" xfId="38" applyNumberFormat="1" applyFont="1" applyFill="1" applyBorder="1" applyAlignment="1">
      <alignment vertical="center" wrapText="1"/>
    </xf>
    <xf numFmtId="191" fontId="56" fillId="9" borderId="3" xfId="0" applyNumberFormat="1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left" vertical="center" wrapText="1"/>
    </xf>
    <xf numFmtId="191" fontId="55" fillId="9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 wrapText="1"/>
    </xf>
    <xf numFmtId="0" fontId="60" fillId="9" borderId="3" xfId="47" applyFont="1" applyFill="1" applyBorder="1" applyAlignment="1" applyProtection="1">
      <alignment horizontal="center" vertical="center" wrapText="1"/>
    </xf>
    <xf numFmtId="3" fontId="34" fillId="9" borderId="3" xfId="0" applyNumberFormat="1" applyFont="1" applyFill="1" applyBorder="1" applyAlignment="1">
      <alignment horizontal="center" vertical="center" wrapText="1"/>
    </xf>
    <xf numFmtId="191" fontId="56" fillId="12" borderId="3" xfId="0" applyNumberFormat="1" applyFont="1" applyFill="1" applyBorder="1" applyAlignment="1">
      <alignment horizontal="center" vertical="center"/>
    </xf>
    <xf numFmtId="191" fontId="55" fillId="9" borderId="3" xfId="0" applyNumberFormat="1" applyFont="1" applyFill="1" applyBorder="1" applyAlignment="1">
      <alignment vertical="center"/>
    </xf>
    <xf numFmtId="167" fontId="36" fillId="0" borderId="3" xfId="0" applyNumberFormat="1" applyFont="1" applyFill="1" applyBorder="1" applyAlignment="1">
      <alignment vertical="center"/>
    </xf>
    <xf numFmtId="0" fontId="46" fillId="9" borderId="3" xfId="0" applyFont="1" applyFill="1" applyBorder="1" applyAlignment="1">
      <alignment vertical="center" wrapText="1"/>
    </xf>
    <xf numFmtId="0" fontId="36" fillId="9" borderId="3" xfId="0" applyFont="1" applyFill="1" applyBorder="1" applyAlignment="1">
      <alignment vertical="center" wrapText="1"/>
    </xf>
    <xf numFmtId="0" fontId="46" fillId="9" borderId="3" xfId="0" applyFont="1" applyFill="1" applyBorder="1" applyAlignment="1">
      <alignment horizontal="center" vertical="center" wrapText="1"/>
    </xf>
    <xf numFmtId="3" fontId="34" fillId="6" borderId="3" xfId="0" applyNumberFormat="1" applyFont="1" applyFill="1" applyBorder="1" applyAlignment="1">
      <alignment vertical="center" wrapText="1"/>
    </xf>
    <xf numFmtId="0" fontId="61" fillId="6" borderId="3" xfId="47" applyFont="1" applyFill="1" applyBorder="1" applyAlignment="1" applyProtection="1">
      <alignment vertical="center" wrapText="1"/>
    </xf>
    <xf numFmtId="0" fontId="61" fillId="6" borderId="3" xfId="47" applyFont="1" applyFill="1" applyBorder="1" applyAlignment="1" applyProtection="1">
      <alignment horizontal="center" vertical="center" wrapText="1"/>
    </xf>
    <xf numFmtId="14" fontId="37" fillId="6" borderId="3" xfId="38" applyNumberFormat="1" applyFont="1" applyFill="1" applyBorder="1" applyAlignment="1">
      <alignment vertical="center"/>
    </xf>
    <xf numFmtId="167" fontId="34" fillId="6" borderId="3" xfId="38" quotePrefix="1" applyNumberFormat="1" applyFont="1" applyFill="1" applyBorder="1" applyAlignment="1">
      <alignment vertical="center"/>
    </xf>
    <xf numFmtId="167" fontId="46" fillId="6" borderId="3" xfId="38" applyNumberFormat="1" applyFont="1" applyFill="1" applyBorder="1" applyAlignment="1">
      <alignment vertical="center"/>
    </xf>
    <xf numFmtId="191" fontId="34" fillId="9" borderId="3" xfId="0" applyNumberFormat="1" applyFont="1" applyFill="1" applyBorder="1" applyAlignment="1">
      <alignment horizontal="center" vertical="center"/>
    </xf>
    <xf numFmtId="3" fontId="49" fillId="0" borderId="3" xfId="47" quotePrefix="1" applyNumberFormat="1" applyFont="1" applyFill="1" applyBorder="1" applyAlignment="1" applyProtection="1">
      <alignment vertical="center" wrapText="1"/>
    </xf>
    <xf numFmtId="167" fontId="36" fillId="0" borderId="0" xfId="0" applyNumberFormat="1" applyFont="1" applyFill="1" applyAlignment="1"/>
    <xf numFmtId="3" fontId="19" fillId="11" borderId="2" xfId="0" applyNumberFormat="1" applyFont="1" applyFill="1" applyBorder="1" applyAlignment="1">
      <alignment horizontal="center" vertical="center" wrapText="1" shrinkToFit="1"/>
    </xf>
    <xf numFmtId="3" fontId="75" fillId="0" borderId="3" xfId="0" applyNumberFormat="1" applyFont="1" applyFill="1" applyBorder="1" applyAlignment="1">
      <alignment vertical="center"/>
    </xf>
    <xf numFmtId="0" fontId="76" fillId="12" borderId="3" xfId="0" applyFont="1" applyFill="1" applyBorder="1" applyAlignment="1">
      <alignment horizontal="center" vertical="center" wrapText="1"/>
    </xf>
    <xf numFmtId="0" fontId="75" fillId="0" borderId="3" xfId="0" applyFont="1" applyFill="1" applyBorder="1" applyAlignment="1">
      <alignment vertical="center"/>
    </xf>
    <xf numFmtId="0" fontId="76" fillId="6" borderId="3" xfId="0" applyFont="1" applyFill="1" applyBorder="1" applyAlignment="1">
      <alignment vertical="center"/>
    </xf>
    <xf numFmtId="167" fontId="76" fillId="8" borderId="3" xfId="38" quotePrefix="1" applyNumberFormat="1" applyFont="1" applyFill="1" applyBorder="1" applyAlignment="1">
      <alignment vertical="center"/>
    </xf>
    <xf numFmtId="167" fontId="76" fillId="8" borderId="3" xfId="38" applyNumberFormat="1" applyFont="1" applyFill="1" applyBorder="1" applyAlignment="1">
      <alignment vertical="center"/>
    </xf>
    <xf numFmtId="167" fontId="77" fillId="8" borderId="3" xfId="38" applyNumberFormat="1" applyFont="1" applyFill="1" applyBorder="1" applyAlignment="1">
      <alignment vertical="center"/>
    </xf>
    <xf numFmtId="0" fontId="76" fillId="7" borderId="3" xfId="0" applyFont="1" applyFill="1" applyBorder="1" applyAlignment="1">
      <alignment vertical="center"/>
    </xf>
    <xf numFmtId="167" fontId="76" fillId="7" borderId="3" xfId="38" applyNumberFormat="1" applyFont="1" applyFill="1" applyBorder="1" applyAlignment="1">
      <alignment vertical="center"/>
    </xf>
    <xf numFmtId="167" fontId="77" fillId="7" borderId="3" xfId="38" applyNumberFormat="1" applyFont="1" applyFill="1" applyBorder="1" applyAlignment="1">
      <alignment vertical="center"/>
    </xf>
    <xf numFmtId="0" fontId="76" fillId="8" borderId="3" xfId="0" applyFont="1" applyFill="1" applyBorder="1" applyAlignment="1">
      <alignment vertical="center"/>
    </xf>
    <xf numFmtId="167" fontId="76" fillId="8" borderId="3" xfId="0" applyNumberFormat="1" applyFont="1" applyFill="1" applyBorder="1" applyAlignment="1">
      <alignment vertical="center"/>
    </xf>
    <xf numFmtId="14" fontId="76" fillId="7" borderId="3" xfId="38" applyNumberFormat="1" applyFont="1" applyFill="1" applyBorder="1" applyAlignment="1">
      <alignment vertical="center"/>
    </xf>
    <xf numFmtId="14" fontId="76" fillId="8" borderId="3" xfId="38" applyNumberFormat="1" applyFont="1" applyFill="1" applyBorder="1" applyAlignment="1">
      <alignment vertical="center"/>
    </xf>
    <xf numFmtId="14" fontId="76" fillId="8" borderId="3" xfId="0" applyNumberFormat="1" applyFont="1" applyFill="1" applyBorder="1" applyAlignment="1">
      <alignment vertical="center"/>
    </xf>
    <xf numFmtId="14" fontId="76" fillId="7" borderId="3" xfId="0" applyNumberFormat="1" applyFont="1" applyFill="1" applyBorder="1" applyAlignment="1">
      <alignment vertical="center"/>
    </xf>
    <xf numFmtId="167" fontId="76" fillId="7" borderId="3" xfId="38" quotePrefix="1" applyNumberFormat="1" applyFont="1" applyFill="1" applyBorder="1" applyAlignment="1">
      <alignment vertical="center"/>
    </xf>
    <xf numFmtId="167" fontId="77" fillId="10" borderId="3" xfId="38" applyNumberFormat="1" applyFont="1" applyFill="1" applyBorder="1" applyAlignment="1">
      <alignment vertical="center"/>
    </xf>
    <xf numFmtId="0" fontId="76" fillId="0" borderId="3" xfId="0" applyFont="1" applyBorder="1" applyAlignment="1">
      <alignment vertical="center" wrapText="1"/>
    </xf>
    <xf numFmtId="0" fontId="75" fillId="0" borderId="0" xfId="0" applyFont="1" applyFill="1" applyAlignment="1"/>
    <xf numFmtId="0" fontId="56" fillId="9" borderId="3" xfId="0" quotePrefix="1" applyFont="1" applyFill="1" applyBorder="1" applyAlignment="1">
      <alignment horizontal="center" vertical="center" wrapText="1"/>
    </xf>
    <xf numFmtId="3" fontId="75" fillId="9" borderId="3" xfId="0" applyNumberFormat="1" applyFont="1" applyFill="1" applyBorder="1" applyAlignment="1">
      <alignment vertical="center" wrapText="1"/>
    </xf>
    <xf numFmtId="0" fontId="77" fillId="9" borderId="3" xfId="0" applyFont="1" applyFill="1" applyBorder="1" applyAlignment="1">
      <alignment horizontal="center" vertical="center" wrapText="1"/>
    </xf>
    <xf numFmtId="0" fontId="76" fillId="9" borderId="3" xfId="0" quotePrefix="1" applyFont="1" applyFill="1" applyBorder="1" applyAlignment="1">
      <alignment horizontal="center" vertical="center" wrapText="1"/>
    </xf>
    <xf numFmtId="0" fontId="76" fillId="9" borderId="3" xfId="0" applyFont="1" applyFill="1" applyBorder="1" applyAlignment="1">
      <alignment horizontal="center" vertical="center" wrapText="1"/>
    </xf>
    <xf numFmtId="0" fontId="75" fillId="9" borderId="3" xfId="0" applyFont="1" applyFill="1" applyBorder="1" applyAlignment="1">
      <alignment vertical="center" wrapText="1"/>
    </xf>
    <xf numFmtId="191" fontId="76" fillId="9" borderId="3" xfId="0" applyNumberFormat="1" applyFont="1" applyFill="1" applyBorder="1" applyAlignment="1">
      <alignment horizontal="center" vertical="center"/>
    </xf>
    <xf numFmtId="0" fontId="78" fillId="9" borderId="3" xfId="47" applyFont="1" applyFill="1" applyBorder="1" applyAlignment="1" applyProtection="1">
      <alignment horizontal="center" vertical="center" wrapText="1"/>
    </xf>
    <xf numFmtId="0" fontId="56" fillId="9" borderId="3" xfId="0" quotePrefix="1" applyFont="1" applyFill="1" applyBorder="1" applyAlignment="1">
      <alignment horizontal="center" vertical="center"/>
    </xf>
    <xf numFmtId="0" fontId="56" fillId="9" borderId="3" xfId="0" applyFont="1" applyFill="1" applyBorder="1" applyAlignment="1">
      <alignment horizontal="center" vertical="center"/>
    </xf>
    <xf numFmtId="0" fontId="76" fillId="9" borderId="3" xfId="0" quotePrefix="1" applyFont="1" applyFill="1" applyBorder="1" applyAlignment="1">
      <alignment horizontal="center" vertical="center"/>
    </xf>
    <xf numFmtId="0" fontId="76" fillId="9" borderId="3" xfId="0" applyFont="1" applyFill="1" applyBorder="1" applyAlignment="1">
      <alignment horizontal="center" vertical="center"/>
    </xf>
    <xf numFmtId="0" fontId="56" fillId="9" borderId="10" xfId="0" quotePrefix="1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 wrapText="1"/>
    </xf>
    <xf numFmtId="0" fontId="56" fillId="9" borderId="10" xfId="0" applyFont="1" applyFill="1" applyBorder="1" applyAlignment="1">
      <alignment horizontal="center" vertical="center"/>
    </xf>
    <xf numFmtId="191" fontId="56" fillId="9" borderId="10" xfId="0" applyNumberFormat="1" applyFont="1" applyFill="1" applyBorder="1" applyAlignment="1">
      <alignment horizontal="center" vertical="center"/>
    </xf>
    <xf numFmtId="0" fontId="77" fillId="9" borderId="3" xfId="0" applyFont="1" applyFill="1" applyBorder="1" applyAlignment="1">
      <alignment vertical="center" wrapText="1"/>
    </xf>
    <xf numFmtId="0" fontId="76" fillId="9" borderId="3" xfId="0" quotePrefix="1" applyFont="1" applyFill="1" applyBorder="1" applyAlignment="1">
      <alignment vertical="center"/>
    </xf>
    <xf numFmtId="0" fontId="76" fillId="9" borderId="3" xfId="0" applyFont="1" applyFill="1" applyBorder="1" applyAlignment="1">
      <alignment vertical="center" wrapText="1"/>
    </xf>
    <xf numFmtId="0" fontId="76" fillId="9" borderId="3" xfId="0" applyFont="1" applyFill="1" applyBorder="1" applyAlignment="1">
      <alignment vertical="center"/>
    </xf>
    <xf numFmtId="0" fontId="78" fillId="9" borderId="3" xfId="47" applyFont="1" applyFill="1" applyBorder="1" applyAlignment="1" applyProtection="1">
      <alignment vertical="center" wrapText="1"/>
    </xf>
    <xf numFmtId="0" fontId="76" fillId="9" borderId="3" xfId="0" applyFont="1" applyFill="1" applyBorder="1" applyAlignment="1">
      <alignment horizontal="center"/>
    </xf>
    <xf numFmtId="191" fontId="76" fillId="9" borderId="3" xfId="0" applyNumberFormat="1" applyFont="1" applyFill="1" applyBorder="1" applyAlignment="1">
      <alignment horizontal="center"/>
    </xf>
    <xf numFmtId="0" fontId="56" fillId="9" borderId="3" xfId="0" quotePrefix="1" applyFont="1" applyFill="1" applyBorder="1" applyAlignment="1">
      <alignment vertical="center"/>
    </xf>
    <xf numFmtId="0" fontId="56" fillId="9" borderId="3" xfId="0" applyFont="1" applyFill="1" applyBorder="1" applyAlignment="1">
      <alignment horizontal="center" wrapText="1"/>
    </xf>
    <xf numFmtId="191" fontId="56" fillId="9" borderId="3" xfId="0" applyNumberFormat="1" applyFont="1" applyFill="1" applyBorder="1" applyAlignment="1">
      <alignment horizontal="center"/>
    </xf>
    <xf numFmtId="167" fontId="42" fillId="0" borderId="3" xfId="38" applyNumberFormat="1" applyFont="1" applyFill="1" applyBorder="1" applyAlignment="1">
      <alignment horizontal="center" vertical="center" wrapText="1"/>
    </xf>
    <xf numFmtId="167" fontId="37" fillId="5" borderId="3" xfId="38" quotePrefix="1" applyNumberFormat="1" applyFont="1" applyFill="1" applyBorder="1" applyAlignment="1">
      <alignment horizontal="center" vertical="center" wrapText="1"/>
    </xf>
    <xf numFmtId="167" fontId="37" fillId="0" borderId="3" xfId="38" quotePrefix="1" applyNumberFormat="1" applyFont="1" applyBorder="1" applyAlignment="1">
      <alignment horizontal="center" vertical="center" wrapText="1"/>
    </xf>
    <xf numFmtId="167" fontId="37" fillId="0" borderId="3" xfId="38" quotePrefix="1" applyNumberFormat="1" applyFont="1" applyFill="1" applyBorder="1" applyAlignment="1">
      <alignment horizontal="center" vertical="center" wrapText="1"/>
    </xf>
    <xf numFmtId="167" fontId="34" fillId="5" borderId="3" xfId="38" quotePrefix="1" applyNumberFormat="1" applyFont="1" applyFill="1" applyBorder="1" applyAlignment="1">
      <alignment horizontal="center" vertical="center" wrapText="1"/>
    </xf>
    <xf numFmtId="167" fontId="55" fillId="0" borderId="3" xfId="38" applyNumberFormat="1" applyFont="1" applyFill="1" applyBorder="1" applyAlignment="1">
      <alignment horizontal="center" vertical="center" wrapText="1"/>
    </xf>
    <xf numFmtId="167" fontId="34" fillId="0" borderId="3" xfId="38" applyNumberFormat="1" applyFont="1" applyFill="1" applyBorder="1" applyAlignment="1">
      <alignment horizontal="center" vertical="center" wrapText="1"/>
    </xf>
    <xf numFmtId="167" fontId="37" fillId="0" borderId="3" xfId="38" applyNumberFormat="1" applyFont="1" applyFill="1" applyBorder="1" applyAlignment="1">
      <alignment horizontal="center" vertical="center" wrapText="1"/>
    </xf>
    <xf numFmtId="167" fontId="56" fillId="0" borderId="3" xfId="38" applyNumberFormat="1" applyFont="1" applyFill="1" applyBorder="1" applyAlignment="1">
      <alignment horizontal="center" vertical="center" wrapText="1"/>
    </xf>
    <xf numFmtId="167" fontId="34" fillId="0" borderId="3" xfId="38" applyNumberFormat="1" applyFont="1" applyFill="1" applyBorder="1" applyAlignment="1" applyProtection="1">
      <alignment horizontal="center" vertical="center" wrapText="1"/>
    </xf>
    <xf numFmtId="167" fontId="61" fillId="6" borderId="3" xfId="38" applyNumberFormat="1" applyFont="1" applyFill="1" applyBorder="1" applyAlignment="1" applyProtection="1">
      <alignment horizontal="center" vertical="center" wrapText="1"/>
    </xf>
    <xf numFmtId="167" fontId="56" fillId="9" borderId="3" xfId="38" applyNumberFormat="1" applyFont="1" applyFill="1" applyBorder="1" applyAlignment="1">
      <alignment horizontal="center" vertical="center" wrapText="1"/>
    </xf>
    <xf numFmtId="167" fontId="56" fillId="12" borderId="3" xfId="38" applyNumberFormat="1" applyFont="1" applyFill="1" applyBorder="1" applyAlignment="1">
      <alignment horizontal="center" vertical="center" wrapText="1"/>
    </xf>
    <xf numFmtId="167" fontId="66" fillId="6" borderId="3" xfId="38" applyNumberFormat="1" applyFont="1" applyFill="1" applyBorder="1" applyAlignment="1" applyProtection="1">
      <alignment horizontal="center" vertical="center" wrapText="1"/>
    </xf>
    <xf numFmtId="167" fontId="36" fillId="0" borderId="3" xfId="38" applyNumberFormat="1" applyFont="1" applyFill="1" applyBorder="1" applyAlignment="1">
      <alignment horizontal="center" vertical="center" wrapText="1"/>
    </xf>
    <xf numFmtId="167" fontId="36" fillId="9" borderId="3" xfId="38" applyNumberFormat="1" applyFont="1" applyFill="1" applyBorder="1" applyAlignment="1">
      <alignment horizontal="center" vertical="center" wrapText="1"/>
    </xf>
    <xf numFmtId="167" fontId="46" fillId="9" borderId="3" xfId="38" applyNumberFormat="1" applyFont="1" applyFill="1" applyBorder="1" applyAlignment="1">
      <alignment horizontal="center" vertical="center" wrapText="1"/>
    </xf>
    <xf numFmtId="167" fontId="34" fillId="0" borderId="3" xfId="38" quotePrefix="1" applyNumberFormat="1" applyFont="1" applyFill="1" applyBorder="1" applyAlignment="1">
      <alignment horizontal="center" vertical="center"/>
    </xf>
    <xf numFmtId="167" fontId="76" fillId="9" borderId="3" xfId="38" applyNumberFormat="1" applyFont="1" applyFill="1" applyBorder="1" applyAlignment="1">
      <alignment horizontal="center" vertical="center" wrapText="1"/>
    </xf>
    <xf numFmtId="167" fontId="19" fillId="11" borderId="2" xfId="38" applyNumberFormat="1" applyFont="1" applyFill="1" applyBorder="1" applyAlignment="1">
      <alignment horizontal="center" vertical="center" wrapText="1" shrinkToFit="1"/>
    </xf>
    <xf numFmtId="167" fontId="34" fillId="0" borderId="3" xfId="38" applyNumberFormat="1" applyFont="1" applyFill="1" applyBorder="1" applyAlignment="1">
      <alignment horizontal="center" vertical="center"/>
    </xf>
    <xf numFmtId="167" fontId="34" fillId="0" borderId="0" xfId="38" applyNumberFormat="1" applyFont="1" applyFill="1" applyAlignment="1">
      <alignment horizontal="center" vertical="center"/>
    </xf>
    <xf numFmtId="191" fontId="56" fillId="9" borderId="3" xfId="0" quotePrefix="1" applyNumberFormat="1" applyFont="1" applyFill="1" applyBorder="1" applyAlignment="1">
      <alignment vertical="center"/>
    </xf>
    <xf numFmtId="167" fontId="55" fillId="0" borderId="3" xfId="38" applyNumberFormat="1" applyFont="1" applyFill="1" applyBorder="1" applyAlignment="1">
      <alignment vertical="center"/>
    </xf>
    <xf numFmtId="0" fontId="34" fillId="9" borderId="3" xfId="0" quotePrefix="1" applyFont="1" applyFill="1" applyBorder="1" applyAlignment="1">
      <alignment horizontal="center" vertical="center" wrapText="1"/>
    </xf>
    <xf numFmtId="0" fontId="50" fillId="9" borderId="3" xfId="47" applyFont="1" applyFill="1" applyBorder="1" applyAlignment="1" applyProtection="1">
      <alignment horizontal="center" vertical="center" wrapText="1"/>
    </xf>
    <xf numFmtId="3" fontId="34" fillId="13" borderId="3" xfId="0" applyNumberFormat="1" applyFont="1" applyFill="1" applyBorder="1" applyAlignment="1">
      <alignment vertical="center"/>
    </xf>
    <xf numFmtId="3" fontId="34" fillId="13" borderId="3" xfId="0" applyNumberFormat="1" applyFont="1" applyFill="1" applyBorder="1" applyAlignment="1">
      <alignment vertical="center" wrapText="1"/>
    </xf>
    <xf numFmtId="0" fontId="37" fillId="13" borderId="3" xfId="0" applyFont="1" applyFill="1" applyBorder="1" applyAlignment="1">
      <alignment vertical="center" wrapText="1"/>
    </xf>
    <xf numFmtId="0" fontId="37" fillId="13" borderId="3" xfId="0" applyFont="1" applyFill="1" applyBorder="1" applyAlignment="1">
      <alignment vertical="center"/>
    </xf>
    <xf numFmtId="49" fontId="37" fillId="13" borderId="3" xfId="0" quotePrefix="1" applyNumberFormat="1" applyFont="1" applyFill="1" applyBorder="1" applyAlignment="1">
      <alignment vertical="center"/>
    </xf>
    <xf numFmtId="0" fontId="56" fillId="13" borderId="3" xfId="0" applyFont="1" applyFill="1" applyBorder="1" applyAlignment="1">
      <alignment vertical="center" wrapText="1"/>
    </xf>
    <xf numFmtId="0" fontId="37" fillId="13" borderId="3" xfId="0" quotePrefix="1" applyFont="1" applyFill="1" applyBorder="1" applyAlignment="1">
      <alignment vertical="center" wrapText="1"/>
    </xf>
    <xf numFmtId="0" fontId="37" fillId="13" borderId="3" xfId="0" quotePrefix="1" applyFont="1" applyFill="1" applyBorder="1" applyAlignment="1">
      <alignment horizontal="center" vertical="center" wrapText="1"/>
    </xf>
    <xf numFmtId="167" fontId="37" fillId="13" borderId="3" xfId="38" applyNumberFormat="1" applyFont="1" applyFill="1" applyBorder="1" applyAlignment="1">
      <alignment vertical="center"/>
    </xf>
    <xf numFmtId="167" fontId="34" fillId="13" borderId="3" xfId="38" applyNumberFormat="1" applyFont="1" applyFill="1" applyBorder="1" applyAlignment="1">
      <alignment vertical="center"/>
    </xf>
    <xf numFmtId="14" fontId="46" fillId="13" borderId="3" xfId="38" applyNumberFormat="1" applyFont="1" applyFill="1" applyBorder="1" applyAlignment="1">
      <alignment vertical="center"/>
    </xf>
    <xf numFmtId="167" fontId="46" fillId="13" borderId="3" xfId="38" applyNumberFormat="1" applyFont="1" applyFill="1" applyBorder="1" applyAlignment="1">
      <alignment vertical="center"/>
    </xf>
    <xf numFmtId="14" fontId="34" fillId="13" borderId="3" xfId="38" applyNumberFormat="1" applyFont="1" applyFill="1" applyBorder="1" applyAlignment="1">
      <alignment vertical="center"/>
    </xf>
    <xf numFmtId="167" fontId="34" fillId="13" borderId="3" xfId="0" applyNumberFormat="1" applyFont="1" applyFill="1" applyBorder="1" applyAlignment="1">
      <alignment vertical="center"/>
    </xf>
    <xf numFmtId="14" fontId="37" fillId="13" borderId="3" xfId="38" applyNumberFormat="1" applyFont="1" applyFill="1" applyBorder="1" applyAlignment="1">
      <alignment vertical="center"/>
    </xf>
    <xf numFmtId="14" fontId="37" fillId="13" borderId="3" xfId="0" applyNumberFormat="1" applyFont="1" applyFill="1" applyBorder="1" applyAlignment="1">
      <alignment vertical="center"/>
    </xf>
    <xf numFmtId="0" fontId="34" fillId="13" borderId="3" xfId="0" applyFont="1" applyFill="1" applyBorder="1" applyAlignment="1">
      <alignment vertical="center" wrapText="1"/>
    </xf>
    <xf numFmtId="0" fontId="34" fillId="13" borderId="3" xfId="0" applyFont="1" applyFill="1" applyBorder="1" applyAlignment="1">
      <alignment vertical="center"/>
    </xf>
    <xf numFmtId="3" fontId="36" fillId="13" borderId="3" xfId="0" applyNumberFormat="1" applyFont="1" applyFill="1" applyBorder="1" applyAlignment="1">
      <alignment vertical="center"/>
    </xf>
    <xf numFmtId="3" fontId="36" fillId="13" borderId="3" xfId="0" applyNumberFormat="1" applyFont="1" applyFill="1" applyBorder="1" applyAlignment="1">
      <alignment vertical="center" wrapText="1"/>
    </xf>
    <xf numFmtId="0" fontId="56" fillId="13" borderId="3" xfId="0" quotePrefix="1" applyFont="1" applyFill="1" applyBorder="1" applyAlignment="1">
      <alignment vertical="center" wrapText="1"/>
    </xf>
    <xf numFmtId="0" fontId="38" fillId="13" borderId="3" xfId="0" applyFont="1" applyFill="1" applyBorder="1" applyAlignment="1">
      <alignment vertical="center" wrapText="1"/>
    </xf>
    <xf numFmtId="3" fontId="35" fillId="13" borderId="3" xfId="0" applyNumberFormat="1" applyFont="1" applyFill="1" applyBorder="1" applyAlignment="1">
      <alignment horizontal="center" vertical="center" wrapText="1"/>
    </xf>
    <xf numFmtId="3" fontId="35" fillId="13" borderId="3" xfId="0" applyNumberFormat="1" applyFont="1" applyFill="1" applyBorder="1" applyAlignment="1">
      <alignment vertical="center" wrapText="1"/>
    </xf>
    <xf numFmtId="0" fontId="38" fillId="13" borderId="3" xfId="0" applyFont="1" applyFill="1" applyBorder="1" applyAlignment="1">
      <alignment vertical="center"/>
    </xf>
    <xf numFmtId="167" fontId="34" fillId="13" borderId="3" xfId="38" quotePrefix="1" applyNumberFormat="1" applyFont="1" applyFill="1" applyBorder="1" applyAlignment="1">
      <alignment vertical="center"/>
    </xf>
    <xf numFmtId="14" fontId="34" fillId="13" borderId="3" xfId="0" applyNumberFormat="1" applyFont="1" applyFill="1" applyBorder="1" applyAlignment="1">
      <alignment vertical="center"/>
    </xf>
    <xf numFmtId="0" fontId="36" fillId="13" borderId="3" xfId="0" applyFont="1" applyFill="1" applyBorder="1" applyAlignment="1">
      <alignment vertical="center"/>
    </xf>
    <xf numFmtId="0" fontId="34" fillId="9" borderId="3" xfId="0" quotePrefix="1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91" fontId="34" fillId="9" borderId="10" xfId="0" applyNumberFormat="1" applyFont="1" applyFill="1" applyBorder="1" applyAlignment="1">
      <alignment horizontal="center" vertical="center"/>
    </xf>
    <xf numFmtId="0" fontId="55" fillId="9" borderId="3" xfId="0" quotePrefix="1" applyFont="1" applyFill="1" applyBorder="1" applyAlignment="1">
      <alignment horizontal="center" vertical="center"/>
    </xf>
    <xf numFmtId="0" fontId="55" fillId="9" borderId="3" xfId="0" applyFont="1" applyFill="1" applyBorder="1" applyAlignment="1">
      <alignment horizontal="center" vertical="center"/>
    </xf>
    <xf numFmtId="3" fontId="46" fillId="0" borderId="3" xfId="0" applyNumberFormat="1" applyFont="1" applyFill="1" applyBorder="1" applyAlignment="1">
      <alignment horizontal="center" vertical="center" wrapText="1"/>
    </xf>
    <xf numFmtId="3" fontId="76" fillId="9" borderId="3" xfId="0" applyNumberFormat="1" applyFont="1" applyFill="1" applyBorder="1" applyAlignment="1">
      <alignment vertical="center" wrapText="1"/>
    </xf>
    <xf numFmtId="0" fontId="34" fillId="0" borderId="0" xfId="0" applyFont="1" applyAlignment="1">
      <alignment wrapText="1"/>
    </xf>
    <xf numFmtId="167" fontId="34" fillId="0" borderId="0" xfId="38" applyNumberFormat="1" applyFont="1" applyAlignment="1">
      <alignment wrapText="1"/>
    </xf>
    <xf numFmtId="0" fontId="34" fillId="9" borderId="10" xfId="0" quotePrefix="1" applyFont="1" applyFill="1" applyBorder="1" applyAlignment="1">
      <alignment horizontal="center" vertical="center"/>
    </xf>
    <xf numFmtId="0" fontId="34" fillId="9" borderId="10" xfId="0" applyFont="1" applyFill="1" applyBorder="1" applyAlignment="1">
      <alignment horizontal="center" vertical="center" wrapText="1"/>
    </xf>
    <xf numFmtId="0" fontId="34" fillId="9" borderId="3" xfId="0" quotePrefix="1" applyFont="1" applyFill="1" applyBorder="1" applyAlignment="1">
      <alignment vertical="center"/>
    </xf>
    <xf numFmtId="0" fontId="34" fillId="9" borderId="3" xfId="0" applyFont="1" applyFill="1" applyBorder="1" applyAlignment="1">
      <alignment horizontal="center" wrapText="1"/>
    </xf>
    <xf numFmtId="191" fontId="34" fillId="9" borderId="3" xfId="0" applyNumberFormat="1" applyFont="1" applyFill="1" applyBorder="1" applyAlignment="1">
      <alignment horizontal="center" vertical="center" wrapText="1"/>
    </xf>
    <xf numFmtId="167" fontId="34" fillId="0" borderId="0" xfId="0" applyNumberFormat="1" applyFont="1" applyAlignment="1"/>
    <xf numFmtId="167" fontId="34" fillId="0" borderId="0" xfId="38" applyNumberFormat="1" applyFont="1" applyAlignment="1"/>
    <xf numFmtId="3" fontId="34" fillId="0" borderId="3" xfId="0" quotePrefix="1" applyNumberFormat="1" applyFont="1" applyFill="1" applyBorder="1" applyAlignment="1">
      <alignment vertical="center" wrapText="1"/>
    </xf>
    <xf numFmtId="167" fontId="56" fillId="0" borderId="0" xfId="38" applyNumberFormat="1" applyFont="1" applyAlignment="1"/>
    <xf numFmtId="0" fontId="2" fillId="0" borderId="3" xfId="47" applyFill="1" applyBorder="1" applyAlignment="1" applyProtection="1">
      <alignment vertical="center" wrapText="1"/>
    </xf>
    <xf numFmtId="3" fontId="34" fillId="9" borderId="3" xfId="0" applyNumberFormat="1" applyFont="1" applyFill="1" applyBorder="1" applyAlignment="1">
      <alignment horizontal="center" vertical="center"/>
    </xf>
    <xf numFmtId="191" fontId="34" fillId="9" borderId="3" xfId="0" applyNumberFormat="1" applyFont="1" applyFill="1" applyBorder="1" applyAlignment="1">
      <alignment vertical="center"/>
    </xf>
    <xf numFmtId="167" fontId="55" fillId="9" borderId="3" xfId="38" applyNumberFormat="1" applyFont="1" applyFill="1" applyBorder="1" applyAlignment="1">
      <alignment horizontal="center" vertical="center"/>
    </xf>
    <xf numFmtId="43" fontId="34" fillId="0" borderId="0" xfId="38" applyFont="1" applyFill="1" applyAlignment="1"/>
    <xf numFmtId="167" fontId="34" fillId="0" borderId="3" xfId="38" applyNumberFormat="1" applyFont="1" applyBorder="1" applyAlignment="1">
      <alignment vertical="center"/>
    </xf>
    <xf numFmtId="167" fontId="55" fillId="0" borderId="3" xfId="0" applyNumberFormat="1" applyFont="1" applyBorder="1" applyAlignment="1">
      <alignment vertical="center"/>
    </xf>
    <xf numFmtId="167" fontId="56" fillId="0" borderId="3" xfId="0" applyNumberFormat="1" applyFont="1" applyFill="1" applyBorder="1" applyAlignment="1">
      <alignment vertical="center"/>
    </xf>
    <xf numFmtId="0" fontId="56" fillId="9" borderId="3" xfId="0" applyFont="1" applyFill="1" applyBorder="1" applyAlignment="1">
      <alignment horizontal="center"/>
    </xf>
    <xf numFmtId="0" fontId="56" fillId="9" borderId="3" xfId="0" applyFont="1" applyFill="1" applyBorder="1" applyAlignment="1">
      <alignment horizontal="left" vertical="center"/>
    </xf>
    <xf numFmtId="0" fontId="56" fillId="9" borderId="3" xfId="0" applyFont="1" applyFill="1" applyBorder="1" applyAlignment="1">
      <alignment horizontal="right" vertical="center"/>
    </xf>
    <xf numFmtId="0" fontId="56" fillId="9" borderId="3" xfId="0" quotePrefix="1" applyFont="1" applyFill="1" applyBorder="1" applyAlignment="1">
      <alignment horizontal="right" vertical="center"/>
    </xf>
    <xf numFmtId="167" fontId="34" fillId="9" borderId="3" xfId="38" applyNumberFormat="1" applyFont="1" applyFill="1" applyBorder="1" applyAlignment="1" applyProtection="1">
      <alignment horizontal="center" vertical="center" wrapText="1"/>
    </xf>
    <xf numFmtId="0" fontId="56" fillId="9" borderId="3" xfId="0" quotePrefix="1" applyFont="1" applyFill="1" applyBorder="1" applyAlignment="1">
      <alignment horizontal="left" vertical="center"/>
    </xf>
    <xf numFmtId="167" fontId="43" fillId="7" borderId="3" xfId="38" applyNumberFormat="1" applyFont="1" applyFill="1" applyBorder="1" applyAlignment="1">
      <alignment wrapText="1"/>
    </xf>
    <xf numFmtId="167" fontId="55" fillId="0" borderId="0" xfId="0" applyNumberFormat="1" applyFont="1" applyFill="1" applyAlignment="1"/>
    <xf numFmtId="167" fontId="56" fillId="6" borderId="3" xfId="38" applyNumberFormat="1" applyFont="1" applyFill="1" applyBorder="1" applyAlignment="1">
      <alignment vertical="center"/>
    </xf>
    <xf numFmtId="3" fontId="57" fillId="6" borderId="3" xfId="0" applyNumberFormat="1" applyFont="1" applyFill="1" applyBorder="1" applyAlignment="1">
      <alignment vertical="center"/>
    </xf>
    <xf numFmtId="0" fontId="55" fillId="6" borderId="3" xfId="0" quotePrefix="1" applyFont="1" applyFill="1" applyBorder="1" applyAlignment="1">
      <alignment vertical="center" wrapText="1"/>
    </xf>
    <xf numFmtId="0" fontId="57" fillId="6" borderId="3" xfId="0" applyFont="1" applyFill="1" applyBorder="1" applyAlignment="1">
      <alignment vertical="center" wrapText="1"/>
    </xf>
    <xf numFmtId="3" fontId="57" fillId="6" borderId="3" xfId="0" applyNumberFormat="1" applyFont="1" applyFill="1" applyBorder="1" applyAlignment="1">
      <alignment vertical="center" wrapText="1"/>
    </xf>
    <xf numFmtId="3" fontId="57" fillId="6" borderId="3" xfId="0" applyNumberFormat="1" applyFont="1" applyFill="1" applyBorder="1" applyAlignment="1">
      <alignment horizontal="center" vertical="center" wrapText="1"/>
    </xf>
    <xf numFmtId="0" fontId="57" fillId="6" borderId="3" xfId="0" applyFont="1" applyFill="1" applyBorder="1" applyAlignment="1">
      <alignment vertical="center"/>
    </xf>
    <xf numFmtId="167" fontId="57" fillId="6" borderId="3" xfId="0" applyNumberFormat="1" applyFont="1" applyFill="1" applyBorder="1" applyAlignment="1">
      <alignment vertical="center"/>
    </xf>
    <xf numFmtId="0" fontId="74" fillId="6" borderId="3" xfId="47" applyFont="1" applyFill="1" applyBorder="1" applyAlignment="1" applyProtection="1">
      <alignment vertical="center" wrapText="1"/>
    </xf>
    <xf numFmtId="3" fontId="55" fillId="6" borderId="3" xfId="0" applyNumberFormat="1" applyFont="1" applyFill="1" applyBorder="1" applyAlignment="1">
      <alignment horizontal="center" vertical="center" wrapText="1"/>
    </xf>
    <xf numFmtId="49" fontId="55" fillId="6" borderId="3" xfId="0" applyNumberFormat="1" applyFont="1" applyFill="1" applyBorder="1" applyAlignment="1">
      <alignment vertical="center"/>
    </xf>
    <xf numFmtId="167" fontId="55" fillId="6" borderId="3" xfId="38" applyNumberFormat="1" applyFont="1" applyFill="1" applyBorder="1" applyAlignment="1">
      <alignment horizontal="center" vertical="center" wrapText="1"/>
    </xf>
    <xf numFmtId="167" fontId="57" fillId="6" borderId="3" xfId="38" applyNumberFormat="1" applyFont="1" applyFill="1" applyBorder="1" applyAlignment="1">
      <alignment horizontal="center" vertical="center" wrapText="1"/>
    </xf>
    <xf numFmtId="0" fontId="56" fillId="0" borderId="3" xfId="0" applyFont="1" applyFill="1" applyBorder="1" applyAlignment="1">
      <alignment horizontal="center"/>
    </xf>
    <xf numFmtId="191" fontId="56" fillId="0" borderId="3" xfId="0" applyNumberFormat="1" applyFont="1" applyFill="1" applyBorder="1" applyAlignment="1">
      <alignment horizontal="center"/>
    </xf>
    <xf numFmtId="167" fontId="42" fillId="8" borderId="7" xfId="38" applyNumberFormat="1" applyFont="1" applyFill="1" applyBorder="1" applyAlignment="1">
      <alignment horizontal="center" vertical="center" wrapText="1"/>
    </xf>
    <xf numFmtId="0" fontId="79" fillId="9" borderId="3" xfId="47" applyFont="1" applyFill="1" applyBorder="1" applyAlignment="1" applyProtection="1">
      <alignment vertical="center" wrapText="1"/>
    </xf>
    <xf numFmtId="191" fontId="55" fillId="9" borderId="3" xfId="0" applyNumberFormat="1" applyFont="1" applyFill="1" applyBorder="1" applyAlignment="1">
      <alignment horizontal="center" vertical="center" wrapText="1"/>
    </xf>
    <xf numFmtId="0" fontId="58" fillId="9" borderId="3" xfId="0" applyFont="1" applyFill="1" applyBorder="1" applyAlignment="1">
      <alignment horizontal="center" vertical="center" wrapText="1"/>
    </xf>
    <xf numFmtId="3" fontId="1" fillId="0" borderId="3" xfId="47" applyNumberFormat="1" applyFont="1" applyFill="1" applyBorder="1" applyAlignment="1" applyProtection="1">
      <alignment horizontal="center" vertical="center" wrapText="1"/>
    </xf>
    <xf numFmtId="191" fontId="34" fillId="9" borderId="3" xfId="0" applyNumberFormat="1" applyFont="1" applyFill="1" applyBorder="1" applyAlignment="1">
      <alignment horizontal="center" wrapText="1"/>
    </xf>
    <xf numFmtId="3" fontId="56" fillId="9" borderId="3" xfId="0" applyNumberFormat="1" applyFont="1" applyFill="1" applyBorder="1" applyAlignment="1">
      <alignment horizontal="center" vertical="center" wrapText="1"/>
    </xf>
    <xf numFmtId="14" fontId="37" fillId="7" borderId="3" xfId="38" applyNumberFormat="1" applyFont="1" applyFill="1" applyBorder="1" applyAlignment="1">
      <alignment vertical="center" wrapText="1"/>
    </xf>
    <xf numFmtId="0" fontId="56" fillId="9" borderId="3" xfId="38" applyNumberFormat="1" applyFont="1" applyFill="1" applyBorder="1" applyAlignment="1">
      <alignment horizontal="center" vertical="center" wrapText="1"/>
    </xf>
    <xf numFmtId="0" fontId="34" fillId="9" borderId="10" xfId="0" applyFont="1" applyFill="1" applyBorder="1" applyAlignment="1">
      <alignment vertical="center" wrapText="1"/>
    </xf>
    <xf numFmtId="0" fontId="56" fillId="9" borderId="10" xfId="0" applyFont="1" applyFill="1" applyBorder="1" applyAlignment="1">
      <alignment vertical="center" wrapText="1"/>
    </xf>
    <xf numFmtId="14" fontId="43" fillId="8" borderId="6" xfId="0" applyNumberFormat="1" applyFont="1" applyFill="1" applyBorder="1" applyAlignment="1">
      <alignment horizontal="center" vertical="center" wrapText="1"/>
    </xf>
    <xf numFmtId="14" fontId="43" fillId="11" borderId="3" xfId="38" applyNumberFormat="1" applyFont="1" applyFill="1" applyBorder="1" applyAlignment="1">
      <alignment vertical="center" wrapText="1"/>
    </xf>
    <xf numFmtId="167" fontId="43" fillId="11" borderId="3" xfId="38" applyNumberFormat="1" applyFont="1" applyFill="1" applyBorder="1" applyAlignment="1">
      <alignment vertical="center" wrapText="1"/>
    </xf>
    <xf numFmtId="3" fontId="43" fillId="8" borderId="6" xfId="0" applyNumberFormat="1" applyFont="1" applyFill="1" applyBorder="1" applyAlignment="1">
      <alignment horizontal="center" vertical="center" wrapText="1"/>
    </xf>
    <xf numFmtId="3" fontId="55" fillId="9" borderId="3" xfId="0" applyNumberFormat="1" applyFont="1" applyFill="1" applyBorder="1" applyAlignment="1">
      <alignment horizontal="center" vertical="center"/>
    </xf>
    <xf numFmtId="0" fontId="55" fillId="9" borderId="3" xfId="0" quotePrefix="1" applyFont="1" applyFill="1" applyBorder="1" applyAlignment="1">
      <alignment horizontal="center" vertical="center" wrapText="1"/>
    </xf>
    <xf numFmtId="0" fontId="55" fillId="9" borderId="3" xfId="0" quotePrefix="1" applyFont="1" applyFill="1" applyBorder="1" applyAlignment="1">
      <alignment vertical="center"/>
    </xf>
    <xf numFmtId="191" fontId="55" fillId="9" borderId="3" xfId="0" applyNumberFormat="1" applyFont="1" applyFill="1" applyBorder="1" applyAlignment="1">
      <alignment horizontal="center" wrapText="1"/>
    </xf>
    <xf numFmtId="0" fontId="55" fillId="9" borderId="3" xfId="0" applyFont="1" applyFill="1" applyBorder="1" applyAlignment="1">
      <alignment horizontal="center"/>
    </xf>
    <xf numFmtId="3" fontId="56" fillId="9" borderId="3" xfId="0" applyNumberFormat="1" applyFont="1" applyFill="1" applyBorder="1" applyAlignment="1">
      <alignment horizontal="center" vertical="center"/>
    </xf>
    <xf numFmtId="3" fontId="56" fillId="9" borderId="3" xfId="38" applyNumberFormat="1" applyFont="1" applyFill="1" applyBorder="1" applyAlignment="1">
      <alignment horizontal="center" vertical="center" wrapText="1"/>
    </xf>
    <xf numFmtId="0" fontId="55" fillId="9" borderId="3" xfId="0" applyFont="1" applyFill="1" applyBorder="1" applyAlignment="1">
      <alignment horizontal="center" wrapText="1"/>
    </xf>
    <xf numFmtId="191" fontId="55" fillId="9" borderId="3" xfId="0" applyNumberFormat="1" applyFont="1" applyFill="1" applyBorder="1" applyAlignment="1">
      <alignment horizontal="center"/>
    </xf>
    <xf numFmtId="0" fontId="57" fillId="0" borderId="3" xfId="0" applyFont="1" applyFill="1" applyBorder="1" applyAlignment="1">
      <alignment vertical="center" wrapText="1"/>
    </xf>
    <xf numFmtId="167" fontId="36" fillId="0" borderId="3" xfId="38" applyNumberFormat="1" applyFont="1" applyFill="1" applyBorder="1" applyAlignment="1">
      <alignment vertical="center"/>
    </xf>
    <xf numFmtId="0" fontId="55" fillId="9" borderId="10" xfId="0" applyFont="1" applyFill="1" applyBorder="1" applyAlignment="1">
      <alignment vertical="center" wrapText="1"/>
    </xf>
    <xf numFmtId="0" fontId="55" fillId="9" borderId="10" xfId="0" quotePrefix="1" applyFont="1" applyFill="1" applyBorder="1" applyAlignment="1">
      <alignment horizontal="center" vertical="center"/>
    </xf>
    <xf numFmtId="0" fontId="55" fillId="9" borderId="10" xfId="0" applyFont="1" applyFill="1" applyBorder="1" applyAlignment="1">
      <alignment horizontal="center" vertical="center" wrapText="1"/>
    </xf>
    <xf numFmtId="0" fontId="55" fillId="9" borderId="10" xfId="0" applyFont="1" applyFill="1" applyBorder="1" applyAlignment="1">
      <alignment horizontal="center" vertical="center"/>
    </xf>
    <xf numFmtId="167" fontId="55" fillId="9" borderId="10" xfId="38" applyNumberFormat="1" applyFont="1" applyFill="1" applyBorder="1" applyAlignment="1">
      <alignment horizontal="center" vertical="center" wrapText="1"/>
    </xf>
    <xf numFmtId="191" fontId="55" fillId="9" borderId="10" xfId="0" applyNumberFormat="1" applyFont="1" applyFill="1" applyBorder="1" applyAlignment="1">
      <alignment horizontal="center" vertical="center"/>
    </xf>
    <xf numFmtId="167" fontId="37" fillId="13" borderId="3" xfId="38" quotePrefix="1" applyNumberFormat="1" applyFont="1" applyFill="1" applyBorder="1" applyAlignment="1">
      <alignment horizontal="center" vertical="center" wrapText="1"/>
    </xf>
    <xf numFmtId="0" fontId="34" fillId="5" borderId="3" xfId="0" applyFont="1" applyFill="1" applyBorder="1" applyAlignment="1">
      <alignment vertical="center" wrapText="1"/>
    </xf>
    <xf numFmtId="167" fontId="72" fillId="9" borderId="3" xfId="38" applyNumberFormat="1" applyFont="1" applyFill="1" applyBorder="1" applyAlignment="1">
      <alignment horizontal="center" vertical="center" wrapText="1"/>
    </xf>
    <xf numFmtId="3" fontId="72" fillId="9" borderId="3" xfId="0" applyNumberFormat="1" applyFont="1" applyFill="1" applyBorder="1" applyAlignment="1">
      <alignment vertical="center" wrapText="1"/>
    </xf>
    <xf numFmtId="167" fontId="56" fillId="0" borderId="0" xfId="0" applyNumberFormat="1" applyFont="1" applyFill="1" applyAlignment="1"/>
    <xf numFmtId="167" fontId="55" fillId="9" borderId="0" xfId="0" applyNumberFormat="1" applyFont="1" applyFill="1" applyAlignment="1"/>
    <xf numFmtId="167" fontId="1" fillId="9" borderId="3" xfId="38" applyNumberFormat="1" applyFont="1" applyFill="1" applyBorder="1" applyAlignment="1" applyProtection="1">
      <alignment horizontal="center" vertical="center" wrapText="1"/>
    </xf>
    <xf numFmtId="0" fontId="34" fillId="9" borderId="6" xfId="0" applyFont="1" applyFill="1" applyBorder="1" applyAlignment="1">
      <alignment horizontal="center" vertical="center" wrapText="1"/>
    </xf>
    <xf numFmtId="167" fontId="1" fillId="9" borderId="3" xfId="38" applyNumberFormat="1" applyFont="1" applyFill="1" applyBorder="1" applyAlignment="1" applyProtection="1">
      <alignment horizontal="center" vertical="center"/>
    </xf>
    <xf numFmtId="167" fontId="81" fillId="9" borderId="3" xfId="38" applyNumberFormat="1" applyFont="1" applyFill="1" applyBorder="1" applyAlignment="1" applyProtection="1">
      <alignment horizontal="center" vertical="center" wrapText="1"/>
    </xf>
    <xf numFmtId="167" fontId="82" fillId="9" borderId="3" xfId="38" applyNumberFormat="1" applyFont="1" applyFill="1" applyBorder="1" applyAlignment="1" applyProtection="1">
      <alignment horizontal="center" vertical="center" wrapText="1"/>
    </xf>
    <xf numFmtId="167" fontId="36" fillId="0" borderId="3" xfId="38" applyNumberFormat="1" applyFont="1" applyFill="1" applyBorder="1" applyAlignment="1">
      <alignment vertical="center" wrapText="1"/>
    </xf>
    <xf numFmtId="43" fontId="36" fillId="0" borderId="0" xfId="38" applyFont="1" applyFill="1" applyAlignment="1"/>
    <xf numFmtId="193" fontId="42" fillId="7" borderId="6" xfId="0" applyNumberFormat="1" applyFont="1" applyFill="1" applyBorder="1" applyAlignment="1">
      <alignment horizontal="center" vertical="center" wrapText="1"/>
    </xf>
    <xf numFmtId="193" fontId="34" fillId="7" borderId="3" xfId="38" applyNumberFormat="1" applyFont="1" applyFill="1" applyBorder="1" applyAlignment="1">
      <alignment vertical="center"/>
    </xf>
    <xf numFmtId="193" fontId="34" fillId="13" borderId="3" xfId="38" applyNumberFormat="1" applyFont="1" applyFill="1" applyBorder="1" applyAlignment="1">
      <alignment vertical="center"/>
    </xf>
    <xf numFmtId="193" fontId="55" fillId="7" borderId="3" xfId="38" applyNumberFormat="1" applyFont="1" applyFill="1" applyBorder="1" applyAlignment="1">
      <alignment vertical="center"/>
    </xf>
    <xf numFmtId="193" fontId="55" fillId="7" borderId="3" xfId="0" applyNumberFormat="1" applyFont="1" applyFill="1" applyBorder="1" applyAlignment="1">
      <alignment vertical="center"/>
    </xf>
    <xf numFmtId="193" fontId="34" fillId="7" borderId="3" xfId="0" applyNumberFormat="1" applyFont="1" applyFill="1" applyBorder="1" applyAlignment="1">
      <alignment vertical="center"/>
    </xf>
    <xf numFmtId="193" fontId="37" fillId="7" borderId="3" xfId="0" applyNumberFormat="1" applyFont="1" applyFill="1" applyBorder="1" applyAlignment="1">
      <alignment vertical="center"/>
    </xf>
    <xf numFmtId="193" fontId="34" fillId="8" borderId="3" xfId="38" applyNumberFormat="1" applyFont="1" applyFill="1" applyBorder="1" applyAlignment="1">
      <alignment vertical="center"/>
    </xf>
    <xf numFmtId="193" fontId="56" fillId="7" borderId="3" xfId="0" applyNumberFormat="1" applyFont="1" applyFill="1" applyBorder="1" applyAlignment="1">
      <alignment vertical="center"/>
    </xf>
    <xf numFmtId="193" fontId="42" fillId="11" borderId="3" xfId="38" applyNumberFormat="1" applyFont="1" applyFill="1" applyBorder="1" applyAlignment="1">
      <alignment vertical="center" wrapText="1"/>
    </xf>
    <xf numFmtId="193" fontId="43" fillId="0" borderId="0" xfId="0" applyNumberFormat="1" applyFont="1" applyFill="1" applyAlignment="1">
      <alignment wrapText="1"/>
    </xf>
    <xf numFmtId="0" fontId="56" fillId="9" borderId="3" xfId="0" applyFont="1" applyFill="1" applyBorder="1" applyAlignment="1">
      <alignment wrapText="1"/>
    </xf>
    <xf numFmtId="0" fontId="56" fillId="9" borderId="3" xfId="0" applyFont="1" applyFill="1" applyBorder="1" applyAlignment="1">
      <alignment horizontal="left" wrapText="1"/>
    </xf>
    <xf numFmtId="190" fontId="56" fillId="9" borderId="3" xfId="0" applyNumberFormat="1" applyFont="1" applyFill="1" applyBorder="1" applyAlignment="1">
      <alignment horizontal="center" wrapText="1"/>
    </xf>
    <xf numFmtId="190" fontId="56" fillId="9" borderId="3" xfId="0" applyNumberFormat="1" applyFont="1" applyFill="1" applyBorder="1" applyAlignment="1">
      <alignment horizontal="center"/>
    </xf>
    <xf numFmtId="190" fontId="56" fillId="9" borderId="3" xfId="0" applyNumberFormat="1" applyFont="1" applyFill="1" applyBorder="1" applyAlignment="1">
      <alignment horizontal="center" vertical="center" wrapText="1"/>
    </xf>
    <xf numFmtId="0" fontId="56" fillId="9" borderId="10" xfId="0" applyFont="1" applyFill="1" applyBorder="1" applyAlignment="1">
      <alignment horizontal="center"/>
    </xf>
    <xf numFmtId="0" fontId="36" fillId="9" borderId="3" xfId="0" applyFont="1" applyFill="1" applyBorder="1" applyAlignment="1">
      <alignment vertical="center"/>
    </xf>
    <xf numFmtId="0" fontId="84" fillId="9" borderId="3" xfId="47" applyFont="1" applyFill="1" applyBorder="1" applyAlignment="1" applyProtection="1">
      <alignment horizontal="center" vertical="center" wrapText="1"/>
    </xf>
    <xf numFmtId="0" fontId="83" fillId="9" borderId="3" xfId="0" applyFont="1" applyFill="1" applyBorder="1" applyAlignment="1">
      <alignment horizontal="center" vertical="center" wrapText="1"/>
    </xf>
    <xf numFmtId="49" fontId="38" fillId="9" borderId="3" xfId="0" applyNumberFormat="1" applyFont="1" applyFill="1" applyBorder="1" applyAlignment="1">
      <alignment horizontal="center" vertical="center" wrapText="1"/>
    </xf>
    <xf numFmtId="190" fontId="84" fillId="9" borderId="3" xfId="47" applyNumberFormat="1" applyFont="1" applyFill="1" applyBorder="1" applyAlignment="1" applyProtection="1">
      <alignment horizontal="center" vertical="center" wrapText="1"/>
    </xf>
    <xf numFmtId="190" fontId="60" fillId="9" borderId="3" xfId="47" applyNumberFormat="1" applyFont="1" applyFill="1" applyBorder="1" applyAlignment="1" applyProtection="1">
      <alignment horizontal="center" vertical="center" wrapText="1"/>
    </xf>
    <xf numFmtId="191" fontId="56" fillId="9" borderId="3" xfId="0" quotePrefix="1" applyNumberFormat="1" applyFont="1" applyFill="1" applyBorder="1" applyAlignment="1">
      <alignment horizontal="center" vertical="center" wrapText="1"/>
    </xf>
    <xf numFmtId="167" fontId="34" fillId="9" borderId="3" xfId="38" quotePrefix="1" applyNumberFormat="1" applyFont="1" applyFill="1" applyBorder="1" applyAlignment="1">
      <alignment horizontal="center" vertical="center" wrapText="1"/>
    </xf>
    <xf numFmtId="14" fontId="34" fillId="9" borderId="3" xfId="38" applyNumberFormat="1" applyFont="1" applyFill="1" applyBorder="1" applyAlignment="1">
      <alignment horizontal="center" vertical="center" wrapText="1"/>
    </xf>
    <xf numFmtId="14" fontId="37" fillId="9" borderId="3" xfId="38" applyNumberFormat="1" applyFont="1" applyFill="1" applyBorder="1" applyAlignment="1">
      <alignment horizontal="center" vertical="center" wrapText="1"/>
    </xf>
    <xf numFmtId="14" fontId="37" fillId="9" borderId="3" xfId="0" applyNumberFormat="1" applyFont="1" applyFill="1" applyBorder="1" applyAlignment="1">
      <alignment horizontal="center" vertical="center" wrapText="1"/>
    </xf>
    <xf numFmtId="0" fontId="36" fillId="9" borderId="0" xfId="0" applyFont="1" applyFill="1" applyAlignment="1">
      <alignment horizontal="center" vertical="center" wrapText="1"/>
    </xf>
    <xf numFmtId="167" fontId="34" fillId="0" borderId="3" xfId="0" applyNumberFormat="1" applyFont="1" applyBorder="1" applyAlignment="1">
      <alignment vertical="center" wrapText="1"/>
    </xf>
    <xf numFmtId="1" fontId="55" fillId="0" borderId="3" xfId="0" applyNumberFormat="1" applyFont="1" applyFill="1" applyBorder="1" applyAlignment="1">
      <alignment vertical="center" wrapText="1"/>
    </xf>
    <xf numFmtId="14" fontId="37" fillId="7" borderId="3" xfId="38" quotePrefix="1" applyNumberFormat="1" applyFont="1" applyFill="1" applyBorder="1" applyAlignment="1">
      <alignment vertical="center"/>
    </xf>
    <xf numFmtId="167" fontId="36" fillId="0" borderId="0" xfId="38" applyNumberFormat="1" applyFont="1" applyFill="1" applyAlignment="1"/>
    <xf numFmtId="43" fontId="36" fillId="0" borderId="0" xfId="0" applyNumberFormat="1" applyFont="1" applyFill="1" applyAlignment="1"/>
    <xf numFmtId="0" fontId="61" fillId="9" borderId="3" xfId="47" applyFont="1" applyFill="1" applyBorder="1" applyAlignment="1" applyProtection="1">
      <alignment horizontal="center" vertical="center" wrapText="1"/>
    </xf>
    <xf numFmtId="14" fontId="55" fillId="9" borderId="3" xfId="0" applyNumberFormat="1" applyFont="1" applyFill="1" applyBorder="1" applyAlignment="1">
      <alignment horizontal="center" vertical="center" wrapText="1"/>
    </xf>
    <xf numFmtId="167" fontId="43" fillId="0" borderId="0" xfId="0" applyNumberFormat="1" applyFont="1" applyFill="1" applyAlignment="1">
      <alignment wrapText="1"/>
    </xf>
    <xf numFmtId="3" fontId="42" fillId="0" borderId="3" xfId="0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vertical="center"/>
    </xf>
    <xf numFmtId="0" fontId="56" fillId="12" borderId="3" xfId="0" applyFont="1" applyFill="1" applyBorder="1" applyAlignment="1">
      <alignment horizontal="center" vertical="center"/>
    </xf>
    <xf numFmtId="167" fontId="43" fillId="0" borderId="0" xfId="38" applyNumberFormat="1" applyFont="1" applyAlignment="1">
      <alignment horizontal="center" vertical="center" wrapText="1"/>
    </xf>
    <xf numFmtId="193" fontId="37" fillId="6" borderId="3" xfId="0" applyNumberFormat="1" applyFont="1" applyFill="1" applyBorder="1" applyAlignment="1">
      <alignment vertical="center"/>
    </xf>
    <xf numFmtId="167" fontId="55" fillId="0" borderId="3" xfId="0" quotePrefix="1" applyNumberFormat="1" applyFont="1" applyBorder="1" applyAlignment="1">
      <alignment vertical="center" wrapText="1"/>
    </xf>
    <xf numFmtId="167" fontId="55" fillId="0" borderId="3" xfId="38" quotePrefix="1" applyNumberFormat="1" applyFont="1" applyBorder="1" applyAlignment="1">
      <alignment horizontal="center" vertical="center" wrapText="1"/>
    </xf>
    <xf numFmtId="0" fontId="34" fillId="5" borderId="3" xfId="0" applyFont="1" applyFill="1" applyBorder="1" applyAlignment="1">
      <alignment vertical="center"/>
    </xf>
    <xf numFmtId="167" fontId="38" fillId="9" borderId="3" xfId="38" applyNumberFormat="1" applyFont="1" applyFill="1" applyBorder="1" applyAlignment="1">
      <alignment horizontal="center" vertical="center" wrapText="1"/>
    </xf>
    <xf numFmtId="0" fontId="36" fillId="0" borderId="0" xfId="0" quotePrefix="1" applyFont="1" applyFill="1" applyAlignment="1"/>
    <xf numFmtId="0" fontId="2" fillId="9" borderId="3" xfId="47" applyFill="1" applyBorder="1" applyAlignment="1" applyProtection="1">
      <alignment horizontal="center" vertical="center" wrapText="1"/>
    </xf>
    <xf numFmtId="190" fontId="56" fillId="12" borderId="3" xfId="0" applyNumberFormat="1" applyFont="1" applyFill="1" applyBorder="1" applyAlignment="1">
      <alignment horizontal="center" vertical="center"/>
    </xf>
    <xf numFmtId="191" fontId="56" fillId="12" borderId="10" xfId="0" applyNumberFormat="1" applyFont="1" applyFill="1" applyBorder="1" applyAlignment="1">
      <alignment horizontal="center" vertical="center"/>
    </xf>
    <xf numFmtId="0" fontId="56" fillId="12" borderId="10" xfId="0" applyFont="1" applyFill="1" applyBorder="1" applyAlignment="1">
      <alignment horizontal="center" vertical="center" wrapText="1"/>
    </xf>
    <xf numFmtId="167" fontId="56" fillId="0" borderId="3" xfId="0" applyNumberFormat="1" applyFont="1" applyBorder="1" applyAlignment="1">
      <alignment vertical="center"/>
    </xf>
    <xf numFmtId="3" fontId="19" fillId="4" borderId="3" xfId="0" applyNumberFormat="1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49" fontId="19" fillId="4" borderId="3" xfId="0" applyNumberFormat="1" applyFont="1" applyFill="1" applyBorder="1" applyAlignment="1">
      <alignment horizontal="center" vertical="center" wrapText="1"/>
    </xf>
    <xf numFmtId="3" fontId="19" fillId="4" borderId="10" xfId="0" applyNumberFormat="1" applyFont="1" applyFill="1" applyBorder="1" applyAlignment="1">
      <alignment horizontal="center" vertical="center" wrapText="1"/>
    </xf>
    <xf numFmtId="3" fontId="19" fillId="4" borderId="6" xfId="0" applyNumberFormat="1" applyFont="1" applyFill="1" applyBorder="1" applyAlignment="1">
      <alignment horizontal="center" vertical="center" wrapText="1"/>
    </xf>
    <xf numFmtId="167" fontId="19" fillId="7" borderId="10" xfId="38" applyNumberFormat="1" applyFont="1" applyFill="1" applyBorder="1" applyAlignment="1">
      <alignment horizontal="center" vertical="center" wrapText="1"/>
    </xf>
    <xf numFmtId="167" fontId="19" fillId="7" borderId="6" xfId="38" applyNumberFormat="1" applyFont="1" applyFill="1" applyBorder="1" applyAlignment="1">
      <alignment horizontal="center" vertical="center" wrapText="1"/>
    </xf>
    <xf numFmtId="188" fontId="19" fillId="7" borderId="10" xfId="38" applyNumberFormat="1" applyFont="1" applyFill="1" applyBorder="1" applyAlignment="1">
      <alignment horizontal="center" vertical="center" wrapText="1"/>
    </xf>
    <xf numFmtId="188" fontId="19" fillId="7" borderId="6" xfId="38" applyNumberFormat="1" applyFont="1" applyFill="1" applyBorder="1" applyAlignment="1">
      <alignment horizontal="center" vertical="center" wrapText="1"/>
    </xf>
    <xf numFmtId="43" fontId="19" fillId="8" borderId="10" xfId="38" applyFont="1" applyFill="1" applyBorder="1" applyAlignment="1">
      <alignment horizontal="center" vertical="center" wrapText="1"/>
    </xf>
    <xf numFmtId="43" fontId="19" fillId="8" borderId="6" xfId="38" applyFont="1" applyFill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167" fontId="19" fillId="8" borderId="10" xfId="38" applyNumberFormat="1" applyFont="1" applyFill="1" applyBorder="1" applyAlignment="1">
      <alignment horizontal="center" vertical="center" wrapText="1"/>
    </xf>
    <xf numFmtId="167" fontId="19" fillId="8" borderId="6" xfId="38" applyNumberFormat="1" applyFont="1" applyFill="1" applyBorder="1" applyAlignment="1">
      <alignment horizontal="center" vertical="center" wrapText="1"/>
    </xf>
    <xf numFmtId="167" fontId="44" fillId="0" borderId="11" xfId="38" applyNumberFormat="1" applyFont="1" applyFill="1" applyBorder="1" applyAlignment="1">
      <alignment horizontal="center" vertical="center" wrapText="1"/>
    </xf>
    <xf numFmtId="0" fontId="44" fillId="0" borderId="2" xfId="0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14" fontId="19" fillId="7" borderId="10" xfId="0" applyNumberFormat="1" applyFont="1" applyFill="1" applyBorder="1" applyAlignment="1">
      <alignment horizontal="center" vertical="center" wrapText="1"/>
    </xf>
    <xf numFmtId="14" fontId="19" fillId="7" borderId="6" xfId="0" applyNumberFormat="1" applyFont="1" applyFill="1" applyBorder="1" applyAlignment="1">
      <alignment horizontal="center" vertical="center" wrapText="1"/>
    </xf>
    <xf numFmtId="0" fontId="44" fillId="0" borderId="11" xfId="0" applyFont="1" applyFill="1" applyBorder="1" applyAlignment="1">
      <alignment horizontal="center" vertical="center" wrapText="1"/>
    </xf>
    <xf numFmtId="0" fontId="44" fillId="0" borderId="9" xfId="0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167" fontId="19" fillId="8" borderId="13" xfId="38" applyNumberFormat="1" applyFont="1" applyFill="1" applyBorder="1" applyAlignment="1">
      <alignment horizontal="center" vertical="center" wrapText="1"/>
    </xf>
    <xf numFmtId="167" fontId="19" fillId="8" borderId="7" xfId="38" applyNumberFormat="1" applyFont="1" applyFill="1" applyBorder="1" applyAlignment="1">
      <alignment horizontal="center" vertical="center" wrapText="1"/>
    </xf>
    <xf numFmtId="43" fontId="19" fillId="7" borderId="10" xfId="38" applyFont="1" applyFill="1" applyBorder="1" applyAlignment="1">
      <alignment horizontal="center" vertical="center" wrapText="1"/>
    </xf>
    <xf numFmtId="43" fontId="19" fillId="7" borderId="6" xfId="38" applyFont="1" applyFill="1" applyBorder="1" applyAlignment="1">
      <alignment horizontal="center" vertical="center" wrapText="1"/>
    </xf>
    <xf numFmtId="3" fontId="19" fillId="11" borderId="11" xfId="0" applyNumberFormat="1" applyFont="1" applyFill="1" applyBorder="1" applyAlignment="1">
      <alignment horizontal="center" vertical="center" wrapText="1" shrinkToFit="1"/>
    </xf>
    <xf numFmtId="3" fontId="46" fillId="11" borderId="2" xfId="0" applyNumberFormat="1" applyFont="1" applyFill="1" applyBorder="1" applyAlignment="1">
      <alignment horizontal="center" vertical="center" wrapText="1" shrinkToFit="1"/>
    </xf>
    <xf numFmtId="3" fontId="19" fillId="11" borderId="2" xfId="0" applyNumberFormat="1" applyFont="1" applyFill="1" applyBorder="1" applyAlignment="1">
      <alignment horizontal="center" vertical="center" wrapText="1" shrinkToFit="1"/>
    </xf>
    <xf numFmtId="3" fontId="80" fillId="4" borderId="3" xfId="0" applyNumberFormat="1" applyFont="1" applyFill="1" applyBorder="1" applyAlignment="1">
      <alignment horizontal="center" vertical="center" wrapText="1"/>
    </xf>
    <xf numFmtId="3" fontId="19" fillId="6" borderId="10" xfId="0" applyNumberFormat="1" applyFont="1" applyFill="1" applyBorder="1" applyAlignment="1">
      <alignment horizontal="center" vertical="center" wrapText="1"/>
    </xf>
    <xf numFmtId="3" fontId="19" fillId="6" borderId="6" xfId="0" applyNumberFormat="1" applyFont="1" applyFill="1" applyBorder="1" applyAlignment="1">
      <alignment horizontal="center" vertical="center" wrapText="1"/>
    </xf>
    <xf numFmtId="3" fontId="46" fillId="4" borderId="10" xfId="0" applyNumberFormat="1" applyFont="1" applyFill="1" applyBorder="1" applyAlignment="1">
      <alignment horizontal="center" vertical="center" wrapText="1"/>
    </xf>
    <xf numFmtId="3" fontId="46" fillId="4" borderId="6" xfId="0" applyNumberFormat="1" applyFont="1" applyFill="1" applyBorder="1" applyAlignment="1">
      <alignment horizontal="center" vertical="center" wrapText="1"/>
    </xf>
    <xf numFmtId="3" fontId="19" fillId="8" borderId="10" xfId="0" applyNumberFormat="1" applyFont="1" applyFill="1" applyBorder="1" applyAlignment="1">
      <alignment horizontal="center" vertical="center" wrapText="1"/>
    </xf>
    <xf numFmtId="3" fontId="19" fillId="8" borderId="6" xfId="0" applyNumberFormat="1" applyFont="1" applyFill="1" applyBorder="1" applyAlignment="1">
      <alignment horizontal="center" vertical="center" wrapText="1"/>
    </xf>
    <xf numFmtId="43" fontId="44" fillId="0" borderId="11" xfId="38" applyFont="1" applyFill="1" applyBorder="1" applyAlignment="1">
      <alignment horizontal="center" vertical="center" wrapText="1"/>
    </xf>
    <xf numFmtId="43" fontId="44" fillId="0" borderId="2" xfId="38" applyFont="1" applyFill="1" applyBorder="1" applyAlignment="1">
      <alignment horizontal="center" vertical="center" wrapText="1"/>
    </xf>
    <xf numFmtId="43" fontId="44" fillId="0" borderId="9" xfId="38" applyFont="1" applyFill="1" applyBorder="1" applyAlignment="1">
      <alignment horizontal="center" vertical="center" wrapText="1"/>
    </xf>
    <xf numFmtId="3" fontId="19" fillId="7" borderId="10" xfId="0" applyNumberFormat="1" applyFont="1" applyFill="1" applyBorder="1" applyAlignment="1">
      <alignment horizontal="center" vertical="center" wrapText="1"/>
    </xf>
    <xf numFmtId="3" fontId="19" fillId="7" borderId="6" xfId="0" applyNumberFormat="1" applyFont="1" applyFill="1" applyBorder="1" applyAlignment="1">
      <alignment horizontal="center" vertical="center" wrapText="1"/>
    </xf>
    <xf numFmtId="43" fontId="44" fillId="9" borderId="11" xfId="38" applyFont="1" applyFill="1" applyBorder="1" applyAlignment="1">
      <alignment horizontal="center" vertical="center" wrapText="1"/>
    </xf>
    <xf numFmtId="43" fontId="44" fillId="9" borderId="2" xfId="38" applyFont="1" applyFill="1" applyBorder="1" applyAlignment="1">
      <alignment horizontal="center" vertical="center" wrapText="1"/>
    </xf>
    <xf numFmtId="43" fontId="44" fillId="9" borderId="9" xfId="38" applyFont="1" applyFill="1" applyBorder="1" applyAlignment="1">
      <alignment horizontal="center" vertical="center" wrapText="1"/>
    </xf>
    <xf numFmtId="0" fontId="44" fillId="9" borderId="11" xfId="0" applyFont="1" applyFill="1" applyBorder="1" applyAlignment="1">
      <alignment horizontal="center" vertical="center" wrapText="1"/>
    </xf>
    <xf numFmtId="0" fontId="44" fillId="9" borderId="2" xfId="0" applyFont="1" applyFill="1" applyBorder="1" applyAlignment="1">
      <alignment horizontal="center" vertical="center" wrapText="1"/>
    </xf>
    <xf numFmtId="0" fontId="44" fillId="9" borderId="9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left" vertical="center" wrapText="1"/>
    </xf>
    <xf numFmtId="14" fontId="19" fillId="8" borderId="10" xfId="0" applyNumberFormat="1" applyFont="1" applyFill="1" applyBorder="1" applyAlignment="1">
      <alignment horizontal="center" vertical="center" wrapText="1"/>
    </xf>
    <xf numFmtId="14" fontId="19" fillId="8" borderId="6" xfId="0" applyNumberFormat="1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193" fontId="19" fillId="7" borderId="10" xfId="0" applyNumberFormat="1" applyFont="1" applyFill="1" applyBorder="1" applyAlignment="1">
      <alignment horizontal="center" vertical="center" wrapText="1"/>
    </xf>
    <xf numFmtId="193" fontId="19" fillId="7" borderId="6" xfId="0" applyNumberFormat="1" applyFont="1" applyFill="1" applyBorder="1" applyAlignment="1">
      <alignment horizontal="center" vertical="center" wrapText="1"/>
    </xf>
    <xf numFmtId="167" fontId="19" fillId="4" borderId="10" xfId="38" applyNumberFormat="1" applyFont="1" applyFill="1" applyBorder="1" applyAlignment="1">
      <alignment horizontal="center" vertical="center" wrapText="1"/>
    </xf>
    <xf numFmtId="167" fontId="19" fillId="4" borderId="6" xfId="38" applyNumberFormat="1" applyFont="1" applyFill="1" applyBorder="1" applyAlignment="1">
      <alignment horizontal="center" vertical="center" wrapText="1"/>
    </xf>
  </cellXfs>
  <cellStyles count="88">
    <cellStyle name="_x0001_" xfId="1"/>
    <cellStyle name="_KT (2)" xfId="2"/>
    <cellStyle name="_KT (2)_1" xfId="3"/>
    <cellStyle name="_KT (2)_2" xfId="4"/>
    <cellStyle name="_KT (2)_2_TG-TH" xfId="5"/>
    <cellStyle name="_KT (2)_3" xfId="6"/>
    <cellStyle name="_KT (2)_3_TG-TH" xfId="7"/>
    <cellStyle name="_KT (2)_4" xfId="8"/>
    <cellStyle name="_KT (2)_4_TG-TH" xfId="9"/>
    <cellStyle name="_KT (2)_5" xfId="10"/>
    <cellStyle name="_KT (2)_TG-TH" xfId="11"/>
    <cellStyle name="_KT_TG" xfId="12"/>
    <cellStyle name="_KT_TG_1" xfId="13"/>
    <cellStyle name="_KT_TG_2" xfId="14"/>
    <cellStyle name="_KT_TG_3" xfId="15"/>
    <cellStyle name="_KT_TG_4" xfId="16"/>
    <cellStyle name="_TG-TH" xfId="17"/>
    <cellStyle name="_TG-TH_1" xfId="18"/>
    <cellStyle name="_TG-TH_2" xfId="19"/>
    <cellStyle name="_TG-TH_3" xfId="20"/>
    <cellStyle name="_TG-TH_4" xfId="21"/>
    <cellStyle name="¹éºÐÀ²_±âÅ¸" xfId="22"/>
    <cellStyle name="ÅëÈ­ [0]_±âÅ¸" xfId="23"/>
    <cellStyle name="ÅëÈ­_±âÅ¸" xfId="24"/>
    <cellStyle name="AeE­_INQUIRY ¿μ¾÷AßAø " xfId="25"/>
    <cellStyle name="ÅëÈ­_L601CPT" xfId="26"/>
    <cellStyle name="ÄÞ¸¶ [0]_±âÅ¸" xfId="27"/>
    <cellStyle name="AÞ¸¶ [0]_INQUIRY ¿μ¾÷AßAø " xfId="28"/>
    <cellStyle name="ÄÞ¸¶ [0]_L601CPT" xfId="29"/>
    <cellStyle name="ÄÞ¸¶_±âÅ¸" xfId="30"/>
    <cellStyle name="AÞ¸¶_INQUIRY ¿μ¾÷AßAø " xfId="31"/>
    <cellStyle name="ÄÞ¸¶_L601CPT" xfId="32"/>
    <cellStyle name="AutoFormat Options" xfId="33"/>
    <cellStyle name="Ç¥ÁØ_#2(M17)_1" xfId="34"/>
    <cellStyle name="C￥AØ_¿μ¾÷CoE² " xfId="35"/>
    <cellStyle name="Ç¥ÁØ_±¸¹Ì´ëÃ¥" xfId="36"/>
    <cellStyle name="category" xfId="37"/>
    <cellStyle name="Comma" xfId="38" builtinId="3"/>
    <cellStyle name="Comma0" xfId="39"/>
    <cellStyle name="Currency0" xfId="40"/>
    <cellStyle name="Date" xfId="41"/>
    <cellStyle name="Fixed" xfId="42"/>
    <cellStyle name="Grey" xfId="43"/>
    <cellStyle name="HEADER" xfId="44"/>
    <cellStyle name="Header1" xfId="45"/>
    <cellStyle name="Header2" xfId="46"/>
    <cellStyle name="Hyperlink" xfId="47" builtinId="8"/>
    <cellStyle name="i·0" xfId="48"/>
    <cellStyle name="Input [yellow]" xfId="49"/>
    <cellStyle name="Milliers [0]_      " xfId="50"/>
    <cellStyle name="Milliers_      " xfId="51"/>
    <cellStyle name="Model" xfId="52"/>
    <cellStyle name="Monétaire [0]_      " xfId="53"/>
    <cellStyle name="Monétaire_      " xfId="54"/>
    <cellStyle name="Normal" xfId="0" builtinId="0"/>
    <cellStyle name="Normal - Style1" xfId="55"/>
    <cellStyle name="Normal 140" xfId="56"/>
    <cellStyle name="Normal 36" xfId="57"/>
    <cellStyle name="Normal 374" xfId="58"/>
    <cellStyle name="Normal 6" xfId="59"/>
    <cellStyle name="Normal 766" xfId="60"/>
    <cellStyle name="Percent [2]" xfId="61"/>
    <cellStyle name="PERCENTAGE" xfId="62"/>
    <cellStyle name="S—_x0008_" xfId="63"/>
    <cellStyle name="Style 1" xfId="64"/>
    <cellStyle name="Style 2" xfId="65"/>
    <cellStyle name="Style 3" xfId="66"/>
    <cellStyle name="Style 4" xfId="67"/>
    <cellStyle name="subhead" xfId="68"/>
    <cellStyle name="viet" xfId="69"/>
    <cellStyle name="똿뗦먛귟 [0.00]_PRODUCT DETAIL Q1" xfId="70"/>
    <cellStyle name="똿뗦먛귟_PRODUCT DETAIL Q1" xfId="71"/>
    <cellStyle name="믅됞 [0.00]_PRODUCT DETAIL Q1" xfId="72"/>
    <cellStyle name="믅됞_PRODUCT DETAIL Q1" xfId="73"/>
    <cellStyle name="백분율_95" xfId="74"/>
    <cellStyle name="뷭?_BOOKSHIP" xfId="75"/>
    <cellStyle name="콤마 [0]_1202" xfId="76"/>
    <cellStyle name="콤마_1202" xfId="77"/>
    <cellStyle name="통화 [0]_1202" xfId="78"/>
    <cellStyle name="통화_1202" xfId="79"/>
    <cellStyle name="표준_(정보부문)월별인원계획" xfId="80"/>
    <cellStyle name="一般_BCTC012000Year.VIET(New)" xfId="81"/>
    <cellStyle name="千分位[0]_Book1" xfId="82"/>
    <cellStyle name="千分位_Book1" xfId="83"/>
    <cellStyle name="標準_Sheet1" xfId="84"/>
    <cellStyle name="貨幣 [0]_Book1" xfId="85"/>
    <cellStyle name="貨幣[0]_MATL COST ANALYSIS" xfId="86"/>
    <cellStyle name="貨幣_Book1" xfId="87"/>
  </cellStyles>
  <dxfs count="1619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01\nhan-vien\144mbNew\Khai%20MP\TBT%20COOP%20DTH\Gia%20dinh\DUTO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01\nhan-vien\144mbNew\Khai%20MP\B-CAOQ~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-01\nhan-vien\144mbNew\Khai%20MP\DUTOAN\BTHUAN\NDPHUQUY\NDPQSUA\BTHUAN\NDPHUQUY\DUTOAN\Tiengiang\HOICUT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TONG HOP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1"/>
    </sheetNames>
    <sheetDataSet>
      <sheetData sheetId="0" refreshError="1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DTKP"/>
      <sheetName val="DK-KH"/>
    </sheetNames>
    <sheetDataSet>
      <sheetData sheetId="0" refreshError="1">
        <row r="46">
          <cell r="D46">
            <v>102178908.57728347</v>
          </cell>
          <cell r="E46">
            <v>244169100.16579708</v>
          </cell>
          <cell r="F46">
            <v>1418312001.0819573</v>
          </cell>
          <cell r="H46">
            <v>408817874.18075442</v>
          </cell>
        </row>
      </sheetData>
      <sheetData sheetId="1" refreshError="1">
        <row r="9">
          <cell r="F9">
            <v>283455000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uckygym@gmail.com" TargetMode="External"/><Relationship Id="rId21" Type="http://schemas.openxmlformats.org/officeDocument/2006/relationships/hyperlink" Target="mailto:Doquynhquocsang@gmail.com" TargetMode="External"/><Relationship Id="rId42" Type="http://schemas.openxmlformats.org/officeDocument/2006/relationships/hyperlink" Target="mailto:Trungnghiagas@gmail.com" TargetMode="External"/><Relationship Id="rId47" Type="http://schemas.openxmlformats.org/officeDocument/2006/relationships/hyperlink" Target="mailto:nguyenminhhoang245@gmail.com" TargetMode="External"/><Relationship Id="rId63" Type="http://schemas.openxmlformats.org/officeDocument/2006/relationships/hyperlink" Target="mailto:ngkhngoc@gmail.com" TargetMode="External"/><Relationship Id="rId68" Type="http://schemas.openxmlformats.org/officeDocument/2006/relationships/hyperlink" Target="mailto:tanluc030668@gmail.com" TargetMode="External"/><Relationship Id="rId84" Type="http://schemas.openxmlformats.org/officeDocument/2006/relationships/hyperlink" Target="mailto:trinhancorp@gmail.com" TargetMode="External"/><Relationship Id="rId89" Type="http://schemas.openxmlformats.org/officeDocument/2006/relationships/hyperlink" Target="mailto:ngochuyenfashion@gmail.com" TargetMode="External"/><Relationship Id="rId112" Type="http://schemas.openxmlformats.org/officeDocument/2006/relationships/vmlDrawing" Target="../drawings/vmlDrawing1.vml"/><Relationship Id="rId2" Type="http://schemas.openxmlformats.org/officeDocument/2006/relationships/hyperlink" Target="mailto:minhtuan2307@gmail.com" TargetMode="External"/><Relationship Id="rId16" Type="http://schemas.openxmlformats.org/officeDocument/2006/relationships/hyperlink" Target="mailto:thanhtanduong8888@gmail.com" TargetMode="External"/><Relationship Id="rId29" Type="http://schemas.openxmlformats.org/officeDocument/2006/relationships/hyperlink" Target="mailto:khonggianxanh@gmail.com" TargetMode="External"/><Relationship Id="rId107" Type="http://schemas.openxmlformats.org/officeDocument/2006/relationships/hyperlink" Target="mailto:aehospital@yahoo.com" TargetMode="External"/><Relationship Id="rId11" Type="http://schemas.openxmlformats.org/officeDocument/2006/relationships/hyperlink" Target="mailto:vkloan@tuonglaiviet.edu.vn" TargetMode="External"/><Relationship Id="rId24" Type="http://schemas.openxmlformats.org/officeDocument/2006/relationships/hyperlink" Target="mailto:info@infoexpress.com" TargetMode="External"/><Relationship Id="rId32" Type="http://schemas.openxmlformats.org/officeDocument/2006/relationships/hyperlink" Target="mailto:tranquocdung441986@gmail.com" TargetMode="External"/><Relationship Id="rId37" Type="http://schemas.openxmlformats.org/officeDocument/2006/relationships/hyperlink" Target="mailto:admin@anvietdesign.com" TargetMode="External"/><Relationship Id="rId40" Type="http://schemas.openxmlformats.org/officeDocument/2006/relationships/hyperlink" Target="mailto:phuhungluat@gnail.com" TargetMode="External"/><Relationship Id="rId45" Type="http://schemas.openxmlformats.org/officeDocument/2006/relationships/hyperlink" Target="mailto:camerathongminh@gmail.com" TargetMode="External"/><Relationship Id="rId53" Type="http://schemas.openxmlformats.org/officeDocument/2006/relationships/hyperlink" Target="mailto:dolotonline.tl@gnail.com" TargetMode="External"/><Relationship Id="rId58" Type="http://schemas.openxmlformats.org/officeDocument/2006/relationships/hyperlink" Target="mailto:sonha1212@gmail.com" TargetMode="External"/><Relationship Id="rId66" Type="http://schemas.openxmlformats.org/officeDocument/2006/relationships/hyperlink" Target="mailto:levanthanh06@gmail.com" TargetMode="External"/><Relationship Id="rId74" Type="http://schemas.openxmlformats.org/officeDocument/2006/relationships/hyperlink" Target="mailto:minhlamagcpc@gmail.com" TargetMode="External"/><Relationship Id="rId79" Type="http://schemas.openxmlformats.org/officeDocument/2006/relationships/hyperlink" Target="mailto:ceo@megaa.com.vn" TargetMode="External"/><Relationship Id="rId87" Type="http://schemas.openxmlformats.org/officeDocument/2006/relationships/hyperlink" Target="javascript:submitform('0312087976')" TargetMode="External"/><Relationship Id="rId102" Type="http://schemas.openxmlformats.org/officeDocument/2006/relationships/hyperlink" Target="mailto:pnakiet@yahoo.com" TargetMode="External"/><Relationship Id="rId110" Type="http://schemas.openxmlformats.org/officeDocument/2006/relationships/hyperlink" Target="mailto:xddongnam@gmail.com" TargetMode="External"/><Relationship Id="rId5" Type="http://schemas.openxmlformats.org/officeDocument/2006/relationships/hyperlink" Target="mailto:phuquy220585@gmail.com" TargetMode="External"/><Relationship Id="rId61" Type="http://schemas.openxmlformats.org/officeDocument/2006/relationships/hyperlink" Target="mailto:info.seape@gmail.com" TargetMode="External"/><Relationship Id="rId82" Type="http://schemas.openxmlformats.org/officeDocument/2006/relationships/hyperlink" Target="mailto:ongtanphong@gmail.com" TargetMode="External"/><Relationship Id="rId90" Type="http://schemas.openxmlformats.org/officeDocument/2006/relationships/hyperlink" Target="mailto:hoangdiemoanh_nguyen@yahoo.comelar" TargetMode="External"/><Relationship Id="rId95" Type="http://schemas.openxmlformats.org/officeDocument/2006/relationships/hyperlink" Target="mailto:thanhngoctran92@gmail.com" TargetMode="External"/><Relationship Id="rId19" Type="http://schemas.openxmlformats.org/officeDocument/2006/relationships/hyperlink" Target="mailto:Chitrung977@gmail.com" TargetMode="External"/><Relationship Id="rId14" Type="http://schemas.openxmlformats.org/officeDocument/2006/relationships/hyperlink" Target="mailto:vuvahoang2110@gmail.com" TargetMode="External"/><Relationship Id="rId22" Type="http://schemas.openxmlformats.org/officeDocument/2006/relationships/hyperlink" Target="mailto:dieuthuy7073@gmail.com" TargetMode="External"/><Relationship Id="rId27" Type="http://schemas.openxmlformats.org/officeDocument/2006/relationships/hyperlink" Target="mailto:yenbinhthinh@gmail.com" TargetMode="External"/><Relationship Id="rId30" Type="http://schemas.openxmlformats.org/officeDocument/2006/relationships/hyperlink" Target="mailto:ctybalovina@gmail.com" TargetMode="External"/><Relationship Id="rId35" Type="http://schemas.openxmlformats.org/officeDocument/2006/relationships/hyperlink" Target="mailto:thuynhung07071987@gmail.com" TargetMode="External"/><Relationship Id="rId43" Type="http://schemas.openxmlformats.org/officeDocument/2006/relationships/hyperlink" Target="mailto:vobichngoc83@gmail.com" TargetMode="External"/><Relationship Id="rId48" Type="http://schemas.openxmlformats.org/officeDocument/2006/relationships/hyperlink" Target="mailto:tnk_vn@yahoo.com" TargetMode="External"/><Relationship Id="rId56" Type="http://schemas.openxmlformats.org/officeDocument/2006/relationships/hyperlink" Target="mailto:kathylilan999@gmail.com" TargetMode="External"/><Relationship Id="rId64" Type="http://schemas.openxmlformats.org/officeDocument/2006/relationships/hyperlink" Target="mailto:nguyenvansi945@gmail.com" TargetMode="External"/><Relationship Id="rId69" Type="http://schemas.openxmlformats.org/officeDocument/2006/relationships/hyperlink" Target="mailto:ctytedongpanel@gmail.com" TargetMode="External"/><Relationship Id="rId77" Type="http://schemas.openxmlformats.org/officeDocument/2006/relationships/hyperlink" Target="mailto:trunganhphatvina@gmail.com" TargetMode="External"/><Relationship Id="rId100" Type="http://schemas.openxmlformats.org/officeDocument/2006/relationships/hyperlink" Target="mailto:hptien.ltd@gmail.com" TargetMode="External"/><Relationship Id="rId105" Type="http://schemas.openxmlformats.org/officeDocument/2006/relationships/hyperlink" Target="mailto:thanhlongakt@gmail.com" TargetMode="External"/><Relationship Id="rId113" Type="http://schemas.openxmlformats.org/officeDocument/2006/relationships/comments" Target="../comments1.xml"/><Relationship Id="rId8" Type="http://schemas.openxmlformats.org/officeDocument/2006/relationships/hyperlink" Target="mailto:anhtuantadt@gmail.com" TargetMode="External"/><Relationship Id="rId51" Type="http://schemas.openxmlformats.org/officeDocument/2006/relationships/hyperlink" Target="mailto:hoangtruoc@yahoo.com" TargetMode="External"/><Relationship Id="rId72" Type="http://schemas.openxmlformats.org/officeDocument/2006/relationships/hyperlink" Target="mailto:nlien.huynh@gmail.com" TargetMode="External"/><Relationship Id="rId80" Type="http://schemas.openxmlformats.org/officeDocument/2006/relationships/hyperlink" Target="mailto:haitrungkimvn@gmail.com" TargetMode="External"/><Relationship Id="rId85" Type="http://schemas.openxmlformats.org/officeDocument/2006/relationships/hyperlink" Target="mailto:hoangdiemoanh_nguyen@yahoo.comelar" TargetMode="External"/><Relationship Id="rId93" Type="http://schemas.openxmlformats.org/officeDocument/2006/relationships/hyperlink" Target="mailto:legiang2016@gmail.com" TargetMode="External"/><Relationship Id="rId98" Type="http://schemas.openxmlformats.org/officeDocument/2006/relationships/hyperlink" Target="mailto:info.dolphinmarine@gmail.com" TargetMode="External"/><Relationship Id="rId3" Type="http://schemas.openxmlformats.org/officeDocument/2006/relationships/hyperlink" Target="mailto:phanthinh19@gmail.com" TargetMode="External"/><Relationship Id="rId12" Type="http://schemas.openxmlformats.org/officeDocument/2006/relationships/hyperlink" Target="mailto:trinhq9@yahoo.com.vn" TargetMode="External"/><Relationship Id="rId17" Type="http://schemas.openxmlformats.org/officeDocument/2006/relationships/hyperlink" Target="mailto:nhiem_tran2001@yahoo.com" TargetMode="External"/><Relationship Id="rId25" Type="http://schemas.openxmlformats.org/officeDocument/2006/relationships/hyperlink" Target="mailto:anhthong681@gmail.com" TargetMode="External"/><Relationship Id="rId33" Type="http://schemas.openxmlformats.org/officeDocument/2006/relationships/hyperlink" Target="mailto:phuongbao9079@gmail.com" TargetMode="External"/><Relationship Id="rId38" Type="http://schemas.openxmlformats.org/officeDocument/2006/relationships/hyperlink" Target="mailto:ctyboidiep@gmail.com" TargetMode="External"/><Relationship Id="rId46" Type="http://schemas.openxmlformats.org/officeDocument/2006/relationships/hyperlink" Target="mailto:Ryan.ecn@gmail.com" TargetMode="External"/><Relationship Id="rId59" Type="http://schemas.openxmlformats.org/officeDocument/2006/relationships/hyperlink" Target="mailto:dtdung@jrmarketing.com.vn" TargetMode="External"/><Relationship Id="rId67" Type="http://schemas.openxmlformats.org/officeDocument/2006/relationships/hyperlink" Target="mailto:thephongquanghcm@gmail.com" TargetMode="External"/><Relationship Id="rId103" Type="http://schemas.openxmlformats.org/officeDocument/2006/relationships/hyperlink" Target="mailto:Phuongnhunga7@gmail.com" TargetMode="External"/><Relationship Id="rId108" Type="http://schemas.openxmlformats.org/officeDocument/2006/relationships/hyperlink" Target="mailto:vitavndentallab@gmail.com" TargetMode="External"/><Relationship Id="rId20" Type="http://schemas.openxmlformats.org/officeDocument/2006/relationships/hyperlink" Target="mailto:vinattxnk@gmail.com" TargetMode="External"/><Relationship Id="rId41" Type="http://schemas.openxmlformats.org/officeDocument/2006/relationships/hyperlink" Target="mailto:worldlacevn@gmail.com" TargetMode="External"/><Relationship Id="rId54" Type="http://schemas.openxmlformats.org/officeDocument/2006/relationships/hyperlink" Target="mailto:Phuongvan1412@gmail.com" TargetMode="External"/><Relationship Id="rId62" Type="http://schemas.openxmlformats.org/officeDocument/2006/relationships/hyperlink" Target="mailto:maxxis_nguyen@yahoo.com" TargetMode="External"/><Relationship Id="rId70" Type="http://schemas.openxmlformats.org/officeDocument/2006/relationships/hyperlink" Target="mailto:nhuha1708@gmail.com" TargetMode="External"/><Relationship Id="rId75" Type="http://schemas.openxmlformats.org/officeDocument/2006/relationships/hyperlink" Target="mailto:truongsdc@gmail.com" TargetMode="External"/><Relationship Id="rId83" Type="http://schemas.openxmlformats.org/officeDocument/2006/relationships/hyperlink" Target="mailto:ducthanhnguyen@gmail.com" TargetMode="External"/><Relationship Id="rId88" Type="http://schemas.openxmlformats.org/officeDocument/2006/relationships/hyperlink" Target="mailto:legiang2016@gmail.com" TargetMode="External"/><Relationship Id="rId91" Type="http://schemas.openxmlformats.org/officeDocument/2006/relationships/hyperlink" Target="javascript:submitform('0312099379')" TargetMode="External"/><Relationship Id="rId96" Type="http://schemas.openxmlformats.org/officeDocument/2006/relationships/hyperlink" Target="mailto:phucthanh271@gmail.com" TargetMode="External"/><Relationship Id="rId111" Type="http://schemas.openxmlformats.org/officeDocument/2006/relationships/printerSettings" Target="../printerSettings/printerSettings1.bin"/><Relationship Id="rId1" Type="http://schemas.openxmlformats.org/officeDocument/2006/relationships/hyperlink" Target="mailto:thanhnguyen291104@yahoo.com.vn" TargetMode="External"/><Relationship Id="rId6" Type="http://schemas.openxmlformats.org/officeDocument/2006/relationships/hyperlink" Target="mailto:manhtamly@yahoo.com" TargetMode="External"/><Relationship Id="rId15" Type="http://schemas.openxmlformats.org/officeDocument/2006/relationships/hyperlink" Target="mailto:toan@qua24.net" TargetMode="External"/><Relationship Id="rId23" Type="http://schemas.openxmlformats.org/officeDocument/2006/relationships/hyperlink" Target="mailto:vinattns@gmail.com" TargetMode="External"/><Relationship Id="rId28" Type="http://schemas.openxmlformats.org/officeDocument/2006/relationships/hyperlink" Target="mailto:nganmailee@gmail.com" TargetMode="External"/><Relationship Id="rId36" Type="http://schemas.openxmlformats.org/officeDocument/2006/relationships/hyperlink" Target="mailto:marybinh232@gmail.com" TargetMode="External"/><Relationship Id="rId49" Type="http://schemas.openxmlformats.org/officeDocument/2006/relationships/hyperlink" Target="mailto:nguyenhuugiangres10@yahoo.com.vn" TargetMode="External"/><Relationship Id="rId57" Type="http://schemas.openxmlformats.org/officeDocument/2006/relationships/hyperlink" Target="mailto:phangiangdulich@gmail.com" TargetMode="External"/><Relationship Id="rId106" Type="http://schemas.openxmlformats.org/officeDocument/2006/relationships/hyperlink" Target="mailto:vietcuong261085@yahoo.com" TargetMode="External"/><Relationship Id="rId10" Type="http://schemas.openxmlformats.org/officeDocument/2006/relationships/hyperlink" Target="mailto:triquocdoan@gmail.com" TargetMode="External"/><Relationship Id="rId31" Type="http://schemas.openxmlformats.org/officeDocument/2006/relationships/hyperlink" Target="mailto:linababy1995@yahoo.com" TargetMode="External"/><Relationship Id="rId44" Type="http://schemas.openxmlformats.org/officeDocument/2006/relationships/hyperlink" Target="mailto:kimhongpharmacy@yahoo.com" TargetMode="External"/><Relationship Id="rId52" Type="http://schemas.openxmlformats.org/officeDocument/2006/relationships/hyperlink" Target="mailto:pvkduyen@gmail.com" TargetMode="External"/><Relationship Id="rId60" Type="http://schemas.openxmlformats.org/officeDocument/2006/relationships/hyperlink" Target="mailto:kiennguyen1982@yahoo.com" TargetMode="External"/><Relationship Id="rId65" Type="http://schemas.openxmlformats.org/officeDocument/2006/relationships/hyperlink" Target="mailto:danhhaiduyphuong@gmail.com" TargetMode="External"/><Relationship Id="rId73" Type="http://schemas.openxmlformats.org/officeDocument/2006/relationships/hyperlink" Target="mailto:khachan85@gmail.com" TargetMode="External"/><Relationship Id="rId78" Type="http://schemas.openxmlformats.org/officeDocument/2006/relationships/hyperlink" Target="mailto:nguyennhatquynh@gmail.com" TargetMode="External"/><Relationship Id="rId81" Type="http://schemas.openxmlformats.org/officeDocument/2006/relationships/hyperlink" Target="mailto:info@bigbangworld.com.vn" TargetMode="External"/><Relationship Id="rId86" Type="http://schemas.openxmlformats.org/officeDocument/2006/relationships/hyperlink" Target="javascript:submitform('0312099379')" TargetMode="External"/><Relationship Id="rId94" Type="http://schemas.openxmlformats.org/officeDocument/2006/relationships/hyperlink" Target="mailto:ngochuyenfashion@gmail.com" TargetMode="External"/><Relationship Id="rId99" Type="http://schemas.openxmlformats.org/officeDocument/2006/relationships/hyperlink" Target="mailto:matmatsinhto@gmail.com" TargetMode="External"/><Relationship Id="rId101" Type="http://schemas.openxmlformats.org/officeDocument/2006/relationships/hyperlink" Target="mailto:phi.292@gmail.com" TargetMode="External"/><Relationship Id="rId4" Type="http://schemas.openxmlformats.org/officeDocument/2006/relationships/hyperlink" Target="mailto:baphongchu@gmail.com" TargetMode="External"/><Relationship Id="rId9" Type="http://schemas.openxmlformats.org/officeDocument/2006/relationships/hyperlink" Target="mailto:thoitranganhngoc10@gmail.com" TargetMode="External"/><Relationship Id="rId13" Type="http://schemas.openxmlformats.org/officeDocument/2006/relationships/hyperlink" Target="mailto:phuongloanbc75@yahoo.com.vn" TargetMode="External"/><Relationship Id="rId18" Type="http://schemas.openxmlformats.org/officeDocument/2006/relationships/hyperlink" Target="mailto:lenguyentranhieu22@yahoo.com" TargetMode="External"/><Relationship Id="rId39" Type="http://schemas.openxmlformats.org/officeDocument/2006/relationships/hyperlink" Target="mailto:trantrongthien71@gmail.com" TargetMode="External"/><Relationship Id="rId109" Type="http://schemas.openxmlformats.org/officeDocument/2006/relationships/hyperlink" Target="mailto:phuochaihuynh2009@gmail.com" TargetMode="External"/><Relationship Id="rId34" Type="http://schemas.openxmlformats.org/officeDocument/2006/relationships/hyperlink" Target="http://qlkh.ketoanvn.com.vn/Pages/chi-tiet-doanh-nghiep.aspx?busid=1734606" TargetMode="External"/><Relationship Id="rId50" Type="http://schemas.openxmlformats.org/officeDocument/2006/relationships/hyperlink" Target="mailto:veganfoodsaigon@yahoo.com.vn" TargetMode="External"/><Relationship Id="rId55" Type="http://schemas.openxmlformats.org/officeDocument/2006/relationships/hyperlink" Target="mailto:kathy.vannguyen@gmail.com" TargetMode="External"/><Relationship Id="rId76" Type="http://schemas.openxmlformats.org/officeDocument/2006/relationships/hyperlink" Target="mailto:facenotess@gmail.com" TargetMode="External"/><Relationship Id="rId97" Type="http://schemas.openxmlformats.org/officeDocument/2006/relationships/hyperlink" Target="mailto:nguyenkimmy87@yahoo.com" TargetMode="External"/><Relationship Id="rId104" Type="http://schemas.openxmlformats.org/officeDocument/2006/relationships/hyperlink" Target="mailto:phelieungocvinh@gmail.com" TargetMode="External"/><Relationship Id="rId7" Type="http://schemas.openxmlformats.org/officeDocument/2006/relationships/hyperlink" Target="mailto:quangcao3m@gmail.com" TargetMode="External"/><Relationship Id="rId71" Type="http://schemas.openxmlformats.org/officeDocument/2006/relationships/hyperlink" Target="mailto:trandinhhungls87@gmail.com" TargetMode="External"/><Relationship Id="rId92" Type="http://schemas.openxmlformats.org/officeDocument/2006/relationships/hyperlink" Target="javascript:submitform('0312087976')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khonggianxanh@gmail.com" TargetMode="External"/><Relationship Id="rId117" Type="http://schemas.openxmlformats.org/officeDocument/2006/relationships/hyperlink" Target="mailto:groupviet9@gmail.com" TargetMode="External"/><Relationship Id="rId21" Type="http://schemas.openxmlformats.org/officeDocument/2006/relationships/hyperlink" Target="mailto:info@infoexpress.com" TargetMode="External"/><Relationship Id="rId42" Type="http://schemas.openxmlformats.org/officeDocument/2006/relationships/hyperlink" Target="mailto:veganfoodsaigon@yahoo.com.vn" TargetMode="External"/><Relationship Id="rId47" Type="http://schemas.openxmlformats.org/officeDocument/2006/relationships/hyperlink" Target="mailto:kathy.vannguyen@gmail.com" TargetMode="External"/><Relationship Id="rId63" Type="http://schemas.openxmlformats.org/officeDocument/2006/relationships/hyperlink" Target="mailto:truongsdc@gmail.com" TargetMode="External"/><Relationship Id="rId68" Type="http://schemas.openxmlformats.org/officeDocument/2006/relationships/hyperlink" Target="mailto:ducthanhnguyen@gmail.com" TargetMode="External"/><Relationship Id="rId84" Type="http://schemas.openxmlformats.org/officeDocument/2006/relationships/hyperlink" Target="mailto:hptien.ltd@gmail.com" TargetMode="External"/><Relationship Id="rId89" Type="http://schemas.openxmlformats.org/officeDocument/2006/relationships/hyperlink" Target="mailto:thanhlongakt@gmail.com" TargetMode="External"/><Relationship Id="rId112" Type="http://schemas.openxmlformats.org/officeDocument/2006/relationships/hyperlink" Target="mailto:tramhuongthienphu@gmail.com" TargetMode="External"/><Relationship Id="rId133" Type="http://schemas.openxmlformats.org/officeDocument/2006/relationships/hyperlink" Target="mailto:congvinh.hunglong@gmail.com" TargetMode="External"/><Relationship Id="rId138" Type="http://schemas.openxmlformats.org/officeDocument/2006/relationships/hyperlink" Target="mailto:tranducnha83@gmail.com" TargetMode="External"/><Relationship Id="rId16" Type="http://schemas.openxmlformats.org/officeDocument/2006/relationships/hyperlink" Target="mailto:Chitrung977@gmail.com" TargetMode="External"/><Relationship Id="rId107" Type="http://schemas.openxmlformats.org/officeDocument/2006/relationships/hyperlink" Target="mailto:nghia01nhan05@gmail.com" TargetMode="External"/><Relationship Id="rId11" Type="http://schemas.openxmlformats.org/officeDocument/2006/relationships/hyperlink" Target="mailto:vuvahoang2110@gmail.com" TargetMode="External"/><Relationship Id="rId32" Type="http://schemas.openxmlformats.org/officeDocument/2006/relationships/hyperlink" Target="mailto:admin@anvietdesign.com" TargetMode="External"/><Relationship Id="rId37" Type="http://schemas.openxmlformats.org/officeDocument/2006/relationships/hyperlink" Target="mailto:camerathongminh@gmail.com" TargetMode="External"/><Relationship Id="rId53" Type="http://schemas.openxmlformats.org/officeDocument/2006/relationships/hyperlink" Target="mailto:ngkhngoc@gmail.com" TargetMode="External"/><Relationship Id="rId58" Type="http://schemas.openxmlformats.org/officeDocument/2006/relationships/hyperlink" Target="mailto:tanluc030668@gmail.com" TargetMode="External"/><Relationship Id="rId74" Type="http://schemas.openxmlformats.org/officeDocument/2006/relationships/hyperlink" Target="mailto:ngochuyenfashion@gmail.com" TargetMode="External"/><Relationship Id="rId79" Type="http://schemas.openxmlformats.org/officeDocument/2006/relationships/hyperlink" Target="mailto:thanhngoctran92@gmail.com" TargetMode="External"/><Relationship Id="rId102" Type="http://schemas.openxmlformats.org/officeDocument/2006/relationships/hyperlink" Target="mailto:phuochaihuynh2009@gmail.com" TargetMode="External"/><Relationship Id="rId123" Type="http://schemas.openxmlformats.org/officeDocument/2006/relationships/hyperlink" Target="mailto:cty.ailien@gmail.com" TargetMode="External"/><Relationship Id="rId128" Type="http://schemas.openxmlformats.org/officeDocument/2006/relationships/hyperlink" Target="mailto:duythong9983@gmail.com" TargetMode="External"/><Relationship Id="rId144" Type="http://schemas.openxmlformats.org/officeDocument/2006/relationships/vmlDrawing" Target="../drawings/vmlDrawing2.vml"/><Relationship Id="rId5" Type="http://schemas.openxmlformats.org/officeDocument/2006/relationships/hyperlink" Target="mailto:phuquy220585@gmail.com" TargetMode="External"/><Relationship Id="rId90" Type="http://schemas.openxmlformats.org/officeDocument/2006/relationships/hyperlink" Target="mailto:vietcuong261085@yahoo.com" TargetMode="External"/><Relationship Id="rId95" Type="http://schemas.openxmlformats.org/officeDocument/2006/relationships/hyperlink" Target="mailto:myphamthienphuc@gmail.com" TargetMode="External"/><Relationship Id="rId22" Type="http://schemas.openxmlformats.org/officeDocument/2006/relationships/hyperlink" Target="mailto:anhthong681@gmail.com" TargetMode="External"/><Relationship Id="rId27" Type="http://schemas.openxmlformats.org/officeDocument/2006/relationships/hyperlink" Target="mailto:ctybalovina@gmail.com" TargetMode="External"/><Relationship Id="rId43" Type="http://schemas.openxmlformats.org/officeDocument/2006/relationships/hyperlink" Target="mailto:hoangtruoc@yahoo.com" TargetMode="External"/><Relationship Id="rId48" Type="http://schemas.openxmlformats.org/officeDocument/2006/relationships/hyperlink" Target="mailto:kathylilan999@gmail.com" TargetMode="External"/><Relationship Id="rId64" Type="http://schemas.openxmlformats.org/officeDocument/2006/relationships/hyperlink" Target="mailto:trunganhphatvina@gmail.com" TargetMode="External"/><Relationship Id="rId69" Type="http://schemas.openxmlformats.org/officeDocument/2006/relationships/hyperlink" Target="mailto:trinhancorp@gmail.com" TargetMode="External"/><Relationship Id="rId113" Type="http://schemas.openxmlformats.org/officeDocument/2006/relationships/hyperlink" Target="mailto:thaitranthuan@gmail.com" TargetMode="External"/><Relationship Id="rId118" Type="http://schemas.openxmlformats.org/officeDocument/2006/relationships/hyperlink" Target="mailto:doductrunghc@gmail.com" TargetMode="External"/><Relationship Id="rId134" Type="http://schemas.openxmlformats.org/officeDocument/2006/relationships/hyperlink" Target="mailto:bebe_vq@yahoo.com" TargetMode="External"/><Relationship Id="rId139" Type="http://schemas.openxmlformats.org/officeDocument/2006/relationships/hyperlink" Target="mailto:dienphuckhang@gmail.com" TargetMode="External"/><Relationship Id="rId80" Type="http://schemas.openxmlformats.org/officeDocument/2006/relationships/hyperlink" Target="mailto:phucthanh271@gmail.com" TargetMode="External"/><Relationship Id="rId85" Type="http://schemas.openxmlformats.org/officeDocument/2006/relationships/hyperlink" Target="mailto:phi.292@gmail.com" TargetMode="External"/><Relationship Id="rId3" Type="http://schemas.openxmlformats.org/officeDocument/2006/relationships/hyperlink" Target="mailto:phanthinh19@gmail.com" TargetMode="External"/><Relationship Id="rId12" Type="http://schemas.openxmlformats.org/officeDocument/2006/relationships/hyperlink" Target="mailto:toan@qua24.net" TargetMode="External"/><Relationship Id="rId17" Type="http://schemas.openxmlformats.org/officeDocument/2006/relationships/hyperlink" Target="mailto:vinattxnk@gmail.com" TargetMode="External"/><Relationship Id="rId25" Type="http://schemas.openxmlformats.org/officeDocument/2006/relationships/hyperlink" Target="mailto:nganmailee@gmail.com" TargetMode="External"/><Relationship Id="rId33" Type="http://schemas.openxmlformats.org/officeDocument/2006/relationships/hyperlink" Target="mailto:trantrongthien71@gmail.com" TargetMode="External"/><Relationship Id="rId38" Type="http://schemas.openxmlformats.org/officeDocument/2006/relationships/hyperlink" Target="mailto:Ryan.ecn@gmail.com" TargetMode="External"/><Relationship Id="rId46" Type="http://schemas.openxmlformats.org/officeDocument/2006/relationships/hyperlink" Target="mailto:Phuongvan1412@gmail.com" TargetMode="External"/><Relationship Id="rId59" Type="http://schemas.openxmlformats.org/officeDocument/2006/relationships/hyperlink" Target="mailto:trandinhhungls87@gmail.com" TargetMode="External"/><Relationship Id="rId67" Type="http://schemas.openxmlformats.org/officeDocument/2006/relationships/hyperlink" Target="mailto:info@bigbangworld.com.vn" TargetMode="External"/><Relationship Id="rId103" Type="http://schemas.openxmlformats.org/officeDocument/2006/relationships/hyperlink" Target="mailto:quoctoan189@yahoo.com" TargetMode="External"/><Relationship Id="rId108" Type="http://schemas.openxmlformats.org/officeDocument/2006/relationships/hyperlink" Target="mailto:lehson85@gmail.com" TargetMode="External"/><Relationship Id="rId116" Type="http://schemas.openxmlformats.org/officeDocument/2006/relationships/hyperlink" Target="mailto:thanhcnhh@gmail.com" TargetMode="External"/><Relationship Id="rId124" Type="http://schemas.openxmlformats.org/officeDocument/2006/relationships/hyperlink" Target="mailto:kts_nghuuchau@yahoo.com.vn" TargetMode="External"/><Relationship Id="rId129" Type="http://schemas.openxmlformats.org/officeDocument/2006/relationships/hyperlink" Target="mailto:leduyhan@gmail.com" TargetMode="External"/><Relationship Id="rId137" Type="http://schemas.openxmlformats.org/officeDocument/2006/relationships/hyperlink" Target="mailto:tohongnguyen@yahoo.com" TargetMode="External"/><Relationship Id="rId20" Type="http://schemas.openxmlformats.org/officeDocument/2006/relationships/hyperlink" Target="mailto:vinattns@gmail.com" TargetMode="External"/><Relationship Id="rId41" Type="http://schemas.openxmlformats.org/officeDocument/2006/relationships/hyperlink" Target="mailto:nguyenhuugiangres10@yahoo.com.vn" TargetMode="External"/><Relationship Id="rId54" Type="http://schemas.openxmlformats.org/officeDocument/2006/relationships/hyperlink" Target="mailto:nguyenvansi945@gmail.com" TargetMode="External"/><Relationship Id="rId62" Type="http://schemas.openxmlformats.org/officeDocument/2006/relationships/hyperlink" Target="mailto:minhlamagcpc@gmail.com" TargetMode="External"/><Relationship Id="rId70" Type="http://schemas.openxmlformats.org/officeDocument/2006/relationships/hyperlink" Target="mailto:hoangdiemoanh_nguyen@yahoo.comelar" TargetMode="External"/><Relationship Id="rId75" Type="http://schemas.openxmlformats.org/officeDocument/2006/relationships/hyperlink" Target="mailto:hoangdiemoanh_nguyen@yahoo.comelar" TargetMode="External"/><Relationship Id="rId83" Type="http://schemas.openxmlformats.org/officeDocument/2006/relationships/hyperlink" Target="mailto:matmatsinhto@gmail.com" TargetMode="External"/><Relationship Id="rId88" Type="http://schemas.openxmlformats.org/officeDocument/2006/relationships/hyperlink" Target="mailto:phelieungocvinh@gmail.com" TargetMode="External"/><Relationship Id="rId91" Type="http://schemas.openxmlformats.org/officeDocument/2006/relationships/hyperlink" Target="mailto:aehospital@yahoo.com" TargetMode="External"/><Relationship Id="rId96" Type="http://schemas.openxmlformats.org/officeDocument/2006/relationships/hyperlink" Target="mailto:ktslevantu@gmail.com" TargetMode="External"/><Relationship Id="rId111" Type="http://schemas.openxmlformats.org/officeDocument/2006/relationships/hyperlink" Target="mailto:info@mitafood.vn" TargetMode="External"/><Relationship Id="rId132" Type="http://schemas.openxmlformats.org/officeDocument/2006/relationships/hyperlink" Target="mailto:songahoang@gmail.com" TargetMode="External"/><Relationship Id="rId140" Type="http://schemas.openxmlformats.org/officeDocument/2006/relationships/hyperlink" Target="mailto:chengjinghui8888@yahoo.com" TargetMode="External"/><Relationship Id="rId145" Type="http://schemas.openxmlformats.org/officeDocument/2006/relationships/comments" Target="../comments2.xml"/><Relationship Id="rId1" Type="http://schemas.openxmlformats.org/officeDocument/2006/relationships/hyperlink" Target="mailto:thanhnguyen291104@yahoo.com.vn" TargetMode="External"/><Relationship Id="rId6" Type="http://schemas.openxmlformats.org/officeDocument/2006/relationships/hyperlink" Target="mailto:manhtamly@yahoo.com" TargetMode="External"/><Relationship Id="rId15" Type="http://schemas.openxmlformats.org/officeDocument/2006/relationships/hyperlink" Target="mailto:lenguyentranhieu22@yahoo.com" TargetMode="External"/><Relationship Id="rId23" Type="http://schemas.openxmlformats.org/officeDocument/2006/relationships/hyperlink" Target="mailto:luckygym@gmail.com" TargetMode="External"/><Relationship Id="rId28" Type="http://schemas.openxmlformats.org/officeDocument/2006/relationships/hyperlink" Target="mailto:tranquocdung441986@gmail.com" TargetMode="External"/><Relationship Id="rId36" Type="http://schemas.openxmlformats.org/officeDocument/2006/relationships/hyperlink" Target="mailto:kimhongpharmacy@yahoo.com" TargetMode="External"/><Relationship Id="rId49" Type="http://schemas.openxmlformats.org/officeDocument/2006/relationships/hyperlink" Target="mailto:phangiangdulich@gmail.com" TargetMode="External"/><Relationship Id="rId57" Type="http://schemas.openxmlformats.org/officeDocument/2006/relationships/hyperlink" Target="mailto:thephongquanghcm@gmail.com" TargetMode="External"/><Relationship Id="rId106" Type="http://schemas.openxmlformats.org/officeDocument/2006/relationships/hyperlink" Target="mailto:kimtuan1889@gmail.com" TargetMode="External"/><Relationship Id="rId114" Type="http://schemas.openxmlformats.org/officeDocument/2006/relationships/hyperlink" Target="mailto:trungtinphongtran@gmail.com" TargetMode="External"/><Relationship Id="rId119" Type="http://schemas.openxmlformats.org/officeDocument/2006/relationships/hyperlink" Target="mailto:trangchauthi_tourguide@yahoo.com" TargetMode="External"/><Relationship Id="rId127" Type="http://schemas.openxmlformats.org/officeDocument/2006/relationships/hyperlink" Target="mailto:hoangdao213@gmail.com" TargetMode="External"/><Relationship Id="rId10" Type="http://schemas.openxmlformats.org/officeDocument/2006/relationships/hyperlink" Target="mailto:phuongloanbc75@yahoo.com.vn" TargetMode="External"/><Relationship Id="rId31" Type="http://schemas.openxmlformats.org/officeDocument/2006/relationships/hyperlink" Target="mailto:thuynhung07071987@gmail.com" TargetMode="External"/><Relationship Id="rId44" Type="http://schemas.openxmlformats.org/officeDocument/2006/relationships/hyperlink" Target="mailto:pvkduyen@gmail.com" TargetMode="External"/><Relationship Id="rId52" Type="http://schemas.openxmlformats.org/officeDocument/2006/relationships/hyperlink" Target="mailto:maxxis_nguyen@yahoo.com" TargetMode="External"/><Relationship Id="rId60" Type="http://schemas.openxmlformats.org/officeDocument/2006/relationships/hyperlink" Target="mailto:nlien.huynh@gmail.com" TargetMode="External"/><Relationship Id="rId65" Type="http://schemas.openxmlformats.org/officeDocument/2006/relationships/hyperlink" Target="mailto:nguyennhatquynh@gmail.com" TargetMode="External"/><Relationship Id="rId73" Type="http://schemas.openxmlformats.org/officeDocument/2006/relationships/hyperlink" Target="mailto:legiang2016@gmail.com" TargetMode="External"/><Relationship Id="rId78" Type="http://schemas.openxmlformats.org/officeDocument/2006/relationships/hyperlink" Target="mailto:ngochuyenfashion@gmail.com" TargetMode="External"/><Relationship Id="rId81" Type="http://schemas.openxmlformats.org/officeDocument/2006/relationships/hyperlink" Target="mailto:nguyenkimmy87@yahoo.com" TargetMode="External"/><Relationship Id="rId86" Type="http://schemas.openxmlformats.org/officeDocument/2006/relationships/hyperlink" Target="mailto:pnakiet@yahoo.com" TargetMode="External"/><Relationship Id="rId94" Type="http://schemas.openxmlformats.org/officeDocument/2006/relationships/hyperlink" Target="mailto:huymtmcsad@gmail.com" TargetMode="External"/><Relationship Id="rId99" Type="http://schemas.openxmlformats.org/officeDocument/2006/relationships/hyperlink" Target="mailto:thanh.halite@gmail.com" TargetMode="External"/><Relationship Id="rId101" Type="http://schemas.openxmlformats.org/officeDocument/2006/relationships/hyperlink" Target="mailto:namtienphatbd@gmail.com" TargetMode="External"/><Relationship Id="rId122" Type="http://schemas.openxmlformats.org/officeDocument/2006/relationships/hyperlink" Target="mailto:thuanmd@novacons.com.vn" TargetMode="External"/><Relationship Id="rId130" Type="http://schemas.openxmlformats.org/officeDocument/2006/relationships/hyperlink" Target="mailto:khanghieu@gmail.com" TargetMode="External"/><Relationship Id="rId135" Type="http://schemas.openxmlformats.org/officeDocument/2006/relationships/hyperlink" Target="mailto:tinhanhduongtphcm@yahoo.com" TargetMode="External"/><Relationship Id="rId143" Type="http://schemas.openxmlformats.org/officeDocument/2006/relationships/printerSettings" Target="../printerSettings/printerSettings2.bin"/><Relationship Id="rId4" Type="http://schemas.openxmlformats.org/officeDocument/2006/relationships/hyperlink" Target="mailto:baphongchu@gmail.com" TargetMode="External"/><Relationship Id="rId9" Type="http://schemas.openxmlformats.org/officeDocument/2006/relationships/hyperlink" Target="mailto:trinhq9@yahoo.com.vn" TargetMode="External"/><Relationship Id="rId13" Type="http://schemas.openxmlformats.org/officeDocument/2006/relationships/hyperlink" Target="mailto:thanhtanduong8888@gmail.com" TargetMode="External"/><Relationship Id="rId18" Type="http://schemas.openxmlformats.org/officeDocument/2006/relationships/hyperlink" Target="mailto:Doquynhquocsang@gmail.com" TargetMode="External"/><Relationship Id="rId39" Type="http://schemas.openxmlformats.org/officeDocument/2006/relationships/hyperlink" Target="mailto:nguyenminhhoang245@gmail.com" TargetMode="External"/><Relationship Id="rId109" Type="http://schemas.openxmlformats.org/officeDocument/2006/relationships/hyperlink" Target="mailto:hango.cat@gmail.com" TargetMode="External"/><Relationship Id="rId34" Type="http://schemas.openxmlformats.org/officeDocument/2006/relationships/hyperlink" Target="mailto:Trungnghiagas@gmail.com" TargetMode="External"/><Relationship Id="rId50" Type="http://schemas.openxmlformats.org/officeDocument/2006/relationships/hyperlink" Target="mailto:dtdung@jrmarketing.com.vn" TargetMode="External"/><Relationship Id="rId55" Type="http://schemas.openxmlformats.org/officeDocument/2006/relationships/hyperlink" Target="mailto:danhhaiduyphuong@gmail.com" TargetMode="External"/><Relationship Id="rId76" Type="http://schemas.openxmlformats.org/officeDocument/2006/relationships/hyperlink" Target="javascript:submitform('0312099379')" TargetMode="External"/><Relationship Id="rId97" Type="http://schemas.openxmlformats.org/officeDocument/2006/relationships/hyperlink" Target="mailto:dntridat@gmail.com" TargetMode="External"/><Relationship Id="rId104" Type="http://schemas.openxmlformats.org/officeDocument/2006/relationships/hyperlink" Target="mailto:tunghuong2001@yahoo.com" TargetMode="External"/><Relationship Id="rId120" Type="http://schemas.openxmlformats.org/officeDocument/2006/relationships/hyperlink" Target="mailto:thientri.nguyenphuoc@yahoo.com.vn" TargetMode="External"/><Relationship Id="rId125" Type="http://schemas.openxmlformats.org/officeDocument/2006/relationships/hyperlink" Target="mailto:hungthienloc.corp@gmail.com" TargetMode="External"/><Relationship Id="rId141" Type="http://schemas.openxmlformats.org/officeDocument/2006/relationships/hyperlink" Target="mailto:thegioitregroup@gmail.com" TargetMode="External"/><Relationship Id="rId7" Type="http://schemas.openxmlformats.org/officeDocument/2006/relationships/hyperlink" Target="mailto:quangcao3m@gmail.com" TargetMode="External"/><Relationship Id="rId71" Type="http://schemas.openxmlformats.org/officeDocument/2006/relationships/hyperlink" Target="javascript:submitform('0312099379')" TargetMode="External"/><Relationship Id="rId92" Type="http://schemas.openxmlformats.org/officeDocument/2006/relationships/hyperlink" Target="mailto:vitavndentallab@gmail.com" TargetMode="External"/><Relationship Id="rId2" Type="http://schemas.openxmlformats.org/officeDocument/2006/relationships/hyperlink" Target="mailto:minhtuan2307@gmail.com" TargetMode="External"/><Relationship Id="rId29" Type="http://schemas.openxmlformats.org/officeDocument/2006/relationships/hyperlink" Target="mailto:phuongbao9079@gmail.com" TargetMode="External"/><Relationship Id="rId24" Type="http://schemas.openxmlformats.org/officeDocument/2006/relationships/hyperlink" Target="mailto:yenbinhthinh@gmail.com" TargetMode="External"/><Relationship Id="rId40" Type="http://schemas.openxmlformats.org/officeDocument/2006/relationships/hyperlink" Target="mailto:tnk_vn@yahoo.com" TargetMode="External"/><Relationship Id="rId45" Type="http://schemas.openxmlformats.org/officeDocument/2006/relationships/hyperlink" Target="mailto:dolotonline.tl@gnail.com" TargetMode="External"/><Relationship Id="rId66" Type="http://schemas.openxmlformats.org/officeDocument/2006/relationships/hyperlink" Target="mailto:haitrungkimvn@gmail.com" TargetMode="External"/><Relationship Id="rId87" Type="http://schemas.openxmlformats.org/officeDocument/2006/relationships/hyperlink" Target="mailto:Phuongnhunga7@gmail.com" TargetMode="External"/><Relationship Id="rId110" Type="http://schemas.openxmlformats.org/officeDocument/2006/relationships/hyperlink" Target="mailto:leduyhan@gmail.com" TargetMode="External"/><Relationship Id="rId115" Type="http://schemas.openxmlformats.org/officeDocument/2006/relationships/hyperlink" Target="mailto:nhuha1708@gmail.com" TargetMode="External"/><Relationship Id="rId131" Type="http://schemas.openxmlformats.org/officeDocument/2006/relationships/hyperlink" Target="mailto:tinhanhduongtphcm@yahoo.com" TargetMode="External"/><Relationship Id="rId136" Type="http://schemas.openxmlformats.org/officeDocument/2006/relationships/hyperlink" Target="mailto:maihuyphat@gmail.com" TargetMode="External"/><Relationship Id="rId61" Type="http://schemas.openxmlformats.org/officeDocument/2006/relationships/hyperlink" Target="mailto:khachan85@gmail.com" TargetMode="External"/><Relationship Id="rId82" Type="http://schemas.openxmlformats.org/officeDocument/2006/relationships/hyperlink" Target="mailto:info.dolphinmarine@gmail.com" TargetMode="External"/><Relationship Id="rId19" Type="http://schemas.openxmlformats.org/officeDocument/2006/relationships/hyperlink" Target="mailto:dieuthuy7073@gmail.com" TargetMode="External"/><Relationship Id="rId14" Type="http://schemas.openxmlformats.org/officeDocument/2006/relationships/hyperlink" Target="mailto:nhiem_tran2001@yahoo.com" TargetMode="External"/><Relationship Id="rId30" Type="http://schemas.openxmlformats.org/officeDocument/2006/relationships/hyperlink" Target="http://qlkh.ketoanvn.com.vn/Pages/chi-tiet-doanh-nghiep.aspx?busid=1734606" TargetMode="External"/><Relationship Id="rId35" Type="http://schemas.openxmlformats.org/officeDocument/2006/relationships/hyperlink" Target="mailto:vobichngoc83@gmail.com" TargetMode="External"/><Relationship Id="rId56" Type="http://schemas.openxmlformats.org/officeDocument/2006/relationships/hyperlink" Target="mailto:levanthanh06@gmail.com" TargetMode="External"/><Relationship Id="rId77" Type="http://schemas.openxmlformats.org/officeDocument/2006/relationships/hyperlink" Target="javascript:submitform('0312087976')" TargetMode="External"/><Relationship Id="rId100" Type="http://schemas.openxmlformats.org/officeDocument/2006/relationships/hyperlink" Target="mailto:haiau9092@gmail.com" TargetMode="External"/><Relationship Id="rId105" Type="http://schemas.openxmlformats.org/officeDocument/2006/relationships/hyperlink" Target="mailto:trinhhungviet.it@gmail.com" TargetMode="External"/><Relationship Id="rId126" Type="http://schemas.openxmlformats.org/officeDocument/2006/relationships/hyperlink" Target="mailto:dongnguyen.ahc@gmail.com" TargetMode="External"/><Relationship Id="rId8" Type="http://schemas.openxmlformats.org/officeDocument/2006/relationships/hyperlink" Target="mailto:thoitranganhngoc10@gmail.com" TargetMode="External"/><Relationship Id="rId51" Type="http://schemas.openxmlformats.org/officeDocument/2006/relationships/hyperlink" Target="mailto:kiennguyen1982@yahoo.com" TargetMode="External"/><Relationship Id="rId72" Type="http://schemas.openxmlformats.org/officeDocument/2006/relationships/hyperlink" Target="javascript:submitform('0312087976')" TargetMode="External"/><Relationship Id="rId93" Type="http://schemas.openxmlformats.org/officeDocument/2006/relationships/hyperlink" Target="mailto:quoctecompany2014@gmail.com" TargetMode="External"/><Relationship Id="rId98" Type="http://schemas.openxmlformats.org/officeDocument/2006/relationships/hyperlink" Target="mailto:van_vangia@yahoo.com.vn" TargetMode="External"/><Relationship Id="rId121" Type="http://schemas.openxmlformats.org/officeDocument/2006/relationships/hyperlink" Target="mailto:sungkieu@gmail.com" TargetMode="External"/><Relationship Id="rId142" Type="http://schemas.openxmlformats.org/officeDocument/2006/relationships/hyperlink" Target="mailto:legiang201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T431"/>
  <sheetViews>
    <sheetView tabSelected="1" workbookViewId="0">
      <pane xSplit="5" ySplit="4" topLeftCell="K5" activePane="bottomRight" state="frozen"/>
      <selection pane="topRight" activeCell="F1" sqref="F1"/>
      <selection pane="bottomLeft" activeCell="A5" sqref="A5"/>
      <selection pane="bottomRight" activeCell="K14" sqref="K14"/>
    </sheetView>
  </sheetViews>
  <sheetFormatPr defaultColWidth="9" defaultRowHeight="29.25" customHeight="1"/>
  <cols>
    <col min="1" max="1" width="5.140625" style="25" bestFit="1" customWidth="1"/>
    <col min="2" max="2" width="9" style="501" customWidth="1"/>
    <col min="3" max="3" width="29.5703125" style="10" customWidth="1"/>
    <col min="4" max="4" width="16.140625" style="9" bestFit="1" customWidth="1"/>
    <col min="5" max="5" width="10.5703125" style="26" customWidth="1"/>
    <col min="6" max="6" width="29.7109375" style="9" customWidth="1"/>
    <col min="7" max="7" width="21.85546875" style="53" customWidth="1"/>
    <col min="8" max="8" width="10.85546875" style="28" customWidth="1"/>
    <col min="9" max="9" width="18.85546875" style="29" customWidth="1"/>
    <col min="10" max="10" width="18.7109375" style="29" customWidth="1"/>
    <col min="11" max="11" width="15.42578125" style="29" customWidth="1"/>
    <col min="12" max="12" width="13" style="29" customWidth="1"/>
    <col min="13" max="13" width="9" style="25" customWidth="1"/>
    <col min="14" max="14" width="12.85546875" style="24" customWidth="1"/>
    <col min="15" max="15" width="11.28515625" style="24" bestFit="1" customWidth="1"/>
    <col min="16" max="16" width="10.42578125" style="24" customWidth="1"/>
    <col min="17" max="17" width="15.140625" style="24" bestFit="1" customWidth="1"/>
    <col min="18" max="18" width="10.140625" style="24" customWidth="1"/>
    <col min="19" max="19" width="11.28515625" style="205" bestFit="1" customWidth="1"/>
    <col min="20" max="20" width="10.5703125" style="24" customWidth="1"/>
    <col min="21" max="21" width="15.140625" style="24" bestFit="1" customWidth="1"/>
    <col min="22" max="22" width="10" style="24" bestFit="1" customWidth="1"/>
    <col min="23" max="23" width="11.28515625" style="205" bestFit="1" customWidth="1"/>
    <col min="24" max="24" width="12" style="24" customWidth="1"/>
    <col min="25" max="25" width="16.85546875" style="24" bestFit="1" customWidth="1"/>
    <col min="26" max="26" width="11.5703125" style="24" bestFit="1" customWidth="1"/>
    <col min="27" max="27" width="11.28515625" style="24" bestFit="1" customWidth="1"/>
    <col min="28" max="28" width="11.5703125" style="24" customWidth="1"/>
    <col min="29" max="29" width="18.28515625" style="24" customWidth="1"/>
    <col min="30" max="30" width="11.5703125" style="24" bestFit="1" customWidth="1"/>
    <col min="31" max="31" width="11.28515625" style="24" bestFit="1" customWidth="1"/>
    <col min="32" max="32" width="11.85546875" style="24" customWidth="1"/>
    <col min="33" max="33" width="14.7109375" style="24" customWidth="1"/>
    <col min="34" max="34" width="10.28515625" style="24" bestFit="1" customWidth="1"/>
    <col min="35" max="35" width="11.85546875" style="205" bestFit="1" customWidth="1"/>
    <col min="36" max="36" width="12.140625" style="206" customWidth="1"/>
    <col min="37" max="37" width="14.140625" style="207" customWidth="1"/>
    <col min="38" max="38" width="9.5703125" style="208" bestFit="1" customWidth="1"/>
    <col min="39" max="39" width="11.85546875" style="205" bestFit="1" customWidth="1"/>
    <col min="40" max="40" width="12.42578125" style="208" customWidth="1"/>
    <col min="41" max="41" width="17.5703125" style="208" bestFit="1" customWidth="1"/>
    <col min="42" max="42" width="10.28515625" style="205" bestFit="1" customWidth="1"/>
    <col min="43" max="43" width="11.85546875" style="205" bestFit="1" customWidth="1"/>
    <col min="44" max="44" width="15.140625" style="205" bestFit="1" customWidth="1"/>
    <col min="45" max="45" width="16.85546875" style="24" bestFit="1" customWidth="1"/>
    <col min="46" max="46" width="10.28515625" style="205" bestFit="1" customWidth="1"/>
    <col min="47" max="47" width="11.85546875" style="205" bestFit="1" customWidth="1"/>
    <col min="48" max="48" width="14.5703125" style="205" bestFit="1" customWidth="1"/>
    <col min="49" max="49" width="13.140625" style="209" customWidth="1"/>
    <col min="50" max="50" width="10.28515625" style="205" bestFit="1" customWidth="1"/>
    <col min="51" max="51" width="10.28515625" style="205" customWidth="1"/>
    <col min="52" max="52" width="10.7109375" style="24" customWidth="1"/>
    <col min="53" max="53" width="9" style="218" customWidth="1"/>
    <col min="54" max="54" width="10.28515625" style="24" customWidth="1"/>
    <col min="55" max="55" width="10.28515625" style="205" customWidth="1"/>
    <col min="56" max="56" width="10.5703125" style="24" customWidth="1"/>
    <col min="57" max="57" width="10.28515625" style="218" customWidth="1"/>
    <col min="58" max="58" width="10.5703125" style="24" customWidth="1"/>
    <col min="59" max="59" width="10.42578125" style="205" customWidth="1"/>
    <col min="60" max="60" width="10.7109375" style="24" customWidth="1"/>
    <col min="61" max="61" width="10.28515625" style="218" customWidth="1"/>
    <col min="62" max="62" width="10.28515625" style="24" customWidth="1"/>
    <col min="63" max="63" width="11.28515625" style="25" customWidth="1"/>
    <col min="64" max="64" width="12.28515625" style="25" customWidth="1"/>
    <col min="65" max="65" width="13.28515625" style="368" customWidth="1"/>
    <col min="66" max="66" width="10.140625" style="24" customWidth="1"/>
    <col min="67" max="67" width="11.5703125" style="24" customWidth="1"/>
    <col min="68" max="68" width="15.28515625" style="9" customWidth="1"/>
    <col min="69" max="69" width="17.5703125" style="9" customWidth="1"/>
    <col min="70" max="70" width="27.85546875" style="25" customWidth="1"/>
    <col min="71" max="72" width="11.140625" style="25" bestFit="1" customWidth="1"/>
    <col min="73" max="16384" width="9" style="25"/>
  </cols>
  <sheetData>
    <row r="1" spans="1:70" s="20" customFormat="1" ht="29.25" customHeight="1">
      <c r="A1" s="665" t="s">
        <v>375</v>
      </c>
      <c r="B1" s="666"/>
      <c r="C1" s="665"/>
      <c r="D1" s="665"/>
      <c r="E1" s="665"/>
      <c r="F1" s="665"/>
      <c r="G1" s="665"/>
      <c r="H1" s="665"/>
      <c r="I1" s="665"/>
      <c r="J1" s="665"/>
      <c r="K1" s="665"/>
      <c r="L1" s="665"/>
      <c r="M1" s="665"/>
      <c r="N1" s="667"/>
      <c r="O1" s="663" t="s">
        <v>277</v>
      </c>
      <c r="P1" s="658"/>
      <c r="Q1" s="658"/>
      <c r="R1" s="664"/>
      <c r="S1" s="657" t="s">
        <v>326</v>
      </c>
      <c r="T1" s="658"/>
      <c r="U1" s="658"/>
      <c r="V1" s="664"/>
      <c r="W1" s="657" t="s">
        <v>327</v>
      </c>
      <c r="X1" s="658"/>
      <c r="Y1" s="658"/>
      <c r="Z1" s="664"/>
      <c r="AA1" s="663" t="s">
        <v>328</v>
      </c>
      <c r="AB1" s="658"/>
      <c r="AC1" s="658"/>
      <c r="AD1" s="664"/>
      <c r="AE1" s="690" t="s">
        <v>329</v>
      </c>
      <c r="AF1" s="691"/>
      <c r="AG1" s="691"/>
      <c r="AH1" s="692"/>
      <c r="AI1" s="687" t="s">
        <v>332</v>
      </c>
      <c r="AJ1" s="688"/>
      <c r="AK1" s="688"/>
      <c r="AL1" s="689"/>
      <c r="AM1" s="682" t="s">
        <v>333</v>
      </c>
      <c r="AN1" s="683"/>
      <c r="AO1" s="683"/>
      <c r="AP1" s="684"/>
      <c r="AQ1" s="663" t="s">
        <v>334</v>
      </c>
      <c r="AR1" s="658"/>
      <c r="AS1" s="658"/>
      <c r="AT1" s="664"/>
      <c r="AU1" s="203"/>
      <c r="AV1" s="202" t="s">
        <v>335</v>
      </c>
      <c r="AW1" s="204"/>
      <c r="AX1" s="202"/>
      <c r="AY1" s="663" t="s">
        <v>1</v>
      </c>
      <c r="AZ1" s="658"/>
      <c r="BA1" s="658"/>
      <c r="BB1" s="664"/>
      <c r="BC1" s="657" t="s">
        <v>2</v>
      </c>
      <c r="BD1" s="658"/>
      <c r="BE1" s="658"/>
      <c r="BF1" s="658"/>
      <c r="BG1" s="658" t="s">
        <v>3</v>
      </c>
      <c r="BH1" s="658"/>
      <c r="BI1" s="658"/>
      <c r="BJ1" s="658"/>
      <c r="BK1" s="652" t="s">
        <v>336</v>
      </c>
      <c r="BL1" s="653"/>
      <c r="BM1" s="653"/>
      <c r="BN1" s="654"/>
      <c r="BO1" s="18"/>
      <c r="BP1" s="19"/>
      <c r="BQ1" s="373"/>
    </row>
    <row r="2" spans="1:70" s="21" customFormat="1" ht="29.25" customHeight="1">
      <c r="A2" s="640" t="s">
        <v>0</v>
      </c>
      <c r="B2" s="678" t="s">
        <v>57</v>
      </c>
      <c r="C2" s="640" t="s">
        <v>5</v>
      </c>
      <c r="D2" s="640" t="s">
        <v>83</v>
      </c>
      <c r="E2" s="643" t="s">
        <v>15</v>
      </c>
      <c r="F2" s="640" t="s">
        <v>84</v>
      </c>
      <c r="G2" s="640" t="s">
        <v>1332</v>
      </c>
      <c r="H2" s="675" t="s">
        <v>85</v>
      </c>
      <c r="I2" s="640" t="s">
        <v>42</v>
      </c>
      <c r="J2" s="640" t="s">
        <v>354</v>
      </c>
      <c r="K2" s="644" t="s">
        <v>1668</v>
      </c>
      <c r="L2" s="644" t="s">
        <v>1766</v>
      </c>
      <c r="M2" s="640" t="s">
        <v>1974</v>
      </c>
      <c r="N2" s="676" t="s">
        <v>288</v>
      </c>
      <c r="O2" s="680" t="s">
        <v>4</v>
      </c>
      <c r="P2" s="641" t="s">
        <v>77</v>
      </c>
      <c r="Q2" s="641" t="s">
        <v>8</v>
      </c>
      <c r="R2" s="641" t="s">
        <v>330</v>
      </c>
      <c r="S2" s="646" t="s">
        <v>4</v>
      </c>
      <c r="T2" s="659" t="s">
        <v>77</v>
      </c>
      <c r="U2" s="659" t="s">
        <v>8</v>
      </c>
      <c r="V2" s="659" t="s">
        <v>330</v>
      </c>
      <c r="W2" s="668" t="s">
        <v>4</v>
      </c>
      <c r="X2" s="641" t="s">
        <v>77</v>
      </c>
      <c r="Y2" s="641" t="s">
        <v>278</v>
      </c>
      <c r="Z2" s="641" t="s">
        <v>330</v>
      </c>
      <c r="AA2" s="685" t="s">
        <v>4</v>
      </c>
      <c r="AB2" s="659" t="s">
        <v>77</v>
      </c>
      <c r="AC2" s="659" t="s">
        <v>278</v>
      </c>
      <c r="AD2" s="659" t="s">
        <v>330</v>
      </c>
      <c r="AE2" s="680" t="s">
        <v>4</v>
      </c>
      <c r="AF2" s="641" t="s">
        <v>77</v>
      </c>
      <c r="AG2" s="641" t="s">
        <v>278</v>
      </c>
      <c r="AH2" s="641" t="s">
        <v>330</v>
      </c>
      <c r="AI2" s="646" t="s">
        <v>4</v>
      </c>
      <c r="AJ2" s="646" t="s">
        <v>77</v>
      </c>
      <c r="AK2" s="648" t="s">
        <v>278</v>
      </c>
      <c r="AL2" s="670" t="s">
        <v>330</v>
      </c>
      <c r="AM2" s="655" t="s">
        <v>4</v>
      </c>
      <c r="AN2" s="650" t="s">
        <v>77</v>
      </c>
      <c r="AO2" s="650" t="s">
        <v>278</v>
      </c>
      <c r="AP2" s="655" t="s">
        <v>330</v>
      </c>
      <c r="AQ2" s="646" t="s">
        <v>4</v>
      </c>
      <c r="AR2" s="646" t="s">
        <v>77</v>
      </c>
      <c r="AS2" s="659" t="s">
        <v>278</v>
      </c>
      <c r="AT2" s="646" t="s">
        <v>330</v>
      </c>
      <c r="AU2" s="655" t="s">
        <v>4</v>
      </c>
      <c r="AV2" s="641" t="s">
        <v>77</v>
      </c>
      <c r="AW2" s="694" t="s">
        <v>278</v>
      </c>
      <c r="AX2" s="641" t="s">
        <v>330</v>
      </c>
      <c r="AY2" s="646" t="s">
        <v>4</v>
      </c>
      <c r="AZ2" s="659" t="s">
        <v>77</v>
      </c>
      <c r="BA2" s="661" t="s">
        <v>278</v>
      </c>
      <c r="BB2" s="659" t="s">
        <v>330</v>
      </c>
      <c r="BC2" s="655" t="s">
        <v>4</v>
      </c>
      <c r="BD2" s="641" t="s">
        <v>77</v>
      </c>
      <c r="BE2" s="694" t="s">
        <v>278</v>
      </c>
      <c r="BF2" s="641" t="s">
        <v>330</v>
      </c>
      <c r="BG2" s="646" t="s">
        <v>4</v>
      </c>
      <c r="BH2" s="659" t="s">
        <v>77</v>
      </c>
      <c r="BI2" s="661" t="s">
        <v>278</v>
      </c>
      <c r="BJ2" s="659" t="s">
        <v>330</v>
      </c>
      <c r="BK2" s="685" t="s">
        <v>4</v>
      </c>
      <c r="BL2" s="659" t="s">
        <v>77</v>
      </c>
      <c r="BM2" s="661" t="s">
        <v>8</v>
      </c>
      <c r="BN2" s="659" t="s">
        <v>78</v>
      </c>
      <c r="BO2" s="700" t="s">
        <v>331</v>
      </c>
      <c r="BP2" s="698" t="s">
        <v>1340</v>
      </c>
      <c r="BQ2" s="696" t="s">
        <v>1965</v>
      </c>
      <c r="BR2" s="693" t="s">
        <v>79</v>
      </c>
    </row>
    <row r="3" spans="1:70" s="21" customFormat="1" ht="29.25" customHeight="1">
      <c r="A3" s="640"/>
      <c r="B3" s="679"/>
      <c r="C3" s="640"/>
      <c r="D3" s="640"/>
      <c r="E3" s="643"/>
      <c r="F3" s="640"/>
      <c r="G3" s="640"/>
      <c r="H3" s="675"/>
      <c r="I3" s="640"/>
      <c r="J3" s="640"/>
      <c r="K3" s="645"/>
      <c r="L3" s="645"/>
      <c r="M3" s="640"/>
      <c r="N3" s="677"/>
      <c r="O3" s="681"/>
      <c r="P3" s="642"/>
      <c r="Q3" s="642"/>
      <c r="R3" s="642"/>
      <c r="S3" s="647"/>
      <c r="T3" s="660"/>
      <c r="U3" s="660"/>
      <c r="V3" s="660"/>
      <c r="W3" s="669"/>
      <c r="X3" s="642"/>
      <c r="Y3" s="642"/>
      <c r="Z3" s="642"/>
      <c r="AA3" s="686"/>
      <c r="AB3" s="660"/>
      <c r="AC3" s="660"/>
      <c r="AD3" s="660"/>
      <c r="AE3" s="681"/>
      <c r="AF3" s="642"/>
      <c r="AG3" s="642"/>
      <c r="AH3" s="642"/>
      <c r="AI3" s="647"/>
      <c r="AJ3" s="647"/>
      <c r="AK3" s="649"/>
      <c r="AL3" s="671"/>
      <c r="AM3" s="656"/>
      <c r="AN3" s="651"/>
      <c r="AO3" s="651"/>
      <c r="AP3" s="656"/>
      <c r="AQ3" s="647"/>
      <c r="AR3" s="647"/>
      <c r="AS3" s="660"/>
      <c r="AT3" s="647"/>
      <c r="AU3" s="656"/>
      <c r="AV3" s="642"/>
      <c r="AW3" s="695"/>
      <c r="AX3" s="642"/>
      <c r="AY3" s="647"/>
      <c r="AZ3" s="660"/>
      <c r="BA3" s="662"/>
      <c r="BB3" s="660"/>
      <c r="BC3" s="656"/>
      <c r="BD3" s="642"/>
      <c r="BE3" s="695"/>
      <c r="BF3" s="642"/>
      <c r="BG3" s="647"/>
      <c r="BH3" s="660"/>
      <c r="BI3" s="662"/>
      <c r="BJ3" s="660"/>
      <c r="BK3" s="686"/>
      <c r="BL3" s="660"/>
      <c r="BM3" s="662"/>
      <c r="BN3" s="660"/>
      <c r="BO3" s="701"/>
      <c r="BP3" s="699"/>
      <c r="BQ3" s="697"/>
      <c r="BR3" s="693"/>
    </row>
    <row r="4" spans="1:70" s="24" customFormat="1" ht="18" customHeight="1">
      <c r="A4" s="15"/>
      <c r="B4" s="499"/>
      <c r="C4" s="54"/>
      <c r="D4" s="54"/>
      <c r="E4" s="55"/>
      <c r="F4" s="54"/>
      <c r="G4" s="15"/>
      <c r="H4" s="56"/>
      <c r="I4" s="15"/>
      <c r="J4" s="15"/>
      <c r="K4" s="15"/>
      <c r="L4" s="15"/>
      <c r="M4" s="15"/>
      <c r="N4" s="13"/>
      <c r="O4" s="14"/>
      <c r="P4" s="16"/>
      <c r="Q4" s="16"/>
      <c r="R4" s="16"/>
      <c r="S4" s="526"/>
      <c r="T4" s="22"/>
      <c r="U4" s="22"/>
      <c r="V4" s="23"/>
      <c r="W4" s="543"/>
      <c r="X4" s="14"/>
      <c r="Y4" s="14"/>
      <c r="Z4" s="14"/>
      <c r="AA4" s="11"/>
      <c r="AB4" s="11"/>
      <c r="AC4" s="11"/>
      <c r="AD4" s="11"/>
      <c r="AE4" s="14"/>
      <c r="AF4" s="14"/>
      <c r="AG4" s="14"/>
      <c r="AH4" s="14"/>
      <c r="AI4" s="6"/>
      <c r="AJ4" s="6"/>
      <c r="AK4" s="8"/>
      <c r="AL4" s="4"/>
      <c r="AM4" s="7"/>
      <c r="AN4" s="5"/>
      <c r="AO4" s="5"/>
      <c r="AP4" s="7"/>
      <c r="AQ4" s="6"/>
      <c r="AR4" s="6"/>
      <c r="AS4" s="11"/>
      <c r="AT4" s="6"/>
      <c r="AU4" s="7"/>
      <c r="AV4" s="7"/>
      <c r="AW4" s="17"/>
      <c r="AX4" s="7"/>
      <c r="AY4" s="6"/>
      <c r="AZ4" s="11"/>
      <c r="BA4" s="215"/>
      <c r="BB4" s="11"/>
      <c r="BC4" s="7"/>
      <c r="BD4" s="14"/>
      <c r="BE4" s="369"/>
      <c r="BF4" s="14"/>
      <c r="BG4" s="6"/>
      <c r="BH4" s="11"/>
      <c r="BI4" s="364"/>
      <c r="BJ4" s="11"/>
      <c r="BK4" s="11"/>
      <c r="BL4" s="210"/>
      <c r="BM4" s="364"/>
      <c r="BN4" s="210"/>
      <c r="BO4" s="83"/>
      <c r="BP4" s="68"/>
      <c r="BQ4" s="68"/>
      <c r="BR4" s="69"/>
    </row>
    <row r="5" spans="1:70" s="3" customFormat="1" ht="25.5">
      <c r="A5" s="84">
        <f>SUBTOTAL(3,C5:$C$5)</f>
        <v>1</v>
      </c>
      <c r="B5" s="179"/>
      <c r="C5" s="2" t="s">
        <v>1782</v>
      </c>
      <c r="D5" s="34" t="s">
        <v>10</v>
      </c>
      <c r="E5" s="85" t="s">
        <v>16</v>
      </c>
      <c r="F5" s="2" t="s">
        <v>167</v>
      </c>
      <c r="G5" s="2" t="s">
        <v>267</v>
      </c>
      <c r="H5" s="269" t="s">
        <v>86</v>
      </c>
      <c r="I5" s="86" t="s">
        <v>88</v>
      </c>
      <c r="J5" s="86"/>
      <c r="K5" s="248"/>
      <c r="L5" s="86"/>
      <c r="M5" s="1" t="s">
        <v>56</v>
      </c>
      <c r="N5" s="71"/>
      <c r="O5" s="72">
        <v>500000</v>
      </c>
      <c r="P5" s="73">
        <f>IF(Q5="",0,O5)</f>
        <v>500000</v>
      </c>
      <c r="Q5" s="74">
        <v>41710</v>
      </c>
      <c r="R5" s="75">
        <f>O5-P5</f>
        <v>0</v>
      </c>
      <c r="S5" s="76">
        <v>500000</v>
      </c>
      <c r="T5" s="45">
        <f>IF(U5="",0,S5)</f>
        <v>500000</v>
      </c>
      <c r="U5" s="232">
        <v>41838</v>
      </c>
      <c r="V5" s="77">
        <f>S5-T5</f>
        <v>0</v>
      </c>
      <c r="W5" s="72">
        <v>500000</v>
      </c>
      <c r="X5" s="73">
        <f>IF(Y5="",0,W5)</f>
        <v>500000</v>
      </c>
      <c r="Y5" s="74">
        <v>41838</v>
      </c>
      <c r="Z5" s="75">
        <f>W5-X5</f>
        <v>0</v>
      </c>
      <c r="AA5" s="76">
        <v>500000</v>
      </c>
      <c r="AB5" s="45">
        <f>IF(AC5="",0,AA5)</f>
        <v>500000</v>
      </c>
      <c r="AC5" s="234">
        <v>41838</v>
      </c>
      <c r="AD5" s="77">
        <f>AA5-AB5</f>
        <v>0</v>
      </c>
      <c r="AE5" s="73">
        <v>500000</v>
      </c>
      <c r="AF5" s="73">
        <f>IF(AG5="",0,AE5)</f>
        <v>500000</v>
      </c>
      <c r="AG5" s="124">
        <v>41838</v>
      </c>
      <c r="AH5" s="78">
        <f>AE5-AF5</f>
        <v>0</v>
      </c>
      <c r="AI5" s="76">
        <v>500000</v>
      </c>
      <c r="AJ5" s="45">
        <f t="shared" ref="AJ5:AJ67" si="0">IF(AK5="",0,AI5)</f>
        <v>500000</v>
      </c>
      <c r="AK5" s="234">
        <v>41838</v>
      </c>
      <c r="AL5" s="76">
        <f>AI5-AJ5</f>
        <v>0</v>
      </c>
      <c r="AM5" s="72">
        <v>500000</v>
      </c>
      <c r="AN5" s="72">
        <f t="shared" ref="AN5:AN67" si="1">IF(AO5="",0,AM5)</f>
        <v>500000</v>
      </c>
      <c r="AO5" s="79">
        <v>41906</v>
      </c>
      <c r="AP5" s="72">
        <f>AM5-AN5</f>
        <v>0</v>
      </c>
      <c r="AQ5" s="76">
        <v>500000</v>
      </c>
      <c r="AR5" s="76">
        <f>IF(AS5="",0,AQ5)</f>
        <v>500000</v>
      </c>
      <c r="AS5" s="87">
        <v>41906</v>
      </c>
      <c r="AT5" s="76">
        <f>AQ5-AR5</f>
        <v>0</v>
      </c>
      <c r="AU5" s="72">
        <v>500000</v>
      </c>
      <c r="AV5" s="72">
        <f>IF(AW5="",0,AU5)</f>
        <v>500000</v>
      </c>
      <c r="AW5" s="124">
        <v>41906</v>
      </c>
      <c r="AX5" s="72">
        <f>+AU5-AV5</f>
        <v>0</v>
      </c>
      <c r="AY5" s="76">
        <v>500000</v>
      </c>
      <c r="AZ5" s="76">
        <f>IF(BA5="",0,AY5)</f>
        <v>500000</v>
      </c>
      <c r="BA5" s="94">
        <v>41995</v>
      </c>
      <c r="BB5" s="76">
        <f>+AY5-AZ5</f>
        <v>0</v>
      </c>
      <c r="BC5" s="81">
        <v>500000</v>
      </c>
      <c r="BD5" s="72">
        <f>IF(BE5="",0,BC5)</f>
        <v>500000</v>
      </c>
      <c r="BE5" s="129">
        <v>41995</v>
      </c>
      <c r="BF5" s="72">
        <f>+BC5-BD5</f>
        <v>0</v>
      </c>
      <c r="BG5" s="76">
        <v>500000</v>
      </c>
      <c r="BH5" s="76">
        <f t="shared" ref="BH5:BH67" si="2">IF(BI5="",0,BG5)</f>
        <v>500000</v>
      </c>
      <c r="BI5" s="94">
        <v>41995</v>
      </c>
      <c r="BJ5" s="76">
        <f t="shared" ref="BJ5:BJ67" si="3">+BG5-BH5</f>
        <v>0</v>
      </c>
      <c r="BK5" s="76">
        <v>500000</v>
      </c>
      <c r="BL5" s="45">
        <f>+IF(BM5="",0,BK5)</f>
        <v>500000</v>
      </c>
      <c r="BM5" s="94">
        <v>41995</v>
      </c>
      <c r="BN5" s="77">
        <f>+BK5-BL5</f>
        <v>0</v>
      </c>
      <c r="BO5" s="83">
        <f>+N5+R5+V5+Z5+AD5+AH5+AL5+AP5+AT5+AX5+BB5+BF5+BJ5+BN5</f>
        <v>0</v>
      </c>
      <c r="BP5" s="120" t="s">
        <v>716</v>
      </c>
      <c r="BQ5" s="120" t="s">
        <v>1972</v>
      </c>
      <c r="BR5" s="70"/>
    </row>
    <row r="6" spans="1:70" s="3" customFormat="1" ht="25.5">
      <c r="A6" s="84">
        <f>SUBTOTAL(3,C$5:$C6)</f>
        <v>2</v>
      </c>
      <c r="B6" s="179"/>
      <c r="C6" s="2" t="s">
        <v>17</v>
      </c>
      <c r="D6" s="34" t="s">
        <v>11</v>
      </c>
      <c r="E6" s="85" t="s">
        <v>18</v>
      </c>
      <c r="F6" s="2" t="s">
        <v>168</v>
      </c>
      <c r="G6" s="2"/>
      <c r="H6" s="269" t="s">
        <v>87</v>
      </c>
      <c r="I6" s="86" t="s">
        <v>366</v>
      </c>
      <c r="J6" s="86" t="s">
        <v>367</v>
      </c>
      <c r="K6" s="307"/>
      <c r="L6" s="86"/>
      <c r="M6" s="1" t="s">
        <v>2637</v>
      </c>
      <c r="N6" s="71"/>
      <c r="O6" s="73">
        <v>500000</v>
      </c>
      <c r="P6" s="73">
        <f t="shared" ref="P6:P62" si="4">IF(Q6="",0,O6)</f>
        <v>500000</v>
      </c>
      <c r="Q6" s="74">
        <v>41789</v>
      </c>
      <c r="R6" s="75">
        <f t="shared" ref="R6:R68" si="5">O6-P6</f>
        <v>0</v>
      </c>
      <c r="S6" s="45">
        <v>500000</v>
      </c>
      <c r="T6" s="45">
        <f t="shared" ref="T6:T68" si="6">IF(U6="",0,S6)</f>
        <v>500000</v>
      </c>
      <c r="U6" s="232">
        <v>41789</v>
      </c>
      <c r="V6" s="77">
        <f t="shared" ref="V6:V68" si="7">S6-T6</f>
        <v>0</v>
      </c>
      <c r="W6" s="73">
        <v>500000</v>
      </c>
      <c r="X6" s="73">
        <f t="shared" ref="X6:X68" si="8">IF(Y6="",0,W6)</f>
        <v>500000</v>
      </c>
      <c r="Y6" s="74">
        <v>41789</v>
      </c>
      <c r="Z6" s="75">
        <f t="shared" ref="Z6:Z68" si="9">W6-X6</f>
        <v>0</v>
      </c>
      <c r="AA6" s="45">
        <v>500000</v>
      </c>
      <c r="AB6" s="45">
        <f t="shared" ref="AB6:AB68" si="10">IF(AC6="",0,AA6)</f>
        <v>500000</v>
      </c>
      <c r="AC6" s="234">
        <v>41789</v>
      </c>
      <c r="AD6" s="77">
        <f t="shared" ref="AD6:AD68" si="11">AA6-AB6</f>
        <v>0</v>
      </c>
      <c r="AE6" s="73">
        <v>500000</v>
      </c>
      <c r="AF6" s="73">
        <f t="shared" ref="AF6:AF68" si="12">IF(AG6="",0,AE6)</f>
        <v>500000</v>
      </c>
      <c r="AG6" s="124">
        <v>41913</v>
      </c>
      <c r="AH6" s="78">
        <f t="shared" ref="AH6:AH68" si="13">AE6-AF6</f>
        <v>0</v>
      </c>
      <c r="AI6" s="76">
        <v>500000</v>
      </c>
      <c r="AJ6" s="45">
        <f t="shared" si="0"/>
        <v>500000</v>
      </c>
      <c r="AK6" s="234">
        <v>41913</v>
      </c>
      <c r="AL6" s="76">
        <f t="shared" ref="AL6:AL68" si="14">AI6-AJ6</f>
        <v>0</v>
      </c>
      <c r="AM6" s="72">
        <v>500000</v>
      </c>
      <c r="AN6" s="72">
        <f t="shared" si="1"/>
        <v>500000</v>
      </c>
      <c r="AO6" s="79">
        <v>41913</v>
      </c>
      <c r="AP6" s="72">
        <f>AM6-AN6</f>
        <v>0</v>
      </c>
      <c r="AQ6" s="76">
        <v>500000</v>
      </c>
      <c r="AR6" s="76">
        <f t="shared" ref="AR6:AR68" si="15">IF(AS6="",0,AQ6)</f>
        <v>500000</v>
      </c>
      <c r="AS6" s="87">
        <v>41913</v>
      </c>
      <c r="AT6" s="76">
        <f t="shared" ref="AT6:AT68" si="16">AQ6-AR6</f>
        <v>0</v>
      </c>
      <c r="AU6" s="72">
        <v>500000</v>
      </c>
      <c r="AV6" s="72">
        <f t="shared" ref="AV6:AV33" si="17">IF(AW6="",0,AU6)</f>
        <v>500000</v>
      </c>
      <c r="AW6" s="79">
        <v>42003</v>
      </c>
      <c r="AX6" s="72">
        <f>+AU6-AV6</f>
        <v>0</v>
      </c>
      <c r="AY6" s="76">
        <v>500000</v>
      </c>
      <c r="AZ6" s="76">
        <f t="shared" ref="AZ6:AZ33" si="18">IF(BA6="",0,AY6)</f>
        <v>500000</v>
      </c>
      <c r="BA6" s="94">
        <v>42003</v>
      </c>
      <c r="BB6" s="76">
        <f>+AY6-AZ6</f>
        <v>0</v>
      </c>
      <c r="BC6" s="72">
        <v>500000</v>
      </c>
      <c r="BD6" s="72">
        <f t="shared" ref="BD6:BD68" si="19">IF(BE6="",0,BC6)</f>
        <v>500000</v>
      </c>
      <c r="BE6" s="129">
        <v>42003</v>
      </c>
      <c r="BF6" s="72">
        <f t="shared" ref="BF6:BF68" si="20">+BC6-BD6</f>
        <v>0</v>
      </c>
      <c r="BG6" s="76">
        <v>500000</v>
      </c>
      <c r="BH6" s="76">
        <f t="shared" si="2"/>
        <v>500000</v>
      </c>
      <c r="BI6" s="94">
        <v>42003</v>
      </c>
      <c r="BJ6" s="76">
        <f t="shared" si="3"/>
        <v>0</v>
      </c>
      <c r="BK6" s="45">
        <v>500000</v>
      </c>
      <c r="BL6" s="45">
        <f t="shared" ref="BL6:BL68" si="21">+IF(BM6="",0,BK6)</f>
        <v>500000</v>
      </c>
      <c r="BM6" s="94">
        <v>42003</v>
      </c>
      <c r="BN6" s="77">
        <f t="shared" ref="BN6:BN66" si="22">+BK6-BL6</f>
        <v>0</v>
      </c>
      <c r="BO6" s="83">
        <f t="shared" ref="BO6:BO68" si="23">+N6+R6+V6+Z6+AD6+AH6+AL6+AP6+AT6+AX6+BB6+BF6+BJ6+BN6</f>
        <v>0</v>
      </c>
      <c r="BP6" s="120" t="s">
        <v>716</v>
      </c>
      <c r="BQ6" s="120" t="s">
        <v>1966</v>
      </c>
      <c r="BR6" s="70"/>
    </row>
    <row r="7" spans="1:70" s="3" customFormat="1" ht="25.5">
      <c r="A7" s="84">
        <f>SUBTOTAL(3,C$5:$C7)</f>
        <v>3</v>
      </c>
      <c r="B7" s="179"/>
      <c r="C7" s="2" t="s">
        <v>1783</v>
      </c>
      <c r="D7" s="1" t="s">
        <v>13</v>
      </c>
      <c r="E7" s="85" t="s">
        <v>19</v>
      </c>
      <c r="F7" s="2" t="s">
        <v>169</v>
      </c>
      <c r="G7" s="2"/>
      <c r="H7" s="295" t="s">
        <v>20</v>
      </c>
      <c r="I7" s="86" t="s">
        <v>89</v>
      </c>
      <c r="J7" s="86"/>
      <c r="K7" s="307"/>
      <c r="L7" s="86"/>
      <c r="M7" s="32" t="s">
        <v>2642</v>
      </c>
      <c r="N7" s="71"/>
      <c r="O7" s="72">
        <v>1000000</v>
      </c>
      <c r="P7" s="73">
        <f t="shared" si="4"/>
        <v>1000000</v>
      </c>
      <c r="Q7" s="74">
        <v>41800</v>
      </c>
      <c r="R7" s="75">
        <f t="shared" si="5"/>
        <v>0</v>
      </c>
      <c r="S7" s="76">
        <v>1000000</v>
      </c>
      <c r="T7" s="45">
        <f t="shared" si="6"/>
        <v>1000000</v>
      </c>
      <c r="U7" s="232">
        <v>41800</v>
      </c>
      <c r="V7" s="77">
        <f t="shared" si="7"/>
        <v>0</v>
      </c>
      <c r="W7" s="72">
        <v>1000000</v>
      </c>
      <c r="X7" s="73">
        <f t="shared" si="8"/>
        <v>1000000</v>
      </c>
      <c r="Y7" s="74">
        <v>41800</v>
      </c>
      <c r="Z7" s="75">
        <f t="shared" si="9"/>
        <v>0</v>
      </c>
      <c r="AA7" s="76">
        <v>1000000</v>
      </c>
      <c r="AB7" s="45">
        <f t="shared" si="10"/>
        <v>1000000</v>
      </c>
      <c r="AC7" s="234">
        <v>41800</v>
      </c>
      <c r="AD7" s="77">
        <f t="shared" si="11"/>
        <v>0</v>
      </c>
      <c r="AE7" s="73">
        <v>1000000</v>
      </c>
      <c r="AF7" s="73">
        <f t="shared" si="12"/>
        <v>1000000</v>
      </c>
      <c r="AG7" s="124">
        <v>41800</v>
      </c>
      <c r="AH7" s="78">
        <f t="shared" si="13"/>
        <v>0</v>
      </c>
      <c r="AI7" s="76">
        <v>1000000</v>
      </c>
      <c r="AJ7" s="45">
        <f t="shared" si="0"/>
        <v>1000000</v>
      </c>
      <c r="AK7" s="234">
        <v>41832</v>
      </c>
      <c r="AL7" s="76">
        <f t="shared" si="14"/>
        <v>0</v>
      </c>
      <c r="AM7" s="72">
        <v>1000000</v>
      </c>
      <c r="AN7" s="72">
        <f t="shared" si="1"/>
        <v>1000000</v>
      </c>
      <c r="AO7" s="79">
        <v>41871</v>
      </c>
      <c r="AP7" s="72">
        <f t="shared" ref="AP7:AP69" si="24">AM7-AN7</f>
        <v>0</v>
      </c>
      <c r="AQ7" s="76">
        <v>1000000</v>
      </c>
      <c r="AR7" s="76">
        <f t="shared" si="15"/>
        <v>1000000</v>
      </c>
      <c r="AS7" s="87">
        <v>41893</v>
      </c>
      <c r="AT7" s="76">
        <f t="shared" si="16"/>
        <v>0</v>
      </c>
      <c r="AU7" s="72">
        <v>1000000</v>
      </c>
      <c r="AV7" s="72">
        <f t="shared" si="17"/>
        <v>1000000</v>
      </c>
      <c r="AW7" s="79">
        <v>41921</v>
      </c>
      <c r="AX7" s="72">
        <f>+AU7-AV7</f>
        <v>0</v>
      </c>
      <c r="AY7" s="76">
        <v>1000000</v>
      </c>
      <c r="AZ7" s="76">
        <f t="shared" si="18"/>
        <v>1000000</v>
      </c>
      <c r="BA7" s="94">
        <v>41955</v>
      </c>
      <c r="BB7" s="76">
        <f>+AY7-AZ7</f>
        <v>0</v>
      </c>
      <c r="BC7" s="72">
        <v>1000000</v>
      </c>
      <c r="BD7" s="72">
        <f t="shared" si="19"/>
        <v>1000000</v>
      </c>
      <c r="BE7" s="129">
        <v>42017</v>
      </c>
      <c r="BF7" s="72">
        <f t="shared" si="20"/>
        <v>0</v>
      </c>
      <c r="BG7" s="76">
        <v>1000000</v>
      </c>
      <c r="BH7" s="76">
        <f t="shared" si="2"/>
        <v>1000000</v>
      </c>
      <c r="BI7" s="94">
        <v>42017</v>
      </c>
      <c r="BJ7" s="76">
        <f t="shared" si="3"/>
        <v>0</v>
      </c>
      <c r="BK7" s="76">
        <v>1000000</v>
      </c>
      <c r="BL7" s="45">
        <f t="shared" si="21"/>
        <v>1000000</v>
      </c>
      <c r="BM7" s="94">
        <v>42017</v>
      </c>
      <c r="BN7" s="77">
        <f t="shared" si="22"/>
        <v>0</v>
      </c>
      <c r="BO7" s="83">
        <f t="shared" si="23"/>
        <v>0</v>
      </c>
      <c r="BP7" s="120" t="s">
        <v>716</v>
      </c>
      <c r="BQ7" s="120" t="s">
        <v>1972</v>
      </c>
      <c r="BR7" s="70"/>
    </row>
    <row r="8" spans="1:70" s="3" customFormat="1" ht="38.25">
      <c r="A8" s="84">
        <f>SUBTOTAL(3,C$5:$C8)</f>
        <v>4</v>
      </c>
      <c r="B8" s="179"/>
      <c r="C8" s="2" t="s">
        <v>44</v>
      </c>
      <c r="D8" s="35" t="s">
        <v>718</v>
      </c>
      <c r="E8" s="85" t="s">
        <v>21</v>
      </c>
      <c r="F8" s="2" t="s">
        <v>170</v>
      </c>
      <c r="G8" s="2"/>
      <c r="H8" s="269" t="s">
        <v>90</v>
      </c>
      <c r="I8" s="86" t="s">
        <v>91</v>
      </c>
      <c r="J8" s="86"/>
      <c r="K8" s="307"/>
      <c r="L8" s="86"/>
      <c r="M8" s="1" t="s">
        <v>2637</v>
      </c>
      <c r="N8" s="71">
        <v>0</v>
      </c>
      <c r="O8" s="72">
        <v>700000</v>
      </c>
      <c r="P8" s="73">
        <f t="shared" si="4"/>
        <v>700000</v>
      </c>
      <c r="Q8" s="74">
        <v>41839</v>
      </c>
      <c r="R8" s="75">
        <f t="shared" si="5"/>
        <v>0</v>
      </c>
      <c r="S8" s="76">
        <v>700000</v>
      </c>
      <c r="T8" s="45">
        <f t="shared" si="6"/>
        <v>700000</v>
      </c>
      <c r="U8" s="232">
        <v>41839</v>
      </c>
      <c r="V8" s="77">
        <f t="shared" si="7"/>
        <v>0</v>
      </c>
      <c r="W8" s="72">
        <v>700000</v>
      </c>
      <c r="X8" s="73">
        <f t="shared" si="8"/>
        <v>700000</v>
      </c>
      <c r="Y8" s="74">
        <v>41839</v>
      </c>
      <c r="Z8" s="75">
        <f t="shared" si="9"/>
        <v>0</v>
      </c>
      <c r="AA8" s="76">
        <v>700000</v>
      </c>
      <c r="AB8" s="45">
        <f t="shared" si="10"/>
        <v>700000</v>
      </c>
      <c r="AC8" s="234">
        <v>41979</v>
      </c>
      <c r="AD8" s="77">
        <f t="shared" si="11"/>
        <v>0</v>
      </c>
      <c r="AE8" s="73">
        <v>700000</v>
      </c>
      <c r="AF8" s="73">
        <f t="shared" si="12"/>
        <v>700000</v>
      </c>
      <c r="AG8" s="124">
        <v>41979</v>
      </c>
      <c r="AH8" s="78">
        <f t="shared" si="13"/>
        <v>0</v>
      </c>
      <c r="AI8" s="76">
        <v>700000</v>
      </c>
      <c r="AJ8" s="45">
        <f t="shared" si="0"/>
        <v>700000</v>
      </c>
      <c r="AK8" s="234">
        <v>41979</v>
      </c>
      <c r="AL8" s="76">
        <f t="shared" si="14"/>
        <v>0</v>
      </c>
      <c r="AM8" s="72">
        <v>700000</v>
      </c>
      <c r="AN8" s="72">
        <f t="shared" si="1"/>
        <v>700000</v>
      </c>
      <c r="AO8" s="79">
        <v>41979</v>
      </c>
      <c r="AP8" s="72">
        <f t="shared" si="24"/>
        <v>0</v>
      </c>
      <c r="AQ8" s="76">
        <v>700000</v>
      </c>
      <c r="AR8" s="76">
        <f t="shared" si="15"/>
        <v>700000</v>
      </c>
      <c r="AS8" s="87">
        <v>41979</v>
      </c>
      <c r="AT8" s="76">
        <f t="shared" si="16"/>
        <v>0</v>
      </c>
      <c r="AU8" s="72">
        <v>700000</v>
      </c>
      <c r="AV8" s="72">
        <f t="shared" si="17"/>
        <v>700000</v>
      </c>
      <c r="AW8" s="79">
        <v>41979</v>
      </c>
      <c r="AX8" s="72">
        <f t="shared" ref="AX8:AX70" si="25">+AU8-AV8</f>
        <v>0</v>
      </c>
      <c r="AY8" s="76">
        <v>700000</v>
      </c>
      <c r="AZ8" s="76">
        <f t="shared" si="18"/>
        <v>700000</v>
      </c>
      <c r="BA8" s="94">
        <v>42047</v>
      </c>
      <c r="BB8" s="76">
        <f t="shared" ref="BB8:BB20" si="26">+AY8-AZ8</f>
        <v>0</v>
      </c>
      <c r="BC8" s="72">
        <v>700000</v>
      </c>
      <c r="BD8" s="72">
        <f t="shared" si="19"/>
        <v>700000</v>
      </c>
      <c r="BE8" s="129">
        <v>42047</v>
      </c>
      <c r="BF8" s="72">
        <f t="shared" si="20"/>
        <v>0</v>
      </c>
      <c r="BG8" s="76">
        <v>700000</v>
      </c>
      <c r="BH8" s="76">
        <f t="shared" si="2"/>
        <v>700000</v>
      </c>
      <c r="BI8" s="94">
        <v>42047</v>
      </c>
      <c r="BJ8" s="76">
        <f t="shared" si="3"/>
        <v>0</v>
      </c>
      <c r="BK8" s="76">
        <v>700000</v>
      </c>
      <c r="BL8" s="45">
        <f t="shared" si="21"/>
        <v>0</v>
      </c>
      <c r="BM8" s="94"/>
      <c r="BN8" s="77">
        <f t="shared" si="22"/>
        <v>700000</v>
      </c>
      <c r="BO8" s="83">
        <f t="shared" si="23"/>
        <v>700000</v>
      </c>
      <c r="BP8" s="120" t="s">
        <v>716</v>
      </c>
      <c r="BQ8" s="120" t="s">
        <v>1972</v>
      </c>
      <c r="BR8" s="70"/>
    </row>
    <row r="9" spans="1:70" s="40" customFormat="1" ht="51">
      <c r="A9" s="96">
        <f>SUBTOTAL(3,C$5:$C9)</f>
        <v>5</v>
      </c>
      <c r="B9" s="180" t="s">
        <v>362</v>
      </c>
      <c r="C9" s="98" t="s">
        <v>43</v>
      </c>
      <c r="D9" s="36" t="s">
        <v>293</v>
      </c>
      <c r="E9" s="99" t="s">
        <v>23</v>
      </c>
      <c r="F9" s="98" t="s">
        <v>1347</v>
      </c>
      <c r="G9" s="98" t="s">
        <v>1414</v>
      </c>
      <c r="H9" s="98" t="s">
        <v>22</v>
      </c>
      <c r="I9" s="100" t="s">
        <v>53</v>
      </c>
      <c r="J9" s="100"/>
      <c r="K9" s="308"/>
      <c r="L9" s="100"/>
      <c r="M9" s="1" t="s">
        <v>2637</v>
      </c>
      <c r="N9" s="101">
        <v>0</v>
      </c>
      <c r="O9" s="102">
        <v>500000</v>
      </c>
      <c r="P9" s="102">
        <f t="shared" si="4"/>
        <v>500000</v>
      </c>
      <c r="Q9" s="103" t="s">
        <v>494</v>
      </c>
      <c r="R9" s="104">
        <f t="shared" si="5"/>
        <v>0</v>
      </c>
      <c r="S9" s="105">
        <v>500000</v>
      </c>
      <c r="T9" s="105">
        <f t="shared" si="6"/>
        <v>500000</v>
      </c>
      <c r="U9" s="233" t="s">
        <v>494</v>
      </c>
      <c r="V9" s="106">
        <f t="shared" si="7"/>
        <v>0</v>
      </c>
      <c r="W9" s="102">
        <v>500000</v>
      </c>
      <c r="X9" s="102">
        <f t="shared" si="8"/>
        <v>500000</v>
      </c>
      <c r="Y9" s="103" t="s">
        <v>494</v>
      </c>
      <c r="Z9" s="104">
        <f t="shared" si="9"/>
        <v>0</v>
      </c>
      <c r="AA9" s="105">
        <v>500000</v>
      </c>
      <c r="AB9" s="105">
        <f t="shared" si="10"/>
        <v>500000</v>
      </c>
      <c r="AC9" s="216" t="s">
        <v>494</v>
      </c>
      <c r="AD9" s="106">
        <f t="shared" si="11"/>
        <v>0</v>
      </c>
      <c r="AE9" s="102">
        <v>500000</v>
      </c>
      <c r="AF9" s="102">
        <f t="shared" si="12"/>
        <v>500000</v>
      </c>
      <c r="AG9" s="107" t="s">
        <v>494</v>
      </c>
      <c r="AH9" s="143">
        <f t="shared" si="13"/>
        <v>0</v>
      </c>
      <c r="AI9" s="105">
        <v>500000</v>
      </c>
      <c r="AJ9" s="105">
        <f t="shared" si="0"/>
        <v>500000</v>
      </c>
      <c r="AK9" s="216" t="s">
        <v>494</v>
      </c>
      <c r="AL9" s="105">
        <f t="shared" si="14"/>
        <v>0</v>
      </c>
      <c r="AM9" s="102">
        <v>0</v>
      </c>
      <c r="AN9" s="102">
        <f t="shared" si="1"/>
        <v>0</v>
      </c>
      <c r="AO9" s="107"/>
      <c r="AP9" s="102">
        <f t="shared" si="24"/>
        <v>0</v>
      </c>
      <c r="AQ9" s="105">
        <v>0</v>
      </c>
      <c r="AR9" s="105">
        <f t="shared" si="15"/>
        <v>0</v>
      </c>
      <c r="AS9" s="108"/>
      <c r="AT9" s="105">
        <f t="shared" si="16"/>
        <v>0</v>
      </c>
      <c r="AU9" s="102">
        <v>0</v>
      </c>
      <c r="AV9" s="102">
        <f t="shared" si="17"/>
        <v>0</v>
      </c>
      <c r="AW9" s="107"/>
      <c r="AX9" s="102">
        <v>0</v>
      </c>
      <c r="AY9" s="105">
        <v>0</v>
      </c>
      <c r="AZ9" s="105">
        <v>0</v>
      </c>
      <c r="BA9" s="216"/>
      <c r="BB9" s="105">
        <f t="shared" si="26"/>
        <v>0</v>
      </c>
      <c r="BC9" s="102"/>
      <c r="BD9" s="102">
        <f t="shared" si="19"/>
        <v>0</v>
      </c>
      <c r="BE9" s="142"/>
      <c r="BF9" s="102">
        <f t="shared" si="20"/>
        <v>0</v>
      </c>
      <c r="BG9" s="105"/>
      <c r="BH9" s="105">
        <f t="shared" si="2"/>
        <v>0</v>
      </c>
      <c r="BI9" s="94"/>
      <c r="BJ9" s="105">
        <f t="shared" si="3"/>
        <v>0</v>
      </c>
      <c r="BK9" s="105"/>
      <c r="BL9" s="105">
        <f t="shared" si="21"/>
        <v>0</v>
      </c>
      <c r="BM9" s="94"/>
      <c r="BN9" s="106">
        <f t="shared" si="22"/>
        <v>0</v>
      </c>
      <c r="BO9" s="238">
        <f t="shared" si="23"/>
        <v>0</v>
      </c>
      <c r="BP9" s="98" t="s">
        <v>716</v>
      </c>
      <c r="BQ9" s="98"/>
      <c r="BR9" s="97"/>
    </row>
    <row r="10" spans="1:70" s="3" customFormat="1" ht="25.5">
      <c r="A10" s="84">
        <f>SUBTOTAL(3,C$5:$C10)</f>
        <v>6</v>
      </c>
      <c r="B10" s="179"/>
      <c r="C10" s="2" t="s">
        <v>1784</v>
      </c>
      <c r="D10" s="36" t="s">
        <v>293</v>
      </c>
      <c r="E10" s="85" t="s">
        <v>24</v>
      </c>
      <c r="F10" s="2" t="s">
        <v>171</v>
      </c>
      <c r="G10" s="2"/>
      <c r="H10" s="295" t="s">
        <v>25</v>
      </c>
      <c r="I10" s="88" t="s">
        <v>26</v>
      </c>
      <c r="J10" s="88">
        <v>908</v>
      </c>
      <c r="K10" s="309"/>
      <c r="L10" s="88"/>
      <c r="M10" s="1" t="s">
        <v>236</v>
      </c>
      <c r="N10" s="71"/>
      <c r="O10" s="72">
        <v>1000000</v>
      </c>
      <c r="P10" s="73">
        <f t="shared" si="4"/>
        <v>1000000</v>
      </c>
      <c r="Q10" s="74">
        <v>41807</v>
      </c>
      <c r="R10" s="75">
        <f t="shared" si="5"/>
        <v>0</v>
      </c>
      <c r="S10" s="76">
        <v>1000000</v>
      </c>
      <c r="T10" s="45">
        <f t="shared" si="6"/>
        <v>1000000</v>
      </c>
      <c r="U10" s="232">
        <v>41807</v>
      </c>
      <c r="V10" s="77">
        <f t="shared" si="7"/>
        <v>0</v>
      </c>
      <c r="W10" s="72">
        <v>1000000</v>
      </c>
      <c r="X10" s="73">
        <f t="shared" si="8"/>
        <v>1000000</v>
      </c>
      <c r="Y10" s="74">
        <v>41807</v>
      </c>
      <c r="Z10" s="75">
        <f t="shared" si="9"/>
        <v>0</v>
      </c>
      <c r="AA10" s="76">
        <v>1000000</v>
      </c>
      <c r="AB10" s="45">
        <f t="shared" si="10"/>
        <v>1000000</v>
      </c>
      <c r="AC10" s="234">
        <v>41807</v>
      </c>
      <c r="AD10" s="77">
        <f t="shared" si="11"/>
        <v>0</v>
      </c>
      <c r="AE10" s="73">
        <v>1000000</v>
      </c>
      <c r="AF10" s="73">
        <f t="shared" si="12"/>
        <v>1000000</v>
      </c>
      <c r="AG10" s="124">
        <v>41962</v>
      </c>
      <c r="AH10" s="78">
        <f t="shared" si="13"/>
        <v>0</v>
      </c>
      <c r="AI10" s="76">
        <v>1000000</v>
      </c>
      <c r="AJ10" s="45">
        <f t="shared" si="0"/>
        <v>1000000</v>
      </c>
      <c r="AK10" s="234">
        <v>41962</v>
      </c>
      <c r="AL10" s="76">
        <f t="shared" si="14"/>
        <v>0</v>
      </c>
      <c r="AM10" s="72">
        <v>1000000</v>
      </c>
      <c r="AN10" s="72">
        <f t="shared" si="1"/>
        <v>1000000</v>
      </c>
      <c r="AO10" s="79">
        <v>41962</v>
      </c>
      <c r="AP10" s="72">
        <f t="shared" si="24"/>
        <v>0</v>
      </c>
      <c r="AQ10" s="76">
        <v>1000000</v>
      </c>
      <c r="AR10" s="76">
        <f t="shared" si="15"/>
        <v>1000000</v>
      </c>
      <c r="AS10" s="87">
        <v>41962</v>
      </c>
      <c r="AT10" s="76">
        <f t="shared" si="16"/>
        <v>0</v>
      </c>
      <c r="AU10" s="72">
        <v>1000000</v>
      </c>
      <c r="AV10" s="72">
        <f t="shared" si="17"/>
        <v>1000000</v>
      </c>
      <c r="AW10" s="79">
        <v>41962</v>
      </c>
      <c r="AX10" s="72">
        <f t="shared" si="25"/>
        <v>0</v>
      </c>
      <c r="AY10" s="76">
        <v>1000000</v>
      </c>
      <c r="AZ10" s="76">
        <f t="shared" si="18"/>
        <v>1000000</v>
      </c>
      <c r="BA10" s="94">
        <v>41962</v>
      </c>
      <c r="BB10" s="76">
        <f t="shared" si="26"/>
        <v>0</v>
      </c>
      <c r="BC10" s="72">
        <v>1000000</v>
      </c>
      <c r="BD10" s="72">
        <f t="shared" si="19"/>
        <v>1000000</v>
      </c>
      <c r="BE10" s="129">
        <v>42047</v>
      </c>
      <c r="BF10" s="72">
        <f t="shared" si="20"/>
        <v>0</v>
      </c>
      <c r="BG10" s="76">
        <v>1000000</v>
      </c>
      <c r="BH10" s="76">
        <f t="shared" si="2"/>
        <v>1000000</v>
      </c>
      <c r="BI10" s="94">
        <v>42047</v>
      </c>
      <c r="BJ10" s="76">
        <f t="shared" si="3"/>
        <v>0</v>
      </c>
      <c r="BK10" s="76">
        <v>1000000</v>
      </c>
      <c r="BL10" s="45">
        <f t="shared" si="21"/>
        <v>1000000</v>
      </c>
      <c r="BM10" s="94">
        <v>42047</v>
      </c>
      <c r="BN10" s="77">
        <f t="shared" si="22"/>
        <v>0</v>
      </c>
      <c r="BO10" s="83">
        <f t="shared" si="23"/>
        <v>0</v>
      </c>
      <c r="BP10" s="120" t="s">
        <v>716</v>
      </c>
      <c r="BQ10" s="120" t="s">
        <v>1969</v>
      </c>
      <c r="BR10" s="70"/>
    </row>
    <row r="11" spans="1:70" s="38" customFormat="1" ht="25.5">
      <c r="A11" s="37">
        <f>SUBTOTAL(3,C$5:$C11)</f>
        <v>7</v>
      </c>
      <c r="B11" s="112"/>
      <c r="C11" s="89" t="s">
        <v>1785</v>
      </c>
      <c r="D11" s="37" t="s">
        <v>1412</v>
      </c>
      <c r="E11" s="90" t="s">
        <v>27</v>
      </c>
      <c r="F11" s="89" t="s">
        <v>172</v>
      </c>
      <c r="G11" s="89"/>
      <c r="H11" s="295" t="s">
        <v>25</v>
      </c>
      <c r="I11" s="91" t="s">
        <v>92</v>
      </c>
      <c r="J11" s="91"/>
      <c r="K11" s="310"/>
      <c r="L11" s="91"/>
      <c r="M11" s="32" t="s">
        <v>2642</v>
      </c>
      <c r="N11" s="71"/>
      <c r="O11" s="72">
        <v>500000</v>
      </c>
      <c r="P11" s="73">
        <f t="shared" si="4"/>
        <v>500000</v>
      </c>
      <c r="Q11" s="74">
        <v>41718</v>
      </c>
      <c r="R11" s="75">
        <f t="shared" si="5"/>
        <v>0</v>
      </c>
      <c r="S11" s="76">
        <v>500000</v>
      </c>
      <c r="T11" s="45">
        <f t="shared" si="6"/>
        <v>500000</v>
      </c>
      <c r="U11" s="232">
        <v>41718</v>
      </c>
      <c r="V11" s="77">
        <f t="shared" si="7"/>
        <v>0</v>
      </c>
      <c r="W11" s="72">
        <v>500000</v>
      </c>
      <c r="X11" s="73">
        <f t="shared" si="8"/>
        <v>500000</v>
      </c>
      <c r="Y11" s="74">
        <v>41750</v>
      </c>
      <c r="Z11" s="75">
        <f t="shared" si="9"/>
        <v>0</v>
      </c>
      <c r="AA11" s="76">
        <v>700000</v>
      </c>
      <c r="AB11" s="45">
        <f t="shared" si="10"/>
        <v>700000</v>
      </c>
      <c r="AC11" s="234">
        <v>41810</v>
      </c>
      <c r="AD11" s="77">
        <f t="shared" si="11"/>
        <v>0</v>
      </c>
      <c r="AE11" s="73">
        <v>700000</v>
      </c>
      <c r="AF11" s="73">
        <f t="shared" si="12"/>
        <v>700000</v>
      </c>
      <c r="AG11" s="124">
        <v>41810</v>
      </c>
      <c r="AH11" s="78">
        <f t="shared" si="13"/>
        <v>0</v>
      </c>
      <c r="AI11" s="76">
        <v>700000</v>
      </c>
      <c r="AJ11" s="45">
        <f t="shared" si="0"/>
        <v>700000</v>
      </c>
      <c r="AK11" s="234">
        <v>42047</v>
      </c>
      <c r="AL11" s="76">
        <f t="shared" si="14"/>
        <v>0</v>
      </c>
      <c r="AM11" s="72">
        <v>700000</v>
      </c>
      <c r="AN11" s="72">
        <f t="shared" si="1"/>
        <v>700000</v>
      </c>
      <c r="AO11" s="79">
        <v>42047</v>
      </c>
      <c r="AP11" s="72">
        <f t="shared" si="24"/>
        <v>0</v>
      </c>
      <c r="AQ11" s="76">
        <v>700000</v>
      </c>
      <c r="AR11" s="76">
        <f t="shared" si="15"/>
        <v>700000</v>
      </c>
      <c r="AS11" s="87">
        <v>41901</v>
      </c>
      <c r="AT11" s="76">
        <f t="shared" si="16"/>
        <v>0</v>
      </c>
      <c r="AU11" s="72">
        <v>700000</v>
      </c>
      <c r="AV11" s="72">
        <f t="shared" si="17"/>
        <v>700000</v>
      </c>
      <c r="AW11" s="79">
        <v>41963</v>
      </c>
      <c r="AX11" s="72">
        <f t="shared" si="25"/>
        <v>0</v>
      </c>
      <c r="AY11" s="76">
        <v>700000</v>
      </c>
      <c r="AZ11" s="76">
        <f t="shared" si="18"/>
        <v>700000</v>
      </c>
      <c r="BA11" s="94">
        <v>41992</v>
      </c>
      <c r="BB11" s="76">
        <f t="shared" si="26"/>
        <v>0</v>
      </c>
      <c r="BC11" s="72">
        <v>700000</v>
      </c>
      <c r="BD11" s="72">
        <f t="shared" si="19"/>
        <v>700000</v>
      </c>
      <c r="BE11" s="129">
        <v>42047</v>
      </c>
      <c r="BF11" s="72">
        <f t="shared" si="20"/>
        <v>0</v>
      </c>
      <c r="BG11" s="76">
        <v>700000</v>
      </c>
      <c r="BH11" s="76">
        <f t="shared" si="2"/>
        <v>700000</v>
      </c>
      <c r="BI11" s="94">
        <v>42047</v>
      </c>
      <c r="BJ11" s="76">
        <f t="shared" si="3"/>
        <v>0</v>
      </c>
      <c r="BK11" s="76">
        <v>700000</v>
      </c>
      <c r="BL11" s="45">
        <f t="shared" si="21"/>
        <v>0</v>
      </c>
      <c r="BM11" s="94"/>
      <c r="BN11" s="77">
        <f t="shared" si="22"/>
        <v>700000</v>
      </c>
      <c r="BO11" s="83">
        <f t="shared" si="23"/>
        <v>700000</v>
      </c>
      <c r="BP11" s="120" t="s">
        <v>716</v>
      </c>
      <c r="BQ11" s="120" t="s">
        <v>1970</v>
      </c>
      <c r="BR11" s="46"/>
    </row>
    <row r="12" spans="1:70" s="3" customFormat="1" ht="25.5">
      <c r="A12" s="84">
        <f>SUBTOTAL(3,C$5:$C12)</f>
        <v>8</v>
      </c>
      <c r="B12" s="112"/>
      <c r="C12" s="2" t="s">
        <v>1786</v>
      </c>
      <c r="D12" s="1" t="s">
        <v>315</v>
      </c>
      <c r="E12" s="85" t="s">
        <v>47</v>
      </c>
      <c r="F12" s="2" t="s">
        <v>173</v>
      </c>
      <c r="G12" s="2"/>
      <c r="H12" s="269" t="s">
        <v>93</v>
      </c>
      <c r="I12" s="86" t="s">
        <v>94</v>
      </c>
      <c r="J12" s="86"/>
      <c r="K12" s="307"/>
      <c r="L12" s="86"/>
      <c r="M12" s="32" t="s">
        <v>2642</v>
      </c>
      <c r="N12" s="71"/>
      <c r="O12" s="72">
        <v>800000</v>
      </c>
      <c r="P12" s="73">
        <f t="shared" si="4"/>
        <v>800000</v>
      </c>
      <c r="Q12" s="74">
        <v>41746</v>
      </c>
      <c r="R12" s="75">
        <f t="shared" si="5"/>
        <v>0</v>
      </c>
      <c r="S12" s="76">
        <v>800000</v>
      </c>
      <c r="T12" s="45">
        <f t="shared" si="6"/>
        <v>800000</v>
      </c>
      <c r="U12" s="232">
        <v>41746</v>
      </c>
      <c r="V12" s="77">
        <f t="shared" si="7"/>
        <v>0</v>
      </c>
      <c r="W12" s="72">
        <v>800000</v>
      </c>
      <c r="X12" s="73">
        <f t="shared" si="8"/>
        <v>800000</v>
      </c>
      <c r="Y12" s="74">
        <v>41746</v>
      </c>
      <c r="Z12" s="75">
        <f t="shared" si="9"/>
        <v>0</v>
      </c>
      <c r="AA12" s="76">
        <v>800000</v>
      </c>
      <c r="AB12" s="45">
        <f t="shared" si="10"/>
        <v>800000</v>
      </c>
      <c r="AC12" s="234">
        <v>41836</v>
      </c>
      <c r="AD12" s="77">
        <f t="shared" si="11"/>
        <v>0</v>
      </c>
      <c r="AE12" s="73">
        <v>800000</v>
      </c>
      <c r="AF12" s="73">
        <f t="shared" si="12"/>
        <v>800000</v>
      </c>
      <c r="AG12" s="124">
        <v>41836</v>
      </c>
      <c r="AH12" s="78">
        <f t="shared" si="13"/>
        <v>0</v>
      </c>
      <c r="AI12" s="76">
        <v>800000</v>
      </c>
      <c r="AJ12" s="45">
        <f t="shared" si="0"/>
        <v>800000</v>
      </c>
      <c r="AK12" s="234">
        <v>41836</v>
      </c>
      <c r="AL12" s="76">
        <f t="shared" si="14"/>
        <v>0</v>
      </c>
      <c r="AM12" s="72">
        <v>800000</v>
      </c>
      <c r="AN12" s="72">
        <f t="shared" si="1"/>
        <v>800000</v>
      </c>
      <c r="AO12" s="79">
        <v>41898</v>
      </c>
      <c r="AP12" s="72">
        <f t="shared" si="24"/>
        <v>0</v>
      </c>
      <c r="AQ12" s="76">
        <v>800000</v>
      </c>
      <c r="AR12" s="76">
        <f t="shared" si="15"/>
        <v>800000</v>
      </c>
      <c r="AS12" s="87">
        <v>41898</v>
      </c>
      <c r="AT12" s="76">
        <f t="shared" si="16"/>
        <v>0</v>
      </c>
      <c r="AU12" s="72">
        <v>800000</v>
      </c>
      <c r="AV12" s="72">
        <f t="shared" si="17"/>
        <v>800000</v>
      </c>
      <c r="AW12" s="79">
        <v>41963</v>
      </c>
      <c r="AX12" s="72">
        <f t="shared" si="25"/>
        <v>0</v>
      </c>
      <c r="AY12" s="76">
        <v>800000</v>
      </c>
      <c r="AZ12" s="76">
        <f t="shared" si="18"/>
        <v>800000</v>
      </c>
      <c r="BA12" s="94">
        <v>41990</v>
      </c>
      <c r="BB12" s="76">
        <f t="shared" si="26"/>
        <v>0</v>
      </c>
      <c r="BC12" s="72">
        <v>800000</v>
      </c>
      <c r="BD12" s="72">
        <f t="shared" si="19"/>
        <v>800000</v>
      </c>
      <c r="BE12" s="129">
        <v>41990</v>
      </c>
      <c r="BF12" s="72">
        <f t="shared" si="20"/>
        <v>0</v>
      </c>
      <c r="BG12" s="76">
        <v>1000000</v>
      </c>
      <c r="BH12" s="76">
        <f t="shared" si="2"/>
        <v>0</v>
      </c>
      <c r="BI12" s="94"/>
      <c r="BJ12" s="76">
        <f t="shared" si="3"/>
        <v>1000000</v>
      </c>
      <c r="BK12" s="76">
        <v>1000000</v>
      </c>
      <c r="BL12" s="45">
        <f t="shared" si="21"/>
        <v>0</v>
      </c>
      <c r="BM12" s="94"/>
      <c r="BN12" s="77">
        <f t="shared" si="22"/>
        <v>1000000</v>
      </c>
      <c r="BO12" s="83">
        <f t="shared" si="23"/>
        <v>2000000</v>
      </c>
      <c r="BP12" s="120" t="s">
        <v>716</v>
      </c>
      <c r="BQ12" s="120" t="s">
        <v>1970</v>
      </c>
      <c r="BR12" s="70" t="s">
        <v>1997</v>
      </c>
    </row>
    <row r="13" spans="1:70" s="3" customFormat="1" ht="25.5">
      <c r="A13" s="84">
        <f>SUBTOTAL(3,C$5:$C13)</f>
        <v>9</v>
      </c>
      <c r="B13" s="179"/>
      <c r="C13" s="2" t="s">
        <v>1787</v>
      </c>
      <c r="D13" s="37" t="s">
        <v>1412</v>
      </c>
      <c r="E13" s="85" t="s">
        <v>29</v>
      </c>
      <c r="F13" s="2" t="s">
        <v>174</v>
      </c>
      <c r="G13" s="2"/>
      <c r="H13" s="295" t="s">
        <v>30</v>
      </c>
      <c r="I13" s="92" t="s">
        <v>318</v>
      </c>
      <c r="J13" s="92"/>
      <c r="K13" s="248"/>
      <c r="L13" s="92"/>
      <c r="M13" s="1" t="s">
        <v>2637</v>
      </c>
      <c r="N13" s="71">
        <v>0</v>
      </c>
      <c r="O13" s="72">
        <v>1800000</v>
      </c>
      <c r="P13" s="73">
        <f t="shared" si="4"/>
        <v>1800000</v>
      </c>
      <c r="Q13" s="74">
        <v>41832</v>
      </c>
      <c r="R13" s="75">
        <f t="shared" si="5"/>
        <v>0</v>
      </c>
      <c r="S13" s="76">
        <v>1800000</v>
      </c>
      <c r="T13" s="45">
        <f t="shared" si="6"/>
        <v>1800000</v>
      </c>
      <c r="U13" s="232">
        <v>41832</v>
      </c>
      <c r="V13" s="77">
        <f t="shared" si="7"/>
        <v>0</v>
      </c>
      <c r="W13" s="72">
        <v>1800000</v>
      </c>
      <c r="X13" s="73">
        <f t="shared" si="8"/>
        <v>1800000</v>
      </c>
      <c r="Y13" s="74">
        <v>41832</v>
      </c>
      <c r="Z13" s="75">
        <f t="shared" si="9"/>
        <v>0</v>
      </c>
      <c r="AA13" s="76">
        <v>1800000</v>
      </c>
      <c r="AB13" s="45">
        <f t="shared" si="10"/>
        <v>1800000</v>
      </c>
      <c r="AC13" s="234">
        <v>41832</v>
      </c>
      <c r="AD13" s="77">
        <f t="shared" si="11"/>
        <v>0</v>
      </c>
      <c r="AE13" s="73">
        <v>1800000</v>
      </c>
      <c r="AF13" s="73">
        <f t="shared" si="12"/>
        <v>1800000</v>
      </c>
      <c r="AG13" s="124">
        <v>41832</v>
      </c>
      <c r="AH13" s="78">
        <f t="shared" si="13"/>
        <v>0</v>
      </c>
      <c r="AI13" s="76">
        <v>1800000</v>
      </c>
      <c r="AJ13" s="45">
        <f t="shared" si="0"/>
        <v>1800000</v>
      </c>
      <c r="AK13" s="234">
        <v>41832</v>
      </c>
      <c r="AL13" s="76">
        <f t="shared" si="14"/>
        <v>0</v>
      </c>
      <c r="AM13" s="72">
        <v>1800000</v>
      </c>
      <c r="AN13" s="72">
        <f t="shared" si="1"/>
        <v>1800000</v>
      </c>
      <c r="AO13" s="79">
        <v>41977</v>
      </c>
      <c r="AP13" s="72">
        <f t="shared" si="24"/>
        <v>0</v>
      </c>
      <c r="AQ13" s="76">
        <v>1800000</v>
      </c>
      <c r="AR13" s="76">
        <f t="shared" si="15"/>
        <v>1800000</v>
      </c>
      <c r="AS13" s="87">
        <v>41977</v>
      </c>
      <c r="AT13" s="76">
        <f t="shared" si="16"/>
        <v>0</v>
      </c>
      <c r="AU13" s="72">
        <v>1800000</v>
      </c>
      <c r="AV13" s="72">
        <f t="shared" si="17"/>
        <v>1800000</v>
      </c>
      <c r="AW13" s="79">
        <v>41977</v>
      </c>
      <c r="AX13" s="72">
        <f t="shared" si="25"/>
        <v>0</v>
      </c>
      <c r="AY13" s="76">
        <v>1800000</v>
      </c>
      <c r="AZ13" s="76">
        <f t="shared" si="18"/>
        <v>1800000</v>
      </c>
      <c r="BA13" s="94">
        <v>41977</v>
      </c>
      <c r="BB13" s="76">
        <f t="shared" si="26"/>
        <v>0</v>
      </c>
      <c r="BC13" s="72">
        <v>1800000</v>
      </c>
      <c r="BD13" s="72">
        <f t="shared" si="19"/>
        <v>1800000</v>
      </c>
      <c r="BE13" s="129">
        <v>42046</v>
      </c>
      <c r="BF13" s="72">
        <f t="shared" si="20"/>
        <v>0</v>
      </c>
      <c r="BG13" s="76">
        <v>1800000</v>
      </c>
      <c r="BH13" s="76">
        <f t="shared" si="2"/>
        <v>1800000</v>
      </c>
      <c r="BI13" s="94">
        <v>42046</v>
      </c>
      <c r="BJ13" s="76">
        <f t="shared" si="3"/>
        <v>0</v>
      </c>
      <c r="BK13" s="76">
        <v>1800000</v>
      </c>
      <c r="BL13" s="45">
        <f t="shared" si="21"/>
        <v>1800000</v>
      </c>
      <c r="BM13" s="94">
        <v>42046</v>
      </c>
      <c r="BN13" s="77">
        <f t="shared" si="22"/>
        <v>0</v>
      </c>
      <c r="BO13" s="83">
        <f t="shared" si="23"/>
        <v>0</v>
      </c>
      <c r="BP13" s="120" t="s">
        <v>716</v>
      </c>
      <c r="BQ13" s="120" t="s">
        <v>1970</v>
      </c>
      <c r="BR13" s="70"/>
    </row>
    <row r="14" spans="1:70" s="3" customFormat="1" ht="38.25">
      <c r="A14" s="96">
        <f>SUBTOTAL(3,C$5:$C14)</f>
        <v>10</v>
      </c>
      <c r="B14" s="98" t="s">
        <v>68</v>
      </c>
      <c r="C14" s="98" t="s">
        <v>49</v>
      </c>
      <c r="D14" s="41" t="s">
        <v>13</v>
      </c>
      <c r="E14" s="99" t="s">
        <v>50</v>
      </c>
      <c r="F14" s="98" t="s">
        <v>175</v>
      </c>
      <c r="G14" s="98" t="s">
        <v>268</v>
      </c>
      <c r="H14" s="98" t="s">
        <v>95</v>
      </c>
      <c r="I14" s="196" t="s">
        <v>51</v>
      </c>
      <c r="J14" s="196"/>
      <c r="K14" s="311"/>
      <c r="L14" s="196"/>
      <c r="M14" s="1" t="s">
        <v>2637</v>
      </c>
      <c r="N14" s="71">
        <v>0</v>
      </c>
      <c r="O14" s="72">
        <v>0</v>
      </c>
      <c r="P14" s="73">
        <f t="shared" si="4"/>
        <v>0</v>
      </c>
      <c r="Q14" s="74"/>
      <c r="R14" s="75">
        <f t="shared" si="5"/>
        <v>0</v>
      </c>
      <c r="S14" s="76">
        <v>0</v>
      </c>
      <c r="T14" s="45">
        <f t="shared" si="6"/>
        <v>0</v>
      </c>
      <c r="U14" s="232"/>
      <c r="V14" s="77">
        <f t="shared" si="7"/>
        <v>0</v>
      </c>
      <c r="W14" s="72"/>
      <c r="X14" s="73">
        <f t="shared" si="8"/>
        <v>0</v>
      </c>
      <c r="Y14" s="74"/>
      <c r="Z14" s="75">
        <f t="shared" si="9"/>
        <v>0</v>
      </c>
      <c r="AA14" s="76"/>
      <c r="AB14" s="45">
        <f t="shared" si="10"/>
        <v>0</v>
      </c>
      <c r="AC14" s="234"/>
      <c r="AD14" s="77">
        <f t="shared" si="11"/>
        <v>0</v>
      </c>
      <c r="AE14" s="73"/>
      <c r="AF14" s="73">
        <f t="shared" si="12"/>
        <v>0</v>
      </c>
      <c r="AG14" s="124"/>
      <c r="AH14" s="78">
        <f t="shared" si="13"/>
        <v>0</v>
      </c>
      <c r="AI14" s="76"/>
      <c r="AJ14" s="45">
        <f t="shared" si="0"/>
        <v>0</v>
      </c>
      <c r="AK14" s="234"/>
      <c r="AL14" s="76">
        <f t="shared" si="14"/>
        <v>0</v>
      </c>
      <c r="AM14" s="72"/>
      <c r="AN14" s="72">
        <f t="shared" si="1"/>
        <v>0</v>
      </c>
      <c r="AO14" s="79"/>
      <c r="AP14" s="72">
        <f t="shared" si="24"/>
        <v>0</v>
      </c>
      <c r="AQ14" s="76"/>
      <c r="AR14" s="76">
        <f t="shared" si="15"/>
        <v>0</v>
      </c>
      <c r="AS14" s="82"/>
      <c r="AT14" s="76">
        <f t="shared" si="16"/>
        <v>0</v>
      </c>
      <c r="AU14" s="72"/>
      <c r="AV14" s="72">
        <f t="shared" si="17"/>
        <v>0</v>
      </c>
      <c r="AW14" s="79"/>
      <c r="AX14" s="72">
        <f t="shared" si="25"/>
        <v>0</v>
      </c>
      <c r="AY14" s="76"/>
      <c r="AZ14" s="76">
        <f t="shared" si="18"/>
        <v>0</v>
      </c>
      <c r="BA14" s="94"/>
      <c r="BB14" s="76">
        <f t="shared" si="26"/>
        <v>0</v>
      </c>
      <c r="BC14" s="72"/>
      <c r="BD14" s="72">
        <f t="shared" si="19"/>
        <v>0</v>
      </c>
      <c r="BE14" s="129"/>
      <c r="BF14" s="72">
        <f t="shared" si="20"/>
        <v>0</v>
      </c>
      <c r="BG14" s="76"/>
      <c r="BH14" s="76">
        <f t="shared" si="2"/>
        <v>0</v>
      </c>
      <c r="BI14" s="94"/>
      <c r="BJ14" s="76">
        <f t="shared" si="3"/>
        <v>0</v>
      </c>
      <c r="BK14" s="76"/>
      <c r="BL14" s="45">
        <f t="shared" si="21"/>
        <v>0</v>
      </c>
      <c r="BM14" s="94"/>
      <c r="BN14" s="77">
        <f t="shared" si="22"/>
        <v>0</v>
      </c>
      <c r="BO14" s="83">
        <f t="shared" si="23"/>
        <v>0</v>
      </c>
      <c r="BP14" s="120" t="s">
        <v>716</v>
      </c>
      <c r="BQ14" s="120"/>
      <c r="BR14" s="70"/>
    </row>
    <row r="15" spans="1:70" s="3" customFormat="1" ht="51">
      <c r="A15" s="84">
        <f>SUBTOTAL(3,C$5:$C15)</f>
        <v>11</v>
      </c>
      <c r="B15" s="179"/>
      <c r="C15" s="2" t="s">
        <v>1788</v>
      </c>
      <c r="D15" s="34" t="s">
        <v>9</v>
      </c>
      <c r="E15" s="85" t="s">
        <v>54</v>
      </c>
      <c r="F15" s="2" t="s">
        <v>176</v>
      </c>
      <c r="G15" s="2"/>
      <c r="H15" s="269" t="s">
        <v>96</v>
      </c>
      <c r="I15" s="93" t="s">
        <v>97</v>
      </c>
      <c r="J15" s="93"/>
      <c r="K15" s="312"/>
      <c r="L15" s="93"/>
      <c r="M15" s="32" t="s">
        <v>2642</v>
      </c>
      <c r="N15" s="71"/>
      <c r="O15" s="72">
        <v>700000</v>
      </c>
      <c r="P15" s="73">
        <f t="shared" si="4"/>
        <v>700000</v>
      </c>
      <c r="Q15" s="74">
        <v>41688</v>
      </c>
      <c r="R15" s="75">
        <f t="shared" si="5"/>
        <v>0</v>
      </c>
      <c r="S15" s="76">
        <v>500000</v>
      </c>
      <c r="T15" s="45">
        <f t="shared" si="6"/>
        <v>500000</v>
      </c>
      <c r="U15" s="232">
        <v>41354</v>
      </c>
      <c r="V15" s="77">
        <f t="shared" si="7"/>
        <v>0</v>
      </c>
      <c r="W15" s="72">
        <v>500000</v>
      </c>
      <c r="X15" s="73">
        <f t="shared" si="8"/>
        <v>500000</v>
      </c>
      <c r="Y15" s="74">
        <v>41737</v>
      </c>
      <c r="Z15" s="75">
        <f t="shared" si="9"/>
        <v>0</v>
      </c>
      <c r="AA15" s="76">
        <v>500000</v>
      </c>
      <c r="AB15" s="45">
        <f t="shared" si="10"/>
        <v>500000</v>
      </c>
      <c r="AC15" s="234">
        <v>41813</v>
      </c>
      <c r="AD15" s="77">
        <f t="shared" si="11"/>
        <v>0</v>
      </c>
      <c r="AE15" s="73">
        <v>500000</v>
      </c>
      <c r="AF15" s="73">
        <f t="shared" si="12"/>
        <v>500000</v>
      </c>
      <c r="AG15" s="124">
        <v>41813</v>
      </c>
      <c r="AH15" s="78">
        <f t="shared" si="13"/>
        <v>0</v>
      </c>
      <c r="AI15" s="76">
        <v>500000</v>
      </c>
      <c r="AJ15" s="45">
        <f t="shared" si="0"/>
        <v>500000</v>
      </c>
      <c r="AK15" s="234">
        <v>41835</v>
      </c>
      <c r="AL15" s="76">
        <f t="shared" si="14"/>
        <v>0</v>
      </c>
      <c r="AM15" s="72">
        <v>500000</v>
      </c>
      <c r="AN15" s="72">
        <f t="shared" si="1"/>
        <v>500000</v>
      </c>
      <c r="AO15" s="79">
        <v>41869</v>
      </c>
      <c r="AP15" s="72">
        <f t="shared" si="24"/>
        <v>0</v>
      </c>
      <c r="AQ15" s="76">
        <v>500000</v>
      </c>
      <c r="AR15" s="76">
        <f t="shared" si="15"/>
        <v>500000</v>
      </c>
      <c r="AS15" s="87">
        <v>41900</v>
      </c>
      <c r="AT15" s="76">
        <f t="shared" si="16"/>
        <v>0</v>
      </c>
      <c r="AU15" s="72">
        <v>500000</v>
      </c>
      <c r="AV15" s="72">
        <f t="shared" si="17"/>
        <v>500000</v>
      </c>
      <c r="AW15" s="129">
        <v>41929</v>
      </c>
      <c r="AX15" s="72">
        <f t="shared" si="25"/>
        <v>0</v>
      </c>
      <c r="AY15" s="76">
        <v>500000</v>
      </c>
      <c r="AZ15" s="76">
        <f t="shared" si="18"/>
        <v>500000</v>
      </c>
      <c r="BA15" s="94">
        <v>41967</v>
      </c>
      <c r="BB15" s="76">
        <f t="shared" si="26"/>
        <v>0</v>
      </c>
      <c r="BC15" s="72">
        <v>500000</v>
      </c>
      <c r="BD15" s="72">
        <f t="shared" si="19"/>
        <v>500000</v>
      </c>
      <c r="BE15" s="129">
        <v>42018</v>
      </c>
      <c r="BF15" s="72">
        <f t="shared" si="20"/>
        <v>0</v>
      </c>
      <c r="BG15" s="76">
        <v>500000</v>
      </c>
      <c r="BH15" s="76">
        <f t="shared" si="2"/>
        <v>500000</v>
      </c>
      <c r="BI15" s="94">
        <v>42018</v>
      </c>
      <c r="BJ15" s="76">
        <f t="shared" si="3"/>
        <v>0</v>
      </c>
      <c r="BK15" s="76">
        <v>500000</v>
      </c>
      <c r="BL15" s="45">
        <f t="shared" si="21"/>
        <v>500000</v>
      </c>
      <c r="BM15" s="94">
        <v>42018</v>
      </c>
      <c r="BN15" s="77">
        <f t="shared" si="22"/>
        <v>0</v>
      </c>
      <c r="BO15" s="83">
        <f t="shared" si="23"/>
        <v>0</v>
      </c>
      <c r="BP15" s="120" t="s">
        <v>716</v>
      </c>
      <c r="BQ15" s="120" t="s">
        <v>1966</v>
      </c>
      <c r="BR15" s="70"/>
    </row>
    <row r="16" spans="1:70" s="3" customFormat="1" ht="38.25">
      <c r="A16" s="84">
        <f>SUBTOTAL(3,C$5:$C16)</f>
        <v>12</v>
      </c>
      <c r="B16" s="179"/>
      <c r="C16" s="2" t="s">
        <v>1789</v>
      </c>
      <c r="D16" s="34" t="s">
        <v>14</v>
      </c>
      <c r="E16" s="85" t="s">
        <v>46</v>
      </c>
      <c r="F16" s="2" t="s">
        <v>177</v>
      </c>
      <c r="G16" s="2" t="s">
        <v>274</v>
      </c>
      <c r="H16" s="269" t="s">
        <v>98</v>
      </c>
      <c r="I16" s="92" t="s">
        <v>48</v>
      </c>
      <c r="J16" s="92"/>
      <c r="K16" s="248"/>
      <c r="L16" s="92"/>
      <c r="M16" s="32" t="s">
        <v>2642</v>
      </c>
      <c r="N16" s="71"/>
      <c r="O16" s="73">
        <v>1000000</v>
      </c>
      <c r="P16" s="73">
        <f t="shared" si="4"/>
        <v>1000000</v>
      </c>
      <c r="Q16" s="74">
        <v>41715</v>
      </c>
      <c r="R16" s="75">
        <f t="shared" si="5"/>
        <v>0</v>
      </c>
      <c r="S16" s="45">
        <v>1000000</v>
      </c>
      <c r="T16" s="45">
        <f t="shared" si="6"/>
        <v>1000000</v>
      </c>
      <c r="U16" s="232">
        <v>41715</v>
      </c>
      <c r="V16" s="77">
        <f t="shared" si="7"/>
        <v>0</v>
      </c>
      <c r="W16" s="73">
        <v>1000000</v>
      </c>
      <c r="X16" s="73">
        <f t="shared" si="8"/>
        <v>1000000</v>
      </c>
      <c r="Y16" s="74">
        <v>41737</v>
      </c>
      <c r="Z16" s="75">
        <f t="shared" si="9"/>
        <v>0</v>
      </c>
      <c r="AA16" s="45">
        <v>1000000</v>
      </c>
      <c r="AB16" s="45">
        <f t="shared" si="10"/>
        <v>1000000</v>
      </c>
      <c r="AC16" s="234">
        <v>41775</v>
      </c>
      <c r="AD16" s="77">
        <f t="shared" si="11"/>
        <v>0</v>
      </c>
      <c r="AE16" s="73">
        <v>1000000</v>
      </c>
      <c r="AF16" s="73">
        <f t="shared" si="12"/>
        <v>1000000</v>
      </c>
      <c r="AG16" s="124">
        <v>41800</v>
      </c>
      <c r="AH16" s="78">
        <f t="shared" si="13"/>
        <v>0</v>
      </c>
      <c r="AI16" s="76">
        <v>1000000</v>
      </c>
      <c r="AJ16" s="45">
        <f t="shared" si="0"/>
        <v>1000000</v>
      </c>
      <c r="AK16" s="234">
        <v>41855</v>
      </c>
      <c r="AL16" s="76">
        <f t="shared" si="14"/>
        <v>0</v>
      </c>
      <c r="AM16" s="72">
        <v>1000000</v>
      </c>
      <c r="AN16" s="72">
        <f t="shared" si="1"/>
        <v>1000000</v>
      </c>
      <c r="AO16" s="79">
        <v>41925</v>
      </c>
      <c r="AP16" s="72">
        <f t="shared" si="24"/>
        <v>0</v>
      </c>
      <c r="AQ16" s="76">
        <v>1000000</v>
      </c>
      <c r="AR16" s="76">
        <f t="shared" si="15"/>
        <v>1000000</v>
      </c>
      <c r="AS16" s="94">
        <v>41925</v>
      </c>
      <c r="AT16" s="76">
        <f t="shared" si="16"/>
        <v>0</v>
      </c>
      <c r="AU16" s="72">
        <v>1000000</v>
      </c>
      <c r="AV16" s="72">
        <f t="shared" si="17"/>
        <v>1000000</v>
      </c>
      <c r="AW16" s="79" t="s">
        <v>1984</v>
      </c>
      <c r="AX16" s="72">
        <f t="shared" si="25"/>
        <v>0</v>
      </c>
      <c r="AY16" s="76">
        <v>1000000</v>
      </c>
      <c r="AZ16" s="76">
        <f t="shared" si="18"/>
        <v>1000000</v>
      </c>
      <c r="BA16" s="94" t="s">
        <v>1984</v>
      </c>
      <c r="BB16" s="76">
        <f t="shared" si="26"/>
        <v>0</v>
      </c>
      <c r="BC16" s="72">
        <v>1000000</v>
      </c>
      <c r="BD16" s="72">
        <f t="shared" si="19"/>
        <v>1000000</v>
      </c>
      <c r="BE16" s="129" t="s">
        <v>1984</v>
      </c>
      <c r="BF16" s="72">
        <f t="shared" si="20"/>
        <v>0</v>
      </c>
      <c r="BG16" s="76">
        <v>1000000</v>
      </c>
      <c r="BH16" s="76">
        <f t="shared" si="2"/>
        <v>1000000</v>
      </c>
      <c r="BI16" s="94" t="s">
        <v>1984</v>
      </c>
      <c r="BJ16" s="76">
        <f t="shared" si="3"/>
        <v>0</v>
      </c>
      <c r="BK16" s="45">
        <v>1000000</v>
      </c>
      <c r="BL16" s="45">
        <f t="shared" si="21"/>
        <v>1000000</v>
      </c>
      <c r="BM16" s="94" t="s">
        <v>1984</v>
      </c>
      <c r="BN16" s="77">
        <f t="shared" si="22"/>
        <v>0</v>
      </c>
      <c r="BO16" s="83">
        <f t="shared" si="23"/>
        <v>0</v>
      </c>
      <c r="BP16" s="120" t="s">
        <v>716</v>
      </c>
      <c r="BQ16" s="120" t="s">
        <v>1966</v>
      </c>
      <c r="BR16" s="70"/>
    </row>
    <row r="17" spans="1:72" s="3" customFormat="1" ht="25.5">
      <c r="A17" s="84">
        <f>SUBTOTAL(3,C$5:$C17)</f>
        <v>13</v>
      </c>
      <c r="B17" s="179"/>
      <c r="C17" s="2" t="s">
        <v>2232</v>
      </c>
      <c r="D17" s="36" t="s">
        <v>293</v>
      </c>
      <c r="E17" s="85" t="s">
        <v>31</v>
      </c>
      <c r="F17" s="2" t="s">
        <v>178</v>
      </c>
      <c r="G17" s="2" t="s">
        <v>270</v>
      </c>
      <c r="H17" s="295" t="s">
        <v>32</v>
      </c>
      <c r="I17" s="86" t="s">
        <v>33</v>
      </c>
      <c r="J17" s="86"/>
      <c r="K17" s="307"/>
      <c r="L17" s="86"/>
      <c r="M17" s="32" t="s">
        <v>2642</v>
      </c>
      <c r="N17" s="71"/>
      <c r="O17" s="72">
        <v>1100000</v>
      </c>
      <c r="P17" s="73">
        <f t="shared" si="4"/>
        <v>1100000</v>
      </c>
      <c r="Q17" s="74">
        <v>41793</v>
      </c>
      <c r="R17" s="75">
        <f t="shared" si="5"/>
        <v>0</v>
      </c>
      <c r="S17" s="76">
        <v>1100000</v>
      </c>
      <c r="T17" s="45">
        <f t="shared" si="6"/>
        <v>1100000</v>
      </c>
      <c r="U17" s="232">
        <v>41793</v>
      </c>
      <c r="V17" s="77">
        <f t="shared" si="7"/>
        <v>0</v>
      </c>
      <c r="W17" s="72">
        <v>1100000</v>
      </c>
      <c r="X17" s="73">
        <f t="shared" si="8"/>
        <v>1100000</v>
      </c>
      <c r="Y17" s="74">
        <v>41793</v>
      </c>
      <c r="Z17" s="75">
        <f t="shared" si="9"/>
        <v>0</v>
      </c>
      <c r="AA17" s="76">
        <v>1100000</v>
      </c>
      <c r="AB17" s="45">
        <f t="shared" si="10"/>
        <v>1100000</v>
      </c>
      <c r="AC17" s="234">
        <v>41793</v>
      </c>
      <c r="AD17" s="77">
        <f t="shared" si="11"/>
        <v>0</v>
      </c>
      <c r="AE17" s="73">
        <v>1100000</v>
      </c>
      <c r="AF17" s="73">
        <f t="shared" si="12"/>
        <v>1100000</v>
      </c>
      <c r="AG17" s="124">
        <v>42046</v>
      </c>
      <c r="AH17" s="78">
        <f t="shared" si="13"/>
        <v>0</v>
      </c>
      <c r="AI17" s="76">
        <v>1100000</v>
      </c>
      <c r="AJ17" s="45">
        <f t="shared" si="0"/>
        <v>1100000</v>
      </c>
      <c r="AK17" s="234">
        <v>42046</v>
      </c>
      <c r="AL17" s="76">
        <f t="shared" si="14"/>
        <v>0</v>
      </c>
      <c r="AM17" s="72">
        <v>1100000</v>
      </c>
      <c r="AN17" s="72">
        <f t="shared" si="1"/>
        <v>1100000</v>
      </c>
      <c r="AO17" s="79">
        <v>42046</v>
      </c>
      <c r="AP17" s="72">
        <f t="shared" si="24"/>
        <v>0</v>
      </c>
      <c r="AQ17" s="76">
        <v>1100000</v>
      </c>
      <c r="AR17" s="76">
        <f t="shared" si="15"/>
        <v>1100000</v>
      </c>
      <c r="AS17" s="94">
        <v>42046</v>
      </c>
      <c r="AT17" s="76">
        <f t="shared" si="16"/>
        <v>0</v>
      </c>
      <c r="AU17" s="72">
        <v>1100000</v>
      </c>
      <c r="AV17" s="72">
        <f t="shared" si="17"/>
        <v>1100000</v>
      </c>
      <c r="AW17" s="79">
        <v>42046</v>
      </c>
      <c r="AX17" s="72">
        <f t="shared" si="25"/>
        <v>0</v>
      </c>
      <c r="AY17" s="76">
        <v>1100000</v>
      </c>
      <c r="AZ17" s="76">
        <f t="shared" si="18"/>
        <v>1100000</v>
      </c>
      <c r="BA17" s="94">
        <v>42046</v>
      </c>
      <c r="BB17" s="76">
        <f t="shared" si="26"/>
        <v>0</v>
      </c>
      <c r="BC17" s="72">
        <v>1100000</v>
      </c>
      <c r="BD17" s="72">
        <f t="shared" si="19"/>
        <v>1100000</v>
      </c>
      <c r="BE17" s="129">
        <v>42046</v>
      </c>
      <c r="BF17" s="72">
        <f t="shared" si="20"/>
        <v>0</v>
      </c>
      <c r="BG17" s="76">
        <v>1100000</v>
      </c>
      <c r="BH17" s="76">
        <f t="shared" si="2"/>
        <v>1100000</v>
      </c>
      <c r="BI17" s="94">
        <v>42046</v>
      </c>
      <c r="BJ17" s="76">
        <f t="shared" si="3"/>
        <v>0</v>
      </c>
      <c r="BK17" s="76">
        <v>1100000</v>
      </c>
      <c r="BL17" s="45">
        <f t="shared" si="21"/>
        <v>1100000</v>
      </c>
      <c r="BM17" s="94">
        <v>42046</v>
      </c>
      <c r="BN17" s="77">
        <f t="shared" si="22"/>
        <v>0</v>
      </c>
      <c r="BO17" s="83">
        <f t="shared" si="23"/>
        <v>0</v>
      </c>
      <c r="BP17" s="120" t="s">
        <v>716</v>
      </c>
      <c r="BQ17" s="120" t="s">
        <v>1969</v>
      </c>
      <c r="BR17" s="70"/>
    </row>
    <row r="18" spans="1:72" s="3" customFormat="1" ht="51">
      <c r="A18" s="466">
        <f>SUBTOTAL(3,C$5:$C18)</f>
        <v>14</v>
      </c>
      <c r="B18" s="467" t="s">
        <v>2223</v>
      </c>
      <c r="C18" s="468" t="s">
        <v>1791</v>
      </c>
      <c r="D18" s="469" t="s">
        <v>9</v>
      </c>
      <c r="E18" s="470" t="s">
        <v>34</v>
      </c>
      <c r="F18" s="468" t="s">
        <v>179</v>
      </c>
      <c r="G18" s="468" t="s">
        <v>276</v>
      </c>
      <c r="H18" s="471" t="s">
        <v>99</v>
      </c>
      <c r="I18" s="472" t="s">
        <v>45</v>
      </c>
      <c r="J18" s="472"/>
      <c r="K18" s="473"/>
      <c r="L18" s="472"/>
      <c r="M18" s="469" t="s">
        <v>2637</v>
      </c>
      <c r="N18" s="474"/>
      <c r="O18" s="475">
        <v>1200000</v>
      </c>
      <c r="P18" s="475">
        <f t="shared" si="4"/>
        <v>0</v>
      </c>
      <c r="Q18" s="476"/>
      <c r="R18" s="477">
        <f t="shared" si="5"/>
        <v>1200000</v>
      </c>
      <c r="S18" s="475">
        <v>1200000</v>
      </c>
      <c r="T18" s="475">
        <f t="shared" si="6"/>
        <v>0</v>
      </c>
      <c r="U18" s="476"/>
      <c r="V18" s="477">
        <f t="shared" si="7"/>
        <v>1200000</v>
      </c>
      <c r="W18" s="475">
        <v>1200000</v>
      </c>
      <c r="X18" s="475">
        <f t="shared" si="8"/>
        <v>0</v>
      </c>
      <c r="Y18" s="476"/>
      <c r="Z18" s="477">
        <f t="shared" si="9"/>
        <v>1200000</v>
      </c>
      <c r="AA18" s="475">
        <v>1200000</v>
      </c>
      <c r="AB18" s="475">
        <f t="shared" si="10"/>
        <v>0</v>
      </c>
      <c r="AC18" s="478"/>
      <c r="AD18" s="477">
        <f t="shared" si="11"/>
        <v>1200000</v>
      </c>
      <c r="AE18" s="475">
        <v>1200000</v>
      </c>
      <c r="AF18" s="475">
        <f t="shared" si="12"/>
        <v>0</v>
      </c>
      <c r="AG18" s="478"/>
      <c r="AH18" s="479">
        <f t="shared" si="13"/>
        <v>1200000</v>
      </c>
      <c r="AI18" s="474">
        <v>1200000</v>
      </c>
      <c r="AJ18" s="475">
        <f t="shared" si="0"/>
        <v>0</v>
      </c>
      <c r="AK18" s="478"/>
      <c r="AL18" s="474">
        <f t="shared" si="14"/>
        <v>1200000</v>
      </c>
      <c r="AM18" s="474">
        <v>1200000</v>
      </c>
      <c r="AN18" s="474">
        <f t="shared" si="1"/>
        <v>0</v>
      </c>
      <c r="AO18" s="480"/>
      <c r="AP18" s="474">
        <f t="shared" si="24"/>
        <v>1200000</v>
      </c>
      <c r="AQ18" s="474">
        <v>1200000</v>
      </c>
      <c r="AR18" s="474">
        <f t="shared" si="15"/>
        <v>0</v>
      </c>
      <c r="AS18" s="469"/>
      <c r="AT18" s="474">
        <f t="shared" si="16"/>
        <v>1200000</v>
      </c>
      <c r="AU18" s="474">
        <v>1200000</v>
      </c>
      <c r="AV18" s="474">
        <f t="shared" si="17"/>
        <v>0</v>
      </c>
      <c r="AW18" s="480"/>
      <c r="AX18" s="474">
        <f t="shared" si="25"/>
        <v>1200000</v>
      </c>
      <c r="AY18" s="474"/>
      <c r="AZ18" s="474">
        <f t="shared" si="18"/>
        <v>0</v>
      </c>
      <c r="BA18" s="480"/>
      <c r="BB18" s="474">
        <f t="shared" si="26"/>
        <v>0</v>
      </c>
      <c r="BC18" s="474"/>
      <c r="BD18" s="474">
        <f t="shared" si="19"/>
        <v>0</v>
      </c>
      <c r="BE18" s="481"/>
      <c r="BF18" s="474">
        <f t="shared" si="20"/>
        <v>0</v>
      </c>
      <c r="BG18" s="474"/>
      <c r="BH18" s="474">
        <f t="shared" si="2"/>
        <v>0</v>
      </c>
      <c r="BI18" s="480"/>
      <c r="BJ18" s="474">
        <f t="shared" si="3"/>
        <v>0</v>
      </c>
      <c r="BK18" s="475"/>
      <c r="BL18" s="475">
        <f t="shared" si="21"/>
        <v>0</v>
      </c>
      <c r="BM18" s="480"/>
      <c r="BN18" s="477">
        <f t="shared" si="22"/>
        <v>0</v>
      </c>
      <c r="BO18" s="477">
        <f t="shared" si="23"/>
        <v>10800000</v>
      </c>
      <c r="BP18" s="482" t="s">
        <v>716</v>
      </c>
      <c r="BQ18" s="482" t="s">
        <v>1966</v>
      </c>
      <c r="BR18" s="483"/>
    </row>
    <row r="19" spans="1:72" s="3" customFormat="1" ht="51">
      <c r="A19" s="466">
        <f>SUBTOTAL(3,C$5:$C19)</f>
        <v>15</v>
      </c>
      <c r="B19" s="467" t="s">
        <v>2223</v>
      </c>
      <c r="C19" s="468" t="s">
        <v>35</v>
      </c>
      <c r="D19" s="469" t="s">
        <v>718</v>
      </c>
      <c r="E19" s="470" t="s">
        <v>36</v>
      </c>
      <c r="F19" s="468" t="s">
        <v>180</v>
      </c>
      <c r="G19" s="468"/>
      <c r="H19" s="471" t="s">
        <v>37</v>
      </c>
      <c r="I19" s="472" t="s">
        <v>38</v>
      </c>
      <c r="J19" s="472"/>
      <c r="K19" s="473"/>
      <c r="L19" s="472"/>
      <c r="M19" s="469" t="s">
        <v>2637</v>
      </c>
      <c r="N19" s="474">
        <v>0</v>
      </c>
      <c r="O19" s="475">
        <v>1000000</v>
      </c>
      <c r="P19" s="475">
        <f t="shared" si="4"/>
        <v>1000000</v>
      </c>
      <c r="Q19" s="476">
        <v>41753</v>
      </c>
      <c r="R19" s="477">
        <f t="shared" si="5"/>
        <v>0</v>
      </c>
      <c r="S19" s="475">
        <v>1000000</v>
      </c>
      <c r="T19" s="475">
        <f>IF(U19="",0,S19)</f>
        <v>1000000</v>
      </c>
      <c r="U19" s="476">
        <v>41753</v>
      </c>
      <c r="V19" s="477">
        <f t="shared" si="7"/>
        <v>0</v>
      </c>
      <c r="W19" s="475">
        <v>1000000</v>
      </c>
      <c r="X19" s="475">
        <f t="shared" si="8"/>
        <v>1000000</v>
      </c>
      <c r="Y19" s="476">
        <v>41753</v>
      </c>
      <c r="Z19" s="477">
        <f t="shared" si="9"/>
        <v>0</v>
      </c>
      <c r="AA19" s="475">
        <v>1000000</v>
      </c>
      <c r="AB19" s="475">
        <f t="shared" si="10"/>
        <v>0</v>
      </c>
      <c r="AC19" s="478"/>
      <c r="AD19" s="477">
        <f t="shared" si="11"/>
        <v>1000000</v>
      </c>
      <c r="AE19" s="475">
        <v>1000000</v>
      </c>
      <c r="AF19" s="475">
        <f t="shared" si="12"/>
        <v>0</v>
      </c>
      <c r="AG19" s="478"/>
      <c r="AH19" s="479">
        <f t="shared" si="13"/>
        <v>1000000</v>
      </c>
      <c r="AI19" s="474">
        <v>1000000</v>
      </c>
      <c r="AJ19" s="475">
        <f t="shared" si="0"/>
        <v>0</v>
      </c>
      <c r="AK19" s="478"/>
      <c r="AL19" s="474">
        <f t="shared" si="14"/>
        <v>1000000</v>
      </c>
      <c r="AM19" s="474">
        <v>1000000</v>
      </c>
      <c r="AN19" s="474">
        <f t="shared" si="1"/>
        <v>0</v>
      </c>
      <c r="AO19" s="480"/>
      <c r="AP19" s="474">
        <f t="shared" si="24"/>
        <v>1000000</v>
      </c>
      <c r="AQ19" s="474">
        <v>1000000</v>
      </c>
      <c r="AR19" s="474">
        <f t="shared" si="15"/>
        <v>0</v>
      </c>
      <c r="AS19" s="469"/>
      <c r="AT19" s="474">
        <f t="shared" si="16"/>
        <v>1000000</v>
      </c>
      <c r="AU19" s="474">
        <v>1000000</v>
      </c>
      <c r="AV19" s="474">
        <f t="shared" si="17"/>
        <v>0</v>
      </c>
      <c r="AW19" s="480"/>
      <c r="AX19" s="474">
        <f t="shared" si="25"/>
        <v>1000000</v>
      </c>
      <c r="AY19" s="474"/>
      <c r="AZ19" s="474">
        <f t="shared" si="18"/>
        <v>0</v>
      </c>
      <c r="BA19" s="480"/>
      <c r="BB19" s="474">
        <f t="shared" si="26"/>
        <v>0</v>
      </c>
      <c r="BC19" s="474"/>
      <c r="BD19" s="474">
        <f t="shared" si="19"/>
        <v>0</v>
      </c>
      <c r="BE19" s="481"/>
      <c r="BF19" s="474">
        <f t="shared" si="20"/>
        <v>0</v>
      </c>
      <c r="BG19" s="474"/>
      <c r="BH19" s="474">
        <f t="shared" si="2"/>
        <v>0</v>
      </c>
      <c r="BI19" s="480"/>
      <c r="BJ19" s="474">
        <f t="shared" si="3"/>
        <v>0</v>
      </c>
      <c r="BK19" s="475"/>
      <c r="BL19" s="475">
        <f t="shared" si="21"/>
        <v>0</v>
      </c>
      <c r="BM19" s="480"/>
      <c r="BN19" s="477">
        <f t="shared" si="22"/>
        <v>0</v>
      </c>
      <c r="BO19" s="477">
        <f t="shared" si="23"/>
        <v>6000000</v>
      </c>
      <c r="BP19" s="482" t="s">
        <v>716</v>
      </c>
      <c r="BQ19" s="482" t="s">
        <v>1972</v>
      </c>
      <c r="BR19" s="483"/>
    </row>
    <row r="20" spans="1:72" s="3" customFormat="1" ht="38.25">
      <c r="A20" s="84">
        <f>SUBTOTAL(3,C$5:$C20)</f>
        <v>16</v>
      </c>
      <c r="B20" s="179"/>
      <c r="C20" s="120" t="s">
        <v>1792</v>
      </c>
      <c r="D20" s="34" t="s">
        <v>14</v>
      </c>
      <c r="E20" s="113" t="s">
        <v>40</v>
      </c>
      <c r="F20" s="120" t="s">
        <v>177</v>
      </c>
      <c r="G20" s="120" t="s">
        <v>271</v>
      </c>
      <c r="H20" s="120" t="s">
        <v>100</v>
      </c>
      <c r="I20" s="197" t="s">
        <v>101</v>
      </c>
      <c r="J20" s="197"/>
      <c r="K20" s="313"/>
      <c r="L20" s="197"/>
      <c r="M20" s="1" t="s">
        <v>2637</v>
      </c>
      <c r="N20" s="119"/>
      <c r="O20" s="73">
        <v>1000000</v>
      </c>
      <c r="P20" s="73">
        <f t="shared" si="4"/>
        <v>1000000</v>
      </c>
      <c r="Q20" s="74">
        <v>41689</v>
      </c>
      <c r="R20" s="75">
        <f t="shared" si="5"/>
        <v>0</v>
      </c>
      <c r="S20" s="45">
        <v>1000000</v>
      </c>
      <c r="T20" s="45">
        <f>IF(U20="",0,S20)</f>
        <v>1000000</v>
      </c>
      <c r="U20" s="232">
        <v>41747</v>
      </c>
      <c r="V20" s="77">
        <f t="shared" si="7"/>
        <v>0</v>
      </c>
      <c r="W20" s="73">
        <v>1000000</v>
      </c>
      <c r="X20" s="73">
        <f t="shared" si="8"/>
        <v>1000000</v>
      </c>
      <c r="Y20" s="74">
        <v>41747</v>
      </c>
      <c r="Z20" s="75">
        <f t="shared" si="9"/>
        <v>0</v>
      </c>
      <c r="AA20" s="45">
        <v>1000000</v>
      </c>
      <c r="AB20" s="45">
        <f t="shared" si="10"/>
        <v>1000000</v>
      </c>
      <c r="AC20" s="234">
        <v>41794</v>
      </c>
      <c r="AD20" s="77">
        <f t="shared" si="11"/>
        <v>0</v>
      </c>
      <c r="AE20" s="73">
        <v>700000</v>
      </c>
      <c r="AF20" s="73">
        <f t="shared" si="12"/>
        <v>700000</v>
      </c>
      <c r="AG20" s="124">
        <v>41866</v>
      </c>
      <c r="AH20" s="78">
        <f t="shared" si="13"/>
        <v>0</v>
      </c>
      <c r="AI20" s="45">
        <v>700000</v>
      </c>
      <c r="AJ20" s="45">
        <f t="shared" si="0"/>
        <v>700000</v>
      </c>
      <c r="AK20" s="234">
        <v>41866</v>
      </c>
      <c r="AL20" s="45">
        <f t="shared" si="14"/>
        <v>0</v>
      </c>
      <c r="AM20" s="73">
        <v>700000</v>
      </c>
      <c r="AN20" s="73">
        <f t="shared" si="1"/>
        <v>700000</v>
      </c>
      <c r="AO20" s="124">
        <v>41934</v>
      </c>
      <c r="AP20" s="73">
        <f t="shared" si="24"/>
        <v>0</v>
      </c>
      <c r="AQ20" s="45">
        <v>700000</v>
      </c>
      <c r="AR20" s="45">
        <f t="shared" si="15"/>
        <v>700000</v>
      </c>
      <c r="AS20" s="125">
        <v>41934</v>
      </c>
      <c r="AT20" s="45">
        <f t="shared" si="16"/>
        <v>0</v>
      </c>
      <c r="AU20" s="73">
        <v>700000</v>
      </c>
      <c r="AV20" s="73">
        <f t="shared" si="17"/>
        <v>700000</v>
      </c>
      <c r="AW20" s="124">
        <v>41934</v>
      </c>
      <c r="AX20" s="73">
        <f t="shared" si="25"/>
        <v>0</v>
      </c>
      <c r="AY20" s="45">
        <v>700000</v>
      </c>
      <c r="AZ20" s="45">
        <f t="shared" si="18"/>
        <v>700000</v>
      </c>
      <c r="BA20" s="234">
        <v>42021</v>
      </c>
      <c r="BB20" s="45">
        <f t="shared" si="26"/>
        <v>0</v>
      </c>
      <c r="BC20" s="73">
        <v>700000</v>
      </c>
      <c r="BD20" s="73">
        <f t="shared" si="19"/>
        <v>700000</v>
      </c>
      <c r="BE20" s="95">
        <v>42021</v>
      </c>
      <c r="BF20" s="73">
        <f t="shared" si="20"/>
        <v>0</v>
      </c>
      <c r="BG20" s="45">
        <v>700000</v>
      </c>
      <c r="BH20" s="76">
        <f t="shared" si="2"/>
        <v>700000</v>
      </c>
      <c r="BI20" s="94">
        <v>42021</v>
      </c>
      <c r="BJ20" s="45">
        <f t="shared" si="3"/>
        <v>0</v>
      </c>
      <c r="BK20" s="45">
        <v>700000</v>
      </c>
      <c r="BL20" s="45">
        <f t="shared" si="21"/>
        <v>700000</v>
      </c>
      <c r="BM20" s="94">
        <v>42110</v>
      </c>
      <c r="BN20" s="77">
        <f t="shared" si="22"/>
        <v>0</v>
      </c>
      <c r="BO20" s="83">
        <f t="shared" si="23"/>
        <v>0</v>
      </c>
      <c r="BP20" s="120" t="s">
        <v>716</v>
      </c>
      <c r="BQ20" s="120" t="s">
        <v>1966</v>
      </c>
      <c r="BR20" s="70"/>
    </row>
    <row r="21" spans="1:72" s="40" customFormat="1" ht="38.25">
      <c r="A21" s="96">
        <f>SUBTOTAL(3,C$5:$C21)</f>
        <v>17</v>
      </c>
      <c r="B21" s="98" t="s">
        <v>691</v>
      </c>
      <c r="C21" s="98" t="s">
        <v>66</v>
      </c>
      <c r="D21" s="36" t="s">
        <v>293</v>
      </c>
      <c r="E21" s="99" t="s">
        <v>41</v>
      </c>
      <c r="F21" s="98" t="s">
        <v>181</v>
      </c>
      <c r="G21" s="98"/>
      <c r="H21" s="196" t="s">
        <v>52</v>
      </c>
      <c r="I21" s="100" t="s">
        <v>102</v>
      </c>
      <c r="J21" s="100"/>
      <c r="K21" s="308"/>
      <c r="L21" s="100"/>
      <c r="M21" s="32" t="s">
        <v>2642</v>
      </c>
      <c r="N21" s="101"/>
      <c r="O21" s="102">
        <v>500000</v>
      </c>
      <c r="P21" s="102">
        <f t="shared" si="4"/>
        <v>500000</v>
      </c>
      <c r="Q21" s="103">
        <v>41737</v>
      </c>
      <c r="R21" s="104">
        <f t="shared" si="5"/>
        <v>0</v>
      </c>
      <c r="S21" s="105">
        <v>500000</v>
      </c>
      <c r="T21" s="105">
        <f t="shared" si="6"/>
        <v>500000</v>
      </c>
      <c r="U21" s="233">
        <v>41737</v>
      </c>
      <c r="V21" s="106">
        <f t="shared" si="7"/>
        <v>0</v>
      </c>
      <c r="W21" s="102">
        <v>500000</v>
      </c>
      <c r="X21" s="102">
        <f t="shared" si="8"/>
        <v>500000</v>
      </c>
      <c r="Y21" s="103">
        <v>41737</v>
      </c>
      <c r="Z21" s="104">
        <f t="shared" si="9"/>
        <v>0</v>
      </c>
      <c r="AA21" s="105"/>
      <c r="AB21" s="105">
        <f t="shared" si="10"/>
        <v>0</v>
      </c>
      <c r="AC21" s="216"/>
      <c r="AD21" s="106">
        <f t="shared" si="11"/>
        <v>0</v>
      </c>
      <c r="AE21" s="73"/>
      <c r="AF21" s="73">
        <f t="shared" si="12"/>
        <v>0</v>
      </c>
      <c r="AG21" s="124"/>
      <c r="AH21" s="78">
        <f t="shared" si="13"/>
        <v>0</v>
      </c>
      <c r="AI21" s="105"/>
      <c r="AJ21" s="105">
        <f t="shared" si="0"/>
        <v>0</v>
      </c>
      <c r="AK21" s="216"/>
      <c r="AL21" s="105">
        <f t="shared" si="14"/>
        <v>0</v>
      </c>
      <c r="AM21" s="102"/>
      <c r="AN21" s="102">
        <f t="shared" si="1"/>
        <v>0</v>
      </c>
      <c r="AO21" s="107"/>
      <c r="AP21" s="102"/>
      <c r="AQ21" s="105"/>
      <c r="AR21" s="105">
        <f t="shared" si="15"/>
        <v>0</v>
      </c>
      <c r="AS21" s="108"/>
      <c r="AT21" s="105">
        <f t="shared" si="16"/>
        <v>0</v>
      </c>
      <c r="AU21" s="102"/>
      <c r="AV21" s="102">
        <f t="shared" si="17"/>
        <v>0</v>
      </c>
      <c r="AW21" s="107"/>
      <c r="AX21" s="102">
        <f t="shared" si="25"/>
        <v>0</v>
      </c>
      <c r="AY21" s="105"/>
      <c r="AZ21" s="105">
        <f t="shared" si="18"/>
        <v>0</v>
      </c>
      <c r="BA21" s="216"/>
      <c r="BB21" s="105">
        <f t="shared" ref="BB21:BB73" si="27">+AY21-AZ21</f>
        <v>0</v>
      </c>
      <c r="BC21" s="102"/>
      <c r="BD21" s="102">
        <f t="shared" si="19"/>
        <v>0</v>
      </c>
      <c r="BE21" s="142"/>
      <c r="BF21" s="102">
        <f t="shared" si="20"/>
        <v>0</v>
      </c>
      <c r="BG21" s="105"/>
      <c r="BH21" s="76">
        <f t="shared" si="2"/>
        <v>0</v>
      </c>
      <c r="BI21" s="94"/>
      <c r="BJ21" s="105">
        <f t="shared" si="3"/>
        <v>0</v>
      </c>
      <c r="BK21" s="105"/>
      <c r="BL21" s="45">
        <f t="shared" si="21"/>
        <v>0</v>
      </c>
      <c r="BM21" s="94"/>
      <c r="BN21" s="77">
        <f t="shared" si="22"/>
        <v>0</v>
      </c>
      <c r="BO21" s="83">
        <f t="shared" si="23"/>
        <v>0</v>
      </c>
      <c r="BP21" s="98" t="s">
        <v>716</v>
      </c>
      <c r="BQ21" s="98"/>
      <c r="BR21" s="97"/>
    </row>
    <row r="22" spans="1:72" s="40" customFormat="1" ht="38.25">
      <c r="A22" s="96">
        <f>SUBTOTAL(3,C$5:$C22)</f>
        <v>18</v>
      </c>
      <c r="B22" s="180" t="s">
        <v>646</v>
      </c>
      <c r="C22" s="110" t="s">
        <v>55</v>
      </c>
      <c r="D22" s="41" t="s">
        <v>411</v>
      </c>
      <c r="E22" s="99" t="s">
        <v>103</v>
      </c>
      <c r="F22" s="98" t="s">
        <v>182</v>
      </c>
      <c r="G22" s="98"/>
      <c r="H22" s="98" t="s">
        <v>104</v>
      </c>
      <c r="I22" s="111" t="s">
        <v>82</v>
      </c>
      <c r="J22" s="111"/>
      <c r="K22" s="315"/>
      <c r="L22" s="111"/>
      <c r="M22" s="32" t="s">
        <v>2642</v>
      </c>
      <c r="N22" s="101">
        <v>0</v>
      </c>
      <c r="O22" s="102">
        <v>0</v>
      </c>
      <c r="P22" s="102">
        <f t="shared" si="4"/>
        <v>0</v>
      </c>
      <c r="Q22" s="103"/>
      <c r="R22" s="104">
        <f t="shared" si="5"/>
        <v>0</v>
      </c>
      <c r="S22" s="105">
        <v>0</v>
      </c>
      <c r="T22" s="105">
        <f t="shared" si="6"/>
        <v>0</v>
      </c>
      <c r="U22" s="233"/>
      <c r="V22" s="106">
        <f t="shared" si="7"/>
        <v>0</v>
      </c>
      <c r="W22" s="102">
        <v>0</v>
      </c>
      <c r="X22" s="102">
        <f t="shared" si="8"/>
        <v>0</v>
      </c>
      <c r="Y22" s="103"/>
      <c r="Z22" s="104">
        <f t="shared" si="9"/>
        <v>0</v>
      </c>
      <c r="AA22" s="105">
        <v>0</v>
      </c>
      <c r="AB22" s="105">
        <f t="shared" si="10"/>
        <v>0</v>
      </c>
      <c r="AC22" s="216"/>
      <c r="AD22" s="106">
        <f t="shared" si="11"/>
        <v>0</v>
      </c>
      <c r="AE22" s="73">
        <v>0</v>
      </c>
      <c r="AF22" s="73">
        <f t="shared" si="12"/>
        <v>0</v>
      </c>
      <c r="AG22" s="124"/>
      <c r="AH22" s="78">
        <f t="shared" si="13"/>
        <v>0</v>
      </c>
      <c r="AI22" s="105"/>
      <c r="AJ22" s="105">
        <f t="shared" si="0"/>
        <v>0</v>
      </c>
      <c r="AK22" s="216"/>
      <c r="AL22" s="105">
        <f t="shared" si="14"/>
        <v>0</v>
      </c>
      <c r="AM22" s="102"/>
      <c r="AN22" s="102">
        <f t="shared" si="1"/>
        <v>0</v>
      </c>
      <c r="AO22" s="107"/>
      <c r="AP22" s="102">
        <f t="shared" si="24"/>
        <v>0</v>
      </c>
      <c r="AQ22" s="105"/>
      <c r="AR22" s="105">
        <f t="shared" si="15"/>
        <v>0</v>
      </c>
      <c r="AS22" s="108"/>
      <c r="AT22" s="105">
        <f t="shared" si="16"/>
        <v>0</v>
      </c>
      <c r="AU22" s="102"/>
      <c r="AV22" s="102">
        <f t="shared" si="17"/>
        <v>0</v>
      </c>
      <c r="AW22" s="107"/>
      <c r="AX22" s="102">
        <f t="shared" si="25"/>
        <v>0</v>
      </c>
      <c r="AY22" s="105"/>
      <c r="AZ22" s="105">
        <f t="shared" si="18"/>
        <v>0</v>
      </c>
      <c r="BA22" s="216"/>
      <c r="BB22" s="105">
        <f t="shared" si="27"/>
        <v>0</v>
      </c>
      <c r="BC22" s="102"/>
      <c r="BD22" s="102">
        <f t="shared" si="19"/>
        <v>0</v>
      </c>
      <c r="BE22" s="142"/>
      <c r="BF22" s="102">
        <f t="shared" si="20"/>
        <v>0</v>
      </c>
      <c r="BG22" s="105"/>
      <c r="BH22" s="76">
        <f t="shared" si="2"/>
        <v>0</v>
      </c>
      <c r="BI22" s="94"/>
      <c r="BJ22" s="105">
        <f t="shared" si="3"/>
        <v>0</v>
      </c>
      <c r="BK22" s="105"/>
      <c r="BL22" s="45">
        <f t="shared" si="21"/>
        <v>0</v>
      </c>
      <c r="BM22" s="94"/>
      <c r="BN22" s="77">
        <f t="shared" si="22"/>
        <v>0</v>
      </c>
      <c r="BO22" s="83">
        <f t="shared" si="23"/>
        <v>0</v>
      </c>
      <c r="BP22" s="98" t="s">
        <v>716</v>
      </c>
      <c r="BQ22" s="98"/>
      <c r="BR22" s="97"/>
    </row>
    <row r="23" spans="1:72" s="40" customFormat="1" ht="38.25">
      <c r="A23" s="274">
        <f>SUBTOTAL(3,C$5:$C23)</f>
        <v>19</v>
      </c>
      <c r="B23" s="276" t="s">
        <v>1651</v>
      </c>
      <c r="C23" s="276" t="s">
        <v>64</v>
      </c>
      <c r="D23" s="140" t="s">
        <v>410</v>
      </c>
      <c r="E23" s="277" t="s">
        <v>105</v>
      </c>
      <c r="F23" s="276" t="s">
        <v>183</v>
      </c>
      <c r="G23" s="276"/>
      <c r="H23" s="276" t="s">
        <v>106</v>
      </c>
      <c r="I23" s="276" t="s">
        <v>80</v>
      </c>
      <c r="J23" s="385"/>
      <c r="K23" s="386"/>
      <c r="L23" s="385"/>
      <c r="M23" s="140" t="s">
        <v>2637</v>
      </c>
      <c r="N23" s="140"/>
      <c r="O23" s="279">
        <v>1000000</v>
      </c>
      <c r="P23" s="528">
        <f t="shared" si="4"/>
        <v>1000000</v>
      </c>
      <c r="Q23" s="282">
        <v>41829</v>
      </c>
      <c r="R23" s="389">
        <f t="shared" si="5"/>
        <v>0</v>
      </c>
      <c r="S23" s="140">
        <v>1000000</v>
      </c>
      <c r="T23" s="101">
        <f t="shared" si="6"/>
        <v>1000000</v>
      </c>
      <c r="U23" s="282">
        <v>41829</v>
      </c>
      <c r="V23" s="280">
        <f t="shared" si="7"/>
        <v>0</v>
      </c>
      <c r="W23" s="140">
        <v>1000000</v>
      </c>
      <c r="X23" s="101">
        <f t="shared" si="8"/>
        <v>1000000</v>
      </c>
      <c r="Y23" s="140">
        <v>41829</v>
      </c>
      <c r="Z23" s="280">
        <f t="shared" si="9"/>
        <v>0</v>
      </c>
      <c r="AA23" s="140">
        <v>1000000</v>
      </c>
      <c r="AB23" s="101">
        <f t="shared" si="10"/>
        <v>1000000</v>
      </c>
      <c r="AC23" s="140">
        <v>41829</v>
      </c>
      <c r="AD23" s="280">
        <f t="shared" si="11"/>
        <v>0</v>
      </c>
      <c r="AE23" s="140">
        <v>1000000</v>
      </c>
      <c r="AF23" s="101">
        <f t="shared" si="12"/>
        <v>1000000</v>
      </c>
      <c r="AG23" s="140">
        <v>41829</v>
      </c>
      <c r="AH23" s="281">
        <f t="shared" si="13"/>
        <v>0</v>
      </c>
      <c r="AI23" s="101">
        <v>0</v>
      </c>
      <c r="AJ23" s="119">
        <f t="shared" si="0"/>
        <v>0</v>
      </c>
      <c r="AK23" s="282"/>
      <c r="AL23" s="101">
        <f t="shared" si="14"/>
        <v>0</v>
      </c>
      <c r="AM23" s="101">
        <v>0</v>
      </c>
      <c r="AN23" s="101">
        <f t="shared" si="1"/>
        <v>0</v>
      </c>
      <c r="AO23" s="282"/>
      <c r="AP23" s="101">
        <f t="shared" si="24"/>
        <v>0</v>
      </c>
      <c r="AQ23" s="101">
        <v>0</v>
      </c>
      <c r="AR23" s="101">
        <f t="shared" si="15"/>
        <v>0</v>
      </c>
      <c r="AS23" s="140"/>
      <c r="AT23" s="101">
        <f t="shared" si="16"/>
        <v>0</v>
      </c>
      <c r="AU23" s="101">
        <v>0</v>
      </c>
      <c r="AV23" s="101">
        <f t="shared" si="17"/>
        <v>0</v>
      </c>
      <c r="AW23" s="283"/>
      <c r="AX23" s="101">
        <f t="shared" si="25"/>
        <v>0</v>
      </c>
      <c r="AY23" s="101">
        <v>0</v>
      </c>
      <c r="AZ23" s="101">
        <f t="shared" si="18"/>
        <v>0</v>
      </c>
      <c r="BA23" s="283"/>
      <c r="BB23" s="101">
        <f t="shared" si="27"/>
        <v>0</v>
      </c>
      <c r="BC23" s="101"/>
      <c r="BD23" s="101">
        <f t="shared" si="19"/>
        <v>0</v>
      </c>
      <c r="BE23" s="283"/>
      <c r="BF23" s="101">
        <f t="shared" si="20"/>
        <v>0</v>
      </c>
      <c r="BG23" s="101"/>
      <c r="BH23" s="101">
        <f t="shared" si="2"/>
        <v>0</v>
      </c>
      <c r="BI23" s="387"/>
      <c r="BJ23" s="71">
        <f t="shared" si="3"/>
        <v>0</v>
      </c>
      <c r="BK23" s="388"/>
      <c r="BL23" s="119">
        <f t="shared" si="21"/>
        <v>0</v>
      </c>
      <c r="BM23" s="387"/>
      <c r="BN23" s="389">
        <f t="shared" si="22"/>
        <v>0</v>
      </c>
      <c r="BO23" s="389">
        <f t="shared" si="23"/>
        <v>0</v>
      </c>
      <c r="BP23" s="276" t="s">
        <v>716</v>
      </c>
      <c r="BQ23" s="276"/>
      <c r="BR23" s="140"/>
    </row>
    <row r="24" spans="1:72" s="43" customFormat="1" ht="25.5">
      <c r="A24" s="84">
        <f>SUBTOTAL(3,C$5:$C24)</f>
        <v>20</v>
      </c>
      <c r="B24" s="116" t="s">
        <v>647</v>
      </c>
      <c r="C24" s="116" t="s">
        <v>60</v>
      </c>
      <c r="D24" s="37" t="s">
        <v>1412</v>
      </c>
      <c r="E24" s="117" t="s">
        <v>107</v>
      </c>
      <c r="F24" s="116" t="s">
        <v>184</v>
      </c>
      <c r="G24" s="116" t="s">
        <v>272</v>
      </c>
      <c r="H24" s="116" t="s">
        <v>108</v>
      </c>
      <c r="I24" s="116" t="s">
        <v>255</v>
      </c>
      <c r="J24" s="116"/>
      <c r="K24" s="254"/>
      <c r="L24" s="116"/>
      <c r="M24" s="32" t="s">
        <v>2642</v>
      </c>
      <c r="N24" s="101">
        <v>28500000</v>
      </c>
      <c r="O24" s="102">
        <v>1500000</v>
      </c>
      <c r="P24" s="102">
        <f t="shared" si="4"/>
        <v>0</v>
      </c>
      <c r="Q24" s="103"/>
      <c r="R24" s="104">
        <f t="shared" si="5"/>
        <v>1500000</v>
      </c>
      <c r="S24" s="105">
        <v>1500000</v>
      </c>
      <c r="T24" s="105">
        <f t="shared" si="6"/>
        <v>0</v>
      </c>
      <c r="U24" s="233"/>
      <c r="V24" s="106">
        <f t="shared" si="7"/>
        <v>1500000</v>
      </c>
      <c r="W24" s="102">
        <v>1500000</v>
      </c>
      <c r="X24" s="102">
        <f t="shared" si="8"/>
        <v>0</v>
      </c>
      <c r="Y24" s="103"/>
      <c r="Z24" s="104">
        <f t="shared" si="9"/>
        <v>1500000</v>
      </c>
      <c r="AA24" s="105">
        <v>1500000</v>
      </c>
      <c r="AB24" s="105">
        <f t="shared" si="10"/>
        <v>0</v>
      </c>
      <c r="AC24" s="216"/>
      <c r="AD24" s="106">
        <f t="shared" si="11"/>
        <v>1500000</v>
      </c>
      <c r="AE24" s="73">
        <v>1500000</v>
      </c>
      <c r="AF24" s="73">
        <f t="shared" si="12"/>
        <v>0</v>
      </c>
      <c r="AG24" s="124"/>
      <c r="AH24" s="78">
        <f t="shared" si="13"/>
        <v>1500000</v>
      </c>
      <c r="AI24" s="105"/>
      <c r="AJ24" s="105">
        <f t="shared" si="0"/>
        <v>0</v>
      </c>
      <c r="AK24" s="216"/>
      <c r="AL24" s="105">
        <f t="shared" si="14"/>
        <v>0</v>
      </c>
      <c r="AM24" s="102"/>
      <c r="AN24" s="102">
        <f t="shared" si="1"/>
        <v>0</v>
      </c>
      <c r="AO24" s="107"/>
      <c r="AP24" s="102">
        <f t="shared" si="24"/>
        <v>0</v>
      </c>
      <c r="AQ24" s="105"/>
      <c r="AR24" s="105">
        <f t="shared" si="15"/>
        <v>0</v>
      </c>
      <c r="AS24" s="108"/>
      <c r="AT24" s="105">
        <f t="shared" si="16"/>
        <v>0</v>
      </c>
      <c r="AU24" s="102"/>
      <c r="AV24" s="72">
        <f t="shared" si="17"/>
        <v>0</v>
      </c>
      <c r="AW24" s="79"/>
      <c r="AX24" s="72">
        <f t="shared" si="25"/>
        <v>0</v>
      </c>
      <c r="AY24" s="105"/>
      <c r="AZ24" s="76">
        <f t="shared" si="18"/>
        <v>0</v>
      </c>
      <c r="BA24" s="94"/>
      <c r="BB24" s="76">
        <f t="shared" si="27"/>
        <v>0</v>
      </c>
      <c r="BC24" s="102"/>
      <c r="BD24" s="72">
        <f t="shared" si="19"/>
        <v>0</v>
      </c>
      <c r="BE24" s="142"/>
      <c r="BF24" s="72">
        <f t="shared" si="20"/>
        <v>0</v>
      </c>
      <c r="BG24" s="105"/>
      <c r="BH24" s="76">
        <f t="shared" si="2"/>
        <v>0</v>
      </c>
      <c r="BI24" s="94"/>
      <c r="BJ24" s="76">
        <f t="shared" si="3"/>
        <v>0</v>
      </c>
      <c r="BK24" s="105"/>
      <c r="BL24" s="45">
        <f t="shared" si="21"/>
        <v>0</v>
      </c>
      <c r="BM24" s="94"/>
      <c r="BN24" s="77">
        <f t="shared" si="22"/>
        <v>0</v>
      </c>
      <c r="BO24" s="83">
        <f t="shared" si="23"/>
        <v>36000000</v>
      </c>
      <c r="BP24" s="98" t="s">
        <v>716</v>
      </c>
      <c r="BQ24" s="98"/>
      <c r="BR24" s="49"/>
    </row>
    <row r="25" spans="1:72" s="40" customFormat="1" ht="38.25">
      <c r="A25" s="96">
        <f>SUBTOTAL(3,C$5:$C25)</f>
        <v>21</v>
      </c>
      <c r="B25" s="116" t="s">
        <v>647</v>
      </c>
      <c r="C25" s="110" t="s">
        <v>61</v>
      </c>
      <c r="D25" s="1" t="s">
        <v>891</v>
      </c>
      <c r="E25" s="188" t="s">
        <v>109</v>
      </c>
      <c r="F25" s="98" t="s">
        <v>185</v>
      </c>
      <c r="G25" s="185" t="s">
        <v>272</v>
      </c>
      <c r="H25" s="98" t="s">
        <v>110</v>
      </c>
      <c r="I25" s="110" t="s">
        <v>255</v>
      </c>
      <c r="J25" s="110"/>
      <c r="K25" s="314"/>
      <c r="L25" s="110"/>
      <c r="M25" s="32" t="s">
        <v>2642</v>
      </c>
      <c r="N25" s="101">
        <v>22800000</v>
      </c>
      <c r="O25" s="102">
        <v>1200000</v>
      </c>
      <c r="P25" s="102">
        <f t="shared" si="4"/>
        <v>0</v>
      </c>
      <c r="Q25" s="103"/>
      <c r="R25" s="104">
        <f t="shared" si="5"/>
        <v>1200000</v>
      </c>
      <c r="S25" s="105">
        <v>1200000</v>
      </c>
      <c r="T25" s="105">
        <f t="shared" si="6"/>
        <v>0</v>
      </c>
      <c r="U25" s="233"/>
      <c r="V25" s="106">
        <f t="shared" si="7"/>
        <v>1200000</v>
      </c>
      <c r="W25" s="102">
        <v>1200000</v>
      </c>
      <c r="X25" s="102">
        <f t="shared" si="8"/>
        <v>0</v>
      </c>
      <c r="Y25" s="103"/>
      <c r="Z25" s="104">
        <f t="shared" si="9"/>
        <v>1200000</v>
      </c>
      <c r="AA25" s="105">
        <v>1200000</v>
      </c>
      <c r="AB25" s="105">
        <f t="shared" si="10"/>
        <v>0</v>
      </c>
      <c r="AC25" s="216"/>
      <c r="AD25" s="106">
        <f t="shared" si="11"/>
        <v>1200000</v>
      </c>
      <c r="AE25" s="102">
        <v>1200000</v>
      </c>
      <c r="AF25" s="102">
        <f t="shared" si="12"/>
        <v>0</v>
      </c>
      <c r="AG25" s="107"/>
      <c r="AH25" s="143">
        <f t="shared" si="13"/>
        <v>1200000</v>
      </c>
      <c r="AI25" s="105"/>
      <c r="AJ25" s="105">
        <f t="shared" si="0"/>
        <v>0</v>
      </c>
      <c r="AK25" s="216"/>
      <c r="AL25" s="105">
        <f t="shared" si="14"/>
        <v>0</v>
      </c>
      <c r="AM25" s="102"/>
      <c r="AN25" s="102">
        <f t="shared" si="1"/>
        <v>0</v>
      </c>
      <c r="AO25" s="107"/>
      <c r="AP25" s="102">
        <f t="shared" si="24"/>
        <v>0</v>
      </c>
      <c r="AQ25" s="105"/>
      <c r="AR25" s="105">
        <f t="shared" si="15"/>
        <v>0</v>
      </c>
      <c r="AS25" s="108"/>
      <c r="AT25" s="105">
        <f t="shared" si="16"/>
        <v>0</v>
      </c>
      <c r="AU25" s="102"/>
      <c r="AV25" s="102">
        <f t="shared" si="17"/>
        <v>0</v>
      </c>
      <c r="AW25" s="107"/>
      <c r="AX25" s="102">
        <f t="shared" si="25"/>
        <v>0</v>
      </c>
      <c r="AY25" s="105"/>
      <c r="AZ25" s="105">
        <f t="shared" si="18"/>
        <v>0</v>
      </c>
      <c r="BA25" s="216"/>
      <c r="BB25" s="105">
        <f t="shared" si="27"/>
        <v>0</v>
      </c>
      <c r="BC25" s="102"/>
      <c r="BD25" s="102">
        <f t="shared" si="19"/>
        <v>0</v>
      </c>
      <c r="BE25" s="142"/>
      <c r="BF25" s="102">
        <f t="shared" si="20"/>
        <v>0</v>
      </c>
      <c r="BG25" s="105"/>
      <c r="BH25" s="105">
        <f t="shared" si="2"/>
        <v>0</v>
      </c>
      <c r="BI25" s="94"/>
      <c r="BJ25" s="105">
        <f t="shared" si="3"/>
        <v>0</v>
      </c>
      <c r="BK25" s="105"/>
      <c r="BL25" s="45">
        <f t="shared" si="21"/>
        <v>0</v>
      </c>
      <c r="BM25" s="94"/>
      <c r="BN25" s="77">
        <f t="shared" si="22"/>
        <v>0</v>
      </c>
      <c r="BO25" s="83">
        <f t="shared" si="23"/>
        <v>28800000</v>
      </c>
      <c r="BP25" s="98" t="s">
        <v>716</v>
      </c>
      <c r="BQ25" s="98"/>
      <c r="BR25" s="97"/>
    </row>
    <row r="26" spans="1:72" s="40" customFormat="1" ht="38.25">
      <c r="A26" s="96">
        <f>SUBTOTAL(3,C$5:$C26)</f>
        <v>22</v>
      </c>
      <c r="B26" s="98" t="s">
        <v>1468</v>
      </c>
      <c r="C26" s="110" t="s">
        <v>62</v>
      </c>
      <c r="D26" s="36" t="s">
        <v>1367</v>
      </c>
      <c r="E26" s="99" t="s">
        <v>111</v>
      </c>
      <c r="F26" s="185" t="s">
        <v>186</v>
      </c>
      <c r="G26" s="185"/>
      <c r="H26" s="185" t="s">
        <v>112</v>
      </c>
      <c r="I26" s="110" t="s">
        <v>255</v>
      </c>
      <c r="J26" s="110"/>
      <c r="K26" s="314"/>
      <c r="L26" s="110"/>
      <c r="M26" s="32" t="s">
        <v>2642</v>
      </c>
      <c r="N26" s="101">
        <v>13000000</v>
      </c>
      <c r="O26" s="102">
        <v>1000000</v>
      </c>
      <c r="P26" s="102">
        <f t="shared" si="4"/>
        <v>0</v>
      </c>
      <c r="Q26" s="103"/>
      <c r="R26" s="104">
        <f t="shared" si="5"/>
        <v>1000000</v>
      </c>
      <c r="S26" s="105">
        <v>1000000</v>
      </c>
      <c r="T26" s="105">
        <f t="shared" si="6"/>
        <v>0</v>
      </c>
      <c r="U26" s="233"/>
      <c r="V26" s="106">
        <f t="shared" si="7"/>
        <v>1000000</v>
      </c>
      <c r="W26" s="102">
        <v>1000000</v>
      </c>
      <c r="X26" s="102">
        <f t="shared" si="8"/>
        <v>0</v>
      </c>
      <c r="Y26" s="103"/>
      <c r="Z26" s="104">
        <f t="shared" si="9"/>
        <v>1000000</v>
      </c>
      <c r="AA26" s="105">
        <v>1000000</v>
      </c>
      <c r="AB26" s="105">
        <f t="shared" si="10"/>
        <v>0</v>
      </c>
      <c r="AC26" s="216"/>
      <c r="AD26" s="106">
        <f t="shared" si="11"/>
        <v>1000000</v>
      </c>
      <c r="AE26" s="102">
        <v>0</v>
      </c>
      <c r="AF26" s="102">
        <f t="shared" si="12"/>
        <v>0</v>
      </c>
      <c r="AG26" s="107"/>
      <c r="AH26" s="143">
        <f t="shared" si="13"/>
        <v>0</v>
      </c>
      <c r="AI26" s="105"/>
      <c r="AJ26" s="105">
        <f t="shared" si="0"/>
        <v>0</v>
      </c>
      <c r="AK26" s="216"/>
      <c r="AL26" s="105">
        <f t="shared" si="14"/>
        <v>0</v>
      </c>
      <c r="AM26" s="102"/>
      <c r="AN26" s="102">
        <f t="shared" si="1"/>
        <v>0</v>
      </c>
      <c r="AO26" s="107"/>
      <c r="AP26" s="102">
        <f t="shared" si="24"/>
        <v>0</v>
      </c>
      <c r="AQ26" s="105"/>
      <c r="AR26" s="105">
        <f t="shared" si="15"/>
        <v>0</v>
      </c>
      <c r="AS26" s="108"/>
      <c r="AT26" s="105">
        <f t="shared" si="16"/>
        <v>0</v>
      </c>
      <c r="AU26" s="102"/>
      <c r="AV26" s="102">
        <f t="shared" si="17"/>
        <v>0</v>
      </c>
      <c r="AW26" s="107"/>
      <c r="AX26" s="102">
        <f t="shared" si="25"/>
        <v>0</v>
      </c>
      <c r="AY26" s="105"/>
      <c r="AZ26" s="105">
        <f t="shared" si="18"/>
        <v>0</v>
      </c>
      <c r="BA26" s="216"/>
      <c r="BB26" s="105">
        <f t="shared" si="27"/>
        <v>0</v>
      </c>
      <c r="BC26" s="102"/>
      <c r="BD26" s="102">
        <f t="shared" si="19"/>
        <v>0</v>
      </c>
      <c r="BE26" s="142"/>
      <c r="BF26" s="102">
        <f t="shared" si="20"/>
        <v>0</v>
      </c>
      <c r="BG26" s="105"/>
      <c r="BH26" s="105">
        <f t="shared" si="2"/>
        <v>0</v>
      </c>
      <c r="BI26" s="94"/>
      <c r="BJ26" s="105">
        <f t="shared" si="3"/>
        <v>0</v>
      </c>
      <c r="BK26" s="105"/>
      <c r="BL26" s="45">
        <f t="shared" si="21"/>
        <v>0</v>
      </c>
      <c r="BM26" s="94"/>
      <c r="BN26" s="77">
        <f t="shared" si="22"/>
        <v>0</v>
      </c>
      <c r="BO26" s="83">
        <f t="shared" si="23"/>
        <v>17000000</v>
      </c>
      <c r="BP26" s="98" t="s">
        <v>716</v>
      </c>
      <c r="BQ26" s="98"/>
      <c r="BR26" s="97"/>
    </row>
    <row r="27" spans="1:72" s="3" customFormat="1" ht="25.5">
      <c r="A27" s="84">
        <f>SUBTOTAL(3,C$5:$C27)</f>
        <v>23</v>
      </c>
      <c r="B27" s="180" t="s">
        <v>65</v>
      </c>
      <c r="C27" s="110" t="s">
        <v>58</v>
      </c>
      <c r="D27" s="37" t="s">
        <v>1412</v>
      </c>
      <c r="E27" s="99" t="s">
        <v>113</v>
      </c>
      <c r="F27" s="185" t="s">
        <v>187</v>
      </c>
      <c r="G27" s="185" t="s">
        <v>269</v>
      </c>
      <c r="H27" s="185"/>
      <c r="I27" s="110" t="s">
        <v>255</v>
      </c>
      <c r="J27" s="110"/>
      <c r="K27" s="314"/>
      <c r="L27" s="110"/>
      <c r="M27" s="41" t="s">
        <v>56</v>
      </c>
      <c r="N27" s="119"/>
      <c r="O27" s="73"/>
      <c r="P27" s="73">
        <f t="shared" si="4"/>
        <v>0</v>
      </c>
      <c r="Q27" s="74"/>
      <c r="R27" s="75">
        <f t="shared" si="5"/>
        <v>0</v>
      </c>
      <c r="S27" s="45"/>
      <c r="T27" s="45">
        <f t="shared" si="6"/>
        <v>0</v>
      </c>
      <c r="U27" s="232"/>
      <c r="V27" s="77">
        <f t="shared" si="7"/>
        <v>0</v>
      </c>
      <c r="W27" s="73"/>
      <c r="X27" s="73">
        <f t="shared" si="8"/>
        <v>0</v>
      </c>
      <c r="Y27" s="74"/>
      <c r="Z27" s="75">
        <f t="shared" si="9"/>
        <v>0</v>
      </c>
      <c r="AA27" s="45"/>
      <c r="AB27" s="45">
        <f t="shared" si="10"/>
        <v>0</v>
      </c>
      <c r="AC27" s="234"/>
      <c r="AD27" s="77">
        <f t="shared" si="11"/>
        <v>0</v>
      </c>
      <c r="AE27" s="73"/>
      <c r="AF27" s="73">
        <f t="shared" si="12"/>
        <v>0</v>
      </c>
      <c r="AG27" s="124"/>
      <c r="AH27" s="78">
        <f t="shared" si="13"/>
        <v>0</v>
      </c>
      <c r="AI27" s="76"/>
      <c r="AJ27" s="45">
        <f t="shared" si="0"/>
        <v>0</v>
      </c>
      <c r="AK27" s="234"/>
      <c r="AL27" s="76">
        <f t="shared" si="14"/>
        <v>0</v>
      </c>
      <c r="AM27" s="72"/>
      <c r="AN27" s="72">
        <f t="shared" si="1"/>
        <v>0</v>
      </c>
      <c r="AO27" s="79"/>
      <c r="AP27" s="72">
        <f t="shared" si="24"/>
        <v>0</v>
      </c>
      <c r="AQ27" s="76"/>
      <c r="AR27" s="76">
        <f t="shared" si="15"/>
        <v>0</v>
      </c>
      <c r="AS27" s="82"/>
      <c r="AT27" s="76">
        <f t="shared" si="16"/>
        <v>0</v>
      </c>
      <c r="AU27" s="72"/>
      <c r="AV27" s="72">
        <f t="shared" si="17"/>
        <v>0</v>
      </c>
      <c r="AW27" s="79"/>
      <c r="AX27" s="72">
        <f t="shared" si="25"/>
        <v>0</v>
      </c>
      <c r="AY27" s="76"/>
      <c r="AZ27" s="76">
        <f t="shared" si="18"/>
        <v>0</v>
      </c>
      <c r="BA27" s="94"/>
      <c r="BB27" s="76">
        <f t="shared" si="27"/>
        <v>0</v>
      </c>
      <c r="BC27" s="72"/>
      <c r="BD27" s="72">
        <f t="shared" si="19"/>
        <v>0</v>
      </c>
      <c r="BE27" s="129"/>
      <c r="BF27" s="72">
        <f t="shared" si="20"/>
        <v>0</v>
      </c>
      <c r="BG27" s="76"/>
      <c r="BH27" s="76">
        <f t="shared" si="2"/>
        <v>0</v>
      </c>
      <c r="BI27" s="94"/>
      <c r="BJ27" s="76">
        <f t="shared" si="3"/>
        <v>0</v>
      </c>
      <c r="BK27" s="45"/>
      <c r="BL27" s="45">
        <f t="shared" si="21"/>
        <v>0</v>
      </c>
      <c r="BM27" s="94"/>
      <c r="BN27" s="77">
        <f t="shared" si="22"/>
        <v>0</v>
      </c>
      <c r="BO27" s="83">
        <f t="shared" si="23"/>
        <v>0</v>
      </c>
      <c r="BP27" s="98" t="s">
        <v>716</v>
      </c>
      <c r="BQ27" s="98"/>
      <c r="BR27" s="70"/>
    </row>
    <row r="28" spans="1:72" s="3" customFormat="1" ht="25.5">
      <c r="A28" s="84">
        <f>SUBTOTAL(3,C$5:$C28)</f>
        <v>24</v>
      </c>
      <c r="B28" s="180" t="s">
        <v>65</v>
      </c>
      <c r="C28" s="110" t="s">
        <v>59</v>
      </c>
      <c r="D28" s="41" t="s">
        <v>13</v>
      </c>
      <c r="E28" s="99" t="s">
        <v>114</v>
      </c>
      <c r="F28" s="185" t="s">
        <v>115</v>
      </c>
      <c r="G28" s="185" t="s">
        <v>269</v>
      </c>
      <c r="H28" s="185" t="s">
        <v>116</v>
      </c>
      <c r="I28" s="185" t="s">
        <v>256</v>
      </c>
      <c r="J28" s="185"/>
      <c r="K28" s="318"/>
      <c r="L28" s="185"/>
      <c r="M28" s="41" t="s">
        <v>56</v>
      </c>
      <c r="N28" s="119"/>
      <c r="O28" s="73">
        <v>0</v>
      </c>
      <c r="P28" s="73">
        <f t="shared" si="4"/>
        <v>0</v>
      </c>
      <c r="Q28" s="74"/>
      <c r="R28" s="75">
        <f t="shared" si="5"/>
        <v>0</v>
      </c>
      <c r="S28" s="45">
        <v>0</v>
      </c>
      <c r="T28" s="45">
        <f t="shared" si="6"/>
        <v>0</v>
      </c>
      <c r="U28" s="232"/>
      <c r="V28" s="77">
        <f t="shared" si="7"/>
        <v>0</v>
      </c>
      <c r="W28" s="73">
        <v>0</v>
      </c>
      <c r="X28" s="73">
        <f t="shared" si="8"/>
        <v>0</v>
      </c>
      <c r="Y28" s="74"/>
      <c r="Z28" s="75">
        <f t="shared" si="9"/>
        <v>0</v>
      </c>
      <c r="AA28" s="45">
        <v>0</v>
      </c>
      <c r="AB28" s="45">
        <f t="shared" si="10"/>
        <v>0</v>
      </c>
      <c r="AC28" s="234"/>
      <c r="AD28" s="77">
        <f t="shared" si="11"/>
        <v>0</v>
      </c>
      <c r="AE28" s="73">
        <v>0</v>
      </c>
      <c r="AF28" s="73">
        <f t="shared" si="12"/>
        <v>0</v>
      </c>
      <c r="AG28" s="124"/>
      <c r="AH28" s="78">
        <f t="shared" si="13"/>
        <v>0</v>
      </c>
      <c r="AI28" s="76"/>
      <c r="AJ28" s="45">
        <f t="shared" si="0"/>
        <v>0</v>
      </c>
      <c r="AK28" s="234"/>
      <c r="AL28" s="76">
        <f t="shared" si="14"/>
        <v>0</v>
      </c>
      <c r="AM28" s="72"/>
      <c r="AN28" s="72">
        <f t="shared" si="1"/>
        <v>0</v>
      </c>
      <c r="AO28" s="79"/>
      <c r="AP28" s="72">
        <f t="shared" si="24"/>
        <v>0</v>
      </c>
      <c r="AQ28" s="76"/>
      <c r="AR28" s="76">
        <f t="shared" si="15"/>
        <v>0</v>
      </c>
      <c r="AS28" s="82"/>
      <c r="AT28" s="76">
        <f t="shared" si="16"/>
        <v>0</v>
      </c>
      <c r="AU28" s="72"/>
      <c r="AV28" s="72">
        <f t="shared" si="17"/>
        <v>0</v>
      </c>
      <c r="AW28" s="79"/>
      <c r="AX28" s="72">
        <f t="shared" si="25"/>
        <v>0</v>
      </c>
      <c r="AY28" s="76"/>
      <c r="AZ28" s="76">
        <f t="shared" si="18"/>
        <v>0</v>
      </c>
      <c r="BA28" s="94"/>
      <c r="BB28" s="76">
        <f t="shared" si="27"/>
        <v>0</v>
      </c>
      <c r="BC28" s="72"/>
      <c r="BD28" s="72">
        <f t="shared" si="19"/>
        <v>0</v>
      </c>
      <c r="BE28" s="129"/>
      <c r="BF28" s="72">
        <f t="shared" si="20"/>
        <v>0</v>
      </c>
      <c r="BG28" s="76"/>
      <c r="BH28" s="76">
        <f t="shared" si="2"/>
        <v>0</v>
      </c>
      <c r="BI28" s="94"/>
      <c r="BJ28" s="76">
        <f t="shared" si="3"/>
        <v>0</v>
      </c>
      <c r="BK28" s="45"/>
      <c r="BL28" s="45">
        <f t="shared" si="21"/>
        <v>0</v>
      </c>
      <c r="BM28" s="94"/>
      <c r="BN28" s="77">
        <f t="shared" si="22"/>
        <v>0</v>
      </c>
      <c r="BO28" s="83">
        <f t="shared" si="23"/>
        <v>0</v>
      </c>
      <c r="BP28" s="98" t="s">
        <v>716</v>
      </c>
      <c r="BQ28" s="98"/>
      <c r="BR28" s="70"/>
    </row>
    <row r="29" spans="1:72" s="3" customFormat="1" ht="25.5">
      <c r="A29" s="84">
        <f>SUBTOTAL(3,C$5:$C29)</f>
        <v>25</v>
      </c>
      <c r="B29" s="181" t="s">
        <v>63</v>
      </c>
      <c r="C29" s="120" t="s">
        <v>235</v>
      </c>
      <c r="D29" s="1" t="s">
        <v>284</v>
      </c>
      <c r="E29" s="113" t="s">
        <v>117</v>
      </c>
      <c r="F29" s="114" t="s">
        <v>188</v>
      </c>
      <c r="G29" s="114" t="s">
        <v>268</v>
      </c>
      <c r="H29" s="296" t="s">
        <v>118</v>
      </c>
      <c r="I29" s="115" t="s">
        <v>119</v>
      </c>
      <c r="J29" s="115"/>
      <c r="K29" s="317"/>
      <c r="L29" s="115"/>
      <c r="M29" s="1" t="s">
        <v>2637</v>
      </c>
      <c r="N29" s="119"/>
      <c r="O29" s="73">
        <v>1200000</v>
      </c>
      <c r="P29" s="73">
        <f t="shared" si="4"/>
        <v>1200000</v>
      </c>
      <c r="Q29" s="74" t="s">
        <v>2646</v>
      </c>
      <c r="R29" s="75">
        <f t="shared" si="5"/>
        <v>0</v>
      </c>
      <c r="S29" s="45">
        <v>1200000</v>
      </c>
      <c r="T29" s="45">
        <f t="shared" si="6"/>
        <v>1200000</v>
      </c>
      <c r="U29" s="367" t="s">
        <v>2646</v>
      </c>
      <c r="V29" s="77">
        <f t="shared" si="7"/>
        <v>0</v>
      </c>
      <c r="W29" s="73">
        <v>1200000</v>
      </c>
      <c r="X29" s="73">
        <f t="shared" si="8"/>
        <v>1200000</v>
      </c>
      <c r="Y29" s="74" t="s">
        <v>2646</v>
      </c>
      <c r="Z29" s="75">
        <f t="shared" si="9"/>
        <v>0</v>
      </c>
      <c r="AA29" s="45">
        <v>1200000</v>
      </c>
      <c r="AB29" s="45">
        <f t="shared" si="10"/>
        <v>1200000</v>
      </c>
      <c r="AC29" s="234" t="s">
        <v>2646</v>
      </c>
      <c r="AD29" s="77">
        <f t="shared" si="11"/>
        <v>0</v>
      </c>
      <c r="AE29" s="73">
        <v>1200000</v>
      </c>
      <c r="AF29" s="73">
        <f t="shared" si="12"/>
        <v>1200000</v>
      </c>
      <c r="AG29" s="124" t="s">
        <v>2646</v>
      </c>
      <c r="AH29" s="78">
        <f t="shared" si="13"/>
        <v>0</v>
      </c>
      <c r="AI29" s="76">
        <v>1200000</v>
      </c>
      <c r="AJ29" s="45">
        <f t="shared" si="0"/>
        <v>1200000</v>
      </c>
      <c r="AK29" s="234" t="s">
        <v>2646</v>
      </c>
      <c r="AL29" s="76">
        <f t="shared" si="14"/>
        <v>0</v>
      </c>
      <c r="AM29" s="72">
        <v>1200000</v>
      </c>
      <c r="AN29" s="72">
        <f t="shared" si="1"/>
        <v>1200000</v>
      </c>
      <c r="AO29" s="79" t="s">
        <v>2646</v>
      </c>
      <c r="AP29" s="72">
        <f t="shared" si="24"/>
        <v>0</v>
      </c>
      <c r="AQ29" s="76">
        <v>1200000</v>
      </c>
      <c r="AR29" s="76">
        <f t="shared" si="15"/>
        <v>1200000</v>
      </c>
      <c r="AS29" s="82" t="s">
        <v>2646</v>
      </c>
      <c r="AT29" s="76">
        <f t="shared" si="16"/>
        <v>0</v>
      </c>
      <c r="AU29" s="72">
        <v>1200000</v>
      </c>
      <c r="AV29" s="72">
        <f t="shared" si="17"/>
        <v>1200000</v>
      </c>
      <c r="AW29" s="79" t="s">
        <v>2646</v>
      </c>
      <c r="AX29" s="72">
        <f t="shared" si="25"/>
        <v>0</v>
      </c>
      <c r="AY29" s="76">
        <v>1200000</v>
      </c>
      <c r="AZ29" s="76">
        <f t="shared" si="18"/>
        <v>1200000</v>
      </c>
      <c r="BA29" s="94" t="s">
        <v>2646</v>
      </c>
      <c r="BB29" s="76">
        <f t="shared" si="27"/>
        <v>0</v>
      </c>
      <c r="BC29" s="72">
        <v>1200000</v>
      </c>
      <c r="BD29" s="72">
        <f t="shared" si="19"/>
        <v>1200000</v>
      </c>
      <c r="BE29" s="129" t="s">
        <v>2646</v>
      </c>
      <c r="BF29" s="72">
        <f t="shared" si="20"/>
        <v>0</v>
      </c>
      <c r="BG29" s="76">
        <v>1200000</v>
      </c>
      <c r="BH29" s="76">
        <f t="shared" si="2"/>
        <v>1200000</v>
      </c>
      <c r="BI29" s="94" t="s">
        <v>2646</v>
      </c>
      <c r="BJ29" s="76">
        <f t="shared" si="3"/>
        <v>0</v>
      </c>
      <c r="BK29" s="45">
        <v>1200000</v>
      </c>
      <c r="BL29" s="45">
        <f t="shared" si="21"/>
        <v>1200000</v>
      </c>
      <c r="BM29" s="94" t="s">
        <v>2646</v>
      </c>
      <c r="BN29" s="77">
        <f t="shared" si="22"/>
        <v>0</v>
      </c>
      <c r="BO29" s="83">
        <f t="shared" si="23"/>
        <v>0</v>
      </c>
      <c r="BP29" s="120" t="s">
        <v>716</v>
      </c>
      <c r="BQ29" s="120" t="s">
        <v>1969</v>
      </c>
      <c r="BR29" s="70"/>
    </row>
    <row r="30" spans="1:72" s="3" customFormat="1" ht="25.5">
      <c r="A30" s="84">
        <f>SUBTOTAL(3,C$5:$C30)</f>
        <v>26</v>
      </c>
      <c r="B30" s="179"/>
      <c r="C30" s="89" t="s">
        <v>1793</v>
      </c>
      <c r="D30" s="1" t="s">
        <v>13</v>
      </c>
      <c r="E30" s="118" t="s">
        <v>120</v>
      </c>
      <c r="F30" s="2" t="s">
        <v>121</v>
      </c>
      <c r="G30" s="2"/>
      <c r="H30" s="269" t="s">
        <v>122</v>
      </c>
      <c r="I30" s="121" t="s">
        <v>123</v>
      </c>
      <c r="J30" s="121"/>
      <c r="K30" s="319"/>
      <c r="L30" s="121"/>
      <c r="M30" s="32" t="s">
        <v>2642</v>
      </c>
      <c r="N30" s="71">
        <v>0</v>
      </c>
      <c r="O30" s="122">
        <v>900000</v>
      </c>
      <c r="P30" s="73">
        <f t="shared" si="4"/>
        <v>900000</v>
      </c>
      <c r="Q30" s="74" t="s">
        <v>81</v>
      </c>
      <c r="R30" s="75">
        <f t="shared" si="5"/>
        <v>0</v>
      </c>
      <c r="S30" s="123">
        <v>900000</v>
      </c>
      <c r="T30" s="45">
        <f t="shared" si="6"/>
        <v>900000</v>
      </c>
      <c r="U30" s="232" t="s">
        <v>81</v>
      </c>
      <c r="V30" s="77">
        <f t="shared" si="7"/>
        <v>0</v>
      </c>
      <c r="W30" s="122">
        <v>900000</v>
      </c>
      <c r="X30" s="73">
        <f t="shared" si="8"/>
        <v>900000</v>
      </c>
      <c r="Y30" s="74" t="s">
        <v>492</v>
      </c>
      <c r="Z30" s="75">
        <f t="shared" si="9"/>
        <v>0</v>
      </c>
      <c r="AA30" s="123">
        <v>900000</v>
      </c>
      <c r="AB30" s="45">
        <f t="shared" si="10"/>
        <v>900000</v>
      </c>
      <c r="AC30" s="234" t="s">
        <v>81</v>
      </c>
      <c r="AD30" s="77">
        <f t="shared" si="11"/>
        <v>0</v>
      </c>
      <c r="AE30" s="122">
        <v>900000</v>
      </c>
      <c r="AF30" s="73">
        <f t="shared" si="12"/>
        <v>900000</v>
      </c>
      <c r="AG30" s="124" t="s">
        <v>81</v>
      </c>
      <c r="AH30" s="78">
        <f t="shared" si="13"/>
        <v>0</v>
      </c>
      <c r="AI30" s="76">
        <v>900000</v>
      </c>
      <c r="AJ30" s="45">
        <f t="shared" si="0"/>
        <v>900000</v>
      </c>
      <c r="AK30" s="234" t="s">
        <v>81</v>
      </c>
      <c r="AL30" s="76">
        <f t="shared" si="14"/>
        <v>0</v>
      </c>
      <c r="AM30" s="72">
        <v>900000</v>
      </c>
      <c r="AN30" s="72">
        <f t="shared" si="1"/>
        <v>900000</v>
      </c>
      <c r="AO30" s="79" t="s">
        <v>1661</v>
      </c>
      <c r="AP30" s="72">
        <f t="shared" si="24"/>
        <v>0</v>
      </c>
      <c r="AQ30" s="76">
        <v>900000</v>
      </c>
      <c r="AR30" s="76">
        <f t="shared" si="15"/>
        <v>900000</v>
      </c>
      <c r="AS30" s="82" t="s">
        <v>1661</v>
      </c>
      <c r="AT30" s="76">
        <f t="shared" si="16"/>
        <v>0</v>
      </c>
      <c r="AU30" s="72">
        <v>900000</v>
      </c>
      <c r="AV30" s="72">
        <f t="shared" si="17"/>
        <v>900000</v>
      </c>
      <c r="AW30" s="79" t="s">
        <v>1661</v>
      </c>
      <c r="AX30" s="72">
        <f t="shared" si="25"/>
        <v>0</v>
      </c>
      <c r="AY30" s="76">
        <v>900000</v>
      </c>
      <c r="AZ30" s="76">
        <f t="shared" si="18"/>
        <v>900000</v>
      </c>
      <c r="BA30" s="94" t="s">
        <v>2483</v>
      </c>
      <c r="BB30" s="76">
        <f t="shared" si="27"/>
        <v>0</v>
      </c>
      <c r="BC30" s="72">
        <v>900000</v>
      </c>
      <c r="BD30" s="72">
        <f t="shared" si="19"/>
        <v>900000</v>
      </c>
      <c r="BE30" s="129" t="s">
        <v>2483</v>
      </c>
      <c r="BF30" s="72">
        <f t="shared" si="20"/>
        <v>0</v>
      </c>
      <c r="BG30" s="76">
        <v>900000</v>
      </c>
      <c r="BH30" s="76">
        <f t="shared" si="2"/>
        <v>900000</v>
      </c>
      <c r="BI30" s="94" t="s">
        <v>2483</v>
      </c>
      <c r="BJ30" s="76">
        <f t="shared" si="3"/>
        <v>0</v>
      </c>
      <c r="BK30" s="123">
        <v>900000</v>
      </c>
      <c r="BL30" s="45">
        <f t="shared" si="21"/>
        <v>900000</v>
      </c>
      <c r="BM30" s="94" t="s">
        <v>2854</v>
      </c>
      <c r="BN30" s="77">
        <f t="shared" si="22"/>
        <v>0</v>
      </c>
      <c r="BO30" s="83">
        <f t="shared" si="23"/>
        <v>0</v>
      </c>
      <c r="BP30" s="120" t="s">
        <v>716</v>
      </c>
      <c r="BQ30" s="120" t="s">
        <v>1972</v>
      </c>
      <c r="BR30" s="120" t="s">
        <v>257</v>
      </c>
    </row>
    <row r="31" spans="1:72" s="3" customFormat="1" ht="25.5">
      <c r="A31" s="84">
        <f>SUBTOTAL(3,C$5:$C31)</f>
        <v>27</v>
      </c>
      <c r="B31" s="179"/>
      <c r="C31" s="89" t="s">
        <v>1794</v>
      </c>
      <c r="D31" s="1" t="s">
        <v>891</v>
      </c>
      <c r="E31" s="113" t="s">
        <v>124</v>
      </c>
      <c r="F31" s="114" t="s">
        <v>125</v>
      </c>
      <c r="G31" s="114"/>
      <c r="H31" s="114" t="s">
        <v>126</v>
      </c>
      <c r="I31" s="115" t="s">
        <v>127</v>
      </c>
      <c r="J31" s="115"/>
      <c r="K31" s="317"/>
      <c r="L31" s="115"/>
      <c r="M31" s="1" t="s">
        <v>2637</v>
      </c>
      <c r="N31" s="119">
        <v>0</v>
      </c>
      <c r="O31" s="122">
        <v>1300000</v>
      </c>
      <c r="P31" s="73">
        <f t="shared" si="4"/>
        <v>1300000</v>
      </c>
      <c r="Q31" s="74">
        <v>41778</v>
      </c>
      <c r="R31" s="75">
        <f t="shared" si="5"/>
        <v>0</v>
      </c>
      <c r="S31" s="123">
        <v>1400000</v>
      </c>
      <c r="T31" s="45">
        <f t="shared" si="6"/>
        <v>1400000</v>
      </c>
      <c r="U31" s="232">
        <v>41778</v>
      </c>
      <c r="V31" s="77">
        <f t="shared" si="7"/>
        <v>0</v>
      </c>
      <c r="W31" s="122">
        <v>2000000</v>
      </c>
      <c r="X31" s="73">
        <f t="shared" si="8"/>
        <v>2000000</v>
      </c>
      <c r="Y31" s="74">
        <v>41778</v>
      </c>
      <c r="Z31" s="75">
        <f t="shared" si="9"/>
        <v>0</v>
      </c>
      <c r="AA31" s="123">
        <v>1600000</v>
      </c>
      <c r="AB31" s="45">
        <f t="shared" si="10"/>
        <v>1600000</v>
      </c>
      <c r="AC31" s="234">
        <v>41947</v>
      </c>
      <c r="AD31" s="77">
        <f t="shared" si="11"/>
        <v>0</v>
      </c>
      <c r="AE31" s="122">
        <v>1600000</v>
      </c>
      <c r="AF31" s="73">
        <f t="shared" si="12"/>
        <v>1600000</v>
      </c>
      <c r="AG31" s="124">
        <v>41947</v>
      </c>
      <c r="AH31" s="78">
        <f t="shared" si="13"/>
        <v>0</v>
      </c>
      <c r="AI31" s="45">
        <v>2200000</v>
      </c>
      <c r="AJ31" s="45">
        <f t="shared" si="0"/>
        <v>2200000</v>
      </c>
      <c r="AK31" s="234">
        <v>41947</v>
      </c>
      <c r="AL31" s="45">
        <f t="shared" si="14"/>
        <v>0</v>
      </c>
      <c r="AM31" s="73">
        <v>1600000</v>
      </c>
      <c r="AN31" s="73">
        <f t="shared" si="1"/>
        <v>1600000</v>
      </c>
      <c r="AO31" s="124">
        <v>41947</v>
      </c>
      <c r="AP31" s="73">
        <f t="shared" si="24"/>
        <v>0</v>
      </c>
      <c r="AQ31" s="45">
        <v>1100000</v>
      </c>
      <c r="AR31" s="45">
        <f t="shared" si="15"/>
        <v>1100000</v>
      </c>
      <c r="AS31" s="125">
        <v>41947</v>
      </c>
      <c r="AT31" s="45">
        <f t="shared" si="16"/>
        <v>0</v>
      </c>
      <c r="AU31" s="73">
        <v>1300000</v>
      </c>
      <c r="AV31" s="73">
        <f t="shared" si="17"/>
        <v>1300000</v>
      </c>
      <c r="AW31" s="124">
        <v>41947</v>
      </c>
      <c r="AX31" s="73">
        <f t="shared" si="25"/>
        <v>0</v>
      </c>
      <c r="AY31" s="45">
        <v>2200000</v>
      </c>
      <c r="AZ31" s="45">
        <f t="shared" si="18"/>
        <v>2200000</v>
      </c>
      <c r="BA31" s="234">
        <v>42048</v>
      </c>
      <c r="BB31" s="45">
        <f t="shared" si="27"/>
        <v>0</v>
      </c>
      <c r="BC31" s="73">
        <v>1500000</v>
      </c>
      <c r="BD31" s="73">
        <f t="shared" si="19"/>
        <v>1500000</v>
      </c>
      <c r="BE31" s="95">
        <v>42048</v>
      </c>
      <c r="BF31" s="73">
        <f t="shared" si="20"/>
        <v>0</v>
      </c>
      <c r="BG31" s="45">
        <v>2000000</v>
      </c>
      <c r="BH31" s="76">
        <f t="shared" si="2"/>
        <v>2000000</v>
      </c>
      <c r="BI31" s="94">
        <v>42048</v>
      </c>
      <c r="BJ31" s="45">
        <f t="shared" si="3"/>
        <v>0</v>
      </c>
      <c r="BK31" s="123">
        <v>1650000</v>
      </c>
      <c r="BL31" s="45">
        <f t="shared" si="21"/>
        <v>1650000</v>
      </c>
      <c r="BM31" s="94">
        <v>42048</v>
      </c>
      <c r="BN31" s="77">
        <f t="shared" si="22"/>
        <v>0</v>
      </c>
      <c r="BO31" s="83">
        <f t="shared" si="23"/>
        <v>0</v>
      </c>
      <c r="BP31" s="120" t="s">
        <v>256</v>
      </c>
      <c r="BQ31" s="120" t="s">
        <v>1966</v>
      </c>
      <c r="BR31" s="70" t="s">
        <v>1339</v>
      </c>
      <c r="BS31" s="508">
        <f>+O31+S31+W31+AA31+AE31+AI31+AM31+AQ31+AU31+AY31+BC31+BG31</f>
        <v>19800000</v>
      </c>
    </row>
    <row r="32" spans="1:72" s="3" customFormat="1" ht="38.25">
      <c r="A32" s="84">
        <f>SUBTOTAL(3,C$5:$C32)</f>
        <v>28</v>
      </c>
      <c r="B32" s="179"/>
      <c r="C32" s="50" t="s">
        <v>1795</v>
      </c>
      <c r="D32" s="36" t="s">
        <v>128</v>
      </c>
      <c r="E32" s="113" t="s">
        <v>129</v>
      </c>
      <c r="F32" s="114" t="s">
        <v>130</v>
      </c>
      <c r="G32" s="114" t="s">
        <v>273</v>
      </c>
      <c r="H32" s="114" t="s">
        <v>131</v>
      </c>
      <c r="I32" s="115" t="s">
        <v>132</v>
      </c>
      <c r="J32" s="115"/>
      <c r="K32" s="317"/>
      <c r="L32" s="115"/>
      <c r="M32" s="1" t="s">
        <v>2637</v>
      </c>
      <c r="N32" s="119">
        <v>0</v>
      </c>
      <c r="O32" s="122">
        <v>900000</v>
      </c>
      <c r="P32" s="73">
        <f t="shared" si="4"/>
        <v>900000</v>
      </c>
      <c r="Q32" s="74">
        <v>41746</v>
      </c>
      <c r="R32" s="75">
        <f t="shared" si="5"/>
        <v>0</v>
      </c>
      <c r="S32" s="123">
        <v>900000</v>
      </c>
      <c r="T32" s="45">
        <f t="shared" si="6"/>
        <v>900000</v>
      </c>
      <c r="U32" s="232">
        <v>41746</v>
      </c>
      <c r="V32" s="77">
        <f t="shared" si="7"/>
        <v>0</v>
      </c>
      <c r="W32" s="122">
        <v>900000</v>
      </c>
      <c r="X32" s="73">
        <f t="shared" si="8"/>
        <v>900000</v>
      </c>
      <c r="Y32" s="74">
        <v>41746</v>
      </c>
      <c r="Z32" s="75">
        <f t="shared" si="9"/>
        <v>0</v>
      </c>
      <c r="AA32" s="123">
        <v>900000</v>
      </c>
      <c r="AB32" s="45">
        <f t="shared" si="10"/>
        <v>900000</v>
      </c>
      <c r="AC32" s="234" t="s">
        <v>492</v>
      </c>
      <c r="AD32" s="77">
        <f t="shared" si="11"/>
        <v>0</v>
      </c>
      <c r="AE32" s="122">
        <v>900000</v>
      </c>
      <c r="AF32" s="73">
        <f t="shared" si="12"/>
        <v>900000</v>
      </c>
      <c r="AG32" s="124" t="s">
        <v>492</v>
      </c>
      <c r="AH32" s="78">
        <f t="shared" si="13"/>
        <v>0</v>
      </c>
      <c r="AI32" s="45">
        <v>900000</v>
      </c>
      <c r="AJ32" s="45">
        <f t="shared" si="0"/>
        <v>900000</v>
      </c>
      <c r="AK32" s="234" t="s">
        <v>492</v>
      </c>
      <c r="AL32" s="45">
        <f t="shared" si="14"/>
        <v>0</v>
      </c>
      <c r="AM32" s="73">
        <v>900000</v>
      </c>
      <c r="AN32" s="73">
        <f t="shared" si="1"/>
        <v>900000</v>
      </c>
      <c r="AO32" s="124">
        <v>41906</v>
      </c>
      <c r="AP32" s="73">
        <f t="shared" si="24"/>
        <v>0</v>
      </c>
      <c r="AQ32" s="45">
        <v>900000</v>
      </c>
      <c r="AR32" s="45">
        <f t="shared" si="15"/>
        <v>900000</v>
      </c>
      <c r="AS32" s="125">
        <v>41906</v>
      </c>
      <c r="AT32" s="45">
        <f t="shared" si="16"/>
        <v>0</v>
      </c>
      <c r="AU32" s="73">
        <v>900000</v>
      </c>
      <c r="AV32" s="73">
        <f t="shared" si="17"/>
        <v>900000</v>
      </c>
      <c r="AW32" s="124">
        <v>41906</v>
      </c>
      <c r="AX32" s="73">
        <f t="shared" si="25"/>
        <v>0</v>
      </c>
      <c r="AY32" s="45">
        <v>1000000</v>
      </c>
      <c r="AZ32" s="45">
        <f t="shared" si="18"/>
        <v>1000000</v>
      </c>
      <c r="BA32" s="234" t="s">
        <v>2001</v>
      </c>
      <c r="BB32" s="45">
        <f t="shared" si="27"/>
        <v>0</v>
      </c>
      <c r="BC32" s="73">
        <v>1000000</v>
      </c>
      <c r="BD32" s="73">
        <f t="shared" si="19"/>
        <v>1000000</v>
      </c>
      <c r="BE32" s="95" t="s">
        <v>2001</v>
      </c>
      <c r="BF32" s="73">
        <f t="shared" si="20"/>
        <v>0</v>
      </c>
      <c r="BG32" s="45">
        <v>1000000</v>
      </c>
      <c r="BH32" s="76">
        <f t="shared" si="2"/>
        <v>1000000</v>
      </c>
      <c r="BI32" s="94" t="s">
        <v>2001</v>
      </c>
      <c r="BJ32" s="45">
        <f t="shared" si="3"/>
        <v>0</v>
      </c>
      <c r="BK32" s="123">
        <v>1000000</v>
      </c>
      <c r="BL32" s="45">
        <f t="shared" si="21"/>
        <v>1000000</v>
      </c>
      <c r="BM32" s="94" t="s">
        <v>2688</v>
      </c>
      <c r="BN32" s="77">
        <f t="shared" si="22"/>
        <v>0</v>
      </c>
      <c r="BO32" s="83">
        <f t="shared" si="23"/>
        <v>0</v>
      </c>
      <c r="BP32" s="120" t="s">
        <v>716</v>
      </c>
      <c r="BQ32" s="120"/>
      <c r="BR32" s="120" t="s">
        <v>493</v>
      </c>
      <c r="BS32" s="509">
        <f>+BS31/12</f>
        <v>1650000</v>
      </c>
      <c r="BT32" s="3" t="s">
        <v>353</v>
      </c>
    </row>
    <row r="33" spans="1:70" s="3" customFormat="1" ht="38.25">
      <c r="A33" s="84">
        <f>SUBTOTAL(3,C$5:$C33)</f>
        <v>29</v>
      </c>
      <c r="B33" s="179"/>
      <c r="C33" s="50" t="s">
        <v>1796</v>
      </c>
      <c r="D33" s="1" t="s">
        <v>410</v>
      </c>
      <c r="E33" s="113" t="s">
        <v>133</v>
      </c>
      <c r="F33" s="2" t="s">
        <v>165</v>
      </c>
      <c r="G33" s="2" t="s">
        <v>274</v>
      </c>
      <c r="H33" s="269" t="s">
        <v>134</v>
      </c>
      <c r="I33" s="114" t="s">
        <v>135</v>
      </c>
      <c r="J33" s="114"/>
      <c r="K33" s="316"/>
      <c r="L33" s="114"/>
      <c r="M33" s="1" t="s">
        <v>56</v>
      </c>
      <c r="N33" s="119">
        <v>3000000</v>
      </c>
      <c r="O33" s="122">
        <v>1000000</v>
      </c>
      <c r="P33" s="73">
        <f t="shared" si="4"/>
        <v>1000000</v>
      </c>
      <c r="Q33" s="74">
        <v>41772</v>
      </c>
      <c r="R33" s="75">
        <f t="shared" si="5"/>
        <v>0</v>
      </c>
      <c r="S33" s="123">
        <v>1000000</v>
      </c>
      <c r="T33" s="45">
        <f t="shared" si="6"/>
        <v>1000000</v>
      </c>
      <c r="U33" s="232">
        <v>41772</v>
      </c>
      <c r="V33" s="77">
        <f t="shared" si="7"/>
        <v>0</v>
      </c>
      <c r="W33" s="122">
        <v>1000000</v>
      </c>
      <c r="X33" s="73">
        <f t="shared" si="8"/>
        <v>1000000</v>
      </c>
      <c r="Y33" s="74">
        <v>41772</v>
      </c>
      <c r="Z33" s="75">
        <f t="shared" si="9"/>
        <v>0</v>
      </c>
      <c r="AA33" s="123">
        <v>1000000</v>
      </c>
      <c r="AB33" s="45">
        <f t="shared" si="10"/>
        <v>1000000</v>
      </c>
      <c r="AC33" s="234">
        <v>41802</v>
      </c>
      <c r="AD33" s="77">
        <f t="shared" si="11"/>
        <v>0</v>
      </c>
      <c r="AE33" s="122">
        <v>1000000</v>
      </c>
      <c r="AF33" s="73">
        <f t="shared" si="12"/>
        <v>1000000</v>
      </c>
      <c r="AG33" s="124">
        <v>41802</v>
      </c>
      <c r="AH33" s="78">
        <f t="shared" si="13"/>
        <v>0</v>
      </c>
      <c r="AI33" s="76">
        <v>1000000</v>
      </c>
      <c r="AJ33" s="45">
        <f t="shared" si="0"/>
        <v>1000000</v>
      </c>
      <c r="AK33" s="234">
        <v>41829</v>
      </c>
      <c r="AL33" s="76">
        <f t="shared" si="14"/>
        <v>0</v>
      </c>
      <c r="AM33" s="72">
        <v>1000000</v>
      </c>
      <c r="AN33" s="72">
        <f t="shared" si="1"/>
        <v>1000000</v>
      </c>
      <c r="AO33" s="79">
        <v>41865</v>
      </c>
      <c r="AP33" s="72">
        <f t="shared" si="24"/>
        <v>0</v>
      </c>
      <c r="AQ33" s="76">
        <v>1000000</v>
      </c>
      <c r="AR33" s="76">
        <f t="shared" si="15"/>
        <v>1000000</v>
      </c>
      <c r="AS33" s="94">
        <v>41926</v>
      </c>
      <c r="AT33" s="76">
        <f t="shared" si="16"/>
        <v>0</v>
      </c>
      <c r="AU33" s="72">
        <v>1000000</v>
      </c>
      <c r="AV33" s="72">
        <f t="shared" si="17"/>
        <v>1000000</v>
      </c>
      <c r="AW33" s="79">
        <v>41926</v>
      </c>
      <c r="AX33" s="72">
        <f t="shared" si="25"/>
        <v>0</v>
      </c>
      <c r="AY33" s="76">
        <v>1000000</v>
      </c>
      <c r="AZ33" s="76">
        <f t="shared" si="18"/>
        <v>1000000</v>
      </c>
      <c r="BA33" s="94">
        <v>41984</v>
      </c>
      <c r="BB33" s="76">
        <f t="shared" si="27"/>
        <v>0</v>
      </c>
      <c r="BC33" s="72">
        <v>1000000</v>
      </c>
      <c r="BD33" s="72">
        <f t="shared" si="19"/>
        <v>1000000</v>
      </c>
      <c r="BE33" s="79">
        <v>41984</v>
      </c>
      <c r="BF33" s="72">
        <f t="shared" si="20"/>
        <v>0</v>
      </c>
      <c r="BG33" s="76">
        <v>700000</v>
      </c>
      <c r="BH33" s="76">
        <f t="shared" si="2"/>
        <v>700000</v>
      </c>
      <c r="BI33" s="94">
        <v>42024</v>
      </c>
      <c r="BJ33" s="76">
        <f t="shared" si="3"/>
        <v>0</v>
      </c>
      <c r="BK33" s="123">
        <v>1000000</v>
      </c>
      <c r="BL33" s="45">
        <f t="shared" si="21"/>
        <v>1000000</v>
      </c>
      <c r="BM33" s="94">
        <v>42024</v>
      </c>
      <c r="BN33" s="77">
        <f t="shared" si="22"/>
        <v>0</v>
      </c>
      <c r="BO33" s="83">
        <f t="shared" si="23"/>
        <v>3000000</v>
      </c>
      <c r="BP33" s="120" t="s">
        <v>716</v>
      </c>
      <c r="BQ33" s="120" t="s">
        <v>1970</v>
      </c>
      <c r="BR33" s="70"/>
    </row>
    <row r="34" spans="1:70" s="40" customFormat="1" ht="38.25">
      <c r="A34" s="96">
        <f>SUBTOTAL(3,C$5:$C34)</f>
        <v>30</v>
      </c>
      <c r="B34" s="180" t="s">
        <v>1634</v>
      </c>
      <c r="C34" s="64" t="s">
        <v>67</v>
      </c>
      <c r="D34" s="34" t="s">
        <v>9</v>
      </c>
      <c r="E34" s="99" t="s">
        <v>136</v>
      </c>
      <c r="F34" s="185" t="s">
        <v>164</v>
      </c>
      <c r="G34" s="98" t="s">
        <v>274</v>
      </c>
      <c r="H34" s="185" t="s">
        <v>137</v>
      </c>
      <c r="I34" s="185" t="s">
        <v>138</v>
      </c>
      <c r="J34" s="185"/>
      <c r="K34" s="318"/>
      <c r="L34" s="185"/>
      <c r="M34" s="41" t="s">
        <v>56</v>
      </c>
      <c r="N34" s="101"/>
      <c r="O34" s="141">
        <v>500000</v>
      </c>
      <c r="P34" s="102">
        <f t="shared" si="4"/>
        <v>500000</v>
      </c>
      <c r="Q34" s="103">
        <v>41727</v>
      </c>
      <c r="R34" s="104">
        <f t="shared" si="5"/>
        <v>0</v>
      </c>
      <c r="S34" s="187">
        <v>500000</v>
      </c>
      <c r="T34" s="105">
        <f t="shared" si="6"/>
        <v>500000</v>
      </c>
      <c r="U34" s="233">
        <v>41727</v>
      </c>
      <c r="V34" s="106">
        <f t="shared" si="7"/>
        <v>0</v>
      </c>
      <c r="W34" s="141">
        <v>500000</v>
      </c>
      <c r="X34" s="102">
        <f t="shared" si="8"/>
        <v>500000</v>
      </c>
      <c r="Y34" s="103">
        <v>41912</v>
      </c>
      <c r="Z34" s="104">
        <f t="shared" si="9"/>
        <v>0</v>
      </c>
      <c r="AA34" s="187">
        <v>500000</v>
      </c>
      <c r="AB34" s="105">
        <f t="shared" si="10"/>
        <v>500000</v>
      </c>
      <c r="AC34" s="216">
        <v>41912</v>
      </c>
      <c r="AD34" s="106">
        <f t="shared" si="11"/>
        <v>0</v>
      </c>
      <c r="AE34" s="141">
        <v>500000</v>
      </c>
      <c r="AF34" s="102">
        <f t="shared" si="12"/>
        <v>500000</v>
      </c>
      <c r="AG34" s="107">
        <v>41912</v>
      </c>
      <c r="AH34" s="143">
        <f t="shared" si="13"/>
        <v>0</v>
      </c>
      <c r="AI34" s="105">
        <v>500000</v>
      </c>
      <c r="AJ34" s="105">
        <f t="shared" si="0"/>
        <v>500000</v>
      </c>
      <c r="AK34" s="216">
        <v>41912</v>
      </c>
      <c r="AL34" s="105">
        <f t="shared" si="14"/>
        <v>0</v>
      </c>
      <c r="AM34" s="102">
        <v>500000</v>
      </c>
      <c r="AN34" s="102">
        <f t="shared" si="1"/>
        <v>500000</v>
      </c>
      <c r="AO34" s="107">
        <v>41912</v>
      </c>
      <c r="AP34" s="102">
        <f t="shared" si="24"/>
        <v>0</v>
      </c>
      <c r="AQ34" s="105">
        <v>500000</v>
      </c>
      <c r="AR34" s="105">
        <f t="shared" si="15"/>
        <v>500000</v>
      </c>
      <c r="AS34" s="216">
        <v>41912</v>
      </c>
      <c r="AT34" s="105">
        <f t="shared" si="16"/>
        <v>0</v>
      </c>
      <c r="AU34" s="102">
        <v>500000</v>
      </c>
      <c r="AV34" s="102">
        <f>IF(AW34="",0,AU34)</f>
        <v>500000</v>
      </c>
      <c r="AW34" s="107">
        <v>41912</v>
      </c>
      <c r="AX34" s="102">
        <f t="shared" si="25"/>
        <v>0</v>
      </c>
      <c r="AY34" s="105">
        <v>500000</v>
      </c>
      <c r="AZ34" s="105">
        <f>IF(BA34="",0,AY34)</f>
        <v>500000</v>
      </c>
      <c r="BA34" s="216">
        <v>42093</v>
      </c>
      <c r="BB34" s="105">
        <f t="shared" si="27"/>
        <v>0</v>
      </c>
      <c r="BC34" s="102">
        <v>500000</v>
      </c>
      <c r="BD34" s="102">
        <f t="shared" si="19"/>
        <v>500000</v>
      </c>
      <c r="BE34" s="142">
        <v>42093</v>
      </c>
      <c r="BF34" s="102">
        <f t="shared" si="20"/>
        <v>0</v>
      </c>
      <c r="BG34" s="105">
        <v>500000</v>
      </c>
      <c r="BH34" s="105">
        <f t="shared" si="2"/>
        <v>500000</v>
      </c>
      <c r="BI34" s="94">
        <v>42093</v>
      </c>
      <c r="BJ34" s="105">
        <f t="shared" si="3"/>
        <v>0</v>
      </c>
      <c r="BK34" s="187">
        <v>500000</v>
      </c>
      <c r="BL34" s="105">
        <f t="shared" si="21"/>
        <v>500000</v>
      </c>
      <c r="BM34" s="94">
        <v>42093</v>
      </c>
      <c r="BN34" s="106">
        <f t="shared" si="22"/>
        <v>0</v>
      </c>
      <c r="BO34" s="238">
        <f t="shared" si="23"/>
        <v>0</v>
      </c>
      <c r="BP34" s="98" t="s">
        <v>716</v>
      </c>
      <c r="BQ34" s="98"/>
      <c r="BR34" s="97"/>
    </row>
    <row r="35" spans="1:70" s="3" customFormat="1" ht="25.5">
      <c r="A35" s="96">
        <f>SUBTOTAL(3,C$5:$C35)</f>
        <v>31</v>
      </c>
      <c r="B35" s="180" t="s">
        <v>648</v>
      </c>
      <c r="C35" s="64" t="s">
        <v>258</v>
      </c>
      <c r="D35" s="1" t="s">
        <v>315</v>
      </c>
      <c r="E35" s="184">
        <v>312163391</v>
      </c>
      <c r="F35" s="185" t="s">
        <v>139</v>
      </c>
      <c r="G35" s="185" t="s">
        <v>269</v>
      </c>
      <c r="H35" s="185" t="s">
        <v>140</v>
      </c>
      <c r="I35" s="111" t="s">
        <v>141</v>
      </c>
      <c r="J35" s="111"/>
      <c r="K35" s="315"/>
      <c r="L35" s="111"/>
      <c r="M35" s="41" t="s">
        <v>56</v>
      </c>
      <c r="N35" s="71">
        <v>0</v>
      </c>
      <c r="O35" s="73"/>
      <c r="P35" s="73">
        <f t="shared" si="4"/>
        <v>0</v>
      </c>
      <c r="Q35" s="74"/>
      <c r="R35" s="75">
        <f t="shared" si="5"/>
        <v>0</v>
      </c>
      <c r="S35" s="45"/>
      <c r="T35" s="45">
        <f t="shared" si="6"/>
        <v>0</v>
      </c>
      <c r="U35" s="232"/>
      <c r="V35" s="77">
        <f t="shared" si="7"/>
        <v>0</v>
      </c>
      <c r="W35" s="73"/>
      <c r="X35" s="73">
        <f t="shared" si="8"/>
        <v>0</v>
      </c>
      <c r="Y35" s="74"/>
      <c r="Z35" s="75">
        <f t="shared" si="9"/>
        <v>0</v>
      </c>
      <c r="AA35" s="45"/>
      <c r="AB35" s="45">
        <f t="shared" si="10"/>
        <v>0</v>
      </c>
      <c r="AC35" s="234"/>
      <c r="AD35" s="77">
        <f t="shared" si="11"/>
        <v>0</v>
      </c>
      <c r="AE35" s="73"/>
      <c r="AF35" s="73">
        <f t="shared" si="12"/>
        <v>0</v>
      </c>
      <c r="AG35" s="124"/>
      <c r="AH35" s="78">
        <f t="shared" si="13"/>
        <v>0</v>
      </c>
      <c r="AI35" s="76"/>
      <c r="AJ35" s="45">
        <f t="shared" si="0"/>
        <v>0</v>
      </c>
      <c r="AK35" s="234"/>
      <c r="AL35" s="76">
        <f t="shared" si="14"/>
        <v>0</v>
      </c>
      <c r="AM35" s="72"/>
      <c r="AN35" s="72">
        <f t="shared" si="1"/>
        <v>0</v>
      </c>
      <c r="AO35" s="79"/>
      <c r="AP35" s="72">
        <f t="shared" si="24"/>
        <v>0</v>
      </c>
      <c r="AQ35" s="76"/>
      <c r="AR35" s="76">
        <f t="shared" si="15"/>
        <v>0</v>
      </c>
      <c r="AS35" s="82"/>
      <c r="AT35" s="76">
        <f t="shared" si="16"/>
        <v>0</v>
      </c>
      <c r="AU35" s="72"/>
      <c r="AV35" s="72">
        <f t="shared" ref="AV35:AV97" si="28">IF(AW35="",0,AU35)</f>
        <v>0</v>
      </c>
      <c r="AW35" s="129"/>
      <c r="AX35" s="72">
        <f t="shared" si="25"/>
        <v>0</v>
      </c>
      <c r="AY35" s="76"/>
      <c r="AZ35" s="76">
        <f t="shared" ref="AZ35:AZ73" si="29">IF(BA35="",0,AY35)</f>
        <v>0</v>
      </c>
      <c r="BA35" s="87"/>
      <c r="BB35" s="76">
        <f t="shared" si="27"/>
        <v>0</v>
      </c>
      <c r="BC35" s="72"/>
      <c r="BD35" s="72">
        <f t="shared" si="19"/>
        <v>0</v>
      </c>
      <c r="BE35" s="129"/>
      <c r="BF35" s="72">
        <f t="shared" si="20"/>
        <v>0</v>
      </c>
      <c r="BG35" s="76"/>
      <c r="BH35" s="76">
        <f t="shared" si="2"/>
        <v>0</v>
      </c>
      <c r="BI35" s="94"/>
      <c r="BJ35" s="76">
        <f t="shared" si="3"/>
        <v>0</v>
      </c>
      <c r="BK35" s="123"/>
      <c r="BL35" s="45">
        <f t="shared" si="21"/>
        <v>0</v>
      </c>
      <c r="BM35" s="94"/>
      <c r="BN35" s="77">
        <f t="shared" si="22"/>
        <v>0</v>
      </c>
      <c r="BO35" s="83">
        <f t="shared" si="23"/>
        <v>0</v>
      </c>
      <c r="BP35" s="120" t="s">
        <v>716</v>
      </c>
      <c r="BQ35" s="120"/>
      <c r="BR35" s="120" t="s">
        <v>360</v>
      </c>
    </row>
    <row r="36" spans="1:70" s="3" customFormat="1" ht="38.25">
      <c r="A36" s="96">
        <f>SUBTOTAL(3,C$5:$C36)</f>
        <v>32</v>
      </c>
      <c r="B36" s="180" t="s">
        <v>361</v>
      </c>
      <c r="C36" s="64" t="s">
        <v>70</v>
      </c>
      <c r="D36" s="34" t="s">
        <v>9</v>
      </c>
      <c r="E36" s="188" t="s">
        <v>142</v>
      </c>
      <c r="F36" s="98" t="s">
        <v>143</v>
      </c>
      <c r="G36" s="98"/>
      <c r="H36" s="189" t="s">
        <v>144</v>
      </c>
      <c r="I36" s="189" t="s">
        <v>145</v>
      </c>
      <c r="J36" s="189"/>
      <c r="K36" s="320"/>
      <c r="L36" s="189"/>
      <c r="M36" s="32" t="s">
        <v>2642</v>
      </c>
      <c r="N36" s="101"/>
      <c r="O36" s="141">
        <v>800000</v>
      </c>
      <c r="P36" s="102">
        <f t="shared" si="4"/>
        <v>800000</v>
      </c>
      <c r="Q36" s="103">
        <v>41911</v>
      </c>
      <c r="R36" s="104">
        <f t="shared" si="5"/>
        <v>0</v>
      </c>
      <c r="S36" s="187">
        <v>800000</v>
      </c>
      <c r="T36" s="105">
        <f t="shared" si="6"/>
        <v>800000</v>
      </c>
      <c r="U36" s="233">
        <v>41911</v>
      </c>
      <c r="V36" s="106">
        <f t="shared" si="7"/>
        <v>0</v>
      </c>
      <c r="W36" s="141">
        <v>800000</v>
      </c>
      <c r="X36" s="102">
        <f t="shared" si="8"/>
        <v>800000</v>
      </c>
      <c r="Y36" s="103">
        <v>41911</v>
      </c>
      <c r="Z36" s="104">
        <f t="shared" si="9"/>
        <v>0</v>
      </c>
      <c r="AA36" s="187"/>
      <c r="AB36" s="105">
        <f t="shared" si="10"/>
        <v>0</v>
      </c>
      <c r="AC36" s="216"/>
      <c r="AD36" s="106">
        <f t="shared" si="11"/>
        <v>0</v>
      </c>
      <c r="AE36" s="141"/>
      <c r="AF36" s="102">
        <f t="shared" si="12"/>
        <v>0</v>
      </c>
      <c r="AG36" s="107"/>
      <c r="AH36" s="143">
        <f t="shared" si="13"/>
        <v>0</v>
      </c>
      <c r="AI36" s="105"/>
      <c r="AJ36" s="105">
        <f t="shared" si="0"/>
        <v>0</v>
      </c>
      <c r="AK36" s="216"/>
      <c r="AL36" s="105">
        <f t="shared" si="14"/>
        <v>0</v>
      </c>
      <c r="AM36" s="102"/>
      <c r="AN36" s="102">
        <f t="shared" si="1"/>
        <v>0</v>
      </c>
      <c r="AO36" s="107"/>
      <c r="AP36" s="102">
        <f t="shared" si="24"/>
        <v>0</v>
      </c>
      <c r="AQ36" s="105"/>
      <c r="AR36" s="105">
        <f t="shared" si="15"/>
        <v>0</v>
      </c>
      <c r="AS36" s="108"/>
      <c r="AT36" s="105">
        <f t="shared" si="16"/>
        <v>0</v>
      </c>
      <c r="AU36" s="102"/>
      <c r="AV36" s="102">
        <f t="shared" si="28"/>
        <v>0</v>
      </c>
      <c r="AW36" s="142"/>
      <c r="AX36" s="102">
        <f t="shared" si="25"/>
        <v>0</v>
      </c>
      <c r="AY36" s="105"/>
      <c r="AZ36" s="105">
        <f t="shared" si="29"/>
        <v>0</v>
      </c>
      <c r="BA36" s="217"/>
      <c r="BB36" s="105">
        <f t="shared" si="27"/>
        <v>0</v>
      </c>
      <c r="BC36" s="102"/>
      <c r="BD36" s="102">
        <f t="shared" si="19"/>
        <v>0</v>
      </c>
      <c r="BE36" s="142"/>
      <c r="BF36" s="102">
        <f t="shared" si="20"/>
        <v>0</v>
      </c>
      <c r="BG36" s="105"/>
      <c r="BH36" s="76">
        <f t="shared" si="2"/>
        <v>0</v>
      </c>
      <c r="BI36" s="94"/>
      <c r="BJ36" s="105">
        <f t="shared" si="3"/>
        <v>0</v>
      </c>
      <c r="BK36" s="187"/>
      <c r="BL36" s="45">
        <f t="shared" si="21"/>
        <v>0</v>
      </c>
      <c r="BM36" s="94"/>
      <c r="BN36" s="77">
        <f t="shared" si="22"/>
        <v>0</v>
      </c>
      <c r="BO36" s="83">
        <f t="shared" si="23"/>
        <v>0</v>
      </c>
      <c r="BP36" s="98" t="s">
        <v>1336</v>
      </c>
      <c r="BQ36" s="98"/>
      <c r="BR36" s="97"/>
    </row>
    <row r="37" spans="1:70" s="3" customFormat="1" ht="51">
      <c r="A37" s="84">
        <f>SUBTOTAL(3,C$5:$C37)</f>
        <v>33</v>
      </c>
      <c r="B37" s="180" t="s">
        <v>361</v>
      </c>
      <c r="C37" s="64" t="s">
        <v>71</v>
      </c>
      <c r="D37" s="34" t="s">
        <v>9</v>
      </c>
      <c r="E37" s="188" t="s">
        <v>146</v>
      </c>
      <c r="F37" s="98" t="s">
        <v>163</v>
      </c>
      <c r="G37" s="98"/>
      <c r="H37" s="189" t="s">
        <v>147</v>
      </c>
      <c r="I37" s="189" t="s">
        <v>388</v>
      </c>
      <c r="J37" s="189"/>
      <c r="K37" s="320"/>
      <c r="L37" s="189"/>
      <c r="M37" s="32" t="s">
        <v>2642</v>
      </c>
      <c r="N37" s="101"/>
      <c r="O37" s="141">
        <v>800000</v>
      </c>
      <c r="P37" s="102">
        <f t="shared" si="4"/>
        <v>800000</v>
      </c>
      <c r="Q37" s="103">
        <v>41911</v>
      </c>
      <c r="R37" s="104">
        <f t="shared" si="5"/>
        <v>0</v>
      </c>
      <c r="S37" s="187">
        <v>800000</v>
      </c>
      <c r="T37" s="105">
        <f t="shared" si="6"/>
        <v>800000</v>
      </c>
      <c r="U37" s="233">
        <v>41911</v>
      </c>
      <c r="V37" s="106">
        <f t="shared" si="7"/>
        <v>0</v>
      </c>
      <c r="W37" s="141">
        <v>800000</v>
      </c>
      <c r="X37" s="102">
        <f t="shared" si="8"/>
        <v>800000</v>
      </c>
      <c r="Y37" s="103">
        <v>41911</v>
      </c>
      <c r="Z37" s="104">
        <f t="shared" si="9"/>
        <v>0</v>
      </c>
      <c r="AA37" s="187"/>
      <c r="AB37" s="105">
        <f t="shared" si="10"/>
        <v>0</v>
      </c>
      <c r="AC37" s="216"/>
      <c r="AD37" s="106">
        <f t="shared" si="11"/>
        <v>0</v>
      </c>
      <c r="AE37" s="141"/>
      <c r="AF37" s="102">
        <f t="shared" si="12"/>
        <v>0</v>
      </c>
      <c r="AG37" s="107"/>
      <c r="AH37" s="143">
        <f t="shared" si="13"/>
        <v>0</v>
      </c>
      <c r="AI37" s="105"/>
      <c r="AJ37" s="105">
        <f t="shared" si="0"/>
        <v>0</v>
      </c>
      <c r="AK37" s="216"/>
      <c r="AL37" s="105">
        <f t="shared" si="14"/>
        <v>0</v>
      </c>
      <c r="AM37" s="102"/>
      <c r="AN37" s="102">
        <f t="shared" si="1"/>
        <v>0</v>
      </c>
      <c r="AO37" s="107"/>
      <c r="AP37" s="102">
        <f t="shared" si="24"/>
        <v>0</v>
      </c>
      <c r="AQ37" s="105"/>
      <c r="AR37" s="105">
        <f t="shared" si="15"/>
        <v>0</v>
      </c>
      <c r="AS37" s="108"/>
      <c r="AT37" s="105">
        <f t="shared" si="16"/>
        <v>0</v>
      </c>
      <c r="AU37" s="102"/>
      <c r="AV37" s="102">
        <f t="shared" si="28"/>
        <v>0</v>
      </c>
      <c r="AW37" s="142"/>
      <c r="AX37" s="102">
        <f t="shared" si="25"/>
        <v>0</v>
      </c>
      <c r="AY37" s="105"/>
      <c r="AZ37" s="105">
        <f t="shared" si="29"/>
        <v>0</v>
      </c>
      <c r="BA37" s="217"/>
      <c r="BB37" s="105">
        <f t="shared" si="27"/>
        <v>0</v>
      </c>
      <c r="BC37" s="102"/>
      <c r="BD37" s="102">
        <f t="shared" si="19"/>
        <v>0</v>
      </c>
      <c r="BE37" s="142"/>
      <c r="BF37" s="102">
        <f t="shared" si="20"/>
        <v>0</v>
      </c>
      <c r="BG37" s="105"/>
      <c r="BH37" s="76">
        <f t="shared" si="2"/>
        <v>0</v>
      </c>
      <c r="BI37" s="94"/>
      <c r="BJ37" s="105">
        <f t="shared" si="3"/>
        <v>0</v>
      </c>
      <c r="BK37" s="187"/>
      <c r="BL37" s="45">
        <f t="shared" si="21"/>
        <v>0</v>
      </c>
      <c r="BM37" s="94"/>
      <c r="BN37" s="77">
        <f t="shared" si="22"/>
        <v>0</v>
      </c>
      <c r="BO37" s="83">
        <f t="shared" si="23"/>
        <v>0</v>
      </c>
      <c r="BP37" s="98" t="s">
        <v>1336</v>
      </c>
      <c r="BQ37" s="98"/>
      <c r="BR37" s="70"/>
    </row>
    <row r="38" spans="1:70" s="3" customFormat="1" ht="38.25">
      <c r="A38" s="84">
        <f>SUBTOTAL(3,C$5:$C38)</f>
        <v>34</v>
      </c>
      <c r="B38" s="179"/>
      <c r="C38" s="89" t="s">
        <v>72</v>
      </c>
      <c r="D38" s="1" t="s">
        <v>13</v>
      </c>
      <c r="E38" s="113" t="s">
        <v>148</v>
      </c>
      <c r="F38" s="2" t="s">
        <v>162</v>
      </c>
      <c r="G38" s="2" t="s">
        <v>268</v>
      </c>
      <c r="H38" s="297" t="s">
        <v>149</v>
      </c>
      <c r="I38" s="114"/>
      <c r="J38" s="114"/>
      <c r="K38" s="316"/>
      <c r="L38" s="114"/>
      <c r="M38" s="1" t="s">
        <v>2637</v>
      </c>
      <c r="N38" s="71">
        <v>0</v>
      </c>
      <c r="O38" s="122">
        <v>1000000</v>
      </c>
      <c r="P38" s="73">
        <f t="shared" si="4"/>
        <v>1000000</v>
      </c>
      <c r="Q38" s="74" t="s">
        <v>2646</v>
      </c>
      <c r="R38" s="75">
        <f t="shared" si="5"/>
        <v>0</v>
      </c>
      <c r="S38" s="123">
        <v>1000000</v>
      </c>
      <c r="T38" s="45">
        <f t="shared" si="6"/>
        <v>1000000</v>
      </c>
      <c r="U38" s="367" t="s">
        <v>2646</v>
      </c>
      <c r="V38" s="77">
        <f t="shared" si="7"/>
        <v>0</v>
      </c>
      <c r="W38" s="122">
        <v>1000000</v>
      </c>
      <c r="X38" s="73">
        <f t="shared" si="8"/>
        <v>1000000</v>
      </c>
      <c r="Y38" s="74" t="s">
        <v>2646</v>
      </c>
      <c r="Z38" s="75">
        <f t="shared" si="9"/>
        <v>0</v>
      </c>
      <c r="AA38" s="123">
        <v>1000000</v>
      </c>
      <c r="AB38" s="45">
        <f t="shared" si="10"/>
        <v>1000000</v>
      </c>
      <c r="AC38" s="234" t="s">
        <v>2646</v>
      </c>
      <c r="AD38" s="77">
        <f t="shared" si="11"/>
        <v>0</v>
      </c>
      <c r="AE38" s="122">
        <v>1000000</v>
      </c>
      <c r="AF38" s="73">
        <f t="shared" si="12"/>
        <v>1000000</v>
      </c>
      <c r="AG38" s="124" t="s">
        <v>2646</v>
      </c>
      <c r="AH38" s="78">
        <f t="shared" si="13"/>
        <v>0</v>
      </c>
      <c r="AI38" s="76">
        <v>1000000</v>
      </c>
      <c r="AJ38" s="45">
        <f t="shared" si="0"/>
        <v>1000000</v>
      </c>
      <c r="AK38" s="234" t="s">
        <v>2646</v>
      </c>
      <c r="AL38" s="76">
        <f t="shared" si="14"/>
        <v>0</v>
      </c>
      <c r="AM38" s="72">
        <v>1000000</v>
      </c>
      <c r="AN38" s="72">
        <f t="shared" si="1"/>
        <v>1000000</v>
      </c>
      <c r="AO38" s="79" t="s">
        <v>2646</v>
      </c>
      <c r="AP38" s="72">
        <f t="shared" si="24"/>
        <v>0</v>
      </c>
      <c r="AQ38" s="76">
        <v>1000000</v>
      </c>
      <c r="AR38" s="76">
        <f t="shared" si="15"/>
        <v>1000000</v>
      </c>
      <c r="AS38" s="82" t="s">
        <v>2646</v>
      </c>
      <c r="AT38" s="76">
        <f t="shared" si="16"/>
        <v>0</v>
      </c>
      <c r="AU38" s="72">
        <v>1000000</v>
      </c>
      <c r="AV38" s="72">
        <f t="shared" si="28"/>
        <v>1000000</v>
      </c>
      <c r="AW38" s="129" t="s">
        <v>2646</v>
      </c>
      <c r="AX38" s="72">
        <f t="shared" si="25"/>
        <v>0</v>
      </c>
      <c r="AY38" s="76">
        <v>1000000</v>
      </c>
      <c r="AZ38" s="76">
        <f t="shared" si="29"/>
        <v>1000000</v>
      </c>
      <c r="BA38" s="365" t="s">
        <v>2646</v>
      </c>
      <c r="BB38" s="76">
        <f t="shared" si="27"/>
        <v>0</v>
      </c>
      <c r="BC38" s="72">
        <v>1000000</v>
      </c>
      <c r="BD38" s="72">
        <f t="shared" si="19"/>
        <v>1000000</v>
      </c>
      <c r="BE38" s="129" t="s">
        <v>2646</v>
      </c>
      <c r="BF38" s="72">
        <f t="shared" si="20"/>
        <v>0</v>
      </c>
      <c r="BG38" s="76">
        <v>1000000</v>
      </c>
      <c r="BH38" s="76">
        <f t="shared" si="2"/>
        <v>1000000</v>
      </c>
      <c r="BI38" s="94" t="s">
        <v>2646</v>
      </c>
      <c r="BJ38" s="76">
        <f t="shared" si="3"/>
        <v>0</v>
      </c>
      <c r="BK38" s="123">
        <v>1000000</v>
      </c>
      <c r="BL38" s="45">
        <f t="shared" si="21"/>
        <v>1000000</v>
      </c>
      <c r="BM38" s="94" t="s">
        <v>2646</v>
      </c>
      <c r="BN38" s="77">
        <f t="shared" si="22"/>
        <v>0</v>
      </c>
      <c r="BO38" s="83">
        <f t="shared" si="23"/>
        <v>0</v>
      </c>
      <c r="BP38" s="120" t="s">
        <v>716</v>
      </c>
      <c r="BQ38" s="120" t="s">
        <v>1972</v>
      </c>
      <c r="BR38" s="70"/>
    </row>
    <row r="39" spans="1:70" s="3" customFormat="1" ht="25.5">
      <c r="A39" s="84">
        <f>SUBTOTAL(3,C$5:$C39)</f>
        <v>35</v>
      </c>
      <c r="B39" s="179"/>
      <c r="C39" s="89" t="s">
        <v>1797</v>
      </c>
      <c r="D39" s="37" t="s">
        <v>1412</v>
      </c>
      <c r="E39" s="113" t="s">
        <v>150</v>
      </c>
      <c r="F39" s="2" t="s">
        <v>151</v>
      </c>
      <c r="G39" s="2"/>
      <c r="H39" s="269" t="s">
        <v>152</v>
      </c>
      <c r="I39" s="130" t="s">
        <v>153</v>
      </c>
      <c r="J39" s="130"/>
      <c r="K39" s="321"/>
      <c r="L39" s="130"/>
      <c r="M39" s="32" t="s">
        <v>2642</v>
      </c>
      <c r="N39" s="71"/>
      <c r="O39" s="122">
        <v>800000</v>
      </c>
      <c r="P39" s="73">
        <f t="shared" si="4"/>
        <v>800000</v>
      </c>
      <c r="Q39" s="74">
        <v>41849</v>
      </c>
      <c r="R39" s="75">
        <f t="shared" si="5"/>
        <v>0</v>
      </c>
      <c r="S39" s="123">
        <v>800000</v>
      </c>
      <c r="T39" s="45">
        <f t="shared" si="6"/>
        <v>800000</v>
      </c>
      <c r="U39" s="232">
        <v>41849</v>
      </c>
      <c r="V39" s="77">
        <f t="shared" si="7"/>
        <v>0</v>
      </c>
      <c r="W39" s="122">
        <v>800000</v>
      </c>
      <c r="X39" s="73">
        <f t="shared" si="8"/>
        <v>800000</v>
      </c>
      <c r="Y39" s="74">
        <v>41849</v>
      </c>
      <c r="Z39" s="75">
        <f t="shared" si="9"/>
        <v>0</v>
      </c>
      <c r="AA39" s="123">
        <v>800000</v>
      </c>
      <c r="AB39" s="45">
        <f t="shared" si="10"/>
        <v>800000</v>
      </c>
      <c r="AC39" s="234">
        <v>41849</v>
      </c>
      <c r="AD39" s="77">
        <f t="shared" si="11"/>
        <v>0</v>
      </c>
      <c r="AE39" s="122">
        <v>800000</v>
      </c>
      <c r="AF39" s="73">
        <f t="shared" si="12"/>
        <v>800000</v>
      </c>
      <c r="AG39" s="124">
        <v>41849</v>
      </c>
      <c r="AH39" s="78">
        <f t="shared" si="13"/>
        <v>0</v>
      </c>
      <c r="AI39" s="76">
        <v>800000</v>
      </c>
      <c r="AJ39" s="45">
        <f t="shared" si="0"/>
        <v>800000</v>
      </c>
      <c r="AK39" s="234">
        <v>41849</v>
      </c>
      <c r="AL39" s="76">
        <f t="shared" si="14"/>
        <v>0</v>
      </c>
      <c r="AM39" s="72">
        <v>800000</v>
      </c>
      <c r="AN39" s="72">
        <f t="shared" si="1"/>
        <v>800000</v>
      </c>
      <c r="AO39" s="79">
        <v>41979</v>
      </c>
      <c r="AP39" s="72">
        <f t="shared" si="24"/>
        <v>0</v>
      </c>
      <c r="AQ39" s="76">
        <v>800000</v>
      </c>
      <c r="AR39" s="76">
        <f t="shared" si="15"/>
        <v>800000</v>
      </c>
      <c r="AS39" s="87">
        <v>41979</v>
      </c>
      <c r="AT39" s="76">
        <f t="shared" si="16"/>
        <v>0</v>
      </c>
      <c r="AU39" s="72">
        <v>800000</v>
      </c>
      <c r="AV39" s="72">
        <f t="shared" si="28"/>
        <v>800000</v>
      </c>
      <c r="AW39" s="129">
        <v>41979</v>
      </c>
      <c r="AX39" s="72">
        <f t="shared" si="25"/>
        <v>0</v>
      </c>
      <c r="AY39" s="76">
        <v>800000</v>
      </c>
      <c r="AZ39" s="76">
        <f t="shared" si="29"/>
        <v>800000</v>
      </c>
      <c r="BA39" s="87">
        <v>41979</v>
      </c>
      <c r="BB39" s="76">
        <f t="shared" si="27"/>
        <v>0</v>
      </c>
      <c r="BC39" s="72">
        <v>1000000</v>
      </c>
      <c r="BD39" s="72">
        <f t="shared" si="19"/>
        <v>1000000</v>
      </c>
      <c r="BE39" s="129">
        <v>41979</v>
      </c>
      <c r="BF39" s="72">
        <f t="shared" si="20"/>
        <v>0</v>
      </c>
      <c r="BG39" s="76">
        <v>1000000</v>
      </c>
      <c r="BH39" s="76">
        <f t="shared" si="2"/>
        <v>1000000</v>
      </c>
      <c r="BI39" s="94">
        <v>42026</v>
      </c>
      <c r="BJ39" s="76">
        <f t="shared" si="3"/>
        <v>0</v>
      </c>
      <c r="BK39" s="123">
        <v>1000000</v>
      </c>
      <c r="BL39" s="45">
        <f t="shared" si="21"/>
        <v>1000000</v>
      </c>
      <c r="BM39" s="94">
        <v>42026</v>
      </c>
      <c r="BN39" s="77">
        <f t="shared" si="22"/>
        <v>0</v>
      </c>
      <c r="BO39" s="83">
        <f t="shared" si="23"/>
        <v>0</v>
      </c>
      <c r="BP39" s="120" t="s">
        <v>716</v>
      </c>
      <c r="BQ39" s="120" t="s">
        <v>1970</v>
      </c>
      <c r="BR39" s="70" t="s">
        <v>1997</v>
      </c>
    </row>
    <row r="40" spans="1:70" s="3" customFormat="1" ht="25.5">
      <c r="A40" s="84">
        <f>SUBTOTAL(3,C$5:$C40)</f>
        <v>36</v>
      </c>
      <c r="B40" s="179"/>
      <c r="C40" s="50" t="s">
        <v>1798</v>
      </c>
      <c r="D40" s="37" t="s">
        <v>1412</v>
      </c>
      <c r="E40" s="131" t="s">
        <v>189</v>
      </c>
      <c r="F40" s="50" t="s">
        <v>190</v>
      </c>
      <c r="G40" s="50"/>
      <c r="H40" s="50"/>
      <c r="I40" s="132" t="s">
        <v>381</v>
      </c>
      <c r="J40" s="132"/>
      <c r="K40" s="322"/>
      <c r="L40" s="132"/>
      <c r="M40" s="46" t="s">
        <v>236</v>
      </c>
      <c r="N40" s="119"/>
      <c r="O40" s="122">
        <v>1000000</v>
      </c>
      <c r="P40" s="73">
        <f t="shared" si="4"/>
        <v>1000000</v>
      </c>
      <c r="Q40" s="74">
        <v>41809</v>
      </c>
      <c r="R40" s="75">
        <f t="shared" si="5"/>
        <v>0</v>
      </c>
      <c r="S40" s="123">
        <v>1000000</v>
      </c>
      <c r="T40" s="45">
        <f t="shared" si="6"/>
        <v>1000000</v>
      </c>
      <c r="U40" s="232">
        <v>41809</v>
      </c>
      <c r="V40" s="77">
        <f t="shared" si="7"/>
        <v>0</v>
      </c>
      <c r="W40" s="122">
        <v>1000000</v>
      </c>
      <c r="X40" s="73">
        <f t="shared" si="8"/>
        <v>1000000</v>
      </c>
      <c r="Y40" s="74">
        <v>41809</v>
      </c>
      <c r="Z40" s="75">
        <f t="shared" si="9"/>
        <v>0</v>
      </c>
      <c r="AA40" s="123">
        <v>1000000</v>
      </c>
      <c r="AB40" s="45">
        <f t="shared" si="10"/>
        <v>1000000</v>
      </c>
      <c r="AC40" s="234">
        <v>41809</v>
      </c>
      <c r="AD40" s="77">
        <f t="shared" si="11"/>
        <v>0</v>
      </c>
      <c r="AE40" s="122">
        <v>1000000</v>
      </c>
      <c r="AF40" s="73">
        <f t="shared" si="12"/>
        <v>1000000</v>
      </c>
      <c r="AG40" s="124">
        <v>41944</v>
      </c>
      <c r="AH40" s="78">
        <f t="shared" si="13"/>
        <v>0</v>
      </c>
      <c r="AI40" s="45">
        <v>1000000</v>
      </c>
      <c r="AJ40" s="45">
        <f t="shared" si="0"/>
        <v>1000000</v>
      </c>
      <c r="AK40" s="234">
        <v>41944</v>
      </c>
      <c r="AL40" s="45">
        <f t="shared" si="14"/>
        <v>0</v>
      </c>
      <c r="AM40" s="73">
        <v>1000000</v>
      </c>
      <c r="AN40" s="73">
        <f t="shared" si="1"/>
        <v>1000000</v>
      </c>
      <c r="AO40" s="124">
        <v>41944</v>
      </c>
      <c r="AP40" s="73">
        <f t="shared" si="24"/>
        <v>0</v>
      </c>
      <c r="AQ40" s="45">
        <v>1000000</v>
      </c>
      <c r="AR40" s="45">
        <f t="shared" si="15"/>
        <v>1000000</v>
      </c>
      <c r="AS40" s="125">
        <v>41944</v>
      </c>
      <c r="AT40" s="45">
        <f t="shared" si="16"/>
        <v>0</v>
      </c>
      <c r="AU40" s="73">
        <v>1000000</v>
      </c>
      <c r="AV40" s="73">
        <f t="shared" si="28"/>
        <v>1000000</v>
      </c>
      <c r="AW40" s="95">
        <v>41944</v>
      </c>
      <c r="AX40" s="73">
        <f t="shared" si="25"/>
        <v>0</v>
      </c>
      <c r="AY40" s="45">
        <v>1000000</v>
      </c>
      <c r="AZ40" s="45">
        <f t="shared" si="29"/>
        <v>1000000</v>
      </c>
      <c r="BA40" s="125">
        <v>42047</v>
      </c>
      <c r="BB40" s="45">
        <f t="shared" si="27"/>
        <v>0</v>
      </c>
      <c r="BC40" s="73">
        <v>1000000</v>
      </c>
      <c r="BD40" s="73">
        <f t="shared" si="19"/>
        <v>1000000</v>
      </c>
      <c r="BE40" s="95">
        <v>42047</v>
      </c>
      <c r="BF40" s="73">
        <f t="shared" si="20"/>
        <v>0</v>
      </c>
      <c r="BG40" s="45">
        <v>1000000</v>
      </c>
      <c r="BH40" s="76">
        <f t="shared" si="2"/>
        <v>1000000</v>
      </c>
      <c r="BI40" s="94">
        <v>42047</v>
      </c>
      <c r="BJ40" s="45">
        <f t="shared" si="3"/>
        <v>0</v>
      </c>
      <c r="BK40" s="123">
        <v>1000000</v>
      </c>
      <c r="BL40" s="45">
        <f t="shared" si="21"/>
        <v>1000000</v>
      </c>
      <c r="BM40" s="94">
        <v>42047</v>
      </c>
      <c r="BN40" s="77">
        <f t="shared" si="22"/>
        <v>0</v>
      </c>
      <c r="BO40" s="83">
        <f t="shared" si="23"/>
        <v>0</v>
      </c>
      <c r="BP40" s="120" t="s">
        <v>716</v>
      </c>
      <c r="BQ40" s="120" t="s">
        <v>1970</v>
      </c>
      <c r="BR40" s="70"/>
    </row>
    <row r="41" spans="1:70" s="40" customFormat="1" ht="25.5">
      <c r="A41" s="96">
        <f>SUBTOTAL(3,C$5:$C41)</f>
        <v>37</v>
      </c>
      <c r="B41" s="180" t="s">
        <v>1350</v>
      </c>
      <c r="C41" s="64" t="s">
        <v>75</v>
      </c>
      <c r="D41" s="36" t="s">
        <v>1367</v>
      </c>
      <c r="E41" s="172" t="s">
        <v>221</v>
      </c>
      <c r="F41" s="64" t="s">
        <v>222</v>
      </c>
      <c r="G41" s="64"/>
      <c r="H41" s="64" t="s">
        <v>223</v>
      </c>
      <c r="I41" s="110" t="s">
        <v>255</v>
      </c>
      <c r="J41" s="110"/>
      <c r="K41" s="314"/>
      <c r="L41" s="110"/>
      <c r="M41" s="41" t="s">
        <v>236</v>
      </c>
      <c r="N41" s="101"/>
      <c r="O41" s="141"/>
      <c r="P41" s="102">
        <f t="shared" si="4"/>
        <v>0</v>
      </c>
      <c r="Q41" s="103"/>
      <c r="R41" s="104">
        <f t="shared" si="5"/>
        <v>0</v>
      </c>
      <c r="S41" s="187"/>
      <c r="T41" s="105">
        <f t="shared" si="6"/>
        <v>0</v>
      </c>
      <c r="U41" s="233"/>
      <c r="V41" s="106">
        <f t="shared" si="7"/>
        <v>0</v>
      </c>
      <c r="W41" s="141"/>
      <c r="X41" s="102">
        <f t="shared" si="8"/>
        <v>0</v>
      </c>
      <c r="Y41" s="103"/>
      <c r="Z41" s="104">
        <f t="shared" si="9"/>
        <v>0</v>
      </c>
      <c r="AA41" s="187"/>
      <c r="AB41" s="105">
        <f t="shared" si="10"/>
        <v>0</v>
      </c>
      <c r="AC41" s="216"/>
      <c r="AD41" s="106">
        <f t="shared" si="11"/>
        <v>0</v>
      </c>
      <c r="AE41" s="141"/>
      <c r="AF41" s="102">
        <f t="shared" si="12"/>
        <v>0</v>
      </c>
      <c r="AG41" s="107"/>
      <c r="AH41" s="143">
        <f t="shared" si="13"/>
        <v>0</v>
      </c>
      <c r="AI41" s="105"/>
      <c r="AJ41" s="105">
        <f t="shared" si="0"/>
        <v>0</v>
      </c>
      <c r="AK41" s="216"/>
      <c r="AL41" s="105">
        <f t="shared" si="14"/>
        <v>0</v>
      </c>
      <c r="AM41" s="102"/>
      <c r="AN41" s="102">
        <f t="shared" si="1"/>
        <v>0</v>
      </c>
      <c r="AO41" s="107"/>
      <c r="AP41" s="102">
        <f t="shared" si="24"/>
        <v>0</v>
      </c>
      <c r="AQ41" s="105"/>
      <c r="AR41" s="105">
        <f t="shared" si="15"/>
        <v>0</v>
      </c>
      <c r="AS41" s="108"/>
      <c r="AT41" s="105">
        <f t="shared" si="16"/>
        <v>0</v>
      </c>
      <c r="AU41" s="102"/>
      <c r="AV41" s="102">
        <f t="shared" si="28"/>
        <v>0</v>
      </c>
      <c r="AW41" s="142"/>
      <c r="AX41" s="102">
        <f t="shared" si="25"/>
        <v>0</v>
      </c>
      <c r="AY41" s="105"/>
      <c r="AZ41" s="105">
        <f t="shared" si="29"/>
        <v>0</v>
      </c>
      <c r="BA41" s="217"/>
      <c r="BB41" s="105">
        <f t="shared" si="27"/>
        <v>0</v>
      </c>
      <c r="BC41" s="102"/>
      <c r="BD41" s="102">
        <f t="shared" si="19"/>
        <v>0</v>
      </c>
      <c r="BE41" s="142"/>
      <c r="BF41" s="102">
        <f t="shared" si="20"/>
        <v>0</v>
      </c>
      <c r="BG41" s="105"/>
      <c r="BH41" s="76">
        <f t="shared" si="2"/>
        <v>0</v>
      </c>
      <c r="BI41" s="94"/>
      <c r="BJ41" s="105">
        <f t="shared" si="3"/>
        <v>0</v>
      </c>
      <c r="BK41" s="187"/>
      <c r="BL41" s="45">
        <f t="shared" si="21"/>
        <v>0</v>
      </c>
      <c r="BM41" s="94"/>
      <c r="BN41" s="77">
        <f t="shared" si="22"/>
        <v>0</v>
      </c>
      <c r="BO41" s="83">
        <f t="shared" si="23"/>
        <v>0</v>
      </c>
      <c r="BP41" s="98" t="s">
        <v>716</v>
      </c>
      <c r="BQ41" s="98"/>
      <c r="BR41" s="97"/>
    </row>
    <row r="42" spans="1:70" s="3" customFormat="1" ht="25.5">
      <c r="A42" s="84">
        <f>SUBTOTAL(3,C$5:$C42)</f>
        <v>38</v>
      </c>
      <c r="B42" s="180" t="s">
        <v>68</v>
      </c>
      <c r="C42" s="64" t="s">
        <v>74</v>
      </c>
      <c r="D42" s="34" t="s">
        <v>9</v>
      </c>
      <c r="E42" s="172" t="s">
        <v>228</v>
      </c>
      <c r="F42" s="64" t="s">
        <v>229</v>
      </c>
      <c r="G42" s="64"/>
      <c r="H42" s="64" t="s">
        <v>230</v>
      </c>
      <c r="I42" s="110"/>
      <c r="J42" s="110"/>
      <c r="K42" s="314"/>
      <c r="L42" s="110"/>
      <c r="M42" s="41" t="s">
        <v>236</v>
      </c>
      <c r="N42" s="101"/>
      <c r="O42" s="102"/>
      <c r="P42" s="102">
        <f t="shared" si="4"/>
        <v>0</v>
      </c>
      <c r="Q42" s="103"/>
      <c r="R42" s="104">
        <f t="shared" si="5"/>
        <v>0</v>
      </c>
      <c r="S42" s="105"/>
      <c r="T42" s="105">
        <f t="shared" si="6"/>
        <v>0</v>
      </c>
      <c r="U42" s="233"/>
      <c r="V42" s="106">
        <f t="shared" si="7"/>
        <v>0</v>
      </c>
      <c r="W42" s="102"/>
      <c r="X42" s="102">
        <f t="shared" si="8"/>
        <v>0</v>
      </c>
      <c r="Y42" s="103"/>
      <c r="Z42" s="104">
        <f t="shared" si="9"/>
        <v>0</v>
      </c>
      <c r="AA42" s="105"/>
      <c r="AB42" s="105">
        <f t="shared" si="10"/>
        <v>0</v>
      </c>
      <c r="AC42" s="216"/>
      <c r="AD42" s="106">
        <f t="shared" si="11"/>
        <v>0</v>
      </c>
      <c r="AE42" s="102"/>
      <c r="AF42" s="102">
        <f t="shared" si="12"/>
        <v>0</v>
      </c>
      <c r="AG42" s="107"/>
      <c r="AH42" s="143">
        <f t="shared" si="13"/>
        <v>0</v>
      </c>
      <c r="AI42" s="105"/>
      <c r="AJ42" s="105">
        <f t="shared" si="0"/>
        <v>0</v>
      </c>
      <c r="AK42" s="216"/>
      <c r="AL42" s="105">
        <f t="shared" si="14"/>
        <v>0</v>
      </c>
      <c r="AM42" s="102"/>
      <c r="AN42" s="102">
        <f t="shared" si="1"/>
        <v>0</v>
      </c>
      <c r="AO42" s="107"/>
      <c r="AP42" s="102">
        <f t="shared" si="24"/>
        <v>0</v>
      </c>
      <c r="AQ42" s="105"/>
      <c r="AR42" s="105">
        <f t="shared" si="15"/>
        <v>0</v>
      </c>
      <c r="AS42" s="108"/>
      <c r="AT42" s="105">
        <f t="shared" si="16"/>
        <v>0</v>
      </c>
      <c r="AU42" s="102"/>
      <c r="AV42" s="102">
        <f t="shared" si="28"/>
        <v>0</v>
      </c>
      <c r="AW42" s="142"/>
      <c r="AX42" s="102">
        <f t="shared" si="25"/>
        <v>0</v>
      </c>
      <c r="AY42" s="105"/>
      <c r="AZ42" s="105">
        <f t="shared" si="29"/>
        <v>0</v>
      </c>
      <c r="BA42" s="217"/>
      <c r="BB42" s="105">
        <f t="shared" si="27"/>
        <v>0</v>
      </c>
      <c r="BC42" s="102"/>
      <c r="BD42" s="102">
        <f t="shared" si="19"/>
        <v>0</v>
      </c>
      <c r="BE42" s="142"/>
      <c r="BF42" s="102">
        <f t="shared" si="20"/>
        <v>0</v>
      </c>
      <c r="BG42" s="105"/>
      <c r="BH42" s="76">
        <f t="shared" si="2"/>
        <v>0</v>
      </c>
      <c r="BI42" s="94"/>
      <c r="BJ42" s="105">
        <f t="shared" si="3"/>
        <v>0</v>
      </c>
      <c r="BK42" s="187"/>
      <c r="BL42" s="45">
        <f t="shared" si="21"/>
        <v>0</v>
      </c>
      <c r="BM42" s="94"/>
      <c r="BN42" s="77">
        <f t="shared" si="22"/>
        <v>0</v>
      </c>
      <c r="BO42" s="83">
        <f t="shared" si="23"/>
        <v>0</v>
      </c>
      <c r="BP42" s="98" t="s">
        <v>1336</v>
      </c>
      <c r="BQ42" s="98"/>
      <c r="BR42" s="97"/>
    </row>
    <row r="43" spans="1:70" s="3" customFormat="1" ht="25.5">
      <c r="A43" s="84">
        <f>SUBTOTAL(3,C$5:$C43)</f>
        <v>39</v>
      </c>
      <c r="B43" s="179"/>
      <c r="C43" s="89" t="s">
        <v>1799</v>
      </c>
      <c r="D43" s="37" t="s">
        <v>1412</v>
      </c>
      <c r="E43" s="113" t="s">
        <v>154</v>
      </c>
      <c r="F43" s="114" t="s">
        <v>155</v>
      </c>
      <c r="G43" s="114"/>
      <c r="H43" s="296" t="s">
        <v>156</v>
      </c>
      <c r="I43" s="114" t="s">
        <v>76</v>
      </c>
      <c r="J43" s="114" t="s">
        <v>359</v>
      </c>
      <c r="K43" s="316"/>
      <c r="L43" s="114"/>
      <c r="M43" s="1" t="s">
        <v>56</v>
      </c>
      <c r="N43" s="71">
        <v>0</v>
      </c>
      <c r="O43" s="122">
        <v>500000</v>
      </c>
      <c r="P43" s="73">
        <f t="shared" si="4"/>
        <v>500000</v>
      </c>
      <c r="Q43" s="74">
        <v>41741</v>
      </c>
      <c r="R43" s="75">
        <f t="shared" si="5"/>
        <v>0</v>
      </c>
      <c r="S43" s="123">
        <v>500000</v>
      </c>
      <c r="T43" s="45">
        <f t="shared" si="6"/>
        <v>500000</v>
      </c>
      <c r="U43" s="232">
        <v>41741</v>
      </c>
      <c r="V43" s="77">
        <f t="shared" si="7"/>
        <v>0</v>
      </c>
      <c r="W43" s="122">
        <v>500000</v>
      </c>
      <c r="X43" s="73">
        <f t="shared" si="8"/>
        <v>500000</v>
      </c>
      <c r="Y43" s="74">
        <v>41899</v>
      </c>
      <c r="Z43" s="75">
        <f t="shared" si="9"/>
        <v>0</v>
      </c>
      <c r="AA43" s="123">
        <v>500000</v>
      </c>
      <c r="AB43" s="45">
        <f t="shared" si="10"/>
        <v>500000</v>
      </c>
      <c r="AC43" s="234">
        <v>41899</v>
      </c>
      <c r="AD43" s="77">
        <f t="shared" si="11"/>
        <v>0</v>
      </c>
      <c r="AE43" s="122">
        <v>500000</v>
      </c>
      <c r="AF43" s="73">
        <f t="shared" si="12"/>
        <v>500000</v>
      </c>
      <c r="AG43" s="124">
        <v>41899</v>
      </c>
      <c r="AH43" s="78">
        <f t="shared" si="13"/>
        <v>0</v>
      </c>
      <c r="AI43" s="76">
        <v>500000</v>
      </c>
      <c r="AJ43" s="45">
        <f t="shared" si="0"/>
        <v>500000</v>
      </c>
      <c r="AK43" s="234">
        <v>41899</v>
      </c>
      <c r="AL43" s="76">
        <f t="shared" si="14"/>
        <v>0</v>
      </c>
      <c r="AM43" s="72">
        <v>500000</v>
      </c>
      <c r="AN43" s="72">
        <f t="shared" si="1"/>
        <v>500000</v>
      </c>
      <c r="AO43" s="79">
        <v>42046</v>
      </c>
      <c r="AP43" s="72">
        <f t="shared" si="24"/>
        <v>0</v>
      </c>
      <c r="AQ43" s="76">
        <v>500000</v>
      </c>
      <c r="AR43" s="76">
        <f t="shared" si="15"/>
        <v>500000</v>
      </c>
      <c r="AS43" s="80">
        <v>42046</v>
      </c>
      <c r="AT43" s="76">
        <f t="shared" si="16"/>
        <v>0</v>
      </c>
      <c r="AU43" s="72">
        <v>500000</v>
      </c>
      <c r="AV43" s="72">
        <f>IF(AW43="",0,AU43)</f>
        <v>500000</v>
      </c>
      <c r="AW43" s="129">
        <v>42046</v>
      </c>
      <c r="AX43" s="72">
        <f t="shared" si="25"/>
        <v>0</v>
      </c>
      <c r="AY43" s="76">
        <v>500000</v>
      </c>
      <c r="AZ43" s="76">
        <f t="shared" si="29"/>
        <v>500000</v>
      </c>
      <c r="BA43" s="87">
        <v>42046</v>
      </c>
      <c r="BB43" s="76">
        <f t="shared" si="27"/>
        <v>0</v>
      </c>
      <c r="BC43" s="72">
        <v>500000</v>
      </c>
      <c r="BD43" s="72">
        <f t="shared" si="19"/>
        <v>500000</v>
      </c>
      <c r="BE43" s="129">
        <v>42046</v>
      </c>
      <c r="BF43" s="72">
        <f t="shared" si="20"/>
        <v>0</v>
      </c>
      <c r="BG43" s="76">
        <v>500000</v>
      </c>
      <c r="BH43" s="76">
        <f t="shared" si="2"/>
        <v>500000</v>
      </c>
      <c r="BI43" s="94">
        <v>42046</v>
      </c>
      <c r="BJ43" s="76">
        <f t="shared" si="3"/>
        <v>0</v>
      </c>
      <c r="BK43" s="123">
        <v>500000</v>
      </c>
      <c r="BL43" s="45">
        <f t="shared" si="21"/>
        <v>500000</v>
      </c>
      <c r="BM43" s="94">
        <v>42046</v>
      </c>
      <c r="BN43" s="77">
        <f t="shared" si="22"/>
        <v>0</v>
      </c>
      <c r="BO43" s="83">
        <f t="shared" si="23"/>
        <v>0</v>
      </c>
      <c r="BP43" s="120" t="s">
        <v>716</v>
      </c>
      <c r="BQ43" s="120" t="s">
        <v>1970</v>
      </c>
      <c r="BR43" s="70"/>
    </row>
    <row r="44" spans="1:70" s="40" customFormat="1" ht="38.25">
      <c r="A44" s="96">
        <f>SUBTOTAL(3,C$5:$C44)</f>
        <v>40</v>
      </c>
      <c r="B44" s="180" t="s">
        <v>1967</v>
      </c>
      <c r="C44" s="64" t="s">
        <v>73</v>
      </c>
      <c r="D44" s="114" t="s">
        <v>12</v>
      </c>
      <c r="E44" s="99" t="s">
        <v>157</v>
      </c>
      <c r="F44" s="185" t="s">
        <v>166</v>
      </c>
      <c r="G44" s="185"/>
      <c r="H44" s="185" t="s">
        <v>158</v>
      </c>
      <c r="I44" s="111" t="s">
        <v>159</v>
      </c>
      <c r="J44" s="111"/>
      <c r="K44" s="315"/>
      <c r="L44" s="111"/>
      <c r="M44" s="1" t="s">
        <v>2637</v>
      </c>
      <c r="N44" s="101">
        <v>2500000</v>
      </c>
      <c r="O44" s="141">
        <v>500000</v>
      </c>
      <c r="P44" s="102">
        <f t="shared" si="4"/>
        <v>0</v>
      </c>
      <c r="Q44" s="103"/>
      <c r="R44" s="104">
        <f t="shared" si="5"/>
        <v>500000</v>
      </c>
      <c r="S44" s="187">
        <v>500000</v>
      </c>
      <c r="T44" s="105">
        <f t="shared" si="6"/>
        <v>0</v>
      </c>
      <c r="U44" s="233"/>
      <c r="V44" s="106">
        <f t="shared" si="7"/>
        <v>500000</v>
      </c>
      <c r="W44" s="141">
        <v>500000</v>
      </c>
      <c r="X44" s="102">
        <f t="shared" si="8"/>
        <v>0</v>
      </c>
      <c r="Y44" s="103"/>
      <c r="Z44" s="104">
        <f t="shared" si="9"/>
        <v>500000</v>
      </c>
      <c r="AA44" s="187">
        <v>500000</v>
      </c>
      <c r="AB44" s="105">
        <f t="shared" si="10"/>
        <v>0</v>
      </c>
      <c r="AC44" s="216"/>
      <c r="AD44" s="106">
        <f t="shared" si="11"/>
        <v>500000</v>
      </c>
      <c r="AE44" s="141">
        <v>0</v>
      </c>
      <c r="AF44" s="102">
        <f t="shared" si="12"/>
        <v>0</v>
      </c>
      <c r="AG44" s="107"/>
      <c r="AH44" s="143">
        <f t="shared" si="13"/>
        <v>0</v>
      </c>
      <c r="AI44" s="105">
        <v>0</v>
      </c>
      <c r="AJ44" s="105">
        <f t="shared" si="0"/>
        <v>0</v>
      </c>
      <c r="AK44" s="216"/>
      <c r="AL44" s="105">
        <f t="shared" si="14"/>
        <v>0</v>
      </c>
      <c r="AM44" s="102">
        <v>0</v>
      </c>
      <c r="AN44" s="102">
        <f t="shared" si="1"/>
        <v>0</v>
      </c>
      <c r="AO44" s="107"/>
      <c r="AP44" s="102">
        <f t="shared" si="24"/>
        <v>0</v>
      </c>
      <c r="AQ44" s="105">
        <v>0</v>
      </c>
      <c r="AR44" s="105">
        <f t="shared" si="15"/>
        <v>0</v>
      </c>
      <c r="AS44" s="108"/>
      <c r="AT44" s="105">
        <f t="shared" si="16"/>
        <v>0</v>
      </c>
      <c r="AU44" s="102">
        <v>0</v>
      </c>
      <c r="AV44" s="102">
        <f t="shared" si="28"/>
        <v>0</v>
      </c>
      <c r="AW44" s="142"/>
      <c r="AX44" s="102">
        <f t="shared" si="25"/>
        <v>0</v>
      </c>
      <c r="AY44" s="105">
        <v>0</v>
      </c>
      <c r="AZ44" s="105">
        <f t="shared" si="29"/>
        <v>0</v>
      </c>
      <c r="BA44" s="217"/>
      <c r="BB44" s="105">
        <f t="shared" si="27"/>
        <v>0</v>
      </c>
      <c r="BC44" s="102"/>
      <c r="BD44" s="102">
        <f t="shared" si="19"/>
        <v>0</v>
      </c>
      <c r="BE44" s="142"/>
      <c r="BF44" s="102">
        <f t="shared" si="20"/>
        <v>0</v>
      </c>
      <c r="BG44" s="105"/>
      <c r="BH44" s="105">
        <f t="shared" si="2"/>
        <v>0</v>
      </c>
      <c r="BI44" s="94"/>
      <c r="BJ44" s="105">
        <f t="shared" si="3"/>
        <v>0</v>
      </c>
      <c r="BK44" s="187"/>
      <c r="BL44" s="105">
        <f t="shared" si="21"/>
        <v>0</v>
      </c>
      <c r="BM44" s="94"/>
      <c r="BN44" s="106">
        <f t="shared" si="22"/>
        <v>0</v>
      </c>
      <c r="BO44" s="83">
        <f t="shared" si="23"/>
        <v>4500000</v>
      </c>
      <c r="BP44" s="98" t="s">
        <v>716</v>
      </c>
      <c r="BQ44" s="98"/>
      <c r="BR44" s="97"/>
    </row>
    <row r="45" spans="1:70" s="40" customFormat="1" ht="38.25">
      <c r="A45" s="96">
        <f>SUBTOTAL(3,C$5:$C45)</f>
        <v>41</v>
      </c>
      <c r="B45" s="180" t="s">
        <v>1491</v>
      </c>
      <c r="C45" s="64" t="s">
        <v>337</v>
      </c>
      <c r="D45" s="39"/>
      <c r="E45" s="99"/>
      <c r="F45" s="185"/>
      <c r="G45" s="185"/>
      <c r="H45" s="185"/>
      <c r="I45" s="111"/>
      <c r="J45" s="111"/>
      <c r="K45" s="315"/>
      <c r="L45" s="111"/>
      <c r="M45" s="1" t="s">
        <v>2637</v>
      </c>
      <c r="N45" s="101">
        <v>0</v>
      </c>
      <c r="O45" s="141">
        <v>500000</v>
      </c>
      <c r="P45" s="102">
        <f t="shared" si="4"/>
        <v>500000</v>
      </c>
      <c r="Q45" s="103">
        <v>41855</v>
      </c>
      <c r="R45" s="104">
        <f t="shared" si="5"/>
        <v>0</v>
      </c>
      <c r="S45" s="187">
        <v>500000</v>
      </c>
      <c r="T45" s="105">
        <f t="shared" si="6"/>
        <v>500000</v>
      </c>
      <c r="U45" s="233">
        <v>41855</v>
      </c>
      <c r="V45" s="106">
        <f t="shared" si="7"/>
        <v>0</v>
      </c>
      <c r="W45" s="141">
        <v>500000</v>
      </c>
      <c r="X45" s="102">
        <f t="shared" si="8"/>
        <v>0</v>
      </c>
      <c r="Y45" s="103"/>
      <c r="Z45" s="104">
        <f t="shared" si="9"/>
        <v>500000</v>
      </c>
      <c r="AA45" s="187">
        <v>500000</v>
      </c>
      <c r="AB45" s="105">
        <f t="shared" si="10"/>
        <v>0</v>
      </c>
      <c r="AC45" s="216"/>
      <c r="AD45" s="106">
        <f t="shared" si="11"/>
        <v>500000</v>
      </c>
      <c r="AE45" s="141">
        <v>500000</v>
      </c>
      <c r="AF45" s="102">
        <f t="shared" si="12"/>
        <v>0</v>
      </c>
      <c r="AG45" s="107"/>
      <c r="AH45" s="143">
        <f t="shared" si="13"/>
        <v>500000</v>
      </c>
      <c r="AI45" s="105">
        <v>500000</v>
      </c>
      <c r="AJ45" s="105">
        <f t="shared" si="0"/>
        <v>0</v>
      </c>
      <c r="AK45" s="216"/>
      <c r="AL45" s="105">
        <f t="shared" si="14"/>
        <v>500000</v>
      </c>
      <c r="AM45" s="102">
        <v>0</v>
      </c>
      <c r="AN45" s="102">
        <f t="shared" si="1"/>
        <v>0</v>
      </c>
      <c r="AO45" s="107"/>
      <c r="AP45" s="102">
        <f t="shared" si="24"/>
        <v>0</v>
      </c>
      <c r="AQ45" s="105">
        <v>0</v>
      </c>
      <c r="AR45" s="105">
        <f t="shared" si="15"/>
        <v>0</v>
      </c>
      <c r="AS45" s="108"/>
      <c r="AT45" s="105">
        <f t="shared" si="16"/>
        <v>0</v>
      </c>
      <c r="AU45" s="102">
        <v>0</v>
      </c>
      <c r="AV45" s="102">
        <f t="shared" si="28"/>
        <v>0</v>
      </c>
      <c r="AW45" s="142"/>
      <c r="AX45" s="102">
        <f t="shared" si="25"/>
        <v>0</v>
      </c>
      <c r="AY45" s="105">
        <v>0</v>
      </c>
      <c r="AZ45" s="105">
        <f t="shared" si="29"/>
        <v>0</v>
      </c>
      <c r="BA45" s="217"/>
      <c r="BB45" s="105">
        <f t="shared" si="27"/>
        <v>0</v>
      </c>
      <c r="BC45" s="102"/>
      <c r="BD45" s="102">
        <f t="shared" si="19"/>
        <v>0</v>
      </c>
      <c r="BE45" s="142"/>
      <c r="BF45" s="102">
        <f t="shared" si="20"/>
        <v>0</v>
      </c>
      <c r="BG45" s="105"/>
      <c r="BH45" s="105">
        <f t="shared" si="2"/>
        <v>0</v>
      </c>
      <c r="BI45" s="94"/>
      <c r="BJ45" s="105">
        <f t="shared" si="3"/>
        <v>0</v>
      </c>
      <c r="BK45" s="187"/>
      <c r="BL45" s="45">
        <f t="shared" si="21"/>
        <v>0</v>
      </c>
      <c r="BM45" s="94"/>
      <c r="BN45" s="77">
        <f t="shared" si="22"/>
        <v>0</v>
      </c>
      <c r="BO45" s="83">
        <f t="shared" si="23"/>
        <v>2000000</v>
      </c>
      <c r="BP45" s="98" t="s">
        <v>716</v>
      </c>
      <c r="BQ45" s="98"/>
      <c r="BR45" s="97"/>
    </row>
    <row r="46" spans="1:70" s="3" customFormat="1" ht="25.5">
      <c r="A46" s="84">
        <f>SUBTOTAL(3,C$5:$C46)</f>
        <v>42</v>
      </c>
      <c r="B46" s="179"/>
      <c r="C46" s="89" t="s">
        <v>1800</v>
      </c>
      <c r="D46" s="114" t="s">
        <v>12</v>
      </c>
      <c r="E46" s="128"/>
      <c r="F46" s="114" t="s">
        <v>1781</v>
      </c>
      <c r="G46" s="114" t="s">
        <v>12</v>
      </c>
      <c r="H46" s="269" t="s">
        <v>160</v>
      </c>
      <c r="I46" s="134" t="s">
        <v>161</v>
      </c>
      <c r="J46" s="134"/>
      <c r="K46" s="323"/>
      <c r="L46" s="134"/>
      <c r="M46" s="32" t="s">
        <v>2642</v>
      </c>
      <c r="N46" s="71">
        <v>0</v>
      </c>
      <c r="O46" s="122">
        <v>1000000</v>
      </c>
      <c r="P46" s="73">
        <f t="shared" si="4"/>
        <v>1000000</v>
      </c>
      <c r="Q46" s="74">
        <v>41746</v>
      </c>
      <c r="R46" s="75">
        <f t="shared" si="5"/>
        <v>0</v>
      </c>
      <c r="S46" s="123">
        <v>1000000</v>
      </c>
      <c r="T46" s="45">
        <f t="shared" si="6"/>
        <v>1000000</v>
      </c>
      <c r="U46" s="232">
        <v>41746</v>
      </c>
      <c r="V46" s="77">
        <f t="shared" si="7"/>
        <v>0</v>
      </c>
      <c r="W46" s="122">
        <v>1000000</v>
      </c>
      <c r="X46" s="73">
        <f t="shared" si="8"/>
        <v>1000000</v>
      </c>
      <c r="Y46" s="74">
        <v>41746</v>
      </c>
      <c r="Z46" s="75">
        <f t="shared" si="9"/>
        <v>0</v>
      </c>
      <c r="AA46" s="123">
        <v>1000000</v>
      </c>
      <c r="AB46" s="45">
        <f t="shared" si="10"/>
        <v>1000000</v>
      </c>
      <c r="AC46" s="234">
        <v>41870</v>
      </c>
      <c r="AD46" s="77">
        <f t="shared" si="11"/>
        <v>0</v>
      </c>
      <c r="AE46" s="122">
        <v>1000000</v>
      </c>
      <c r="AF46" s="73">
        <f t="shared" si="12"/>
        <v>1000000</v>
      </c>
      <c r="AG46" s="124">
        <v>41870</v>
      </c>
      <c r="AH46" s="78">
        <f t="shared" si="13"/>
        <v>0</v>
      </c>
      <c r="AI46" s="76">
        <v>1000000</v>
      </c>
      <c r="AJ46" s="45">
        <f t="shared" si="0"/>
        <v>1000000</v>
      </c>
      <c r="AK46" s="234">
        <v>41870</v>
      </c>
      <c r="AL46" s="76">
        <f t="shared" si="14"/>
        <v>0</v>
      </c>
      <c r="AM46" s="72">
        <v>1000000</v>
      </c>
      <c r="AN46" s="72">
        <f t="shared" si="1"/>
        <v>1000000</v>
      </c>
      <c r="AO46" s="79">
        <v>41926</v>
      </c>
      <c r="AP46" s="72">
        <f t="shared" si="24"/>
        <v>0</v>
      </c>
      <c r="AQ46" s="76">
        <v>1000000</v>
      </c>
      <c r="AR46" s="76">
        <f t="shared" si="15"/>
        <v>1000000</v>
      </c>
      <c r="AS46" s="94">
        <v>41926</v>
      </c>
      <c r="AT46" s="76">
        <f t="shared" si="16"/>
        <v>0</v>
      </c>
      <c r="AU46" s="72">
        <v>1000000</v>
      </c>
      <c r="AV46" s="72">
        <f t="shared" si="28"/>
        <v>1000000</v>
      </c>
      <c r="AW46" s="79">
        <v>41926</v>
      </c>
      <c r="AX46" s="72">
        <f t="shared" si="25"/>
        <v>0</v>
      </c>
      <c r="AY46" s="76">
        <v>1000000</v>
      </c>
      <c r="AZ46" s="76">
        <f t="shared" si="29"/>
        <v>1000000</v>
      </c>
      <c r="BA46" s="94">
        <v>42020</v>
      </c>
      <c r="BB46" s="76">
        <f t="shared" si="27"/>
        <v>0</v>
      </c>
      <c r="BC46" s="72">
        <v>1000000</v>
      </c>
      <c r="BD46" s="72">
        <f t="shared" si="19"/>
        <v>1000000</v>
      </c>
      <c r="BE46" s="129">
        <v>42020</v>
      </c>
      <c r="BF46" s="72">
        <f t="shared" si="20"/>
        <v>0</v>
      </c>
      <c r="BG46" s="76">
        <v>1000000</v>
      </c>
      <c r="BH46" s="76">
        <f t="shared" si="2"/>
        <v>1000000</v>
      </c>
      <c r="BI46" s="94">
        <v>42020</v>
      </c>
      <c r="BJ46" s="76">
        <f t="shared" si="3"/>
        <v>0</v>
      </c>
      <c r="BK46" s="123">
        <v>1000000</v>
      </c>
      <c r="BL46" s="45">
        <f t="shared" si="21"/>
        <v>1000000</v>
      </c>
      <c r="BM46" s="94">
        <v>42020</v>
      </c>
      <c r="BN46" s="77">
        <f t="shared" si="22"/>
        <v>0</v>
      </c>
      <c r="BO46" s="83">
        <f t="shared" si="23"/>
        <v>0</v>
      </c>
      <c r="BP46" s="120" t="s">
        <v>716</v>
      </c>
      <c r="BQ46" s="120" t="s">
        <v>1969</v>
      </c>
      <c r="BR46" s="70"/>
    </row>
    <row r="47" spans="1:70" s="3" customFormat="1" ht="25.5">
      <c r="A47" s="84">
        <f>SUBTOTAL(3,C$5:$C47)</f>
        <v>43</v>
      </c>
      <c r="B47" s="180" t="s">
        <v>362</v>
      </c>
      <c r="C47" s="64" t="s">
        <v>191</v>
      </c>
      <c r="D47" s="37" t="s">
        <v>1412</v>
      </c>
      <c r="E47" s="184" t="s">
        <v>192</v>
      </c>
      <c r="F47" s="185" t="s">
        <v>193</v>
      </c>
      <c r="G47" s="185"/>
      <c r="H47" s="98" t="s">
        <v>194</v>
      </c>
      <c r="I47" s="186" t="s">
        <v>237</v>
      </c>
      <c r="J47" s="186"/>
      <c r="K47" s="324"/>
      <c r="L47" s="186"/>
      <c r="M47" s="41" t="s">
        <v>236</v>
      </c>
      <c r="N47" s="71"/>
      <c r="O47" s="122"/>
      <c r="P47" s="73">
        <f t="shared" si="4"/>
        <v>0</v>
      </c>
      <c r="Q47" s="74"/>
      <c r="R47" s="75">
        <f t="shared" si="5"/>
        <v>0</v>
      </c>
      <c r="S47" s="123"/>
      <c r="T47" s="45">
        <f t="shared" si="6"/>
        <v>0</v>
      </c>
      <c r="U47" s="232"/>
      <c r="V47" s="77">
        <f t="shared" si="7"/>
        <v>0</v>
      </c>
      <c r="W47" s="122"/>
      <c r="X47" s="73">
        <f t="shared" si="8"/>
        <v>0</v>
      </c>
      <c r="Y47" s="74"/>
      <c r="Z47" s="75">
        <f t="shared" si="9"/>
        <v>0</v>
      </c>
      <c r="AA47" s="123"/>
      <c r="AB47" s="45">
        <f t="shared" si="10"/>
        <v>0</v>
      </c>
      <c r="AC47" s="234"/>
      <c r="AD47" s="77">
        <f t="shared" si="11"/>
        <v>0</v>
      </c>
      <c r="AE47" s="122"/>
      <c r="AF47" s="73">
        <f t="shared" si="12"/>
        <v>0</v>
      </c>
      <c r="AG47" s="124"/>
      <c r="AH47" s="78">
        <f t="shared" si="13"/>
        <v>0</v>
      </c>
      <c r="AI47" s="76"/>
      <c r="AJ47" s="45">
        <f t="shared" si="0"/>
        <v>0</v>
      </c>
      <c r="AK47" s="234"/>
      <c r="AL47" s="76">
        <f t="shared" si="14"/>
        <v>0</v>
      </c>
      <c r="AM47" s="72"/>
      <c r="AN47" s="72">
        <f t="shared" si="1"/>
        <v>0</v>
      </c>
      <c r="AO47" s="79"/>
      <c r="AP47" s="72">
        <f t="shared" si="24"/>
        <v>0</v>
      </c>
      <c r="AQ47" s="76"/>
      <c r="AR47" s="76">
        <f t="shared" si="15"/>
        <v>0</v>
      </c>
      <c r="AS47" s="94"/>
      <c r="AT47" s="76">
        <f t="shared" si="16"/>
        <v>0</v>
      </c>
      <c r="AU47" s="72"/>
      <c r="AV47" s="72">
        <f t="shared" si="28"/>
        <v>0</v>
      </c>
      <c r="AW47" s="79"/>
      <c r="AX47" s="72">
        <f t="shared" si="25"/>
        <v>0</v>
      </c>
      <c r="AY47" s="76"/>
      <c r="AZ47" s="76">
        <f t="shared" si="29"/>
        <v>0</v>
      </c>
      <c r="BA47" s="94"/>
      <c r="BB47" s="76">
        <f t="shared" si="27"/>
        <v>0</v>
      </c>
      <c r="BC47" s="72"/>
      <c r="BD47" s="72">
        <f t="shared" si="19"/>
        <v>0</v>
      </c>
      <c r="BE47" s="129"/>
      <c r="BF47" s="72">
        <f t="shared" si="20"/>
        <v>0</v>
      </c>
      <c r="BG47" s="76"/>
      <c r="BH47" s="76">
        <f t="shared" si="2"/>
        <v>0</v>
      </c>
      <c r="BI47" s="94"/>
      <c r="BJ47" s="76">
        <f t="shared" si="3"/>
        <v>0</v>
      </c>
      <c r="BK47" s="123"/>
      <c r="BL47" s="45">
        <f t="shared" si="21"/>
        <v>0</v>
      </c>
      <c r="BM47" s="94"/>
      <c r="BN47" s="77">
        <f t="shared" si="22"/>
        <v>0</v>
      </c>
      <c r="BO47" s="83">
        <f t="shared" si="23"/>
        <v>0</v>
      </c>
      <c r="BP47" s="98" t="s">
        <v>716</v>
      </c>
      <c r="BQ47" s="98"/>
      <c r="BR47" s="70"/>
    </row>
    <row r="48" spans="1:70" s="3" customFormat="1" ht="38.25">
      <c r="A48" s="84">
        <f>SUBTOTAL(3,C$5:$C48)</f>
        <v>44</v>
      </c>
      <c r="B48" s="179"/>
      <c r="C48" s="89" t="s">
        <v>1801</v>
      </c>
      <c r="D48" s="36" t="s">
        <v>195</v>
      </c>
      <c r="E48" s="128" t="s">
        <v>196</v>
      </c>
      <c r="F48" s="114" t="s">
        <v>197</v>
      </c>
      <c r="G48" s="114" t="s">
        <v>379</v>
      </c>
      <c r="H48" s="269" t="s">
        <v>198</v>
      </c>
      <c r="I48" s="135" t="s">
        <v>238</v>
      </c>
      <c r="J48" s="135"/>
      <c r="K48" s="325"/>
      <c r="L48" s="135"/>
      <c r="M48" s="32" t="s">
        <v>2642</v>
      </c>
      <c r="N48" s="71"/>
      <c r="O48" s="122">
        <v>1500000</v>
      </c>
      <c r="P48" s="73">
        <f t="shared" si="4"/>
        <v>1500000</v>
      </c>
      <c r="Q48" s="74">
        <v>41771</v>
      </c>
      <c r="R48" s="75">
        <f t="shared" si="5"/>
        <v>0</v>
      </c>
      <c r="S48" s="123">
        <v>1500000</v>
      </c>
      <c r="T48" s="45">
        <f t="shared" si="6"/>
        <v>1500000</v>
      </c>
      <c r="U48" s="232">
        <v>41771</v>
      </c>
      <c r="V48" s="77">
        <f t="shared" si="7"/>
        <v>0</v>
      </c>
      <c r="W48" s="122">
        <v>1500000</v>
      </c>
      <c r="X48" s="73">
        <f t="shared" si="8"/>
        <v>1500000</v>
      </c>
      <c r="Y48" s="74">
        <v>41771</v>
      </c>
      <c r="Z48" s="75">
        <f t="shared" si="9"/>
        <v>0</v>
      </c>
      <c r="AA48" s="123">
        <v>1500000</v>
      </c>
      <c r="AB48" s="45">
        <f t="shared" si="10"/>
        <v>1500000</v>
      </c>
      <c r="AC48" s="234">
        <v>41957</v>
      </c>
      <c r="AD48" s="77">
        <f t="shared" si="11"/>
        <v>0</v>
      </c>
      <c r="AE48" s="122">
        <v>1500000</v>
      </c>
      <c r="AF48" s="73">
        <f t="shared" si="12"/>
        <v>1500000</v>
      </c>
      <c r="AG48" s="124">
        <v>41957</v>
      </c>
      <c r="AH48" s="78">
        <f t="shared" si="13"/>
        <v>0</v>
      </c>
      <c r="AI48" s="76">
        <v>1500000</v>
      </c>
      <c r="AJ48" s="45">
        <f t="shared" si="0"/>
        <v>1500000</v>
      </c>
      <c r="AK48" s="234">
        <v>41957</v>
      </c>
      <c r="AL48" s="76">
        <f t="shared" si="14"/>
        <v>0</v>
      </c>
      <c r="AM48" s="72">
        <v>1500000</v>
      </c>
      <c r="AN48" s="72">
        <f t="shared" si="1"/>
        <v>1500000</v>
      </c>
      <c r="AO48" s="79">
        <v>41957</v>
      </c>
      <c r="AP48" s="72">
        <f t="shared" si="24"/>
        <v>0</v>
      </c>
      <c r="AQ48" s="76">
        <v>1500000</v>
      </c>
      <c r="AR48" s="76">
        <f t="shared" si="15"/>
        <v>1500000</v>
      </c>
      <c r="AS48" s="87">
        <v>41957</v>
      </c>
      <c r="AT48" s="76">
        <f t="shared" si="16"/>
        <v>0</v>
      </c>
      <c r="AU48" s="72">
        <v>1500000</v>
      </c>
      <c r="AV48" s="72">
        <f t="shared" si="28"/>
        <v>1500000</v>
      </c>
      <c r="AW48" s="129">
        <v>41957</v>
      </c>
      <c r="AX48" s="72">
        <f t="shared" si="25"/>
        <v>0</v>
      </c>
      <c r="AY48" s="76">
        <v>1500000</v>
      </c>
      <c r="AZ48" s="76">
        <f t="shared" si="29"/>
        <v>1500000</v>
      </c>
      <c r="BA48" s="87">
        <v>42046</v>
      </c>
      <c r="BB48" s="76">
        <f t="shared" si="27"/>
        <v>0</v>
      </c>
      <c r="BC48" s="72">
        <v>1500000</v>
      </c>
      <c r="BD48" s="72">
        <f t="shared" si="19"/>
        <v>1500000</v>
      </c>
      <c r="BE48" s="129">
        <v>42046</v>
      </c>
      <c r="BF48" s="72">
        <f t="shared" si="20"/>
        <v>0</v>
      </c>
      <c r="BG48" s="76">
        <v>1500000</v>
      </c>
      <c r="BH48" s="76">
        <f t="shared" si="2"/>
        <v>1500000</v>
      </c>
      <c r="BI48" s="94">
        <v>42046</v>
      </c>
      <c r="BJ48" s="76">
        <f t="shared" si="3"/>
        <v>0</v>
      </c>
      <c r="BK48" s="123">
        <v>1500000</v>
      </c>
      <c r="BL48" s="45">
        <f t="shared" si="21"/>
        <v>0</v>
      </c>
      <c r="BM48" s="94"/>
      <c r="BN48" s="77">
        <f t="shared" si="22"/>
        <v>1500000</v>
      </c>
      <c r="BO48" s="83">
        <f t="shared" si="23"/>
        <v>1500000</v>
      </c>
      <c r="BP48" s="120" t="s">
        <v>1341</v>
      </c>
      <c r="BQ48" s="120" t="s">
        <v>1966</v>
      </c>
      <c r="BR48" s="120" t="s">
        <v>1342</v>
      </c>
    </row>
    <row r="49" spans="1:71" s="3" customFormat="1" ht="12.75">
      <c r="A49" s="84">
        <f>SUBTOTAL(3,C$5:$C49)</f>
        <v>45</v>
      </c>
      <c r="B49" s="180" t="s">
        <v>362</v>
      </c>
      <c r="C49" s="64" t="s">
        <v>199</v>
      </c>
      <c r="D49" s="34" t="s">
        <v>9</v>
      </c>
      <c r="E49" s="184" t="s">
        <v>200</v>
      </c>
      <c r="F49" s="185" t="s">
        <v>201</v>
      </c>
      <c r="G49" s="185"/>
      <c r="H49" s="98" t="s">
        <v>202</v>
      </c>
      <c r="I49" s="186" t="s">
        <v>239</v>
      </c>
      <c r="J49" s="186"/>
      <c r="K49" s="324"/>
      <c r="L49" s="186"/>
      <c r="M49" s="41" t="s">
        <v>236</v>
      </c>
      <c r="N49" s="71"/>
      <c r="O49" s="122"/>
      <c r="P49" s="73">
        <f t="shared" si="4"/>
        <v>0</v>
      </c>
      <c r="Q49" s="74"/>
      <c r="R49" s="75">
        <f t="shared" si="5"/>
        <v>0</v>
      </c>
      <c r="S49" s="123"/>
      <c r="T49" s="45">
        <f t="shared" si="6"/>
        <v>0</v>
      </c>
      <c r="U49" s="232"/>
      <c r="V49" s="77">
        <f t="shared" si="7"/>
        <v>0</v>
      </c>
      <c r="W49" s="122"/>
      <c r="X49" s="73">
        <f t="shared" si="8"/>
        <v>0</v>
      </c>
      <c r="Y49" s="74"/>
      <c r="Z49" s="75">
        <f t="shared" si="9"/>
        <v>0</v>
      </c>
      <c r="AA49" s="123"/>
      <c r="AB49" s="45">
        <f t="shared" si="10"/>
        <v>0</v>
      </c>
      <c r="AC49" s="234"/>
      <c r="AD49" s="77">
        <f t="shared" si="11"/>
        <v>0</v>
      </c>
      <c r="AE49" s="122"/>
      <c r="AF49" s="73">
        <f t="shared" si="12"/>
        <v>0</v>
      </c>
      <c r="AG49" s="124"/>
      <c r="AH49" s="78">
        <f t="shared" si="13"/>
        <v>0</v>
      </c>
      <c r="AI49" s="76"/>
      <c r="AJ49" s="45">
        <f t="shared" si="0"/>
        <v>0</v>
      </c>
      <c r="AK49" s="234"/>
      <c r="AL49" s="76">
        <f t="shared" si="14"/>
        <v>0</v>
      </c>
      <c r="AM49" s="72"/>
      <c r="AN49" s="72">
        <f t="shared" si="1"/>
        <v>0</v>
      </c>
      <c r="AO49" s="79"/>
      <c r="AP49" s="72">
        <f t="shared" si="24"/>
        <v>0</v>
      </c>
      <c r="AQ49" s="76"/>
      <c r="AR49" s="76">
        <f t="shared" si="15"/>
        <v>0</v>
      </c>
      <c r="AS49" s="82"/>
      <c r="AT49" s="76">
        <f t="shared" si="16"/>
        <v>0</v>
      </c>
      <c r="AU49" s="72"/>
      <c r="AV49" s="72">
        <f t="shared" si="28"/>
        <v>0</v>
      </c>
      <c r="AW49" s="129"/>
      <c r="AX49" s="72">
        <f t="shared" si="25"/>
        <v>0</v>
      </c>
      <c r="AY49" s="76"/>
      <c r="AZ49" s="76">
        <f t="shared" si="29"/>
        <v>0</v>
      </c>
      <c r="BA49" s="87"/>
      <c r="BB49" s="76">
        <f t="shared" si="27"/>
        <v>0</v>
      </c>
      <c r="BC49" s="72"/>
      <c r="BD49" s="72">
        <f t="shared" si="19"/>
        <v>0</v>
      </c>
      <c r="BE49" s="129"/>
      <c r="BF49" s="72">
        <f t="shared" si="20"/>
        <v>0</v>
      </c>
      <c r="BG49" s="76"/>
      <c r="BH49" s="76">
        <f t="shared" si="2"/>
        <v>0</v>
      </c>
      <c r="BI49" s="94"/>
      <c r="BJ49" s="76">
        <f t="shared" si="3"/>
        <v>0</v>
      </c>
      <c r="BK49" s="123"/>
      <c r="BL49" s="45">
        <f t="shared" si="21"/>
        <v>0</v>
      </c>
      <c r="BM49" s="94"/>
      <c r="BN49" s="77">
        <f t="shared" si="22"/>
        <v>0</v>
      </c>
      <c r="BO49" s="83">
        <f t="shared" si="23"/>
        <v>0</v>
      </c>
      <c r="BP49" s="98" t="s">
        <v>716</v>
      </c>
      <c r="BQ49" s="98"/>
      <c r="BR49" s="120" t="s">
        <v>363</v>
      </c>
    </row>
    <row r="50" spans="1:71" s="3" customFormat="1" ht="38.25">
      <c r="A50" s="84">
        <f>SUBTOTAL(3,C$5:$C50)</f>
        <v>46</v>
      </c>
      <c r="B50" s="179"/>
      <c r="C50" s="89" t="s">
        <v>203</v>
      </c>
      <c r="D50" s="34" t="s">
        <v>9</v>
      </c>
      <c r="E50" s="128" t="s">
        <v>204</v>
      </c>
      <c r="F50" s="114" t="s">
        <v>205</v>
      </c>
      <c r="G50" s="114" t="s">
        <v>275</v>
      </c>
      <c r="H50" s="269" t="s">
        <v>290</v>
      </c>
      <c r="I50" s="135" t="s">
        <v>289</v>
      </c>
      <c r="J50" s="135"/>
      <c r="K50" s="325"/>
      <c r="L50" s="135"/>
      <c r="M50" s="1" t="s">
        <v>2637</v>
      </c>
      <c r="N50" s="71"/>
      <c r="O50" s="122">
        <v>2000000</v>
      </c>
      <c r="P50" s="73">
        <f t="shared" si="4"/>
        <v>2000000</v>
      </c>
      <c r="Q50" s="124" t="s">
        <v>2847</v>
      </c>
      <c r="R50" s="75">
        <f t="shared" si="5"/>
        <v>0</v>
      </c>
      <c r="S50" s="123">
        <v>2000000</v>
      </c>
      <c r="T50" s="45">
        <f t="shared" si="6"/>
        <v>2000000</v>
      </c>
      <c r="U50" s="234" t="s">
        <v>2847</v>
      </c>
      <c r="V50" s="77">
        <f t="shared" si="7"/>
        <v>0</v>
      </c>
      <c r="W50" s="122">
        <v>2000000</v>
      </c>
      <c r="X50" s="73">
        <f t="shared" si="8"/>
        <v>2000000</v>
      </c>
      <c r="Y50" s="124" t="s">
        <v>2847</v>
      </c>
      <c r="Z50" s="75">
        <f t="shared" si="9"/>
        <v>0</v>
      </c>
      <c r="AA50" s="123">
        <v>2000000</v>
      </c>
      <c r="AB50" s="45">
        <f t="shared" si="10"/>
        <v>2000000</v>
      </c>
      <c r="AC50" s="234" t="s">
        <v>690</v>
      </c>
      <c r="AD50" s="77">
        <f t="shared" si="11"/>
        <v>0</v>
      </c>
      <c r="AE50" s="122">
        <v>2000000</v>
      </c>
      <c r="AF50" s="73">
        <f t="shared" si="12"/>
        <v>2000000</v>
      </c>
      <c r="AG50" s="124" t="s">
        <v>690</v>
      </c>
      <c r="AH50" s="78">
        <f t="shared" si="13"/>
        <v>0</v>
      </c>
      <c r="AI50" s="45">
        <v>2000000</v>
      </c>
      <c r="AJ50" s="45">
        <f t="shared" si="0"/>
        <v>2000000</v>
      </c>
      <c r="AK50" s="234" t="s">
        <v>690</v>
      </c>
      <c r="AL50" s="76">
        <f t="shared" si="14"/>
        <v>0</v>
      </c>
      <c r="AM50" s="73">
        <v>2000000</v>
      </c>
      <c r="AN50" s="72">
        <f t="shared" si="1"/>
        <v>2000000</v>
      </c>
      <c r="AO50" s="124" t="s">
        <v>2846</v>
      </c>
      <c r="AP50" s="72">
        <f t="shared" si="24"/>
        <v>0</v>
      </c>
      <c r="AQ50" s="45">
        <v>2000000</v>
      </c>
      <c r="AR50" s="76">
        <f t="shared" si="15"/>
        <v>2000000</v>
      </c>
      <c r="AS50" s="82" t="s">
        <v>2846</v>
      </c>
      <c r="AT50" s="76">
        <f t="shared" si="16"/>
        <v>0</v>
      </c>
      <c r="AU50" s="73">
        <v>2000000</v>
      </c>
      <c r="AV50" s="72">
        <f t="shared" si="28"/>
        <v>2000000</v>
      </c>
      <c r="AW50" s="124" t="s">
        <v>2846</v>
      </c>
      <c r="AX50" s="72">
        <f t="shared" si="25"/>
        <v>0</v>
      </c>
      <c r="AY50" s="45">
        <v>2000000</v>
      </c>
      <c r="AZ50" s="76">
        <f t="shared" si="29"/>
        <v>2000000</v>
      </c>
      <c r="BA50" s="82" t="s">
        <v>2846</v>
      </c>
      <c r="BB50" s="76">
        <f t="shared" si="27"/>
        <v>0</v>
      </c>
      <c r="BC50" s="136">
        <v>2000000</v>
      </c>
      <c r="BD50" s="72">
        <f t="shared" si="19"/>
        <v>2000000</v>
      </c>
      <c r="BE50" s="124" t="s">
        <v>2846</v>
      </c>
      <c r="BF50" s="72">
        <f t="shared" si="20"/>
        <v>0</v>
      </c>
      <c r="BG50" s="45">
        <v>2000000</v>
      </c>
      <c r="BH50" s="76">
        <f t="shared" si="2"/>
        <v>2000000</v>
      </c>
      <c r="BI50" s="82" t="s">
        <v>2846</v>
      </c>
      <c r="BJ50" s="76">
        <f t="shared" si="3"/>
        <v>0</v>
      </c>
      <c r="BK50" s="45" t="s">
        <v>65</v>
      </c>
      <c r="BL50" s="45">
        <f t="shared" si="21"/>
        <v>0</v>
      </c>
      <c r="BM50" s="94"/>
      <c r="BN50" s="77">
        <v>0</v>
      </c>
      <c r="BO50" s="83">
        <f t="shared" si="23"/>
        <v>0</v>
      </c>
      <c r="BP50" s="120" t="s">
        <v>716</v>
      </c>
      <c r="BQ50" s="120" t="s">
        <v>1966</v>
      </c>
      <c r="BR50" s="120" t="s">
        <v>291</v>
      </c>
    </row>
    <row r="51" spans="1:71" s="3" customFormat="1" ht="25.5">
      <c r="A51" s="84">
        <f>SUBTOTAL(3,C$5:$C51)</f>
        <v>47</v>
      </c>
      <c r="B51" s="180" t="s">
        <v>361</v>
      </c>
      <c r="C51" s="64" t="s">
        <v>206</v>
      </c>
      <c r="D51" s="34" t="s">
        <v>9</v>
      </c>
      <c r="E51" s="184" t="s">
        <v>207</v>
      </c>
      <c r="F51" s="185" t="s">
        <v>208</v>
      </c>
      <c r="G51" s="185"/>
      <c r="H51" s="98" t="s">
        <v>209</v>
      </c>
      <c r="I51" s="186" t="s">
        <v>239</v>
      </c>
      <c r="J51" s="186"/>
      <c r="K51" s="324"/>
      <c r="L51" s="186"/>
      <c r="M51" s="41" t="s">
        <v>236</v>
      </c>
      <c r="N51" s="101"/>
      <c r="O51" s="141">
        <v>800000</v>
      </c>
      <c r="P51" s="102">
        <f t="shared" si="4"/>
        <v>800000</v>
      </c>
      <c r="Q51" s="103">
        <v>41747</v>
      </c>
      <c r="R51" s="104">
        <f t="shared" si="5"/>
        <v>0</v>
      </c>
      <c r="S51" s="187">
        <v>800000</v>
      </c>
      <c r="T51" s="105">
        <f t="shared" si="6"/>
        <v>800000</v>
      </c>
      <c r="U51" s="233">
        <v>41747</v>
      </c>
      <c r="V51" s="106">
        <f t="shared" si="7"/>
        <v>0</v>
      </c>
      <c r="W51" s="141">
        <v>800000</v>
      </c>
      <c r="X51" s="102">
        <f t="shared" si="8"/>
        <v>800000</v>
      </c>
      <c r="Y51" s="103">
        <v>41747</v>
      </c>
      <c r="Z51" s="104">
        <f t="shared" si="9"/>
        <v>0</v>
      </c>
      <c r="AA51" s="187"/>
      <c r="AB51" s="105">
        <f t="shared" si="10"/>
        <v>0</v>
      </c>
      <c r="AC51" s="216"/>
      <c r="AD51" s="106">
        <f t="shared" si="11"/>
        <v>0</v>
      </c>
      <c r="AE51" s="141"/>
      <c r="AF51" s="102">
        <f t="shared" si="12"/>
        <v>0</v>
      </c>
      <c r="AG51" s="107"/>
      <c r="AH51" s="143">
        <f t="shared" si="13"/>
        <v>0</v>
      </c>
      <c r="AI51" s="105"/>
      <c r="AJ51" s="105">
        <f t="shared" si="0"/>
        <v>0</v>
      </c>
      <c r="AK51" s="216"/>
      <c r="AL51" s="105">
        <f t="shared" si="14"/>
        <v>0</v>
      </c>
      <c r="AM51" s="102"/>
      <c r="AN51" s="102">
        <f t="shared" si="1"/>
        <v>0</v>
      </c>
      <c r="AO51" s="107"/>
      <c r="AP51" s="102">
        <f t="shared" si="24"/>
        <v>0</v>
      </c>
      <c r="AQ51" s="105"/>
      <c r="AR51" s="105">
        <f t="shared" si="15"/>
        <v>0</v>
      </c>
      <c r="AS51" s="108"/>
      <c r="AT51" s="105">
        <f t="shared" si="16"/>
        <v>0</v>
      </c>
      <c r="AU51" s="102"/>
      <c r="AV51" s="102">
        <f t="shared" si="28"/>
        <v>0</v>
      </c>
      <c r="AW51" s="142"/>
      <c r="AX51" s="102">
        <f t="shared" si="25"/>
        <v>0</v>
      </c>
      <c r="AY51" s="105"/>
      <c r="AZ51" s="105">
        <f t="shared" si="29"/>
        <v>0</v>
      </c>
      <c r="BA51" s="217"/>
      <c r="BB51" s="105">
        <f t="shared" si="27"/>
        <v>0</v>
      </c>
      <c r="BC51" s="102"/>
      <c r="BD51" s="102">
        <f t="shared" si="19"/>
        <v>0</v>
      </c>
      <c r="BE51" s="142"/>
      <c r="BF51" s="102">
        <f t="shared" si="20"/>
        <v>0</v>
      </c>
      <c r="BG51" s="105"/>
      <c r="BH51" s="76">
        <f t="shared" si="2"/>
        <v>0</v>
      </c>
      <c r="BI51" s="94"/>
      <c r="BJ51" s="105">
        <f t="shared" si="3"/>
        <v>0</v>
      </c>
      <c r="BK51" s="187"/>
      <c r="BL51" s="45">
        <f t="shared" si="21"/>
        <v>0</v>
      </c>
      <c r="BM51" s="94"/>
      <c r="BN51" s="77">
        <f t="shared" si="22"/>
        <v>0</v>
      </c>
      <c r="BO51" s="83">
        <f t="shared" si="23"/>
        <v>0</v>
      </c>
      <c r="BP51" s="98" t="s">
        <v>1336</v>
      </c>
      <c r="BQ51" s="98"/>
      <c r="BR51" s="97"/>
    </row>
    <row r="52" spans="1:71" s="40" customFormat="1" ht="25.5">
      <c r="A52" s="96">
        <f>SUBTOTAL(3,C$5:$C52)</f>
        <v>48</v>
      </c>
      <c r="B52" s="180" t="s">
        <v>362</v>
      </c>
      <c r="C52" s="64" t="s">
        <v>210</v>
      </c>
      <c r="D52" s="36" t="s">
        <v>195</v>
      </c>
      <c r="E52" s="184" t="s">
        <v>211</v>
      </c>
      <c r="F52" s="185" t="s">
        <v>212</v>
      </c>
      <c r="G52" s="185"/>
      <c r="H52" s="98" t="s">
        <v>213</v>
      </c>
      <c r="I52" s="186" t="s">
        <v>239</v>
      </c>
      <c r="J52" s="186"/>
      <c r="K52" s="324"/>
      <c r="L52" s="186"/>
      <c r="M52" s="41" t="s">
        <v>236</v>
      </c>
      <c r="N52" s="101"/>
      <c r="O52" s="141"/>
      <c r="P52" s="102">
        <f t="shared" si="4"/>
        <v>0</v>
      </c>
      <c r="Q52" s="103"/>
      <c r="R52" s="104">
        <f t="shared" si="5"/>
        <v>0</v>
      </c>
      <c r="S52" s="187"/>
      <c r="T52" s="105">
        <f t="shared" si="6"/>
        <v>0</v>
      </c>
      <c r="U52" s="233"/>
      <c r="V52" s="106">
        <f t="shared" si="7"/>
        <v>0</v>
      </c>
      <c r="W52" s="141"/>
      <c r="X52" s="102">
        <f t="shared" si="8"/>
        <v>0</v>
      </c>
      <c r="Y52" s="103"/>
      <c r="Z52" s="104">
        <f t="shared" si="9"/>
        <v>0</v>
      </c>
      <c r="AA52" s="187"/>
      <c r="AB52" s="105">
        <f t="shared" si="10"/>
        <v>0</v>
      </c>
      <c r="AC52" s="216"/>
      <c r="AD52" s="106">
        <f t="shared" si="11"/>
        <v>0</v>
      </c>
      <c r="AE52" s="141"/>
      <c r="AF52" s="102">
        <f t="shared" si="12"/>
        <v>0</v>
      </c>
      <c r="AG52" s="107"/>
      <c r="AH52" s="143">
        <f t="shared" si="13"/>
        <v>0</v>
      </c>
      <c r="AI52" s="105"/>
      <c r="AJ52" s="105">
        <f t="shared" si="0"/>
        <v>0</v>
      </c>
      <c r="AK52" s="216"/>
      <c r="AL52" s="105">
        <f t="shared" si="14"/>
        <v>0</v>
      </c>
      <c r="AM52" s="102"/>
      <c r="AN52" s="102">
        <f t="shared" si="1"/>
        <v>0</v>
      </c>
      <c r="AO52" s="107"/>
      <c r="AP52" s="102">
        <f t="shared" si="24"/>
        <v>0</v>
      </c>
      <c r="AQ52" s="105"/>
      <c r="AR52" s="105">
        <f t="shared" si="15"/>
        <v>0</v>
      </c>
      <c r="AS52" s="108"/>
      <c r="AT52" s="105">
        <f t="shared" si="16"/>
        <v>0</v>
      </c>
      <c r="AU52" s="102"/>
      <c r="AV52" s="102">
        <f t="shared" si="28"/>
        <v>0</v>
      </c>
      <c r="AW52" s="142"/>
      <c r="AX52" s="102">
        <f t="shared" si="25"/>
        <v>0</v>
      </c>
      <c r="AY52" s="105"/>
      <c r="AZ52" s="105">
        <f t="shared" si="29"/>
        <v>0</v>
      </c>
      <c r="BA52" s="217"/>
      <c r="BB52" s="105">
        <f t="shared" si="27"/>
        <v>0</v>
      </c>
      <c r="BC52" s="102"/>
      <c r="BD52" s="102">
        <f t="shared" si="19"/>
        <v>0</v>
      </c>
      <c r="BE52" s="142"/>
      <c r="BF52" s="102">
        <f t="shared" si="20"/>
        <v>0</v>
      </c>
      <c r="BG52" s="105"/>
      <c r="BH52" s="105">
        <f t="shared" si="2"/>
        <v>0</v>
      </c>
      <c r="BI52" s="94"/>
      <c r="BJ52" s="105">
        <f t="shared" si="3"/>
        <v>0</v>
      </c>
      <c r="BK52" s="187"/>
      <c r="BL52" s="45">
        <f t="shared" si="21"/>
        <v>0</v>
      </c>
      <c r="BM52" s="94"/>
      <c r="BN52" s="77">
        <f t="shared" si="22"/>
        <v>0</v>
      </c>
      <c r="BO52" s="83">
        <f t="shared" si="23"/>
        <v>0</v>
      </c>
      <c r="BP52" s="98" t="s">
        <v>716</v>
      </c>
      <c r="BQ52" s="98"/>
      <c r="BR52" s="97"/>
    </row>
    <row r="53" spans="1:71" s="40" customFormat="1" ht="38.25">
      <c r="A53" s="96">
        <f>SUBTOTAL(3,C$5:$C53)</f>
        <v>49</v>
      </c>
      <c r="B53" s="180" t="s">
        <v>362</v>
      </c>
      <c r="C53" s="64" t="s">
        <v>214</v>
      </c>
      <c r="D53" s="36" t="s">
        <v>1367</v>
      </c>
      <c r="E53" s="184" t="s">
        <v>217</v>
      </c>
      <c r="F53" s="98" t="s">
        <v>241</v>
      </c>
      <c r="G53" s="98"/>
      <c r="H53" s="98"/>
      <c r="I53" s="186" t="s">
        <v>239</v>
      </c>
      <c r="J53" s="186"/>
      <c r="K53" s="324"/>
      <c r="L53" s="186"/>
      <c r="M53" s="41" t="s">
        <v>236</v>
      </c>
      <c r="N53" s="101"/>
      <c r="O53" s="109"/>
      <c r="P53" s="102">
        <f t="shared" si="4"/>
        <v>0</v>
      </c>
      <c r="Q53" s="103"/>
      <c r="R53" s="104">
        <f t="shared" si="5"/>
        <v>0</v>
      </c>
      <c r="S53" s="108"/>
      <c r="T53" s="105">
        <f t="shared" si="6"/>
        <v>0</v>
      </c>
      <c r="U53" s="233"/>
      <c r="V53" s="106">
        <f t="shared" si="7"/>
        <v>0</v>
      </c>
      <c r="W53" s="109"/>
      <c r="X53" s="102">
        <f t="shared" si="8"/>
        <v>0</v>
      </c>
      <c r="Y53" s="103"/>
      <c r="Z53" s="104">
        <f t="shared" si="9"/>
        <v>0</v>
      </c>
      <c r="AA53" s="108"/>
      <c r="AB53" s="105">
        <f t="shared" si="10"/>
        <v>0</v>
      </c>
      <c r="AC53" s="216"/>
      <c r="AD53" s="106">
        <f t="shared" si="11"/>
        <v>0</v>
      </c>
      <c r="AE53" s="109"/>
      <c r="AF53" s="102">
        <f t="shared" si="12"/>
        <v>0</v>
      </c>
      <c r="AG53" s="107"/>
      <c r="AH53" s="143">
        <f t="shared" si="13"/>
        <v>0</v>
      </c>
      <c r="AI53" s="105"/>
      <c r="AJ53" s="105">
        <f t="shared" si="0"/>
        <v>0</v>
      </c>
      <c r="AK53" s="216"/>
      <c r="AL53" s="105">
        <f t="shared" si="14"/>
        <v>0</v>
      </c>
      <c r="AM53" s="102"/>
      <c r="AN53" s="102">
        <f t="shared" si="1"/>
        <v>0</v>
      </c>
      <c r="AO53" s="107"/>
      <c r="AP53" s="102">
        <f t="shared" si="24"/>
        <v>0</v>
      </c>
      <c r="AQ53" s="105"/>
      <c r="AR53" s="105">
        <f t="shared" si="15"/>
        <v>0</v>
      </c>
      <c r="AS53" s="108"/>
      <c r="AT53" s="105">
        <f t="shared" si="16"/>
        <v>0</v>
      </c>
      <c r="AU53" s="102"/>
      <c r="AV53" s="102">
        <f t="shared" si="28"/>
        <v>0</v>
      </c>
      <c r="AW53" s="142"/>
      <c r="AX53" s="102">
        <f t="shared" si="25"/>
        <v>0</v>
      </c>
      <c r="AY53" s="105"/>
      <c r="AZ53" s="105">
        <f t="shared" si="29"/>
        <v>0</v>
      </c>
      <c r="BA53" s="217"/>
      <c r="BB53" s="105">
        <f t="shared" si="27"/>
        <v>0</v>
      </c>
      <c r="BC53" s="102"/>
      <c r="BD53" s="102">
        <f t="shared" si="19"/>
        <v>0</v>
      </c>
      <c r="BE53" s="142"/>
      <c r="BF53" s="102">
        <f t="shared" si="20"/>
        <v>0</v>
      </c>
      <c r="BG53" s="105"/>
      <c r="BH53" s="105">
        <f t="shared" si="2"/>
        <v>0</v>
      </c>
      <c r="BI53" s="94"/>
      <c r="BJ53" s="105">
        <f t="shared" si="3"/>
        <v>0</v>
      </c>
      <c r="BK53" s="108"/>
      <c r="BL53" s="45">
        <f t="shared" si="21"/>
        <v>0</v>
      </c>
      <c r="BM53" s="94"/>
      <c r="BN53" s="77">
        <f t="shared" si="22"/>
        <v>0</v>
      </c>
      <c r="BO53" s="83">
        <f t="shared" si="23"/>
        <v>0</v>
      </c>
      <c r="BP53" s="98" t="s">
        <v>716</v>
      </c>
      <c r="BQ53" s="98"/>
      <c r="BR53" s="97"/>
    </row>
    <row r="54" spans="1:71" s="40" customFormat="1" ht="38.25">
      <c r="A54" s="96">
        <f>SUBTOTAL(3,C$5:$C54)</f>
        <v>50</v>
      </c>
      <c r="B54" s="180" t="s">
        <v>362</v>
      </c>
      <c r="C54" s="64" t="s">
        <v>215</v>
      </c>
      <c r="D54" s="36" t="s">
        <v>1367</v>
      </c>
      <c r="E54" s="184" t="s">
        <v>216</v>
      </c>
      <c r="F54" s="98" t="s">
        <v>242</v>
      </c>
      <c r="G54" s="98"/>
      <c r="H54" s="98"/>
      <c r="I54" s="186" t="s">
        <v>239</v>
      </c>
      <c r="J54" s="186"/>
      <c r="K54" s="324"/>
      <c r="L54" s="186"/>
      <c r="M54" s="41" t="s">
        <v>236</v>
      </c>
      <c r="N54" s="101"/>
      <c r="O54" s="109"/>
      <c r="P54" s="102">
        <f t="shared" si="4"/>
        <v>0</v>
      </c>
      <c r="Q54" s="103"/>
      <c r="R54" s="104">
        <f t="shared" si="5"/>
        <v>0</v>
      </c>
      <c r="S54" s="108"/>
      <c r="T54" s="105">
        <f t="shared" si="6"/>
        <v>0</v>
      </c>
      <c r="U54" s="233"/>
      <c r="V54" s="106">
        <f t="shared" si="7"/>
        <v>0</v>
      </c>
      <c r="W54" s="109"/>
      <c r="X54" s="102">
        <f t="shared" si="8"/>
        <v>0</v>
      </c>
      <c r="Y54" s="103"/>
      <c r="Z54" s="104">
        <f t="shared" si="9"/>
        <v>0</v>
      </c>
      <c r="AA54" s="108"/>
      <c r="AB54" s="105">
        <f t="shared" si="10"/>
        <v>0</v>
      </c>
      <c r="AC54" s="216"/>
      <c r="AD54" s="106">
        <f t="shared" si="11"/>
        <v>0</v>
      </c>
      <c r="AE54" s="109"/>
      <c r="AF54" s="102">
        <f t="shared" si="12"/>
        <v>0</v>
      </c>
      <c r="AG54" s="107"/>
      <c r="AH54" s="143">
        <f t="shared" si="13"/>
        <v>0</v>
      </c>
      <c r="AI54" s="105"/>
      <c r="AJ54" s="105">
        <f t="shared" si="0"/>
        <v>0</v>
      </c>
      <c r="AK54" s="216"/>
      <c r="AL54" s="105">
        <f t="shared" si="14"/>
        <v>0</v>
      </c>
      <c r="AM54" s="102"/>
      <c r="AN54" s="102">
        <f t="shared" si="1"/>
        <v>0</v>
      </c>
      <c r="AO54" s="107"/>
      <c r="AP54" s="102">
        <f t="shared" si="24"/>
        <v>0</v>
      </c>
      <c r="AQ54" s="105"/>
      <c r="AR54" s="105">
        <f t="shared" si="15"/>
        <v>0</v>
      </c>
      <c r="AS54" s="108"/>
      <c r="AT54" s="105">
        <f t="shared" si="16"/>
        <v>0</v>
      </c>
      <c r="AU54" s="102"/>
      <c r="AV54" s="102">
        <f t="shared" si="28"/>
        <v>0</v>
      </c>
      <c r="AW54" s="142"/>
      <c r="AX54" s="102">
        <f t="shared" si="25"/>
        <v>0</v>
      </c>
      <c r="AY54" s="105"/>
      <c r="AZ54" s="105">
        <f t="shared" si="29"/>
        <v>0</v>
      </c>
      <c r="BA54" s="217"/>
      <c r="BB54" s="105">
        <f t="shared" si="27"/>
        <v>0</v>
      </c>
      <c r="BC54" s="102"/>
      <c r="BD54" s="102">
        <f t="shared" si="19"/>
        <v>0</v>
      </c>
      <c r="BE54" s="142"/>
      <c r="BF54" s="102">
        <f t="shared" si="20"/>
        <v>0</v>
      </c>
      <c r="BG54" s="105"/>
      <c r="BH54" s="105">
        <f t="shared" si="2"/>
        <v>0</v>
      </c>
      <c r="BI54" s="94"/>
      <c r="BJ54" s="105">
        <f t="shared" si="3"/>
        <v>0</v>
      </c>
      <c r="BK54" s="108"/>
      <c r="BL54" s="45">
        <f t="shared" si="21"/>
        <v>0</v>
      </c>
      <c r="BM54" s="94"/>
      <c r="BN54" s="77">
        <f t="shared" si="22"/>
        <v>0</v>
      </c>
      <c r="BO54" s="83">
        <f t="shared" si="23"/>
        <v>0</v>
      </c>
      <c r="BP54" s="98" t="s">
        <v>716</v>
      </c>
      <c r="BQ54" s="98"/>
      <c r="BR54" s="97"/>
    </row>
    <row r="55" spans="1:71" s="40" customFormat="1" ht="38.25">
      <c r="A55" s="96">
        <f>SUBTOTAL(3,C$5:$C55)</f>
        <v>51</v>
      </c>
      <c r="B55" s="180" t="s">
        <v>1349</v>
      </c>
      <c r="C55" s="64" t="s">
        <v>218</v>
      </c>
      <c r="D55" s="114" t="s">
        <v>12</v>
      </c>
      <c r="E55" s="184" t="s">
        <v>219</v>
      </c>
      <c r="F55" s="98" t="s">
        <v>243</v>
      </c>
      <c r="G55" s="98"/>
      <c r="H55" s="98" t="s">
        <v>220</v>
      </c>
      <c r="I55" s="186" t="s">
        <v>239</v>
      </c>
      <c r="J55" s="186"/>
      <c r="K55" s="324"/>
      <c r="L55" s="186"/>
      <c r="M55" s="41" t="s">
        <v>236</v>
      </c>
      <c r="N55" s="101"/>
      <c r="O55" s="194"/>
      <c r="P55" s="102">
        <f t="shared" si="4"/>
        <v>0</v>
      </c>
      <c r="Q55" s="103"/>
      <c r="R55" s="104">
        <f t="shared" si="5"/>
        <v>0</v>
      </c>
      <c r="S55" s="195"/>
      <c r="T55" s="105">
        <f t="shared" si="6"/>
        <v>0</v>
      </c>
      <c r="U55" s="233"/>
      <c r="V55" s="106">
        <f t="shared" si="7"/>
        <v>0</v>
      </c>
      <c r="W55" s="194"/>
      <c r="X55" s="102">
        <f t="shared" si="8"/>
        <v>0</v>
      </c>
      <c r="Y55" s="103"/>
      <c r="Z55" s="104">
        <f t="shared" si="9"/>
        <v>0</v>
      </c>
      <c r="AA55" s="195"/>
      <c r="AB55" s="105">
        <f t="shared" si="10"/>
        <v>0</v>
      </c>
      <c r="AC55" s="216"/>
      <c r="AD55" s="106">
        <f t="shared" si="11"/>
        <v>0</v>
      </c>
      <c r="AE55" s="194"/>
      <c r="AF55" s="102">
        <f t="shared" si="12"/>
        <v>0</v>
      </c>
      <c r="AG55" s="107"/>
      <c r="AH55" s="143">
        <f t="shared" si="13"/>
        <v>0</v>
      </c>
      <c r="AI55" s="105"/>
      <c r="AJ55" s="105">
        <f t="shared" si="0"/>
        <v>0</v>
      </c>
      <c r="AK55" s="216"/>
      <c r="AL55" s="105">
        <f t="shared" si="14"/>
        <v>0</v>
      </c>
      <c r="AM55" s="102"/>
      <c r="AN55" s="102">
        <f t="shared" si="1"/>
        <v>0</v>
      </c>
      <c r="AO55" s="107"/>
      <c r="AP55" s="102">
        <f t="shared" si="24"/>
        <v>0</v>
      </c>
      <c r="AQ55" s="105"/>
      <c r="AR55" s="105">
        <f t="shared" si="15"/>
        <v>0</v>
      </c>
      <c r="AS55" s="108"/>
      <c r="AT55" s="105">
        <f t="shared" si="16"/>
        <v>0</v>
      </c>
      <c r="AU55" s="102"/>
      <c r="AV55" s="102">
        <f t="shared" si="28"/>
        <v>0</v>
      </c>
      <c r="AW55" s="142"/>
      <c r="AX55" s="102">
        <f t="shared" si="25"/>
        <v>0</v>
      </c>
      <c r="AY55" s="105"/>
      <c r="AZ55" s="105">
        <f t="shared" si="29"/>
        <v>0</v>
      </c>
      <c r="BA55" s="217"/>
      <c r="BB55" s="105">
        <f t="shared" si="27"/>
        <v>0</v>
      </c>
      <c r="BC55" s="102"/>
      <c r="BD55" s="102">
        <f t="shared" si="19"/>
        <v>0</v>
      </c>
      <c r="BE55" s="142"/>
      <c r="BF55" s="102">
        <f t="shared" si="20"/>
        <v>0</v>
      </c>
      <c r="BG55" s="105"/>
      <c r="BH55" s="76">
        <f t="shared" si="2"/>
        <v>0</v>
      </c>
      <c r="BI55" s="94"/>
      <c r="BJ55" s="105">
        <f t="shared" si="3"/>
        <v>0</v>
      </c>
      <c r="BK55" s="195"/>
      <c r="BL55" s="45">
        <f t="shared" si="21"/>
        <v>0</v>
      </c>
      <c r="BM55" s="94"/>
      <c r="BN55" s="77">
        <f t="shared" si="22"/>
        <v>0</v>
      </c>
      <c r="BO55" s="83">
        <f t="shared" si="23"/>
        <v>0</v>
      </c>
      <c r="BP55" s="98" t="s">
        <v>716</v>
      </c>
      <c r="BQ55" s="98"/>
      <c r="BR55" s="97"/>
    </row>
    <row r="56" spans="1:71" s="3" customFormat="1" ht="38.25">
      <c r="A56" s="84">
        <f>SUBTOTAL(3,C$5:$C56)</f>
        <v>52</v>
      </c>
      <c r="B56" s="179"/>
      <c r="C56" s="89" t="s">
        <v>225</v>
      </c>
      <c r="D56" s="34" t="s">
        <v>9</v>
      </c>
      <c r="E56" s="128" t="s">
        <v>226</v>
      </c>
      <c r="F56" s="114" t="s">
        <v>227</v>
      </c>
      <c r="G56" s="114"/>
      <c r="H56" s="269" t="s">
        <v>224</v>
      </c>
      <c r="I56" s="135" t="s">
        <v>240</v>
      </c>
      <c r="J56" s="135"/>
      <c r="K56" s="325"/>
      <c r="L56" s="135"/>
      <c r="M56" s="1" t="s">
        <v>56</v>
      </c>
      <c r="N56" s="71"/>
      <c r="O56" s="122">
        <v>500000</v>
      </c>
      <c r="P56" s="73">
        <f t="shared" si="4"/>
        <v>500000</v>
      </c>
      <c r="Q56" s="74">
        <v>41773</v>
      </c>
      <c r="R56" s="75">
        <f t="shared" si="5"/>
        <v>0</v>
      </c>
      <c r="S56" s="123">
        <v>500000</v>
      </c>
      <c r="T56" s="45">
        <f t="shared" si="6"/>
        <v>500000</v>
      </c>
      <c r="U56" s="232">
        <v>41773</v>
      </c>
      <c r="V56" s="77">
        <f t="shared" si="7"/>
        <v>0</v>
      </c>
      <c r="W56" s="122">
        <v>500000</v>
      </c>
      <c r="X56" s="73">
        <f t="shared" si="8"/>
        <v>500000</v>
      </c>
      <c r="Y56" s="74">
        <v>41773</v>
      </c>
      <c r="Z56" s="75">
        <f t="shared" si="9"/>
        <v>0</v>
      </c>
      <c r="AA56" s="123">
        <v>500000</v>
      </c>
      <c r="AB56" s="45">
        <f t="shared" si="10"/>
        <v>500000</v>
      </c>
      <c r="AC56" s="234" t="s">
        <v>492</v>
      </c>
      <c r="AD56" s="77">
        <f t="shared" si="11"/>
        <v>0</v>
      </c>
      <c r="AE56" s="122">
        <v>500000</v>
      </c>
      <c r="AF56" s="73">
        <f t="shared" si="12"/>
        <v>500000</v>
      </c>
      <c r="AG56" s="124" t="s">
        <v>492</v>
      </c>
      <c r="AH56" s="78">
        <f t="shared" si="13"/>
        <v>0</v>
      </c>
      <c r="AI56" s="76">
        <v>500000</v>
      </c>
      <c r="AJ56" s="45">
        <f t="shared" si="0"/>
        <v>500000</v>
      </c>
      <c r="AK56" s="234" t="s">
        <v>492</v>
      </c>
      <c r="AL56" s="76">
        <f t="shared" si="14"/>
        <v>0</v>
      </c>
      <c r="AM56" s="72">
        <v>500000</v>
      </c>
      <c r="AN56" s="72">
        <f t="shared" si="1"/>
        <v>500000</v>
      </c>
      <c r="AO56" s="79" t="s">
        <v>1509</v>
      </c>
      <c r="AP56" s="72">
        <f t="shared" si="24"/>
        <v>0</v>
      </c>
      <c r="AQ56" s="76">
        <v>500000</v>
      </c>
      <c r="AR56" s="76">
        <f t="shared" si="15"/>
        <v>500000</v>
      </c>
      <c r="AS56" s="82" t="s">
        <v>1509</v>
      </c>
      <c r="AT56" s="76">
        <f t="shared" si="16"/>
        <v>0</v>
      </c>
      <c r="AU56" s="72">
        <v>500000</v>
      </c>
      <c r="AV56" s="72">
        <f t="shared" si="28"/>
        <v>500000</v>
      </c>
      <c r="AW56" s="129" t="s">
        <v>1509</v>
      </c>
      <c r="AX56" s="72">
        <f t="shared" si="25"/>
        <v>0</v>
      </c>
      <c r="AY56" s="76">
        <v>500000</v>
      </c>
      <c r="AZ56" s="76">
        <f t="shared" si="29"/>
        <v>500000</v>
      </c>
      <c r="BA56" s="87" t="s">
        <v>1509</v>
      </c>
      <c r="BB56" s="76">
        <f t="shared" si="27"/>
        <v>0</v>
      </c>
      <c r="BC56" s="81">
        <v>500000</v>
      </c>
      <c r="BD56" s="72">
        <f t="shared" si="19"/>
        <v>500000</v>
      </c>
      <c r="BE56" s="129" t="s">
        <v>1509</v>
      </c>
      <c r="BF56" s="72">
        <f t="shared" si="20"/>
        <v>0</v>
      </c>
      <c r="BG56" s="76">
        <v>500000</v>
      </c>
      <c r="BH56" s="76">
        <f t="shared" si="2"/>
        <v>500000</v>
      </c>
      <c r="BI56" s="94" t="s">
        <v>1509</v>
      </c>
      <c r="BJ56" s="76">
        <f t="shared" si="3"/>
        <v>0</v>
      </c>
      <c r="BK56" s="123">
        <v>500000</v>
      </c>
      <c r="BL56" s="45">
        <f t="shared" si="21"/>
        <v>500000</v>
      </c>
      <c r="BM56" s="94" t="s">
        <v>1509</v>
      </c>
      <c r="BN56" s="77">
        <f t="shared" si="22"/>
        <v>0</v>
      </c>
      <c r="BO56" s="83">
        <f t="shared" si="23"/>
        <v>0</v>
      </c>
      <c r="BP56" s="120" t="s">
        <v>1336</v>
      </c>
      <c r="BQ56" s="120" t="s">
        <v>1966</v>
      </c>
      <c r="BR56" s="70"/>
    </row>
    <row r="57" spans="1:71" s="3" customFormat="1" ht="38.25">
      <c r="A57" s="84">
        <f>SUBTOTAL(3,C$5:$C57)</f>
        <v>53</v>
      </c>
      <c r="B57" s="179"/>
      <c r="C57" s="89" t="s">
        <v>231</v>
      </c>
      <c r="D57" s="34" t="s">
        <v>9</v>
      </c>
      <c r="E57" s="128" t="s">
        <v>232</v>
      </c>
      <c r="F57" s="114" t="s">
        <v>233</v>
      </c>
      <c r="G57" s="114"/>
      <c r="H57" s="269" t="s">
        <v>234</v>
      </c>
      <c r="I57" s="135" t="s">
        <v>365</v>
      </c>
      <c r="J57" s="135"/>
      <c r="K57" s="325"/>
      <c r="L57" s="135"/>
      <c r="M57" s="1" t="s">
        <v>2637</v>
      </c>
      <c r="N57" s="71"/>
      <c r="O57" s="122">
        <v>0</v>
      </c>
      <c r="P57" s="73">
        <f t="shared" si="4"/>
        <v>0</v>
      </c>
      <c r="Q57" s="74"/>
      <c r="R57" s="75">
        <f t="shared" si="5"/>
        <v>0</v>
      </c>
      <c r="S57" s="123">
        <v>1500000</v>
      </c>
      <c r="T57" s="45">
        <f t="shared" si="6"/>
        <v>1500000</v>
      </c>
      <c r="U57" s="232">
        <v>1500</v>
      </c>
      <c r="V57" s="77">
        <f t="shared" si="7"/>
        <v>0</v>
      </c>
      <c r="W57" s="122">
        <v>1500000</v>
      </c>
      <c r="X57" s="73">
        <f t="shared" si="8"/>
        <v>1500000</v>
      </c>
      <c r="Y57" s="74">
        <v>1500000</v>
      </c>
      <c r="Z57" s="75">
        <f t="shared" si="9"/>
        <v>0</v>
      </c>
      <c r="AA57" s="123">
        <v>1650000</v>
      </c>
      <c r="AB57" s="45">
        <f t="shared" si="10"/>
        <v>1650000</v>
      </c>
      <c r="AC57" s="234" t="s">
        <v>409</v>
      </c>
      <c r="AD57" s="77">
        <f t="shared" si="11"/>
        <v>0</v>
      </c>
      <c r="AE57" s="122">
        <v>1650000</v>
      </c>
      <c r="AF57" s="73">
        <f t="shared" si="12"/>
        <v>1650000</v>
      </c>
      <c r="AG57" s="124" t="s">
        <v>409</v>
      </c>
      <c r="AH57" s="78">
        <f t="shared" si="13"/>
        <v>0</v>
      </c>
      <c r="AI57" s="76">
        <v>1650000</v>
      </c>
      <c r="AJ57" s="45">
        <f t="shared" si="0"/>
        <v>1650000</v>
      </c>
      <c r="AK57" s="234" t="s">
        <v>409</v>
      </c>
      <c r="AL57" s="76">
        <f t="shared" si="14"/>
        <v>0</v>
      </c>
      <c r="AM57" s="72">
        <v>1650000</v>
      </c>
      <c r="AN57" s="72">
        <f t="shared" si="1"/>
        <v>1650000</v>
      </c>
      <c r="AO57" s="79" t="s">
        <v>1658</v>
      </c>
      <c r="AP57" s="72">
        <f t="shared" si="24"/>
        <v>0</v>
      </c>
      <c r="AQ57" s="76">
        <v>1650000</v>
      </c>
      <c r="AR57" s="76">
        <f t="shared" si="15"/>
        <v>1650000</v>
      </c>
      <c r="AS57" s="82" t="s">
        <v>1658</v>
      </c>
      <c r="AT57" s="76">
        <f t="shared" si="16"/>
        <v>0</v>
      </c>
      <c r="AU57" s="72">
        <v>1650000</v>
      </c>
      <c r="AV57" s="72">
        <f t="shared" si="28"/>
        <v>1650000</v>
      </c>
      <c r="AW57" s="129" t="s">
        <v>1658</v>
      </c>
      <c r="AX57" s="72">
        <f t="shared" si="25"/>
        <v>0</v>
      </c>
      <c r="AY57" s="76">
        <v>1500000</v>
      </c>
      <c r="AZ57" s="76">
        <f t="shared" si="29"/>
        <v>1500000</v>
      </c>
      <c r="BA57" s="87" t="s">
        <v>2242</v>
      </c>
      <c r="BB57" s="76">
        <f t="shared" si="27"/>
        <v>0</v>
      </c>
      <c r="BC57" s="72">
        <v>1500000</v>
      </c>
      <c r="BD57" s="72">
        <f t="shared" si="19"/>
        <v>1500000</v>
      </c>
      <c r="BE57" s="129" t="s">
        <v>2243</v>
      </c>
      <c r="BF57" s="72">
        <f t="shared" si="20"/>
        <v>0</v>
      </c>
      <c r="BG57" s="76">
        <v>1500000</v>
      </c>
      <c r="BH57" s="76">
        <f t="shared" si="2"/>
        <v>1500000</v>
      </c>
      <c r="BI57" s="94" t="s">
        <v>2243</v>
      </c>
      <c r="BJ57" s="76">
        <f t="shared" si="3"/>
        <v>0</v>
      </c>
      <c r="BK57" s="123">
        <v>1500000</v>
      </c>
      <c r="BL57" s="45">
        <f t="shared" si="21"/>
        <v>1500000</v>
      </c>
      <c r="BM57" s="94" t="s">
        <v>2243</v>
      </c>
      <c r="BN57" s="77">
        <f t="shared" si="22"/>
        <v>0</v>
      </c>
      <c r="BO57" s="83">
        <f t="shared" si="23"/>
        <v>0</v>
      </c>
      <c r="BP57" s="120" t="s">
        <v>716</v>
      </c>
      <c r="BQ57" s="120" t="s">
        <v>1966</v>
      </c>
      <c r="BR57" s="70" t="s">
        <v>1779</v>
      </c>
    </row>
    <row r="58" spans="1:71" s="38" customFormat="1" ht="38.25">
      <c r="A58" s="84">
        <f>SUBTOTAL(3,C$5:$C58)</f>
        <v>54</v>
      </c>
      <c r="B58" s="112"/>
      <c r="C58" s="89" t="s">
        <v>244</v>
      </c>
      <c r="D58" s="36" t="s">
        <v>293</v>
      </c>
      <c r="E58" s="128" t="s">
        <v>246</v>
      </c>
      <c r="F58" s="114" t="s">
        <v>248</v>
      </c>
      <c r="G58" s="114"/>
      <c r="H58" s="61" t="s">
        <v>250</v>
      </c>
      <c r="I58" s="92" t="s">
        <v>378</v>
      </c>
      <c r="J58" s="92"/>
      <c r="K58" s="248"/>
      <c r="L58" s="92"/>
      <c r="M58" s="1" t="s">
        <v>2637</v>
      </c>
      <c r="N58" s="71"/>
      <c r="O58" s="122"/>
      <c r="P58" s="73">
        <f t="shared" si="4"/>
        <v>0</v>
      </c>
      <c r="Q58" s="74"/>
      <c r="R58" s="75">
        <f t="shared" si="5"/>
        <v>0</v>
      </c>
      <c r="S58" s="123"/>
      <c r="T58" s="45">
        <f t="shared" si="6"/>
        <v>0</v>
      </c>
      <c r="U58" s="232"/>
      <c r="V58" s="77">
        <f t="shared" si="7"/>
        <v>0</v>
      </c>
      <c r="W58" s="122">
        <v>1100000</v>
      </c>
      <c r="X58" s="73">
        <f t="shared" si="8"/>
        <v>1100000</v>
      </c>
      <c r="Y58" s="74">
        <v>41852</v>
      </c>
      <c r="Z58" s="75">
        <f t="shared" si="9"/>
        <v>0</v>
      </c>
      <c r="AA58" s="123">
        <v>700000</v>
      </c>
      <c r="AB58" s="45">
        <f t="shared" si="10"/>
        <v>700000</v>
      </c>
      <c r="AC58" s="234">
        <v>41852</v>
      </c>
      <c r="AD58" s="77">
        <f t="shared" si="11"/>
        <v>0</v>
      </c>
      <c r="AE58" s="122">
        <v>700000</v>
      </c>
      <c r="AF58" s="73">
        <f t="shared" si="12"/>
        <v>700000</v>
      </c>
      <c r="AG58" s="124">
        <v>41852</v>
      </c>
      <c r="AH58" s="78">
        <f t="shared" si="13"/>
        <v>0</v>
      </c>
      <c r="AI58" s="45">
        <v>700000</v>
      </c>
      <c r="AJ58" s="45">
        <f t="shared" si="0"/>
        <v>700000</v>
      </c>
      <c r="AK58" s="234">
        <v>41852</v>
      </c>
      <c r="AL58" s="76">
        <f t="shared" si="14"/>
        <v>0</v>
      </c>
      <c r="AM58" s="73">
        <v>700000</v>
      </c>
      <c r="AN58" s="72">
        <f>IF(AO58="",0,AM58)</f>
        <v>700000</v>
      </c>
      <c r="AO58" s="79">
        <v>41852</v>
      </c>
      <c r="AP58" s="72">
        <f t="shared" si="24"/>
        <v>0</v>
      </c>
      <c r="AQ58" s="45">
        <v>700000</v>
      </c>
      <c r="AR58" s="76">
        <f t="shared" si="15"/>
        <v>700000</v>
      </c>
      <c r="AS58" s="94">
        <v>42003</v>
      </c>
      <c r="AT58" s="76">
        <f t="shared" si="16"/>
        <v>0</v>
      </c>
      <c r="AU58" s="73">
        <v>700000</v>
      </c>
      <c r="AV58" s="72">
        <f t="shared" si="28"/>
        <v>700000</v>
      </c>
      <c r="AW58" s="95">
        <v>42003</v>
      </c>
      <c r="AX58" s="72">
        <f t="shared" si="25"/>
        <v>0</v>
      </c>
      <c r="AY58" s="45">
        <v>700000</v>
      </c>
      <c r="AZ58" s="76">
        <f t="shared" si="29"/>
        <v>700000</v>
      </c>
      <c r="BA58" s="125">
        <v>42003</v>
      </c>
      <c r="BB58" s="76">
        <f t="shared" si="27"/>
        <v>0</v>
      </c>
      <c r="BC58" s="136">
        <v>700000</v>
      </c>
      <c r="BD58" s="72">
        <f t="shared" si="19"/>
        <v>700000</v>
      </c>
      <c r="BE58" s="95">
        <v>42003</v>
      </c>
      <c r="BF58" s="72">
        <f t="shared" si="20"/>
        <v>0</v>
      </c>
      <c r="BG58" s="45">
        <v>700000</v>
      </c>
      <c r="BH58" s="76">
        <f t="shared" si="2"/>
        <v>700000</v>
      </c>
      <c r="BI58" s="94">
        <v>42003</v>
      </c>
      <c r="BJ58" s="76">
        <f t="shared" si="3"/>
        <v>0</v>
      </c>
      <c r="BK58" s="123">
        <v>700000</v>
      </c>
      <c r="BL58" s="45">
        <f t="shared" si="21"/>
        <v>700000</v>
      </c>
      <c r="BM58" s="94">
        <v>42003</v>
      </c>
      <c r="BN58" s="77">
        <f t="shared" si="22"/>
        <v>0</v>
      </c>
      <c r="BO58" s="83">
        <f t="shared" si="23"/>
        <v>0</v>
      </c>
      <c r="BP58" s="120" t="s">
        <v>716</v>
      </c>
      <c r="BQ58" s="120" t="s">
        <v>1969</v>
      </c>
      <c r="BR58" s="46" t="s">
        <v>1510</v>
      </c>
    </row>
    <row r="59" spans="1:71" s="38" customFormat="1" ht="38.25">
      <c r="A59" s="84">
        <f>SUBTOTAL(3,C$5:$C59)</f>
        <v>55</v>
      </c>
      <c r="B59" s="112"/>
      <c r="C59" s="89" t="s">
        <v>245</v>
      </c>
      <c r="D59" s="36" t="s">
        <v>293</v>
      </c>
      <c r="E59" s="128" t="s">
        <v>247</v>
      </c>
      <c r="F59" s="114" t="s">
        <v>249</v>
      </c>
      <c r="G59" s="114"/>
      <c r="H59" s="61" t="s">
        <v>251</v>
      </c>
      <c r="I59" s="86" t="s">
        <v>1653</v>
      </c>
      <c r="J59" s="92"/>
      <c r="K59" s="248"/>
      <c r="L59" s="92"/>
      <c r="M59" s="32" t="s">
        <v>2642</v>
      </c>
      <c r="N59" s="71"/>
      <c r="O59" s="122">
        <v>0</v>
      </c>
      <c r="P59" s="73">
        <f t="shared" si="4"/>
        <v>0</v>
      </c>
      <c r="Q59" s="74"/>
      <c r="R59" s="75">
        <f t="shared" si="5"/>
        <v>0</v>
      </c>
      <c r="S59" s="123">
        <v>0</v>
      </c>
      <c r="T59" s="45">
        <f t="shared" si="6"/>
        <v>0</v>
      </c>
      <c r="U59" s="232"/>
      <c r="V59" s="77">
        <f t="shared" si="7"/>
        <v>0</v>
      </c>
      <c r="W59" s="122"/>
      <c r="X59" s="73">
        <f t="shared" si="8"/>
        <v>0</v>
      </c>
      <c r="Y59" s="74"/>
      <c r="Z59" s="75">
        <f t="shared" si="9"/>
        <v>0</v>
      </c>
      <c r="AA59" s="123">
        <v>800000</v>
      </c>
      <c r="AB59" s="45">
        <f t="shared" si="10"/>
        <v>800000</v>
      </c>
      <c r="AC59" s="234">
        <v>41808</v>
      </c>
      <c r="AD59" s="77">
        <f t="shared" si="11"/>
        <v>0</v>
      </c>
      <c r="AE59" s="122">
        <v>800000</v>
      </c>
      <c r="AF59" s="73">
        <f t="shared" si="12"/>
        <v>800000</v>
      </c>
      <c r="AG59" s="124">
        <v>41808</v>
      </c>
      <c r="AH59" s="78">
        <f t="shared" si="13"/>
        <v>0</v>
      </c>
      <c r="AI59" s="76">
        <v>800000</v>
      </c>
      <c r="AJ59" s="45">
        <f t="shared" si="0"/>
        <v>800000</v>
      </c>
      <c r="AK59" s="234">
        <v>41893</v>
      </c>
      <c r="AL59" s="76">
        <f t="shared" si="14"/>
        <v>0</v>
      </c>
      <c r="AM59" s="72">
        <v>800000</v>
      </c>
      <c r="AN59" s="72">
        <f t="shared" si="1"/>
        <v>800000</v>
      </c>
      <c r="AO59" s="79">
        <v>41893</v>
      </c>
      <c r="AP59" s="72">
        <f t="shared" si="24"/>
        <v>0</v>
      </c>
      <c r="AQ59" s="76">
        <v>800000</v>
      </c>
      <c r="AR59" s="76">
        <f t="shared" si="15"/>
        <v>800000</v>
      </c>
      <c r="AS59" s="94">
        <v>41893</v>
      </c>
      <c r="AT59" s="76">
        <f t="shared" si="16"/>
        <v>0</v>
      </c>
      <c r="AU59" s="72">
        <v>800000</v>
      </c>
      <c r="AV59" s="72">
        <f t="shared" si="28"/>
        <v>800000</v>
      </c>
      <c r="AW59" s="129">
        <v>41985</v>
      </c>
      <c r="AX59" s="72">
        <f t="shared" si="25"/>
        <v>0</v>
      </c>
      <c r="AY59" s="76">
        <v>800000</v>
      </c>
      <c r="AZ59" s="76">
        <f t="shared" si="29"/>
        <v>800000</v>
      </c>
      <c r="BA59" s="87">
        <v>41985</v>
      </c>
      <c r="BB59" s="76">
        <f t="shared" si="27"/>
        <v>0</v>
      </c>
      <c r="BC59" s="81">
        <v>800000</v>
      </c>
      <c r="BD59" s="72">
        <f t="shared" si="19"/>
        <v>800000</v>
      </c>
      <c r="BE59" s="129">
        <v>41985</v>
      </c>
      <c r="BF59" s="72">
        <f t="shared" si="20"/>
        <v>0</v>
      </c>
      <c r="BG59" s="76">
        <v>800000</v>
      </c>
      <c r="BH59" s="76">
        <f t="shared" si="2"/>
        <v>800000</v>
      </c>
      <c r="BI59" s="94">
        <v>42017</v>
      </c>
      <c r="BJ59" s="76">
        <f t="shared" si="3"/>
        <v>0</v>
      </c>
      <c r="BK59" s="123">
        <v>800000</v>
      </c>
      <c r="BL59" s="45">
        <f t="shared" si="21"/>
        <v>800000</v>
      </c>
      <c r="BM59" s="94">
        <v>42017</v>
      </c>
      <c r="BN59" s="77">
        <f t="shared" si="22"/>
        <v>0</v>
      </c>
      <c r="BO59" s="83">
        <f t="shared" si="23"/>
        <v>0</v>
      </c>
      <c r="BP59" s="120" t="s">
        <v>716</v>
      </c>
      <c r="BQ59" s="120" t="s">
        <v>1969</v>
      </c>
      <c r="BR59" s="46"/>
      <c r="BS59" s="294"/>
    </row>
    <row r="60" spans="1:71" s="3" customFormat="1" ht="38.25">
      <c r="A60" s="84">
        <f>SUBTOTAL(3,C$5:$C60)</f>
        <v>56</v>
      </c>
      <c r="B60" s="179"/>
      <c r="C60" s="89" t="s">
        <v>252</v>
      </c>
      <c r="D60" s="36" t="s">
        <v>293</v>
      </c>
      <c r="E60" s="113" t="s">
        <v>253</v>
      </c>
      <c r="F60" s="114" t="s">
        <v>254</v>
      </c>
      <c r="G60" s="114" t="s">
        <v>269</v>
      </c>
      <c r="H60" s="269" t="s">
        <v>355</v>
      </c>
      <c r="I60" s="135" t="s">
        <v>377</v>
      </c>
      <c r="J60" s="134" t="s">
        <v>356</v>
      </c>
      <c r="K60" s="323"/>
      <c r="L60" s="134"/>
      <c r="M60" s="32" t="s">
        <v>2642</v>
      </c>
      <c r="N60" s="71"/>
      <c r="O60" s="122">
        <v>800000</v>
      </c>
      <c r="P60" s="73">
        <f t="shared" si="4"/>
        <v>800000</v>
      </c>
      <c r="Q60" s="74">
        <v>41705</v>
      </c>
      <c r="R60" s="75">
        <f t="shared" si="5"/>
        <v>0</v>
      </c>
      <c r="S60" s="123">
        <v>800000</v>
      </c>
      <c r="T60" s="45">
        <f t="shared" si="6"/>
        <v>800000</v>
      </c>
      <c r="U60" s="232">
        <v>41769</v>
      </c>
      <c r="V60" s="77">
        <f t="shared" si="7"/>
        <v>0</v>
      </c>
      <c r="W60" s="122">
        <v>800000</v>
      </c>
      <c r="X60" s="73">
        <f t="shared" si="8"/>
        <v>800000</v>
      </c>
      <c r="Y60" s="74">
        <v>41769</v>
      </c>
      <c r="Z60" s="75">
        <f t="shared" si="9"/>
        <v>0</v>
      </c>
      <c r="AA60" s="123">
        <v>800000</v>
      </c>
      <c r="AB60" s="45">
        <f t="shared" si="10"/>
        <v>800000</v>
      </c>
      <c r="AC60" s="234">
        <v>41769</v>
      </c>
      <c r="AD60" s="77">
        <f t="shared" si="11"/>
        <v>0</v>
      </c>
      <c r="AE60" s="122">
        <v>800000</v>
      </c>
      <c r="AF60" s="73">
        <f t="shared" si="12"/>
        <v>800000</v>
      </c>
      <c r="AG60" s="124">
        <v>41852</v>
      </c>
      <c r="AH60" s="78">
        <f t="shared" si="13"/>
        <v>0</v>
      </c>
      <c r="AI60" s="76">
        <v>800000</v>
      </c>
      <c r="AJ60" s="45">
        <f t="shared" si="0"/>
        <v>800000</v>
      </c>
      <c r="AK60" s="234">
        <v>41852</v>
      </c>
      <c r="AL60" s="76">
        <f t="shared" si="14"/>
        <v>0</v>
      </c>
      <c r="AM60" s="72">
        <v>800000</v>
      </c>
      <c r="AN60" s="72">
        <f t="shared" si="1"/>
        <v>800000</v>
      </c>
      <c r="AO60" s="79">
        <v>42012</v>
      </c>
      <c r="AP60" s="72">
        <f t="shared" si="24"/>
        <v>0</v>
      </c>
      <c r="AQ60" s="76">
        <v>800000</v>
      </c>
      <c r="AR60" s="76">
        <f t="shared" si="15"/>
        <v>800000</v>
      </c>
      <c r="AS60" s="80">
        <v>42012</v>
      </c>
      <c r="AT60" s="76">
        <f t="shared" si="16"/>
        <v>0</v>
      </c>
      <c r="AU60" s="72">
        <v>800000</v>
      </c>
      <c r="AV60" s="72">
        <f t="shared" si="28"/>
        <v>800000</v>
      </c>
      <c r="AW60" s="129">
        <v>42012</v>
      </c>
      <c r="AX60" s="72">
        <f t="shared" si="25"/>
        <v>0</v>
      </c>
      <c r="AY60" s="76">
        <v>800000</v>
      </c>
      <c r="AZ60" s="76">
        <f t="shared" si="29"/>
        <v>800000</v>
      </c>
      <c r="BA60" s="87">
        <v>42012</v>
      </c>
      <c r="BB60" s="76">
        <f t="shared" si="27"/>
        <v>0</v>
      </c>
      <c r="BC60" s="72">
        <v>1200000</v>
      </c>
      <c r="BD60" s="72">
        <f t="shared" si="19"/>
        <v>1200000</v>
      </c>
      <c r="BE60" s="129">
        <v>42012</v>
      </c>
      <c r="BF60" s="72">
        <f t="shared" si="20"/>
        <v>0</v>
      </c>
      <c r="BG60" s="76">
        <v>1200000</v>
      </c>
      <c r="BH60" s="76">
        <f t="shared" si="2"/>
        <v>1200000</v>
      </c>
      <c r="BI60" s="94">
        <v>42012</v>
      </c>
      <c r="BJ60" s="76">
        <f t="shared" si="3"/>
        <v>0</v>
      </c>
      <c r="BK60" s="123">
        <v>1200000</v>
      </c>
      <c r="BL60" s="45">
        <f t="shared" si="21"/>
        <v>1200000</v>
      </c>
      <c r="BM60" s="94">
        <v>42012</v>
      </c>
      <c r="BN60" s="77">
        <f t="shared" si="22"/>
        <v>0</v>
      </c>
      <c r="BO60" s="83">
        <f t="shared" si="23"/>
        <v>0</v>
      </c>
      <c r="BP60" s="120" t="s">
        <v>716</v>
      </c>
      <c r="BQ60" s="120" t="s">
        <v>1969</v>
      </c>
      <c r="BR60" s="70"/>
    </row>
    <row r="61" spans="1:71" s="40" customFormat="1" ht="25.5">
      <c r="A61" s="96">
        <f>SUBTOTAL(3,C$5:$C61)</f>
        <v>57</v>
      </c>
      <c r="B61" s="180" t="s">
        <v>362</v>
      </c>
      <c r="C61" s="64" t="s">
        <v>259</v>
      </c>
      <c r="D61" s="37" t="s">
        <v>1412</v>
      </c>
      <c r="E61" s="99" t="s">
        <v>260</v>
      </c>
      <c r="F61" s="185" t="s">
        <v>261</v>
      </c>
      <c r="G61" s="185"/>
      <c r="H61" s="98" t="s">
        <v>262</v>
      </c>
      <c r="I61" s="196" t="s">
        <v>239</v>
      </c>
      <c r="J61" s="196"/>
      <c r="K61" s="311"/>
      <c r="L61" s="196"/>
      <c r="M61" s="41"/>
      <c r="N61" s="101"/>
      <c r="O61" s="141"/>
      <c r="P61" s="102">
        <f t="shared" si="4"/>
        <v>0</v>
      </c>
      <c r="Q61" s="103"/>
      <c r="R61" s="104">
        <f t="shared" si="5"/>
        <v>0</v>
      </c>
      <c r="S61" s="187"/>
      <c r="T61" s="105">
        <f t="shared" si="6"/>
        <v>0</v>
      </c>
      <c r="U61" s="233"/>
      <c r="V61" s="106">
        <f t="shared" si="7"/>
        <v>0</v>
      </c>
      <c r="W61" s="141"/>
      <c r="X61" s="102">
        <f t="shared" si="8"/>
        <v>0</v>
      </c>
      <c r="Y61" s="103"/>
      <c r="Z61" s="104">
        <f t="shared" si="9"/>
        <v>0</v>
      </c>
      <c r="AA61" s="187"/>
      <c r="AB61" s="105">
        <f t="shared" si="10"/>
        <v>0</v>
      </c>
      <c r="AC61" s="216"/>
      <c r="AD61" s="106">
        <f t="shared" si="11"/>
        <v>0</v>
      </c>
      <c r="AE61" s="141"/>
      <c r="AF61" s="102">
        <f t="shared" si="12"/>
        <v>0</v>
      </c>
      <c r="AG61" s="107"/>
      <c r="AH61" s="143">
        <f t="shared" si="13"/>
        <v>0</v>
      </c>
      <c r="AI61" s="105"/>
      <c r="AJ61" s="105">
        <f t="shared" si="0"/>
        <v>0</v>
      </c>
      <c r="AK61" s="216"/>
      <c r="AL61" s="105">
        <f t="shared" si="14"/>
        <v>0</v>
      </c>
      <c r="AM61" s="102"/>
      <c r="AN61" s="102">
        <f t="shared" si="1"/>
        <v>0</v>
      </c>
      <c r="AO61" s="107"/>
      <c r="AP61" s="102">
        <f t="shared" si="24"/>
        <v>0</v>
      </c>
      <c r="AQ61" s="105"/>
      <c r="AR61" s="105">
        <f t="shared" si="15"/>
        <v>0</v>
      </c>
      <c r="AS61" s="108"/>
      <c r="AT61" s="105">
        <f t="shared" si="16"/>
        <v>0</v>
      </c>
      <c r="AU61" s="102"/>
      <c r="AV61" s="102">
        <f t="shared" si="28"/>
        <v>0</v>
      </c>
      <c r="AW61" s="142"/>
      <c r="AX61" s="102">
        <f t="shared" si="25"/>
        <v>0</v>
      </c>
      <c r="AY61" s="105"/>
      <c r="AZ61" s="105">
        <f t="shared" si="29"/>
        <v>0</v>
      </c>
      <c r="BA61" s="217"/>
      <c r="BB61" s="105">
        <f t="shared" si="27"/>
        <v>0</v>
      </c>
      <c r="BC61" s="102"/>
      <c r="BD61" s="102">
        <f t="shared" si="19"/>
        <v>0</v>
      </c>
      <c r="BE61" s="142"/>
      <c r="BF61" s="102">
        <f t="shared" si="20"/>
        <v>0</v>
      </c>
      <c r="BG61" s="105"/>
      <c r="BH61" s="105">
        <f t="shared" si="2"/>
        <v>0</v>
      </c>
      <c r="BI61" s="94"/>
      <c r="BJ61" s="105">
        <f t="shared" si="3"/>
        <v>0</v>
      </c>
      <c r="BK61" s="187"/>
      <c r="BL61" s="105">
        <f t="shared" si="21"/>
        <v>0</v>
      </c>
      <c r="BM61" s="94"/>
      <c r="BN61" s="106">
        <f t="shared" si="22"/>
        <v>0</v>
      </c>
      <c r="BO61" s="238">
        <f t="shared" si="23"/>
        <v>0</v>
      </c>
      <c r="BP61" s="98" t="s">
        <v>716</v>
      </c>
      <c r="BQ61" s="98"/>
      <c r="BR61" s="97"/>
    </row>
    <row r="62" spans="1:71" s="40" customFormat="1" ht="25.5">
      <c r="A62" s="96">
        <f>SUBTOTAL(3,C$5:$C62)</f>
        <v>58</v>
      </c>
      <c r="B62" s="180" t="s">
        <v>362</v>
      </c>
      <c r="C62" s="64" t="s">
        <v>263</v>
      </c>
      <c r="D62" s="36" t="s">
        <v>1367</v>
      </c>
      <c r="E62" s="99" t="s">
        <v>264</v>
      </c>
      <c r="F62" s="185" t="s">
        <v>265</v>
      </c>
      <c r="G62" s="185"/>
      <c r="H62" s="98" t="s">
        <v>266</v>
      </c>
      <c r="I62" s="196" t="s">
        <v>239</v>
      </c>
      <c r="J62" s="196"/>
      <c r="K62" s="311"/>
      <c r="L62" s="196"/>
      <c r="M62" s="41" t="s">
        <v>236</v>
      </c>
      <c r="N62" s="101"/>
      <c r="O62" s="141"/>
      <c r="P62" s="102">
        <f t="shared" si="4"/>
        <v>0</v>
      </c>
      <c r="Q62" s="103"/>
      <c r="R62" s="104">
        <f t="shared" si="5"/>
        <v>0</v>
      </c>
      <c r="S62" s="187"/>
      <c r="T62" s="105">
        <f>IF(U62="",0,S62)</f>
        <v>0</v>
      </c>
      <c r="U62" s="233"/>
      <c r="V62" s="106">
        <f t="shared" si="7"/>
        <v>0</v>
      </c>
      <c r="W62" s="141"/>
      <c r="X62" s="102">
        <f t="shared" si="8"/>
        <v>0</v>
      </c>
      <c r="Y62" s="103"/>
      <c r="Z62" s="104">
        <f t="shared" si="9"/>
        <v>0</v>
      </c>
      <c r="AA62" s="187"/>
      <c r="AB62" s="105">
        <f t="shared" si="10"/>
        <v>0</v>
      </c>
      <c r="AC62" s="216"/>
      <c r="AD62" s="106">
        <f t="shared" si="11"/>
        <v>0</v>
      </c>
      <c r="AE62" s="141"/>
      <c r="AF62" s="102">
        <f t="shared" si="12"/>
        <v>0</v>
      </c>
      <c r="AG62" s="107"/>
      <c r="AH62" s="143">
        <f t="shared" si="13"/>
        <v>0</v>
      </c>
      <c r="AI62" s="105"/>
      <c r="AJ62" s="105">
        <f t="shared" si="0"/>
        <v>0</v>
      </c>
      <c r="AK62" s="216"/>
      <c r="AL62" s="105">
        <f t="shared" si="14"/>
        <v>0</v>
      </c>
      <c r="AM62" s="102"/>
      <c r="AN62" s="102">
        <f t="shared" si="1"/>
        <v>0</v>
      </c>
      <c r="AO62" s="107"/>
      <c r="AP62" s="102">
        <f t="shared" si="24"/>
        <v>0</v>
      </c>
      <c r="AQ62" s="105"/>
      <c r="AR62" s="105">
        <f t="shared" si="15"/>
        <v>0</v>
      </c>
      <c r="AS62" s="108"/>
      <c r="AT62" s="105">
        <f t="shared" si="16"/>
        <v>0</v>
      </c>
      <c r="AU62" s="102"/>
      <c r="AV62" s="102">
        <f t="shared" si="28"/>
        <v>0</v>
      </c>
      <c r="AW62" s="142"/>
      <c r="AX62" s="102">
        <f t="shared" si="25"/>
        <v>0</v>
      </c>
      <c r="AY62" s="105"/>
      <c r="AZ62" s="105">
        <f t="shared" si="29"/>
        <v>0</v>
      </c>
      <c r="BA62" s="217"/>
      <c r="BB62" s="105">
        <f t="shared" si="27"/>
        <v>0</v>
      </c>
      <c r="BC62" s="102"/>
      <c r="BD62" s="102">
        <f t="shared" si="19"/>
        <v>0</v>
      </c>
      <c r="BE62" s="142"/>
      <c r="BF62" s="102">
        <f t="shared" si="20"/>
        <v>0</v>
      </c>
      <c r="BG62" s="105"/>
      <c r="BH62" s="105">
        <f t="shared" si="2"/>
        <v>0</v>
      </c>
      <c r="BI62" s="94"/>
      <c r="BJ62" s="105">
        <f t="shared" si="3"/>
        <v>0</v>
      </c>
      <c r="BK62" s="187"/>
      <c r="BL62" s="45">
        <f t="shared" si="21"/>
        <v>0</v>
      </c>
      <c r="BM62" s="94"/>
      <c r="BN62" s="77">
        <f t="shared" si="22"/>
        <v>0</v>
      </c>
      <c r="BO62" s="83">
        <f t="shared" si="23"/>
        <v>0</v>
      </c>
      <c r="BP62" s="98" t="s">
        <v>716</v>
      </c>
      <c r="BQ62" s="98"/>
      <c r="BR62" s="97"/>
    </row>
    <row r="63" spans="1:71" s="38" customFormat="1" ht="25.5">
      <c r="A63" s="84">
        <f>SUBTOTAL(3,C$5:$C63)</f>
        <v>59</v>
      </c>
      <c r="B63" s="112"/>
      <c r="C63" s="89" t="s">
        <v>314</v>
      </c>
      <c r="D63" s="1" t="s">
        <v>315</v>
      </c>
      <c r="E63" s="131" t="s">
        <v>316</v>
      </c>
      <c r="F63" s="112" t="s">
        <v>317</v>
      </c>
      <c r="G63" s="112"/>
      <c r="H63" s="61"/>
      <c r="I63" s="89" t="s">
        <v>380</v>
      </c>
      <c r="J63" s="89"/>
      <c r="K63" s="230"/>
      <c r="L63" s="89"/>
      <c r="M63" s="1" t="s">
        <v>2637</v>
      </c>
      <c r="N63" s="71"/>
      <c r="O63" s="122"/>
      <c r="P63" s="73">
        <f>IF(Q63="",0,O63)</f>
        <v>0</v>
      </c>
      <c r="Q63" s="74"/>
      <c r="R63" s="75">
        <f t="shared" si="5"/>
        <v>0</v>
      </c>
      <c r="S63" s="123"/>
      <c r="T63" s="45">
        <f t="shared" si="6"/>
        <v>0</v>
      </c>
      <c r="U63" s="232"/>
      <c r="V63" s="77">
        <f t="shared" si="7"/>
        <v>0</v>
      </c>
      <c r="W63" s="122">
        <v>1600000</v>
      </c>
      <c r="X63" s="73">
        <f t="shared" si="8"/>
        <v>1600000</v>
      </c>
      <c r="Y63" s="74" t="s">
        <v>492</v>
      </c>
      <c r="Z63" s="75">
        <f t="shared" si="9"/>
        <v>0</v>
      </c>
      <c r="AA63" s="123">
        <v>800000</v>
      </c>
      <c r="AB63" s="45">
        <f t="shared" si="10"/>
        <v>800000</v>
      </c>
      <c r="AC63" s="234" t="s">
        <v>492</v>
      </c>
      <c r="AD63" s="77">
        <f t="shared" si="11"/>
        <v>0</v>
      </c>
      <c r="AE63" s="122">
        <v>800000</v>
      </c>
      <c r="AF63" s="73">
        <f t="shared" si="12"/>
        <v>800000</v>
      </c>
      <c r="AG63" s="124" t="s">
        <v>492</v>
      </c>
      <c r="AH63" s="78">
        <f t="shared" si="13"/>
        <v>0</v>
      </c>
      <c r="AI63" s="76">
        <v>800000</v>
      </c>
      <c r="AJ63" s="45">
        <f t="shared" si="0"/>
        <v>800000</v>
      </c>
      <c r="AK63" s="234" t="s">
        <v>492</v>
      </c>
      <c r="AL63" s="76">
        <f t="shared" si="14"/>
        <v>0</v>
      </c>
      <c r="AM63" s="72">
        <v>1000000</v>
      </c>
      <c r="AN63" s="72">
        <f t="shared" si="1"/>
        <v>1000000</v>
      </c>
      <c r="AO63" s="79" t="s">
        <v>1652</v>
      </c>
      <c r="AP63" s="72">
        <f t="shared" si="24"/>
        <v>0</v>
      </c>
      <c r="AQ63" s="76">
        <v>1000000</v>
      </c>
      <c r="AR63" s="76">
        <f t="shared" si="15"/>
        <v>1000000</v>
      </c>
      <c r="AS63" s="82" t="s">
        <v>1652</v>
      </c>
      <c r="AT63" s="76">
        <f t="shared" si="16"/>
        <v>0</v>
      </c>
      <c r="AU63" s="72">
        <v>1000000</v>
      </c>
      <c r="AV63" s="72">
        <f t="shared" si="28"/>
        <v>1000000</v>
      </c>
      <c r="AW63" s="129" t="s">
        <v>1652</v>
      </c>
      <c r="AX63" s="72">
        <f t="shared" si="25"/>
        <v>0</v>
      </c>
      <c r="AY63" s="76">
        <v>1000000</v>
      </c>
      <c r="AZ63" s="76">
        <f t="shared" si="29"/>
        <v>1000000</v>
      </c>
      <c r="BA63" s="87" t="s">
        <v>2230</v>
      </c>
      <c r="BB63" s="76">
        <f t="shared" si="27"/>
        <v>0</v>
      </c>
      <c r="BC63" s="72">
        <v>1000000</v>
      </c>
      <c r="BD63" s="72">
        <f t="shared" si="19"/>
        <v>1000000</v>
      </c>
      <c r="BE63" s="129" t="s">
        <v>2230</v>
      </c>
      <c r="BF63" s="72">
        <f t="shared" si="20"/>
        <v>0</v>
      </c>
      <c r="BG63" s="76">
        <v>1000000</v>
      </c>
      <c r="BH63" s="76">
        <f t="shared" si="2"/>
        <v>1000000</v>
      </c>
      <c r="BI63" s="94" t="s">
        <v>2230</v>
      </c>
      <c r="BJ63" s="76">
        <f t="shared" si="3"/>
        <v>0</v>
      </c>
      <c r="BK63" s="123">
        <v>1000000</v>
      </c>
      <c r="BL63" s="45">
        <f t="shared" si="21"/>
        <v>1000000</v>
      </c>
      <c r="BM63" s="94" t="s">
        <v>2230</v>
      </c>
      <c r="BN63" s="77">
        <f t="shared" si="22"/>
        <v>0</v>
      </c>
      <c r="BO63" s="83">
        <f t="shared" si="23"/>
        <v>0</v>
      </c>
      <c r="BP63" s="50" t="s">
        <v>716</v>
      </c>
      <c r="BQ63" s="120" t="s">
        <v>1970</v>
      </c>
      <c r="BR63" s="46"/>
    </row>
    <row r="64" spans="1:71" s="3" customFormat="1" ht="38.25">
      <c r="A64" s="84">
        <f>SUBTOTAL(3,C$5:$C64)</f>
        <v>60</v>
      </c>
      <c r="B64" s="179"/>
      <c r="C64" s="89" t="s">
        <v>279</v>
      </c>
      <c r="D64" s="34" t="s">
        <v>9</v>
      </c>
      <c r="E64" s="128" t="s">
        <v>280</v>
      </c>
      <c r="F64" s="114" t="s">
        <v>281</v>
      </c>
      <c r="G64" s="114"/>
      <c r="H64" s="269" t="s">
        <v>282</v>
      </c>
      <c r="I64" s="92" t="s">
        <v>357</v>
      </c>
      <c r="J64" s="92" t="s">
        <v>358</v>
      </c>
      <c r="K64" s="248"/>
      <c r="L64" s="92"/>
      <c r="M64" s="32" t="s">
        <v>2642</v>
      </c>
      <c r="N64" s="71"/>
      <c r="O64" s="126"/>
      <c r="P64" s="73">
        <f t="shared" ref="P64:P83" si="30">IF(Q64="",0,O64)</f>
        <v>0</v>
      </c>
      <c r="Q64" s="126"/>
      <c r="R64" s="75">
        <f t="shared" si="5"/>
        <v>0</v>
      </c>
      <c r="S64" s="123">
        <v>500000</v>
      </c>
      <c r="T64" s="45">
        <f t="shared" si="6"/>
        <v>500000</v>
      </c>
      <c r="U64" s="232">
        <v>41358</v>
      </c>
      <c r="V64" s="77">
        <f t="shared" si="7"/>
        <v>0</v>
      </c>
      <c r="W64" s="122">
        <v>500000</v>
      </c>
      <c r="X64" s="73">
        <f t="shared" si="8"/>
        <v>500000</v>
      </c>
      <c r="Y64" s="74">
        <v>41723</v>
      </c>
      <c r="Z64" s="75">
        <f t="shared" si="9"/>
        <v>0</v>
      </c>
      <c r="AA64" s="123">
        <v>500000</v>
      </c>
      <c r="AB64" s="45">
        <f t="shared" si="10"/>
        <v>500000</v>
      </c>
      <c r="AC64" s="234">
        <v>41862</v>
      </c>
      <c r="AD64" s="77">
        <f t="shared" si="11"/>
        <v>0</v>
      </c>
      <c r="AE64" s="122">
        <v>500000</v>
      </c>
      <c r="AF64" s="73">
        <f t="shared" si="12"/>
        <v>500000</v>
      </c>
      <c r="AG64" s="124">
        <v>41862</v>
      </c>
      <c r="AH64" s="78">
        <f t="shared" si="13"/>
        <v>0</v>
      </c>
      <c r="AI64" s="45">
        <v>500000</v>
      </c>
      <c r="AJ64" s="45">
        <f t="shared" si="0"/>
        <v>500000</v>
      </c>
      <c r="AK64" s="234">
        <v>41862</v>
      </c>
      <c r="AL64" s="76">
        <f t="shared" si="14"/>
        <v>0</v>
      </c>
      <c r="AM64" s="73">
        <v>500000</v>
      </c>
      <c r="AN64" s="72">
        <f t="shared" si="1"/>
        <v>500000</v>
      </c>
      <c r="AO64" s="124">
        <v>41968</v>
      </c>
      <c r="AP64" s="72">
        <f t="shared" si="24"/>
        <v>0</v>
      </c>
      <c r="AQ64" s="45">
        <v>500000</v>
      </c>
      <c r="AR64" s="76">
        <f t="shared" si="15"/>
        <v>500000</v>
      </c>
      <c r="AS64" s="87">
        <v>41968</v>
      </c>
      <c r="AT64" s="76">
        <f t="shared" si="16"/>
        <v>0</v>
      </c>
      <c r="AU64" s="73">
        <v>500000</v>
      </c>
      <c r="AV64" s="72">
        <f t="shared" si="28"/>
        <v>500000</v>
      </c>
      <c r="AW64" s="95">
        <v>41968</v>
      </c>
      <c r="AX64" s="72">
        <f t="shared" si="25"/>
        <v>0</v>
      </c>
      <c r="AY64" s="45">
        <v>500000</v>
      </c>
      <c r="AZ64" s="76">
        <f t="shared" si="29"/>
        <v>500000</v>
      </c>
      <c r="BA64" s="125">
        <v>41968</v>
      </c>
      <c r="BB64" s="76">
        <f t="shared" si="27"/>
        <v>0</v>
      </c>
      <c r="BC64" s="73">
        <v>500000</v>
      </c>
      <c r="BD64" s="72">
        <f t="shared" si="19"/>
        <v>500000</v>
      </c>
      <c r="BE64" s="95">
        <v>42010</v>
      </c>
      <c r="BF64" s="72">
        <f t="shared" si="20"/>
        <v>0</v>
      </c>
      <c r="BG64" s="45">
        <v>500000</v>
      </c>
      <c r="BH64" s="76">
        <f t="shared" si="2"/>
        <v>500000</v>
      </c>
      <c r="BI64" s="94">
        <v>42010</v>
      </c>
      <c r="BJ64" s="76">
        <f t="shared" si="3"/>
        <v>0</v>
      </c>
      <c r="BK64" s="45">
        <v>1000000</v>
      </c>
      <c r="BL64" s="45">
        <f t="shared" si="21"/>
        <v>1000000</v>
      </c>
      <c r="BM64" s="550" t="s">
        <v>2678</v>
      </c>
      <c r="BN64" s="77">
        <f t="shared" si="22"/>
        <v>0</v>
      </c>
      <c r="BO64" s="83">
        <f t="shared" si="23"/>
        <v>0</v>
      </c>
      <c r="BP64" s="120" t="s">
        <v>1336</v>
      </c>
      <c r="BQ64" s="120" t="s">
        <v>1966</v>
      </c>
      <c r="BR64" s="70"/>
    </row>
    <row r="65" spans="1:70" s="40" customFormat="1" ht="25.5">
      <c r="A65" s="96">
        <f>SUBTOTAL(3,C$5:$C65)</f>
        <v>61</v>
      </c>
      <c r="B65" s="180" t="s">
        <v>1349</v>
      </c>
      <c r="C65" s="64" t="s">
        <v>283</v>
      </c>
      <c r="D65" s="1" t="s">
        <v>284</v>
      </c>
      <c r="E65" s="184" t="s">
        <v>285</v>
      </c>
      <c r="F65" s="185" t="s">
        <v>286</v>
      </c>
      <c r="G65" s="185"/>
      <c r="H65" s="98" t="s">
        <v>287</v>
      </c>
      <c r="I65" s="196"/>
      <c r="J65" s="196"/>
      <c r="K65" s="311"/>
      <c r="L65" s="196"/>
      <c r="M65" s="41"/>
      <c r="N65" s="101"/>
      <c r="O65" s="109"/>
      <c r="P65" s="102">
        <f t="shared" si="30"/>
        <v>0</v>
      </c>
      <c r="Q65" s="109"/>
      <c r="R65" s="104">
        <f t="shared" si="5"/>
        <v>0</v>
      </c>
      <c r="S65" s="187"/>
      <c r="T65" s="105">
        <f t="shared" si="6"/>
        <v>0</v>
      </c>
      <c r="U65" s="233"/>
      <c r="V65" s="106">
        <f t="shared" si="7"/>
        <v>0</v>
      </c>
      <c r="W65" s="141"/>
      <c r="X65" s="102">
        <f t="shared" si="8"/>
        <v>0</v>
      </c>
      <c r="Y65" s="103"/>
      <c r="Z65" s="104">
        <f t="shared" si="9"/>
        <v>0</v>
      </c>
      <c r="AA65" s="187"/>
      <c r="AB65" s="105">
        <f t="shared" si="10"/>
        <v>0</v>
      </c>
      <c r="AC65" s="216"/>
      <c r="AD65" s="106">
        <f t="shared" si="11"/>
        <v>0</v>
      </c>
      <c r="AE65" s="141"/>
      <c r="AF65" s="102">
        <f t="shared" si="12"/>
        <v>0</v>
      </c>
      <c r="AG65" s="107"/>
      <c r="AH65" s="143">
        <f t="shared" si="13"/>
        <v>0</v>
      </c>
      <c r="AI65" s="105"/>
      <c r="AJ65" s="105">
        <f t="shared" si="0"/>
        <v>0</v>
      </c>
      <c r="AK65" s="216"/>
      <c r="AL65" s="105">
        <f t="shared" si="14"/>
        <v>0</v>
      </c>
      <c r="AM65" s="102"/>
      <c r="AN65" s="102">
        <f t="shared" si="1"/>
        <v>0</v>
      </c>
      <c r="AO65" s="107"/>
      <c r="AP65" s="102">
        <f t="shared" si="24"/>
        <v>0</v>
      </c>
      <c r="AQ65" s="105"/>
      <c r="AR65" s="105">
        <f t="shared" si="15"/>
        <v>0</v>
      </c>
      <c r="AS65" s="108"/>
      <c r="AT65" s="105">
        <f t="shared" si="16"/>
        <v>0</v>
      </c>
      <c r="AU65" s="102"/>
      <c r="AV65" s="102">
        <f t="shared" si="28"/>
        <v>0</v>
      </c>
      <c r="AW65" s="142"/>
      <c r="AX65" s="102">
        <f t="shared" si="25"/>
        <v>0</v>
      </c>
      <c r="AY65" s="105"/>
      <c r="AZ65" s="105">
        <f t="shared" si="29"/>
        <v>0</v>
      </c>
      <c r="BA65" s="217"/>
      <c r="BB65" s="105">
        <f t="shared" si="27"/>
        <v>0</v>
      </c>
      <c r="BC65" s="102"/>
      <c r="BD65" s="102">
        <f t="shared" si="19"/>
        <v>0</v>
      </c>
      <c r="BE65" s="142"/>
      <c r="BF65" s="102">
        <f t="shared" si="20"/>
        <v>0</v>
      </c>
      <c r="BG65" s="105"/>
      <c r="BH65" s="76">
        <f t="shared" si="2"/>
        <v>0</v>
      </c>
      <c r="BI65" s="94"/>
      <c r="BJ65" s="105">
        <f t="shared" si="3"/>
        <v>0</v>
      </c>
      <c r="BK65" s="108"/>
      <c r="BL65" s="45">
        <f t="shared" si="21"/>
        <v>0</v>
      </c>
      <c r="BM65" s="94"/>
      <c r="BN65" s="77">
        <f t="shared" si="22"/>
        <v>0</v>
      </c>
      <c r="BO65" s="83">
        <f t="shared" si="23"/>
        <v>0</v>
      </c>
      <c r="BP65" s="98" t="s">
        <v>716</v>
      </c>
      <c r="BQ65" s="98"/>
      <c r="BR65" s="97"/>
    </row>
    <row r="66" spans="1:70" s="3" customFormat="1" ht="25.5">
      <c r="A66" s="84">
        <f>SUBTOTAL(3,C$5:$C66)</f>
        <v>62</v>
      </c>
      <c r="B66" s="179"/>
      <c r="C66" s="89" t="s">
        <v>319</v>
      </c>
      <c r="D66" s="37" t="s">
        <v>1412</v>
      </c>
      <c r="E66" s="128" t="s">
        <v>320</v>
      </c>
      <c r="F66" s="114" t="s">
        <v>321</v>
      </c>
      <c r="G66" s="114"/>
      <c r="H66" s="269"/>
      <c r="I66" s="92" t="s">
        <v>338</v>
      </c>
      <c r="J66" s="138" t="s">
        <v>376</v>
      </c>
      <c r="K66" s="326"/>
      <c r="L66" s="138"/>
      <c r="M66" s="1" t="s">
        <v>2637</v>
      </c>
      <c r="N66" s="71">
        <v>0</v>
      </c>
      <c r="O66" s="126"/>
      <c r="P66" s="73">
        <f t="shared" si="30"/>
        <v>0</v>
      </c>
      <c r="Q66" s="126"/>
      <c r="R66" s="75">
        <f t="shared" si="5"/>
        <v>0</v>
      </c>
      <c r="S66" s="77"/>
      <c r="T66" s="45">
        <f t="shared" si="6"/>
        <v>0</v>
      </c>
      <c r="U66" s="77"/>
      <c r="V66" s="77">
        <f t="shared" si="7"/>
        <v>0</v>
      </c>
      <c r="W66" s="122">
        <v>0</v>
      </c>
      <c r="X66" s="73">
        <f t="shared" si="8"/>
        <v>0</v>
      </c>
      <c r="Y66" s="74"/>
      <c r="Z66" s="75">
        <f t="shared" si="9"/>
        <v>0</v>
      </c>
      <c r="AA66" s="123">
        <v>800000</v>
      </c>
      <c r="AB66" s="45">
        <f t="shared" si="10"/>
        <v>800000</v>
      </c>
      <c r="AC66" s="234" t="s">
        <v>1780</v>
      </c>
      <c r="AD66" s="77">
        <f t="shared" si="11"/>
        <v>0</v>
      </c>
      <c r="AE66" s="122">
        <v>800000</v>
      </c>
      <c r="AF66" s="73">
        <f t="shared" si="12"/>
        <v>800000</v>
      </c>
      <c r="AG66" s="124" t="s">
        <v>1780</v>
      </c>
      <c r="AH66" s="78">
        <f t="shared" si="13"/>
        <v>0</v>
      </c>
      <c r="AI66" s="45">
        <v>800000</v>
      </c>
      <c r="AJ66" s="45">
        <f t="shared" si="0"/>
        <v>800000</v>
      </c>
      <c r="AK66" s="234" t="s">
        <v>1780</v>
      </c>
      <c r="AL66" s="76">
        <f t="shared" si="14"/>
        <v>0</v>
      </c>
      <c r="AM66" s="73">
        <v>800000</v>
      </c>
      <c r="AN66" s="72">
        <f t="shared" si="1"/>
        <v>800000</v>
      </c>
      <c r="AO66" s="124" t="s">
        <v>1780</v>
      </c>
      <c r="AP66" s="72">
        <f t="shared" si="24"/>
        <v>0</v>
      </c>
      <c r="AQ66" s="45">
        <v>800000</v>
      </c>
      <c r="AR66" s="76">
        <f t="shared" si="15"/>
        <v>800000</v>
      </c>
      <c r="AS66" s="82" t="s">
        <v>1780</v>
      </c>
      <c r="AT66" s="76">
        <f t="shared" si="16"/>
        <v>0</v>
      </c>
      <c r="AU66" s="73">
        <v>800000</v>
      </c>
      <c r="AV66" s="72">
        <f t="shared" si="28"/>
        <v>800000</v>
      </c>
      <c r="AW66" s="95" t="s">
        <v>1780</v>
      </c>
      <c r="AX66" s="72">
        <f t="shared" si="25"/>
        <v>0</v>
      </c>
      <c r="AY66" s="45">
        <v>800000</v>
      </c>
      <c r="AZ66" s="76">
        <f t="shared" si="29"/>
        <v>800000</v>
      </c>
      <c r="BA66" s="125" t="s">
        <v>1780</v>
      </c>
      <c r="BB66" s="76">
        <f t="shared" si="27"/>
        <v>0</v>
      </c>
      <c r="BC66" s="73">
        <v>800000</v>
      </c>
      <c r="BD66" s="72">
        <f t="shared" si="19"/>
        <v>800000</v>
      </c>
      <c r="BE66" s="95" t="s">
        <v>1780</v>
      </c>
      <c r="BF66" s="72">
        <f t="shared" si="20"/>
        <v>0</v>
      </c>
      <c r="BG66" s="45">
        <v>800000</v>
      </c>
      <c r="BH66" s="76">
        <f t="shared" si="2"/>
        <v>800000</v>
      </c>
      <c r="BI66" s="94" t="s">
        <v>1780</v>
      </c>
      <c r="BJ66" s="76">
        <f>+BG66-BH66</f>
        <v>0</v>
      </c>
      <c r="BK66" s="45">
        <v>800000</v>
      </c>
      <c r="BL66" s="45">
        <f t="shared" si="21"/>
        <v>800000</v>
      </c>
      <c r="BM66" s="94" t="s">
        <v>1780</v>
      </c>
      <c r="BN66" s="77">
        <f t="shared" si="22"/>
        <v>0</v>
      </c>
      <c r="BO66" s="83">
        <f t="shared" si="23"/>
        <v>0</v>
      </c>
      <c r="BP66" s="120" t="s">
        <v>716</v>
      </c>
      <c r="BQ66" s="120" t="s">
        <v>1970</v>
      </c>
      <c r="BR66" s="120"/>
    </row>
    <row r="67" spans="1:70" s="3" customFormat="1" ht="25.5">
      <c r="A67" s="84">
        <f>SUBTOTAL(3,C$5:$C67)</f>
        <v>63</v>
      </c>
      <c r="B67" s="179"/>
      <c r="C67" s="50" t="s">
        <v>292</v>
      </c>
      <c r="D67" s="36" t="s">
        <v>293</v>
      </c>
      <c r="E67" s="128" t="s">
        <v>294</v>
      </c>
      <c r="F67" s="114" t="s">
        <v>295</v>
      </c>
      <c r="G67" s="114"/>
      <c r="H67" s="120" t="s">
        <v>296</v>
      </c>
      <c r="I67" s="52" t="s">
        <v>364</v>
      </c>
      <c r="J67" s="52"/>
      <c r="K67" s="251"/>
      <c r="L67" s="52"/>
      <c r="M67" s="46"/>
      <c r="N67" s="119"/>
      <c r="O67" s="126"/>
      <c r="P67" s="73">
        <f t="shared" si="30"/>
        <v>0</v>
      </c>
      <c r="Q67" s="126"/>
      <c r="R67" s="75">
        <f t="shared" si="5"/>
        <v>0</v>
      </c>
      <c r="S67" s="127"/>
      <c r="T67" s="45">
        <f t="shared" si="6"/>
        <v>0</v>
      </c>
      <c r="U67" s="127"/>
      <c r="V67" s="77">
        <f t="shared" si="7"/>
        <v>0</v>
      </c>
      <c r="W67" s="73" t="s">
        <v>65</v>
      </c>
      <c r="X67" s="73">
        <f t="shared" si="8"/>
        <v>0</v>
      </c>
      <c r="Y67" s="74"/>
      <c r="Z67" s="75">
        <v>0</v>
      </c>
      <c r="AA67" s="123">
        <v>300000</v>
      </c>
      <c r="AB67" s="45">
        <f t="shared" si="10"/>
        <v>0</v>
      </c>
      <c r="AC67" s="234"/>
      <c r="AD67" s="77">
        <f t="shared" si="11"/>
        <v>300000</v>
      </c>
      <c r="AE67" s="122">
        <v>300000</v>
      </c>
      <c r="AF67" s="73">
        <f t="shared" si="12"/>
        <v>0</v>
      </c>
      <c r="AG67" s="124"/>
      <c r="AH67" s="78">
        <f t="shared" si="13"/>
        <v>300000</v>
      </c>
      <c r="AI67" s="45">
        <v>300000</v>
      </c>
      <c r="AJ67" s="45">
        <f t="shared" si="0"/>
        <v>0</v>
      </c>
      <c r="AK67" s="234"/>
      <c r="AL67" s="45">
        <f t="shared" si="14"/>
        <v>300000</v>
      </c>
      <c r="AM67" s="73">
        <v>300000</v>
      </c>
      <c r="AN67" s="73">
        <f t="shared" si="1"/>
        <v>0</v>
      </c>
      <c r="AO67" s="124"/>
      <c r="AP67" s="73">
        <f t="shared" si="24"/>
        <v>300000</v>
      </c>
      <c r="AQ67" s="45">
        <v>300000</v>
      </c>
      <c r="AR67" s="45">
        <f t="shared" si="15"/>
        <v>0</v>
      </c>
      <c r="AS67" s="127"/>
      <c r="AT67" s="45">
        <f t="shared" si="16"/>
        <v>300000</v>
      </c>
      <c r="AU67" s="73">
        <v>300000</v>
      </c>
      <c r="AV67" s="73">
        <f t="shared" si="28"/>
        <v>0</v>
      </c>
      <c r="AW67" s="95"/>
      <c r="AX67" s="73">
        <f t="shared" si="25"/>
        <v>300000</v>
      </c>
      <c r="AY67" s="45">
        <v>300000</v>
      </c>
      <c r="AZ67" s="45">
        <f t="shared" si="29"/>
        <v>0</v>
      </c>
      <c r="BA67" s="125"/>
      <c r="BB67" s="45">
        <f t="shared" si="27"/>
        <v>300000</v>
      </c>
      <c r="BC67" s="73">
        <v>300000</v>
      </c>
      <c r="BD67" s="73">
        <f t="shared" si="19"/>
        <v>0</v>
      </c>
      <c r="BE67" s="95"/>
      <c r="BF67" s="73">
        <f t="shared" si="20"/>
        <v>300000</v>
      </c>
      <c r="BG67" s="45">
        <v>300000</v>
      </c>
      <c r="BH67" s="45">
        <f t="shared" si="2"/>
        <v>0</v>
      </c>
      <c r="BI67" s="234"/>
      <c r="BJ67" s="45">
        <f t="shared" si="3"/>
        <v>300000</v>
      </c>
      <c r="BK67" s="127" t="s">
        <v>65</v>
      </c>
      <c r="BL67" s="45">
        <f t="shared" si="21"/>
        <v>0</v>
      </c>
      <c r="BM67" s="234"/>
      <c r="BN67" s="77">
        <v>0</v>
      </c>
      <c r="BO67" s="83">
        <f t="shared" si="23"/>
        <v>2700000</v>
      </c>
      <c r="BP67" s="120" t="s">
        <v>716</v>
      </c>
      <c r="BQ67" s="120" t="s">
        <v>1969</v>
      </c>
      <c r="BR67" s="517"/>
    </row>
    <row r="68" spans="1:70" s="3" customFormat="1" ht="25.5">
      <c r="A68" s="84">
        <f>SUBTOTAL(3,C$5:$C68)</f>
        <v>64</v>
      </c>
      <c r="B68" s="179"/>
      <c r="C68" s="89" t="s">
        <v>297</v>
      </c>
      <c r="D68" s="36" t="s">
        <v>293</v>
      </c>
      <c r="E68" s="128" t="s">
        <v>298</v>
      </c>
      <c r="F68" s="114" t="s">
        <v>299</v>
      </c>
      <c r="G68" s="114"/>
      <c r="H68" s="269" t="s">
        <v>300</v>
      </c>
      <c r="I68" s="92" t="s">
        <v>389</v>
      </c>
      <c r="J68" s="92"/>
      <c r="K68" s="248"/>
      <c r="L68" s="92"/>
      <c r="M68" s="1"/>
      <c r="N68" s="71"/>
      <c r="O68" s="126"/>
      <c r="P68" s="73">
        <f t="shared" si="30"/>
        <v>0</v>
      </c>
      <c r="Q68" s="126"/>
      <c r="R68" s="75">
        <f t="shared" si="5"/>
        <v>0</v>
      </c>
      <c r="S68" s="127"/>
      <c r="T68" s="45">
        <f t="shared" si="6"/>
        <v>0</v>
      </c>
      <c r="U68" s="127"/>
      <c r="V68" s="77">
        <f t="shared" si="7"/>
        <v>0</v>
      </c>
      <c r="W68" s="122"/>
      <c r="X68" s="73">
        <f t="shared" si="8"/>
        <v>0</v>
      </c>
      <c r="Y68" s="74"/>
      <c r="Z68" s="75">
        <f t="shared" si="9"/>
        <v>0</v>
      </c>
      <c r="AA68" s="123"/>
      <c r="AB68" s="45">
        <f t="shared" si="10"/>
        <v>0</v>
      </c>
      <c r="AC68" s="234"/>
      <c r="AD68" s="77">
        <f t="shared" si="11"/>
        <v>0</v>
      </c>
      <c r="AE68" s="122"/>
      <c r="AF68" s="73">
        <f t="shared" si="12"/>
        <v>0</v>
      </c>
      <c r="AG68" s="124"/>
      <c r="AH68" s="78">
        <f t="shared" si="13"/>
        <v>0</v>
      </c>
      <c r="AI68" s="45">
        <v>350000</v>
      </c>
      <c r="AJ68" s="45">
        <f t="shared" ref="AJ68:AJ73" si="31">IF(AK68="",0,AI68)</f>
        <v>350000</v>
      </c>
      <c r="AK68" s="234">
        <v>42091</v>
      </c>
      <c r="AL68" s="76">
        <f t="shared" si="14"/>
        <v>0</v>
      </c>
      <c r="AM68" s="73">
        <v>350000</v>
      </c>
      <c r="AN68" s="72">
        <f t="shared" ref="AN68:AN85" si="32">IF(AO68="",0,AM68)</f>
        <v>350000</v>
      </c>
      <c r="AO68" s="124">
        <v>42091</v>
      </c>
      <c r="AP68" s="72">
        <f t="shared" si="24"/>
        <v>0</v>
      </c>
      <c r="AQ68" s="45">
        <v>300000</v>
      </c>
      <c r="AR68" s="76">
        <f t="shared" si="15"/>
        <v>300000</v>
      </c>
      <c r="AS68" s="365">
        <v>42091</v>
      </c>
      <c r="AT68" s="76">
        <f t="shared" si="16"/>
        <v>0</v>
      </c>
      <c r="AU68" s="73">
        <v>350000</v>
      </c>
      <c r="AV68" s="72">
        <f t="shared" si="28"/>
        <v>350000</v>
      </c>
      <c r="AW68" s="95">
        <v>42091</v>
      </c>
      <c r="AX68" s="72">
        <f t="shared" si="25"/>
        <v>0</v>
      </c>
      <c r="AY68" s="45">
        <v>350000</v>
      </c>
      <c r="AZ68" s="76">
        <f t="shared" si="29"/>
        <v>350000</v>
      </c>
      <c r="BA68" s="125">
        <v>42091</v>
      </c>
      <c r="BB68" s="76">
        <f t="shared" si="27"/>
        <v>0</v>
      </c>
      <c r="BC68" s="73">
        <v>350000</v>
      </c>
      <c r="BD68" s="72">
        <f t="shared" si="19"/>
        <v>350000</v>
      </c>
      <c r="BE68" s="95">
        <v>42091</v>
      </c>
      <c r="BF68" s="72">
        <f t="shared" si="20"/>
        <v>0</v>
      </c>
      <c r="BG68" s="45">
        <v>350000</v>
      </c>
      <c r="BH68" s="76">
        <f t="shared" ref="BH68:BH132" si="33">IF(BI68="",0,BG68)</f>
        <v>350000</v>
      </c>
      <c r="BI68" s="94">
        <v>42091</v>
      </c>
      <c r="BJ68" s="76">
        <f t="shared" ref="BJ68:BJ132" si="34">+BG68-BH68</f>
        <v>0</v>
      </c>
      <c r="BK68" s="127" t="s">
        <v>65</v>
      </c>
      <c r="BL68" s="45">
        <f t="shared" si="21"/>
        <v>0</v>
      </c>
      <c r="BM68" s="94"/>
      <c r="BN68" s="77">
        <v>0</v>
      </c>
      <c r="BO68" s="83">
        <f t="shared" si="23"/>
        <v>0</v>
      </c>
      <c r="BP68" s="120" t="s">
        <v>716</v>
      </c>
      <c r="BQ68" s="120" t="s">
        <v>1969</v>
      </c>
      <c r="BR68" s="70"/>
    </row>
    <row r="69" spans="1:70" s="40" customFormat="1" ht="25.5">
      <c r="A69" s="96">
        <f>SUBTOTAL(3,C$5:$C69)</f>
        <v>65</v>
      </c>
      <c r="B69" s="180" t="s">
        <v>1349</v>
      </c>
      <c r="C69" s="64" t="s">
        <v>301</v>
      </c>
      <c r="D69" s="39" t="s">
        <v>195</v>
      </c>
      <c r="E69" s="184" t="s">
        <v>302</v>
      </c>
      <c r="F69" s="185" t="s">
        <v>303</v>
      </c>
      <c r="G69" s="185"/>
      <c r="H69" s="98" t="s">
        <v>304</v>
      </c>
      <c r="I69" s="196"/>
      <c r="J69" s="196"/>
      <c r="K69" s="252"/>
      <c r="L69" s="196"/>
      <c r="M69" s="41"/>
      <c r="N69" s="101"/>
      <c r="O69" s="109"/>
      <c r="P69" s="102">
        <f t="shared" si="30"/>
        <v>0</v>
      </c>
      <c r="Q69" s="109"/>
      <c r="R69" s="104">
        <f t="shared" ref="R69:R84" si="35">O69-P69</f>
        <v>0</v>
      </c>
      <c r="S69" s="108"/>
      <c r="T69" s="105">
        <f t="shared" ref="T69:T84" si="36">IF(U69="",0,S69)</f>
        <v>0</v>
      </c>
      <c r="U69" s="108"/>
      <c r="V69" s="106">
        <f t="shared" ref="V69:V84" si="37">S69-T69</f>
        <v>0</v>
      </c>
      <c r="W69" s="141"/>
      <c r="X69" s="102">
        <f t="shared" ref="X69:X84" si="38">IF(Y69="",0,W69)</f>
        <v>0</v>
      </c>
      <c r="Y69" s="103"/>
      <c r="Z69" s="104">
        <f t="shared" ref="Z69:Z84" si="39">W69-X69</f>
        <v>0</v>
      </c>
      <c r="AA69" s="187"/>
      <c r="AB69" s="105">
        <f t="shared" ref="AB69:AB84" si="40">IF(AC69="",0,AA69)</f>
        <v>0</v>
      </c>
      <c r="AC69" s="216"/>
      <c r="AD69" s="106">
        <f t="shared" ref="AD69:AD84" si="41">AA69-AB69</f>
        <v>0</v>
      </c>
      <c r="AE69" s="141"/>
      <c r="AF69" s="102">
        <f t="shared" ref="AF69:AF84" si="42">IF(AG69="",0,AE69)</f>
        <v>0</v>
      </c>
      <c r="AG69" s="107"/>
      <c r="AH69" s="143">
        <f t="shared" ref="AH69:AH84" si="43">AE69-AF69</f>
        <v>0</v>
      </c>
      <c r="AI69" s="105"/>
      <c r="AJ69" s="105">
        <f t="shared" si="31"/>
        <v>0</v>
      </c>
      <c r="AK69" s="216"/>
      <c r="AL69" s="105">
        <f t="shared" ref="AL69:AL85" si="44">AI69-AJ69</f>
        <v>0</v>
      </c>
      <c r="AM69" s="102"/>
      <c r="AN69" s="102">
        <f t="shared" si="32"/>
        <v>0</v>
      </c>
      <c r="AO69" s="107"/>
      <c r="AP69" s="102">
        <f t="shared" si="24"/>
        <v>0</v>
      </c>
      <c r="AQ69" s="105"/>
      <c r="AR69" s="105">
        <f t="shared" ref="AR69:AR125" si="45">IF(AS69="",0,AQ69)</f>
        <v>0</v>
      </c>
      <c r="AS69" s="108"/>
      <c r="AT69" s="105">
        <f t="shared" ref="AT69:AT132" si="46">AQ69-AR69</f>
        <v>0</v>
      </c>
      <c r="AU69" s="102"/>
      <c r="AV69" s="102">
        <f t="shared" si="28"/>
        <v>0</v>
      </c>
      <c r="AW69" s="142"/>
      <c r="AX69" s="102">
        <f t="shared" si="25"/>
        <v>0</v>
      </c>
      <c r="AY69" s="105"/>
      <c r="AZ69" s="105">
        <f t="shared" si="29"/>
        <v>0</v>
      </c>
      <c r="BA69" s="217"/>
      <c r="BB69" s="105">
        <f t="shared" si="27"/>
        <v>0</v>
      </c>
      <c r="BC69" s="102"/>
      <c r="BD69" s="102">
        <f t="shared" ref="BD69:BD133" si="47">IF(BE69="",0,BC69)</f>
        <v>0</v>
      </c>
      <c r="BE69" s="142"/>
      <c r="BF69" s="102">
        <f t="shared" ref="BF69:BF133" si="48">+BC69-BD69</f>
        <v>0</v>
      </c>
      <c r="BG69" s="105"/>
      <c r="BH69" s="105">
        <f t="shared" si="33"/>
        <v>0</v>
      </c>
      <c r="BI69" s="94"/>
      <c r="BJ69" s="105">
        <f t="shared" si="34"/>
        <v>0</v>
      </c>
      <c r="BK69" s="108"/>
      <c r="BL69" s="105">
        <f t="shared" ref="BL69:BL133" si="49">+IF(BM69="",0,BK69)</f>
        <v>0</v>
      </c>
      <c r="BM69" s="94"/>
      <c r="BN69" s="106">
        <f t="shared" ref="BN69:BN133" si="50">+BK69-BL69</f>
        <v>0</v>
      </c>
      <c r="BO69" s="238">
        <f t="shared" ref="BO69:BO133" si="51">+N69+R69+V69+Z69+AD69+AH69+AL69+AP69+AT69+AX69+BB69+BF69+BJ69+BN69</f>
        <v>0</v>
      </c>
      <c r="BP69" s="98" t="s">
        <v>716</v>
      </c>
      <c r="BQ69" s="98"/>
      <c r="BR69" s="518"/>
    </row>
    <row r="70" spans="1:70" s="40" customFormat="1" ht="25.5">
      <c r="A70" s="96">
        <f>SUBTOTAL(3,C$5:$C70)</f>
        <v>66</v>
      </c>
      <c r="B70" s="180" t="s">
        <v>1349</v>
      </c>
      <c r="C70" s="64" t="s">
        <v>305</v>
      </c>
      <c r="D70" s="39" t="s">
        <v>1367</v>
      </c>
      <c r="E70" s="172" t="s">
        <v>306</v>
      </c>
      <c r="F70" s="110" t="s">
        <v>307</v>
      </c>
      <c r="G70" s="110"/>
      <c r="H70" s="64" t="s">
        <v>308</v>
      </c>
      <c r="I70" s="64"/>
      <c r="J70" s="64"/>
      <c r="K70" s="255"/>
      <c r="L70" s="64"/>
      <c r="M70" s="41"/>
      <c r="N70" s="101"/>
      <c r="O70" s="109"/>
      <c r="P70" s="102">
        <f t="shared" si="30"/>
        <v>0</v>
      </c>
      <c r="Q70" s="109"/>
      <c r="R70" s="104">
        <f t="shared" si="35"/>
        <v>0</v>
      </c>
      <c r="S70" s="108"/>
      <c r="T70" s="105">
        <f t="shared" si="36"/>
        <v>0</v>
      </c>
      <c r="U70" s="108"/>
      <c r="V70" s="106">
        <f t="shared" si="37"/>
        <v>0</v>
      </c>
      <c r="W70" s="141"/>
      <c r="X70" s="102">
        <f t="shared" si="38"/>
        <v>0</v>
      </c>
      <c r="Y70" s="103"/>
      <c r="Z70" s="104">
        <f t="shared" si="39"/>
        <v>0</v>
      </c>
      <c r="AA70" s="187"/>
      <c r="AB70" s="105">
        <f t="shared" si="40"/>
        <v>0</v>
      </c>
      <c r="AC70" s="216"/>
      <c r="AD70" s="106">
        <f t="shared" si="41"/>
        <v>0</v>
      </c>
      <c r="AE70" s="141"/>
      <c r="AF70" s="102">
        <f t="shared" si="42"/>
        <v>0</v>
      </c>
      <c r="AG70" s="107"/>
      <c r="AH70" s="143">
        <f t="shared" si="43"/>
        <v>0</v>
      </c>
      <c r="AI70" s="105"/>
      <c r="AJ70" s="105">
        <f t="shared" si="31"/>
        <v>0</v>
      </c>
      <c r="AK70" s="216"/>
      <c r="AL70" s="105">
        <f t="shared" si="44"/>
        <v>0</v>
      </c>
      <c r="AM70" s="102"/>
      <c r="AN70" s="102">
        <f t="shared" si="32"/>
        <v>0</v>
      </c>
      <c r="AO70" s="107"/>
      <c r="AP70" s="102">
        <f t="shared" ref="AP70:AP85" si="52">AM70-AN70</f>
        <v>0</v>
      </c>
      <c r="AQ70" s="105"/>
      <c r="AR70" s="105">
        <f t="shared" si="45"/>
        <v>0</v>
      </c>
      <c r="AS70" s="108"/>
      <c r="AT70" s="105">
        <f t="shared" si="46"/>
        <v>0</v>
      </c>
      <c r="AU70" s="102"/>
      <c r="AV70" s="102">
        <f t="shared" si="28"/>
        <v>0</v>
      </c>
      <c r="AW70" s="142"/>
      <c r="AX70" s="102">
        <f t="shared" si="25"/>
        <v>0</v>
      </c>
      <c r="AY70" s="105"/>
      <c r="AZ70" s="105">
        <f t="shared" si="29"/>
        <v>0</v>
      </c>
      <c r="BA70" s="217"/>
      <c r="BB70" s="105">
        <f t="shared" si="27"/>
        <v>0</v>
      </c>
      <c r="BC70" s="102"/>
      <c r="BD70" s="102">
        <f t="shared" si="47"/>
        <v>0</v>
      </c>
      <c r="BE70" s="142"/>
      <c r="BF70" s="102">
        <f t="shared" si="48"/>
        <v>0</v>
      </c>
      <c r="BG70" s="105"/>
      <c r="BH70" s="105">
        <f t="shared" si="33"/>
        <v>0</v>
      </c>
      <c r="BI70" s="94"/>
      <c r="BJ70" s="105">
        <f t="shared" si="34"/>
        <v>0</v>
      </c>
      <c r="BK70" s="108"/>
      <c r="BL70" s="105">
        <f t="shared" si="49"/>
        <v>0</v>
      </c>
      <c r="BM70" s="94"/>
      <c r="BN70" s="106">
        <f t="shared" si="50"/>
        <v>0</v>
      </c>
      <c r="BO70" s="238">
        <f t="shared" si="51"/>
        <v>0</v>
      </c>
      <c r="BP70" s="98" t="s">
        <v>716</v>
      </c>
      <c r="BQ70" s="98"/>
      <c r="BR70" s="97"/>
    </row>
    <row r="71" spans="1:70" s="3" customFormat="1" ht="25.5">
      <c r="A71" s="84">
        <f>SUBTOTAL(3,C$5:$C71)</f>
        <v>67</v>
      </c>
      <c r="B71" s="112"/>
      <c r="C71" s="89" t="s">
        <v>310</v>
      </c>
      <c r="D71" s="36" t="s">
        <v>195</v>
      </c>
      <c r="E71" s="131" t="s">
        <v>311</v>
      </c>
      <c r="F71" s="112" t="s">
        <v>312</v>
      </c>
      <c r="G71" s="112"/>
      <c r="H71" s="61" t="s">
        <v>313</v>
      </c>
      <c r="I71" s="89" t="s">
        <v>322</v>
      </c>
      <c r="J71" s="89"/>
      <c r="K71" s="230"/>
      <c r="L71" s="89"/>
      <c r="M71" s="1" t="s">
        <v>2642</v>
      </c>
      <c r="N71" s="71"/>
      <c r="O71" s="126"/>
      <c r="P71" s="73">
        <f t="shared" si="30"/>
        <v>0</v>
      </c>
      <c r="Q71" s="126"/>
      <c r="R71" s="75">
        <f t="shared" si="35"/>
        <v>0</v>
      </c>
      <c r="S71" s="127"/>
      <c r="T71" s="45">
        <f t="shared" si="36"/>
        <v>0</v>
      </c>
      <c r="U71" s="127"/>
      <c r="V71" s="77">
        <f t="shared" si="37"/>
        <v>0</v>
      </c>
      <c r="W71" s="126"/>
      <c r="X71" s="73">
        <f t="shared" si="38"/>
        <v>0</v>
      </c>
      <c r="Y71" s="126"/>
      <c r="Z71" s="75">
        <f t="shared" si="39"/>
        <v>0</v>
      </c>
      <c r="AA71" s="123">
        <v>1000000</v>
      </c>
      <c r="AB71" s="45">
        <f t="shared" si="40"/>
        <v>1000000</v>
      </c>
      <c r="AC71" s="234">
        <v>41807</v>
      </c>
      <c r="AD71" s="77">
        <f t="shared" si="41"/>
        <v>0</v>
      </c>
      <c r="AE71" s="122">
        <v>1000000</v>
      </c>
      <c r="AF71" s="73">
        <f t="shared" si="42"/>
        <v>1000000</v>
      </c>
      <c r="AG71" s="124">
        <v>41807</v>
      </c>
      <c r="AH71" s="78">
        <f t="shared" si="43"/>
        <v>0</v>
      </c>
      <c r="AI71" s="45">
        <v>1200000</v>
      </c>
      <c r="AJ71" s="45">
        <f t="shared" si="31"/>
        <v>1200000</v>
      </c>
      <c r="AK71" s="234">
        <v>41900</v>
      </c>
      <c r="AL71" s="76">
        <f t="shared" si="44"/>
        <v>0</v>
      </c>
      <c r="AM71" s="73">
        <v>1200000</v>
      </c>
      <c r="AN71" s="72">
        <f t="shared" si="32"/>
        <v>1200000</v>
      </c>
      <c r="AO71" s="124">
        <v>41900</v>
      </c>
      <c r="AP71" s="72">
        <f t="shared" si="52"/>
        <v>0</v>
      </c>
      <c r="AQ71" s="76">
        <v>1200000</v>
      </c>
      <c r="AR71" s="76">
        <f t="shared" si="45"/>
        <v>1200000</v>
      </c>
      <c r="AS71" s="87">
        <v>41900</v>
      </c>
      <c r="AT71" s="76">
        <f t="shared" si="46"/>
        <v>0</v>
      </c>
      <c r="AU71" s="73">
        <v>1200000</v>
      </c>
      <c r="AV71" s="72">
        <f t="shared" si="28"/>
        <v>1200000</v>
      </c>
      <c r="AW71" s="95">
        <v>41983</v>
      </c>
      <c r="AX71" s="72">
        <f t="shared" ref="AX71:AX135" si="53">+AU71-AV71</f>
        <v>0</v>
      </c>
      <c r="AY71" s="45">
        <v>1200000</v>
      </c>
      <c r="AZ71" s="76">
        <f t="shared" si="29"/>
        <v>1200000</v>
      </c>
      <c r="BA71" s="125">
        <v>41983</v>
      </c>
      <c r="BB71" s="76">
        <f t="shared" si="27"/>
        <v>0</v>
      </c>
      <c r="BC71" s="126">
        <v>1200000</v>
      </c>
      <c r="BD71" s="72">
        <f t="shared" si="47"/>
        <v>1200000</v>
      </c>
      <c r="BE71" s="95">
        <v>41983</v>
      </c>
      <c r="BF71" s="72">
        <f t="shared" si="48"/>
        <v>0</v>
      </c>
      <c r="BG71" s="45">
        <v>1200000</v>
      </c>
      <c r="BH71" s="76">
        <f t="shared" si="33"/>
        <v>1200000</v>
      </c>
      <c r="BI71" s="94">
        <v>42143</v>
      </c>
      <c r="BJ71" s="76">
        <f t="shared" si="34"/>
        <v>0</v>
      </c>
      <c r="BK71" s="45">
        <v>1200000</v>
      </c>
      <c r="BL71" s="45">
        <f t="shared" si="49"/>
        <v>1200000</v>
      </c>
      <c r="BM71" s="94">
        <v>42143</v>
      </c>
      <c r="BN71" s="77">
        <f t="shared" si="50"/>
        <v>0</v>
      </c>
      <c r="BO71" s="83">
        <f t="shared" si="51"/>
        <v>0</v>
      </c>
      <c r="BP71" s="120" t="s">
        <v>1341</v>
      </c>
      <c r="BQ71" s="120" t="s">
        <v>1966</v>
      </c>
      <c r="BR71" s="70" t="s">
        <v>1343</v>
      </c>
    </row>
    <row r="72" spans="1:70" s="3" customFormat="1" ht="12.75">
      <c r="A72" s="84">
        <f>SUBTOTAL(3,C$5:$C72)</f>
        <v>68</v>
      </c>
      <c r="B72" s="112"/>
      <c r="C72" s="89" t="s">
        <v>323</v>
      </c>
      <c r="D72" s="36" t="s">
        <v>128</v>
      </c>
      <c r="E72" s="131"/>
      <c r="F72" s="112"/>
      <c r="G72" s="112"/>
      <c r="H72" s="61"/>
      <c r="I72" s="89" t="s">
        <v>324</v>
      </c>
      <c r="J72" s="89"/>
      <c r="K72" s="230"/>
      <c r="L72" s="89"/>
      <c r="M72" s="1" t="s">
        <v>56</v>
      </c>
      <c r="N72" s="71"/>
      <c r="O72" s="126"/>
      <c r="P72" s="73">
        <f t="shared" si="30"/>
        <v>0</v>
      </c>
      <c r="Q72" s="126"/>
      <c r="R72" s="75">
        <f t="shared" si="35"/>
        <v>0</v>
      </c>
      <c r="S72" s="127"/>
      <c r="T72" s="45">
        <f t="shared" si="36"/>
        <v>0</v>
      </c>
      <c r="U72" s="127"/>
      <c r="V72" s="77">
        <f t="shared" si="37"/>
        <v>0</v>
      </c>
      <c r="W72" s="126"/>
      <c r="X72" s="73">
        <f t="shared" si="38"/>
        <v>0</v>
      </c>
      <c r="Y72" s="126"/>
      <c r="Z72" s="75">
        <f t="shared" si="39"/>
        <v>0</v>
      </c>
      <c r="AA72" s="123"/>
      <c r="AB72" s="45">
        <f t="shared" si="40"/>
        <v>0</v>
      </c>
      <c r="AC72" s="234"/>
      <c r="AD72" s="77">
        <f t="shared" si="41"/>
        <v>0</v>
      </c>
      <c r="AE72" s="122"/>
      <c r="AF72" s="73">
        <f t="shared" si="42"/>
        <v>0</v>
      </c>
      <c r="AG72" s="124"/>
      <c r="AH72" s="78">
        <f t="shared" si="43"/>
        <v>0</v>
      </c>
      <c r="AI72" s="45">
        <v>600000</v>
      </c>
      <c r="AJ72" s="45">
        <f t="shared" si="31"/>
        <v>600000</v>
      </c>
      <c r="AK72" s="234" t="s">
        <v>1494</v>
      </c>
      <c r="AL72" s="76">
        <f t="shared" si="44"/>
        <v>0</v>
      </c>
      <c r="AM72" s="73">
        <v>600000</v>
      </c>
      <c r="AN72" s="72">
        <f t="shared" si="32"/>
        <v>600000</v>
      </c>
      <c r="AO72" s="124" t="s">
        <v>1494</v>
      </c>
      <c r="AP72" s="72">
        <f t="shared" si="52"/>
        <v>0</v>
      </c>
      <c r="AQ72" s="76">
        <v>600000</v>
      </c>
      <c r="AR72" s="76">
        <f t="shared" si="45"/>
        <v>600000</v>
      </c>
      <c r="AS72" s="82" t="s">
        <v>1494</v>
      </c>
      <c r="AT72" s="76">
        <f t="shared" si="46"/>
        <v>0</v>
      </c>
      <c r="AU72" s="73">
        <v>600000</v>
      </c>
      <c r="AV72" s="72">
        <f t="shared" si="28"/>
        <v>0</v>
      </c>
      <c r="AW72" s="95"/>
      <c r="AX72" s="72">
        <f t="shared" si="53"/>
        <v>600000</v>
      </c>
      <c r="AY72" s="45" t="s">
        <v>65</v>
      </c>
      <c r="AZ72" s="76">
        <f t="shared" si="29"/>
        <v>0</v>
      </c>
      <c r="BA72" s="125"/>
      <c r="BB72" s="76">
        <v>0</v>
      </c>
      <c r="BC72" s="73" t="s">
        <v>65</v>
      </c>
      <c r="BD72" s="72">
        <f t="shared" si="47"/>
        <v>0</v>
      </c>
      <c r="BE72" s="95"/>
      <c r="BF72" s="72">
        <v>0</v>
      </c>
      <c r="BG72" s="45">
        <v>600000</v>
      </c>
      <c r="BH72" s="76">
        <f t="shared" si="33"/>
        <v>0</v>
      </c>
      <c r="BI72" s="94"/>
      <c r="BJ72" s="76">
        <f t="shared" si="34"/>
        <v>600000</v>
      </c>
      <c r="BK72" s="45">
        <v>600000</v>
      </c>
      <c r="BL72" s="45">
        <f t="shared" si="49"/>
        <v>0</v>
      </c>
      <c r="BM72" s="94"/>
      <c r="BN72" s="77">
        <f t="shared" si="50"/>
        <v>600000</v>
      </c>
      <c r="BO72" s="83">
        <f t="shared" si="51"/>
        <v>1800000</v>
      </c>
      <c r="BP72" s="120" t="s">
        <v>1346</v>
      </c>
      <c r="BQ72" s="120"/>
      <c r="BR72" s="70" t="s">
        <v>1344</v>
      </c>
    </row>
    <row r="73" spans="1:70" s="40" customFormat="1" ht="25.5">
      <c r="A73" s="96">
        <f>SUBTOTAL(3,C$5:$C73)</f>
        <v>69</v>
      </c>
      <c r="B73" s="180" t="s">
        <v>362</v>
      </c>
      <c r="C73" s="64" t="s">
        <v>373</v>
      </c>
      <c r="D73" s="36" t="s">
        <v>293</v>
      </c>
      <c r="E73" s="172" t="s">
        <v>372</v>
      </c>
      <c r="F73" s="110" t="s">
        <v>295</v>
      </c>
      <c r="G73" s="110"/>
      <c r="H73" s="64" t="s">
        <v>374</v>
      </c>
      <c r="I73" s="64"/>
      <c r="J73" s="64"/>
      <c r="K73" s="255"/>
      <c r="L73" s="64"/>
      <c r="M73" s="41"/>
      <c r="N73" s="101"/>
      <c r="O73" s="109"/>
      <c r="P73" s="102">
        <f t="shared" si="30"/>
        <v>0</v>
      </c>
      <c r="Q73" s="109"/>
      <c r="R73" s="104">
        <f t="shared" si="35"/>
        <v>0</v>
      </c>
      <c r="S73" s="108"/>
      <c r="T73" s="105">
        <f t="shared" si="36"/>
        <v>0</v>
      </c>
      <c r="U73" s="108"/>
      <c r="V73" s="106">
        <f t="shared" si="37"/>
        <v>0</v>
      </c>
      <c r="W73" s="109"/>
      <c r="X73" s="102">
        <f t="shared" si="38"/>
        <v>0</v>
      </c>
      <c r="Y73" s="109"/>
      <c r="Z73" s="104">
        <f t="shared" si="39"/>
        <v>0</v>
      </c>
      <c r="AA73" s="108"/>
      <c r="AB73" s="105">
        <f t="shared" si="40"/>
        <v>0</v>
      </c>
      <c r="AC73" s="108"/>
      <c r="AD73" s="106">
        <f t="shared" si="41"/>
        <v>0</v>
      </c>
      <c r="AE73" s="141"/>
      <c r="AF73" s="102">
        <f t="shared" si="42"/>
        <v>0</v>
      </c>
      <c r="AG73" s="107"/>
      <c r="AH73" s="143">
        <f t="shared" si="43"/>
        <v>0</v>
      </c>
      <c r="AI73" s="105"/>
      <c r="AJ73" s="105">
        <f t="shared" si="31"/>
        <v>0</v>
      </c>
      <c r="AK73" s="216"/>
      <c r="AL73" s="105">
        <f t="shared" si="44"/>
        <v>0</v>
      </c>
      <c r="AM73" s="102"/>
      <c r="AN73" s="102">
        <f t="shared" si="32"/>
        <v>0</v>
      </c>
      <c r="AO73" s="107"/>
      <c r="AP73" s="102">
        <f t="shared" si="52"/>
        <v>0</v>
      </c>
      <c r="AQ73" s="105"/>
      <c r="AR73" s="105">
        <f t="shared" si="45"/>
        <v>0</v>
      </c>
      <c r="AS73" s="108"/>
      <c r="AT73" s="105">
        <f t="shared" si="46"/>
        <v>0</v>
      </c>
      <c r="AU73" s="102"/>
      <c r="AV73" s="102">
        <f t="shared" si="28"/>
        <v>0</v>
      </c>
      <c r="AW73" s="142"/>
      <c r="AX73" s="102">
        <f t="shared" si="53"/>
        <v>0</v>
      </c>
      <c r="AY73" s="105"/>
      <c r="AZ73" s="105">
        <f t="shared" si="29"/>
        <v>0</v>
      </c>
      <c r="BA73" s="217"/>
      <c r="BB73" s="105">
        <f t="shared" si="27"/>
        <v>0</v>
      </c>
      <c r="BC73" s="102"/>
      <c r="BD73" s="102">
        <f t="shared" si="47"/>
        <v>0</v>
      </c>
      <c r="BE73" s="142"/>
      <c r="BF73" s="102">
        <f t="shared" si="48"/>
        <v>0</v>
      </c>
      <c r="BG73" s="105"/>
      <c r="BH73" s="105">
        <f t="shared" si="33"/>
        <v>0</v>
      </c>
      <c r="BI73" s="94"/>
      <c r="BJ73" s="105">
        <f t="shared" si="34"/>
        <v>0</v>
      </c>
      <c r="BK73" s="108"/>
      <c r="BL73" s="105">
        <f t="shared" si="49"/>
        <v>0</v>
      </c>
      <c r="BM73" s="94"/>
      <c r="BN73" s="106">
        <f t="shared" si="50"/>
        <v>0</v>
      </c>
      <c r="BO73" s="83">
        <f t="shared" si="51"/>
        <v>0</v>
      </c>
      <c r="BP73" s="98" t="s">
        <v>716</v>
      </c>
      <c r="BQ73" s="98"/>
      <c r="BR73" s="97"/>
    </row>
    <row r="74" spans="1:70" s="3" customFormat="1" ht="38.25">
      <c r="A74" s="84">
        <f>SUBTOTAL(3,C$5:$C74)</f>
        <v>70</v>
      </c>
      <c r="B74" s="112"/>
      <c r="C74" s="50" t="s">
        <v>325</v>
      </c>
      <c r="D74" s="34" t="s">
        <v>9</v>
      </c>
      <c r="E74" s="131" t="s">
        <v>406</v>
      </c>
      <c r="F74" s="298" t="s">
        <v>340</v>
      </c>
      <c r="G74" s="112"/>
      <c r="H74" s="50"/>
      <c r="I74" s="50" t="s">
        <v>382</v>
      </c>
      <c r="J74" s="50"/>
      <c r="K74" s="231"/>
      <c r="L74" s="50"/>
      <c r="M74" s="46" t="s">
        <v>1977</v>
      </c>
      <c r="N74" s="119"/>
      <c r="O74" s="126"/>
      <c r="P74" s="73">
        <f t="shared" si="30"/>
        <v>0</v>
      </c>
      <c r="Q74" s="126"/>
      <c r="R74" s="75">
        <f t="shared" si="35"/>
        <v>0</v>
      </c>
      <c r="S74" s="127"/>
      <c r="T74" s="45">
        <f t="shared" si="36"/>
        <v>0</v>
      </c>
      <c r="U74" s="127"/>
      <c r="V74" s="77">
        <f t="shared" si="37"/>
        <v>0</v>
      </c>
      <c r="W74" s="126"/>
      <c r="X74" s="73">
        <f t="shared" si="38"/>
        <v>0</v>
      </c>
      <c r="Y74" s="126"/>
      <c r="Z74" s="75">
        <f t="shared" si="39"/>
        <v>0</v>
      </c>
      <c r="AA74" s="127"/>
      <c r="AB74" s="45">
        <f t="shared" si="40"/>
        <v>0</v>
      </c>
      <c r="AC74" s="127"/>
      <c r="AD74" s="77">
        <f t="shared" si="41"/>
        <v>0</v>
      </c>
      <c r="AE74" s="122"/>
      <c r="AF74" s="73">
        <f t="shared" si="42"/>
        <v>0</v>
      </c>
      <c r="AG74" s="124"/>
      <c r="AH74" s="78">
        <f t="shared" si="43"/>
        <v>0</v>
      </c>
      <c r="AI74" s="45">
        <v>0</v>
      </c>
      <c r="AJ74" s="45">
        <f t="shared" ref="AJ74:AJ85" si="54">IF(AK74="",0,AI74)</f>
        <v>0</v>
      </c>
      <c r="AK74" s="234"/>
      <c r="AL74" s="45">
        <f t="shared" si="44"/>
        <v>0</v>
      </c>
      <c r="AM74" s="73">
        <v>500000</v>
      </c>
      <c r="AN74" s="73">
        <f t="shared" si="32"/>
        <v>500000</v>
      </c>
      <c r="AO74" s="124">
        <v>41865</v>
      </c>
      <c r="AP74" s="73">
        <f t="shared" si="52"/>
        <v>0</v>
      </c>
      <c r="AQ74" s="45">
        <v>500000</v>
      </c>
      <c r="AR74" s="45">
        <f t="shared" si="45"/>
        <v>500000</v>
      </c>
      <c r="AS74" s="125">
        <v>41898</v>
      </c>
      <c r="AT74" s="45">
        <f t="shared" si="46"/>
        <v>0</v>
      </c>
      <c r="AU74" s="73">
        <v>500000</v>
      </c>
      <c r="AV74" s="73">
        <f t="shared" si="28"/>
        <v>500000</v>
      </c>
      <c r="AW74" s="95">
        <v>41932</v>
      </c>
      <c r="AX74" s="73">
        <f t="shared" si="53"/>
        <v>0</v>
      </c>
      <c r="AY74" s="45">
        <v>500000</v>
      </c>
      <c r="AZ74" s="45">
        <f t="shared" ref="AZ74:AZ138" si="55">IF(BA74="",0,AY74)</f>
        <v>500000</v>
      </c>
      <c r="BA74" s="125">
        <v>41993</v>
      </c>
      <c r="BB74" s="45">
        <f t="shared" ref="BB74:BB138" si="56">+AY74-AZ74</f>
        <v>0</v>
      </c>
      <c r="BC74" s="73">
        <v>500000</v>
      </c>
      <c r="BD74" s="73">
        <f t="shared" si="47"/>
        <v>500000</v>
      </c>
      <c r="BE74" s="95">
        <v>41993</v>
      </c>
      <c r="BF74" s="73">
        <f t="shared" si="48"/>
        <v>0</v>
      </c>
      <c r="BG74" s="45">
        <v>500000</v>
      </c>
      <c r="BH74" s="76">
        <f t="shared" si="33"/>
        <v>500000</v>
      </c>
      <c r="BI74" s="94">
        <v>41993</v>
      </c>
      <c r="BJ74" s="45">
        <f t="shared" si="34"/>
        <v>0</v>
      </c>
      <c r="BK74" s="45">
        <v>500000</v>
      </c>
      <c r="BL74" s="45">
        <f t="shared" si="49"/>
        <v>500000</v>
      </c>
      <c r="BM74" s="94">
        <v>41993</v>
      </c>
      <c r="BN74" s="77">
        <f t="shared" si="50"/>
        <v>0</v>
      </c>
      <c r="BO74" s="83">
        <f t="shared" si="51"/>
        <v>0</v>
      </c>
      <c r="BP74" s="120" t="s">
        <v>1336</v>
      </c>
      <c r="BQ74" s="120" t="s">
        <v>1966</v>
      </c>
      <c r="BR74" s="70"/>
    </row>
    <row r="75" spans="1:70" s="3" customFormat="1" ht="38.25">
      <c r="A75" s="84">
        <f>SUBTOTAL(3,C$5:$C75)</f>
        <v>71</v>
      </c>
      <c r="B75" s="179"/>
      <c r="C75" s="89" t="s">
        <v>339</v>
      </c>
      <c r="D75" s="34" t="s">
        <v>9</v>
      </c>
      <c r="E75" s="299" t="s">
        <v>341</v>
      </c>
      <c r="F75" s="298" t="s">
        <v>340</v>
      </c>
      <c r="G75" s="114"/>
      <c r="H75" s="269" t="s">
        <v>342</v>
      </c>
      <c r="I75" s="92" t="s">
        <v>343</v>
      </c>
      <c r="J75" s="361" t="s">
        <v>1802</v>
      </c>
      <c r="K75" s="248"/>
      <c r="L75" s="92"/>
      <c r="M75" s="1" t="s">
        <v>2642</v>
      </c>
      <c r="N75" s="139"/>
      <c r="O75" s="122"/>
      <c r="P75" s="73">
        <f t="shared" si="30"/>
        <v>0</v>
      </c>
      <c r="Q75" s="74"/>
      <c r="R75" s="75">
        <f t="shared" si="35"/>
        <v>0</v>
      </c>
      <c r="S75" s="127"/>
      <c r="T75" s="45">
        <f t="shared" si="36"/>
        <v>0</v>
      </c>
      <c r="U75" s="127"/>
      <c r="V75" s="77">
        <f t="shared" si="37"/>
        <v>0</v>
      </c>
      <c r="W75" s="81"/>
      <c r="X75" s="73">
        <f t="shared" si="38"/>
        <v>0</v>
      </c>
      <c r="Y75" s="81"/>
      <c r="Z75" s="75">
        <f t="shared" si="39"/>
        <v>0</v>
      </c>
      <c r="AA75" s="82"/>
      <c r="AB75" s="45">
        <f t="shared" si="40"/>
        <v>0</v>
      </c>
      <c r="AC75" s="82"/>
      <c r="AD75" s="77">
        <f t="shared" si="41"/>
        <v>0</v>
      </c>
      <c r="AE75" s="126"/>
      <c r="AF75" s="73">
        <f t="shared" si="42"/>
        <v>0</v>
      </c>
      <c r="AG75" s="126"/>
      <c r="AH75" s="78">
        <f t="shared" si="43"/>
        <v>0</v>
      </c>
      <c r="AI75" s="45">
        <v>800000</v>
      </c>
      <c r="AJ75" s="45">
        <f t="shared" si="54"/>
        <v>800000</v>
      </c>
      <c r="AK75" s="234" t="s">
        <v>1511</v>
      </c>
      <c r="AL75" s="76">
        <f t="shared" si="44"/>
        <v>0</v>
      </c>
      <c r="AM75" s="72">
        <v>800000</v>
      </c>
      <c r="AN75" s="72">
        <f t="shared" si="32"/>
        <v>800000</v>
      </c>
      <c r="AO75" s="79" t="s">
        <v>1511</v>
      </c>
      <c r="AP75" s="72">
        <f t="shared" si="52"/>
        <v>0</v>
      </c>
      <c r="AQ75" s="76">
        <v>800000</v>
      </c>
      <c r="AR75" s="76">
        <f t="shared" si="45"/>
        <v>800000</v>
      </c>
      <c r="AS75" s="82" t="s">
        <v>1511</v>
      </c>
      <c r="AT75" s="76">
        <f t="shared" si="46"/>
        <v>0</v>
      </c>
      <c r="AU75" s="72">
        <v>800000</v>
      </c>
      <c r="AV75" s="72">
        <f t="shared" si="28"/>
        <v>0</v>
      </c>
      <c r="AW75" s="95"/>
      <c r="AX75" s="72">
        <f t="shared" si="53"/>
        <v>800000</v>
      </c>
      <c r="AY75" s="76">
        <v>800000</v>
      </c>
      <c r="AZ75" s="76">
        <f t="shared" si="55"/>
        <v>0</v>
      </c>
      <c r="BA75" s="125"/>
      <c r="BB75" s="76">
        <f t="shared" si="56"/>
        <v>800000</v>
      </c>
      <c r="BC75" s="72">
        <v>800000</v>
      </c>
      <c r="BD75" s="72">
        <f t="shared" si="47"/>
        <v>0</v>
      </c>
      <c r="BE75" s="129"/>
      <c r="BF75" s="72">
        <f t="shared" si="48"/>
        <v>800000</v>
      </c>
      <c r="BG75" s="76">
        <v>800000</v>
      </c>
      <c r="BH75" s="76">
        <f t="shared" si="33"/>
        <v>0</v>
      </c>
      <c r="BI75" s="94"/>
      <c r="BJ75" s="76">
        <f t="shared" si="34"/>
        <v>800000</v>
      </c>
      <c r="BK75" s="123">
        <v>800000</v>
      </c>
      <c r="BL75" s="45">
        <f t="shared" si="49"/>
        <v>0</v>
      </c>
      <c r="BM75" s="94"/>
      <c r="BN75" s="77">
        <f t="shared" si="50"/>
        <v>800000</v>
      </c>
      <c r="BO75" s="83">
        <f t="shared" si="51"/>
        <v>4000000</v>
      </c>
      <c r="BP75" s="120" t="s">
        <v>1336</v>
      </c>
      <c r="BQ75" s="120" t="s">
        <v>1966</v>
      </c>
      <c r="BR75" s="70"/>
    </row>
    <row r="76" spans="1:70" s="3" customFormat="1" ht="38.25">
      <c r="A76" s="84">
        <f>SUBTOTAL(3,C$5:$C76)</f>
        <v>72</v>
      </c>
      <c r="B76" s="179"/>
      <c r="C76" s="89" t="s">
        <v>344</v>
      </c>
      <c r="D76" s="34" t="s">
        <v>9</v>
      </c>
      <c r="E76" s="128" t="s">
        <v>345</v>
      </c>
      <c r="F76" s="298" t="s">
        <v>340</v>
      </c>
      <c r="G76" s="114"/>
      <c r="H76" s="269" t="s">
        <v>346</v>
      </c>
      <c r="I76" s="92" t="s">
        <v>347</v>
      </c>
      <c r="J76" s="92"/>
      <c r="K76" s="248"/>
      <c r="L76" s="92"/>
      <c r="M76" s="1" t="s">
        <v>2642</v>
      </c>
      <c r="N76" s="139"/>
      <c r="O76" s="122"/>
      <c r="P76" s="73">
        <f t="shared" si="30"/>
        <v>0</v>
      </c>
      <c r="Q76" s="74"/>
      <c r="R76" s="75">
        <f t="shared" si="35"/>
        <v>0</v>
      </c>
      <c r="S76" s="127"/>
      <c r="T76" s="45">
        <f t="shared" si="36"/>
        <v>0</v>
      </c>
      <c r="U76" s="127"/>
      <c r="V76" s="77">
        <f t="shared" si="37"/>
        <v>0</v>
      </c>
      <c r="W76" s="81"/>
      <c r="X76" s="73">
        <f t="shared" si="38"/>
        <v>0</v>
      </c>
      <c r="Y76" s="81"/>
      <c r="Z76" s="75">
        <f t="shared" si="39"/>
        <v>0</v>
      </c>
      <c r="AA76" s="82"/>
      <c r="AB76" s="45">
        <f t="shared" si="40"/>
        <v>0</v>
      </c>
      <c r="AC76" s="82"/>
      <c r="AD76" s="77">
        <f t="shared" si="41"/>
        <v>0</v>
      </c>
      <c r="AE76" s="73">
        <v>300000</v>
      </c>
      <c r="AF76" s="73">
        <f t="shared" si="42"/>
        <v>300000</v>
      </c>
      <c r="AG76" s="126" t="s">
        <v>1495</v>
      </c>
      <c r="AH76" s="78">
        <f t="shared" si="43"/>
        <v>0</v>
      </c>
      <c r="AI76" s="76">
        <v>300000</v>
      </c>
      <c r="AJ76" s="45">
        <f t="shared" si="54"/>
        <v>300000</v>
      </c>
      <c r="AK76" s="234" t="s">
        <v>1495</v>
      </c>
      <c r="AL76" s="76">
        <f t="shared" si="44"/>
        <v>0</v>
      </c>
      <c r="AM76" s="72">
        <v>300000</v>
      </c>
      <c r="AN76" s="72">
        <f t="shared" si="32"/>
        <v>300000</v>
      </c>
      <c r="AO76" s="79" t="s">
        <v>1495</v>
      </c>
      <c r="AP76" s="72">
        <f t="shared" si="52"/>
        <v>0</v>
      </c>
      <c r="AQ76" s="76">
        <v>800000</v>
      </c>
      <c r="AR76" s="76">
        <f t="shared" si="45"/>
        <v>800000</v>
      </c>
      <c r="AS76" s="80" t="s">
        <v>1662</v>
      </c>
      <c r="AT76" s="76">
        <f t="shared" si="46"/>
        <v>0</v>
      </c>
      <c r="AU76" s="72">
        <v>800000</v>
      </c>
      <c r="AV76" s="72">
        <f t="shared" si="28"/>
        <v>800000</v>
      </c>
      <c r="AW76" s="95" t="s">
        <v>1662</v>
      </c>
      <c r="AX76" s="72">
        <f t="shared" si="53"/>
        <v>0</v>
      </c>
      <c r="AY76" s="76">
        <v>800000</v>
      </c>
      <c r="AZ76" s="76">
        <f t="shared" si="55"/>
        <v>800000</v>
      </c>
      <c r="BA76" s="125" t="s">
        <v>1662</v>
      </c>
      <c r="BB76" s="76">
        <f t="shared" si="56"/>
        <v>0</v>
      </c>
      <c r="BC76" s="72">
        <v>800000</v>
      </c>
      <c r="BD76" s="72">
        <f t="shared" si="47"/>
        <v>800000</v>
      </c>
      <c r="BE76" s="129" t="s">
        <v>2848</v>
      </c>
      <c r="BF76" s="72">
        <f t="shared" si="48"/>
        <v>0</v>
      </c>
      <c r="BG76" s="76">
        <v>800000</v>
      </c>
      <c r="BH76" s="76">
        <f t="shared" si="33"/>
        <v>800000</v>
      </c>
      <c r="BI76" s="94" t="s">
        <v>2848</v>
      </c>
      <c r="BJ76" s="76">
        <f t="shared" si="34"/>
        <v>0</v>
      </c>
      <c r="BK76" s="123">
        <v>800000</v>
      </c>
      <c r="BL76" s="45">
        <f t="shared" si="49"/>
        <v>800000</v>
      </c>
      <c r="BM76" s="94" t="s">
        <v>2848</v>
      </c>
      <c r="BN76" s="77">
        <f t="shared" si="50"/>
        <v>0</v>
      </c>
      <c r="BO76" s="83">
        <f t="shared" si="51"/>
        <v>0</v>
      </c>
      <c r="BP76" s="120" t="s">
        <v>1336</v>
      </c>
      <c r="BQ76" s="120" t="s">
        <v>1966</v>
      </c>
      <c r="BR76" s="46" t="s">
        <v>1779</v>
      </c>
    </row>
    <row r="77" spans="1:70" s="3" customFormat="1" ht="38.25">
      <c r="A77" s="84">
        <f>SUBTOTAL(3,C$5:$C77)</f>
        <v>73</v>
      </c>
      <c r="B77" s="179"/>
      <c r="C77" s="89" t="s">
        <v>1512</v>
      </c>
      <c r="D77" s="34" t="s">
        <v>9</v>
      </c>
      <c r="E77" s="128" t="s">
        <v>348</v>
      </c>
      <c r="F77" s="298" t="s">
        <v>340</v>
      </c>
      <c r="G77" s="114"/>
      <c r="H77" s="269" t="s">
        <v>349</v>
      </c>
      <c r="I77" s="92" t="s">
        <v>350</v>
      </c>
      <c r="J77" s="92"/>
      <c r="K77" s="248"/>
      <c r="L77" s="92"/>
      <c r="M77" s="1"/>
      <c r="N77" s="139"/>
      <c r="O77" s="122"/>
      <c r="P77" s="73">
        <f t="shared" si="30"/>
        <v>0</v>
      </c>
      <c r="Q77" s="74"/>
      <c r="R77" s="75">
        <f t="shared" si="35"/>
        <v>0</v>
      </c>
      <c r="S77" s="127"/>
      <c r="T77" s="45">
        <f t="shared" si="36"/>
        <v>0</v>
      </c>
      <c r="U77" s="127"/>
      <c r="V77" s="77">
        <f t="shared" si="37"/>
        <v>0</v>
      </c>
      <c r="W77" s="81"/>
      <c r="X77" s="73">
        <f t="shared" si="38"/>
        <v>0</v>
      </c>
      <c r="Y77" s="81"/>
      <c r="Z77" s="75">
        <f t="shared" si="39"/>
        <v>0</v>
      </c>
      <c r="AA77" s="82"/>
      <c r="AB77" s="45">
        <f t="shared" si="40"/>
        <v>0</v>
      </c>
      <c r="AC77" s="82"/>
      <c r="AD77" s="77">
        <f t="shared" si="41"/>
        <v>0</v>
      </c>
      <c r="AE77" s="73">
        <v>400000</v>
      </c>
      <c r="AF77" s="73">
        <f t="shared" si="42"/>
        <v>400000</v>
      </c>
      <c r="AG77" s="95">
        <v>41976</v>
      </c>
      <c r="AH77" s="78">
        <f t="shared" si="43"/>
        <v>0</v>
      </c>
      <c r="AI77" s="76">
        <v>400000</v>
      </c>
      <c r="AJ77" s="45">
        <f t="shared" si="54"/>
        <v>400000</v>
      </c>
      <c r="AK77" s="234">
        <v>41976</v>
      </c>
      <c r="AL77" s="76">
        <f t="shared" si="44"/>
        <v>0</v>
      </c>
      <c r="AM77" s="72">
        <v>400000</v>
      </c>
      <c r="AN77" s="72">
        <f t="shared" si="32"/>
        <v>400000</v>
      </c>
      <c r="AO77" s="79" t="s">
        <v>1650</v>
      </c>
      <c r="AP77" s="72">
        <f t="shared" si="52"/>
        <v>0</v>
      </c>
      <c r="AQ77" s="76">
        <v>400000</v>
      </c>
      <c r="AR77" s="76">
        <f t="shared" si="45"/>
        <v>400000</v>
      </c>
      <c r="AS77" s="87">
        <v>41976</v>
      </c>
      <c r="AT77" s="76">
        <f t="shared" si="46"/>
        <v>0</v>
      </c>
      <c r="AU77" s="72">
        <v>400000</v>
      </c>
      <c r="AV77" s="72">
        <f t="shared" si="28"/>
        <v>400000</v>
      </c>
      <c r="AW77" s="95">
        <v>41976</v>
      </c>
      <c r="AX77" s="72">
        <f t="shared" si="53"/>
        <v>0</v>
      </c>
      <c r="AY77" s="76">
        <v>400000</v>
      </c>
      <c r="AZ77" s="76">
        <f t="shared" si="55"/>
        <v>400000</v>
      </c>
      <c r="BA77" s="125">
        <v>41976</v>
      </c>
      <c r="BB77" s="76">
        <f t="shared" si="56"/>
        <v>0</v>
      </c>
      <c r="BC77" s="72">
        <v>400000</v>
      </c>
      <c r="BD77" s="72">
        <f t="shared" si="47"/>
        <v>400000</v>
      </c>
      <c r="BE77" s="129">
        <v>42016</v>
      </c>
      <c r="BF77" s="72">
        <f t="shared" si="48"/>
        <v>0</v>
      </c>
      <c r="BG77" s="76">
        <v>400000</v>
      </c>
      <c r="BH77" s="76">
        <f t="shared" si="33"/>
        <v>400000</v>
      </c>
      <c r="BI77" s="94">
        <v>42016</v>
      </c>
      <c r="BJ77" s="76">
        <f t="shared" si="34"/>
        <v>0</v>
      </c>
      <c r="BK77" s="123">
        <v>400000</v>
      </c>
      <c r="BL77" s="45">
        <f t="shared" si="49"/>
        <v>400000</v>
      </c>
      <c r="BM77" s="94">
        <v>42016</v>
      </c>
      <c r="BN77" s="77">
        <f t="shared" si="50"/>
        <v>0</v>
      </c>
      <c r="BO77" s="83">
        <f t="shared" si="51"/>
        <v>0</v>
      </c>
      <c r="BP77" s="120" t="s">
        <v>1336</v>
      </c>
      <c r="BQ77" s="120" t="s">
        <v>1966</v>
      </c>
      <c r="BR77" s="70"/>
    </row>
    <row r="78" spans="1:70" s="3" customFormat="1" ht="12.75">
      <c r="A78" s="84">
        <f>SUBTOTAL(3,C$5:$C78)</f>
        <v>74</v>
      </c>
      <c r="B78" s="179"/>
      <c r="C78" s="89" t="s">
        <v>351</v>
      </c>
      <c r="D78" s="34" t="s">
        <v>14</v>
      </c>
      <c r="E78" s="128" t="s">
        <v>1654</v>
      </c>
      <c r="F78" s="114"/>
      <c r="G78" s="114"/>
      <c r="H78" s="269"/>
      <c r="I78" s="92" t="s">
        <v>352</v>
      </c>
      <c r="J78" s="92"/>
      <c r="K78" s="248"/>
      <c r="L78" s="92"/>
      <c r="M78" s="1"/>
      <c r="N78" s="139"/>
      <c r="O78" s="122"/>
      <c r="P78" s="73">
        <f t="shared" si="30"/>
        <v>0</v>
      </c>
      <c r="Q78" s="74"/>
      <c r="R78" s="75">
        <f t="shared" si="35"/>
        <v>0</v>
      </c>
      <c r="S78" s="127"/>
      <c r="T78" s="45">
        <f t="shared" si="36"/>
        <v>0</v>
      </c>
      <c r="U78" s="127"/>
      <c r="V78" s="77">
        <f t="shared" si="37"/>
        <v>0</v>
      </c>
      <c r="W78" s="81"/>
      <c r="X78" s="73">
        <f t="shared" si="38"/>
        <v>0</v>
      </c>
      <c r="Y78" s="81"/>
      <c r="Z78" s="75">
        <f t="shared" si="39"/>
        <v>0</v>
      </c>
      <c r="AA78" s="82"/>
      <c r="AB78" s="45">
        <f t="shared" si="40"/>
        <v>0</v>
      </c>
      <c r="AC78" s="82"/>
      <c r="AD78" s="77">
        <f t="shared" si="41"/>
        <v>0</v>
      </c>
      <c r="AE78" s="126"/>
      <c r="AF78" s="73">
        <f t="shared" si="42"/>
        <v>0</v>
      </c>
      <c r="AG78" s="126"/>
      <c r="AH78" s="78">
        <f t="shared" si="43"/>
        <v>0</v>
      </c>
      <c r="AI78" s="76">
        <v>250000</v>
      </c>
      <c r="AJ78" s="45">
        <f t="shared" si="54"/>
        <v>250000</v>
      </c>
      <c r="AK78" s="234">
        <v>41857</v>
      </c>
      <c r="AL78" s="76">
        <f t="shared" si="44"/>
        <v>0</v>
      </c>
      <c r="AM78" s="72">
        <v>250000</v>
      </c>
      <c r="AN78" s="72">
        <f t="shared" si="32"/>
        <v>250000</v>
      </c>
      <c r="AO78" s="79">
        <v>41857</v>
      </c>
      <c r="AP78" s="72">
        <f t="shared" si="52"/>
        <v>0</v>
      </c>
      <c r="AQ78" s="76">
        <v>250000</v>
      </c>
      <c r="AR78" s="76">
        <f t="shared" si="45"/>
        <v>250000</v>
      </c>
      <c r="AS78" s="87">
        <v>41982</v>
      </c>
      <c r="AT78" s="76">
        <f t="shared" si="46"/>
        <v>0</v>
      </c>
      <c r="AU78" s="72">
        <v>250000</v>
      </c>
      <c r="AV78" s="72">
        <f t="shared" si="28"/>
        <v>250000</v>
      </c>
      <c r="AW78" s="95">
        <v>41982</v>
      </c>
      <c r="AX78" s="72">
        <f t="shared" si="53"/>
        <v>0</v>
      </c>
      <c r="AY78" s="76">
        <v>250000</v>
      </c>
      <c r="AZ78" s="76">
        <f t="shared" si="55"/>
        <v>250000</v>
      </c>
      <c r="BA78" s="125">
        <v>41982</v>
      </c>
      <c r="BB78" s="76">
        <f t="shared" si="56"/>
        <v>0</v>
      </c>
      <c r="BC78" s="72">
        <v>250000</v>
      </c>
      <c r="BD78" s="72">
        <f t="shared" si="47"/>
        <v>250000</v>
      </c>
      <c r="BE78" s="129">
        <v>41982</v>
      </c>
      <c r="BF78" s="72">
        <f t="shared" si="48"/>
        <v>0</v>
      </c>
      <c r="BG78" s="76">
        <v>250000</v>
      </c>
      <c r="BH78" s="76">
        <f t="shared" si="33"/>
        <v>250000</v>
      </c>
      <c r="BI78" s="94">
        <v>42017</v>
      </c>
      <c r="BJ78" s="76">
        <f t="shared" si="34"/>
        <v>0</v>
      </c>
      <c r="BK78" s="123">
        <v>250000</v>
      </c>
      <c r="BL78" s="45">
        <f>+IF(BM78="",0,BK78)</f>
        <v>250000</v>
      </c>
      <c r="BM78" s="94">
        <v>42017</v>
      </c>
      <c r="BN78" s="77">
        <f t="shared" si="50"/>
        <v>0</v>
      </c>
      <c r="BO78" s="83">
        <f t="shared" si="51"/>
        <v>0</v>
      </c>
      <c r="BP78" s="120" t="s">
        <v>716</v>
      </c>
      <c r="BQ78" s="120" t="s">
        <v>1966</v>
      </c>
      <c r="BR78" s="70"/>
    </row>
    <row r="79" spans="1:70" s="3" customFormat="1" ht="38.25">
      <c r="A79" s="84">
        <f>SUBTOTAL(3,C$5:$C79)</f>
        <v>75</v>
      </c>
      <c r="B79" s="179"/>
      <c r="C79" s="89" t="s">
        <v>368</v>
      </c>
      <c r="D79" s="1" t="s">
        <v>411</v>
      </c>
      <c r="E79" s="128" t="s">
        <v>369</v>
      </c>
      <c r="F79" s="114" t="s">
        <v>370</v>
      </c>
      <c r="G79" s="114"/>
      <c r="H79" s="269" t="s">
        <v>371</v>
      </c>
      <c r="I79" s="92" t="s">
        <v>408</v>
      </c>
      <c r="J79" s="92"/>
      <c r="K79" s="248"/>
      <c r="L79" s="92"/>
      <c r="M79" s="1"/>
      <c r="N79" s="139"/>
      <c r="O79" s="122"/>
      <c r="P79" s="73">
        <f t="shared" si="30"/>
        <v>0</v>
      </c>
      <c r="Q79" s="74"/>
      <c r="R79" s="75">
        <f t="shared" si="35"/>
        <v>0</v>
      </c>
      <c r="S79" s="127"/>
      <c r="T79" s="45">
        <f t="shared" si="36"/>
        <v>0</v>
      </c>
      <c r="U79" s="127"/>
      <c r="V79" s="77">
        <f t="shared" si="37"/>
        <v>0</v>
      </c>
      <c r="W79" s="81"/>
      <c r="X79" s="73">
        <f t="shared" si="38"/>
        <v>0</v>
      </c>
      <c r="Y79" s="81"/>
      <c r="Z79" s="75">
        <f t="shared" si="39"/>
        <v>0</v>
      </c>
      <c r="AA79" s="82"/>
      <c r="AB79" s="45">
        <f t="shared" si="40"/>
        <v>0</v>
      </c>
      <c r="AC79" s="82"/>
      <c r="AD79" s="77">
        <f t="shared" si="41"/>
        <v>0</v>
      </c>
      <c r="AE79" s="126">
        <v>300000</v>
      </c>
      <c r="AF79" s="73">
        <f t="shared" si="42"/>
        <v>300000</v>
      </c>
      <c r="AG79" s="124">
        <v>41873</v>
      </c>
      <c r="AH79" s="78">
        <f t="shared" si="43"/>
        <v>0</v>
      </c>
      <c r="AI79" s="76">
        <v>300000</v>
      </c>
      <c r="AJ79" s="45">
        <f t="shared" si="54"/>
        <v>300000</v>
      </c>
      <c r="AK79" s="234">
        <v>41873</v>
      </c>
      <c r="AL79" s="76">
        <f t="shared" si="44"/>
        <v>0</v>
      </c>
      <c r="AM79" s="72">
        <v>300000</v>
      </c>
      <c r="AN79" s="72">
        <f t="shared" si="32"/>
        <v>300000</v>
      </c>
      <c r="AO79" s="79">
        <v>41873</v>
      </c>
      <c r="AP79" s="72">
        <f t="shared" si="52"/>
        <v>0</v>
      </c>
      <c r="AQ79" s="76">
        <v>300000</v>
      </c>
      <c r="AR79" s="76">
        <f t="shared" si="45"/>
        <v>300000</v>
      </c>
      <c r="AS79" s="82" t="s">
        <v>2233</v>
      </c>
      <c r="AT79" s="76">
        <f t="shared" si="46"/>
        <v>0</v>
      </c>
      <c r="AU79" s="72">
        <v>300000</v>
      </c>
      <c r="AV79" s="72">
        <f t="shared" si="28"/>
        <v>300000</v>
      </c>
      <c r="AW79" s="95" t="s">
        <v>2233</v>
      </c>
      <c r="AX79" s="72">
        <f t="shared" si="53"/>
        <v>0</v>
      </c>
      <c r="AY79" s="76">
        <v>300000</v>
      </c>
      <c r="AZ79" s="76">
        <f t="shared" si="55"/>
        <v>300000</v>
      </c>
      <c r="BA79" s="125" t="s">
        <v>2233</v>
      </c>
      <c r="BB79" s="76">
        <f t="shared" si="56"/>
        <v>0</v>
      </c>
      <c r="BC79" s="72">
        <v>300000</v>
      </c>
      <c r="BD79" s="72">
        <f t="shared" si="47"/>
        <v>300000</v>
      </c>
      <c r="BE79" s="129" t="s">
        <v>2233</v>
      </c>
      <c r="BF79" s="72">
        <f t="shared" si="48"/>
        <v>0</v>
      </c>
      <c r="BG79" s="76">
        <v>300000</v>
      </c>
      <c r="BH79" s="76">
        <f t="shared" si="33"/>
        <v>300000</v>
      </c>
      <c r="BI79" s="94" t="s">
        <v>2233</v>
      </c>
      <c r="BJ79" s="76">
        <f t="shared" si="34"/>
        <v>0</v>
      </c>
      <c r="BK79" s="123">
        <v>300000</v>
      </c>
      <c r="BL79" s="45">
        <f t="shared" si="49"/>
        <v>300000</v>
      </c>
      <c r="BM79" s="94" t="s">
        <v>2233</v>
      </c>
      <c r="BN79" s="77">
        <f t="shared" si="50"/>
        <v>0</v>
      </c>
      <c r="BO79" s="83">
        <f t="shared" si="51"/>
        <v>0</v>
      </c>
      <c r="BP79" s="120" t="s">
        <v>716</v>
      </c>
      <c r="BQ79" s="120" t="s">
        <v>1970</v>
      </c>
      <c r="BR79" s="70" t="s">
        <v>1962</v>
      </c>
    </row>
    <row r="80" spans="1:70" s="3" customFormat="1" ht="25.5">
      <c r="A80" s="84">
        <f>SUBTOTAL(3,C$5:$C80)</f>
        <v>76</v>
      </c>
      <c r="B80" s="179"/>
      <c r="C80" s="89" t="s">
        <v>383</v>
      </c>
      <c r="D80" s="34" t="s">
        <v>9</v>
      </c>
      <c r="E80" s="128" t="s">
        <v>384</v>
      </c>
      <c r="F80" s="114" t="s">
        <v>385</v>
      </c>
      <c r="G80" s="114"/>
      <c r="H80" s="269" t="s">
        <v>387</v>
      </c>
      <c r="I80" s="92" t="s">
        <v>386</v>
      </c>
      <c r="J80" s="92"/>
      <c r="K80" s="248"/>
      <c r="L80" s="92"/>
      <c r="M80" s="1"/>
      <c r="N80" s="139"/>
      <c r="O80" s="122"/>
      <c r="P80" s="73">
        <f t="shared" si="30"/>
        <v>0</v>
      </c>
      <c r="Q80" s="74"/>
      <c r="R80" s="75">
        <f t="shared" si="35"/>
        <v>0</v>
      </c>
      <c r="S80" s="127"/>
      <c r="T80" s="45">
        <f t="shared" si="36"/>
        <v>0</v>
      </c>
      <c r="U80" s="127"/>
      <c r="V80" s="77">
        <f t="shared" si="37"/>
        <v>0</v>
      </c>
      <c r="W80" s="81"/>
      <c r="X80" s="73">
        <f t="shared" si="38"/>
        <v>0</v>
      </c>
      <c r="Y80" s="81"/>
      <c r="Z80" s="75">
        <f t="shared" si="39"/>
        <v>0</v>
      </c>
      <c r="AA80" s="76">
        <v>1000000</v>
      </c>
      <c r="AB80" s="45">
        <f t="shared" si="40"/>
        <v>1000000</v>
      </c>
      <c r="AC80" s="82" t="s">
        <v>1496</v>
      </c>
      <c r="AD80" s="77">
        <f t="shared" si="41"/>
        <v>0</v>
      </c>
      <c r="AE80" s="78">
        <v>1000000</v>
      </c>
      <c r="AF80" s="73">
        <f t="shared" si="42"/>
        <v>1000000</v>
      </c>
      <c r="AG80" s="126" t="s">
        <v>1496</v>
      </c>
      <c r="AH80" s="78">
        <f t="shared" si="43"/>
        <v>0</v>
      </c>
      <c r="AI80" s="76">
        <v>1000000</v>
      </c>
      <c r="AJ80" s="45">
        <f t="shared" si="54"/>
        <v>1000000</v>
      </c>
      <c r="AK80" s="234" t="s">
        <v>1496</v>
      </c>
      <c r="AL80" s="76">
        <f t="shared" si="44"/>
        <v>0</v>
      </c>
      <c r="AM80" s="72">
        <v>1000000</v>
      </c>
      <c r="AN80" s="72">
        <f t="shared" si="32"/>
        <v>1000000</v>
      </c>
      <c r="AO80" s="79" t="s">
        <v>1494</v>
      </c>
      <c r="AP80" s="72">
        <f t="shared" si="52"/>
        <v>0</v>
      </c>
      <c r="AQ80" s="76">
        <v>1000000</v>
      </c>
      <c r="AR80" s="76">
        <f t="shared" si="45"/>
        <v>1000000</v>
      </c>
      <c r="AS80" s="82" t="s">
        <v>1494</v>
      </c>
      <c r="AT80" s="76">
        <f t="shared" si="46"/>
        <v>0</v>
      </c>
      <c r="AU80" s="72">
        <v>1000000</v>
      </c>
      <c r="AV80" s="72">
        <f t="shared" si="28"/>
        <v>1000000</v>
      </c>
      <c r="AW80" s="95" t="s">
        <v>1494</v>
      </c>
      <c r="AX80" s="72">
        <f t="shared" si="53"/>
        <v>0</v>
      </c>
      <c r="AY80" s="76">
        <v>1000000</v>
      </c>
      <c r="AZ80" s="76">
        <f t="shared" si="55"/>
        <v>1000000</v>
      </c>
      <c r="BA80" s="125" t="s">
        <v>2214</v>
      </c>
      <c r="BB80" s="76">
        <f t="shared" si="56"/>
        <v>0</v>
      </c>
      <c r="BC80" s="72">
        <v>1000000</v>
      </c>
      <c r="BD80" s="72">
        <f t="shared" si="47"/>
        <v>1000000</v>
      </c>
      <c r="BE80" s="129" t="s">
        <v>2214</v>
      </c>
      <c r="BF80" s="72">
        <f t="shared" si="48"/>
        <v>0</v>
      </c>
      <c r="BG80" s="76">
        <v>1000000</v>
      </c>
      <c r="BH80" s="76">
        <f t="shared" si="33"/>
        <v>1000000</v>
      </c>
      <c r="BI80" s="94" t="s">
        <v>2214</v>
      </c>
      <c r="BJ80" s="76">
        <f t="shared" si="34"/>
        <v>0</v>
      </c>
      <c r="BK80" s="123">
        <v>1000000</v>
      </c>
      <c r="BL80" s="45">
        <f t="shared" si="49"/>
        <v>1000000</v>
      </c>
      <c r="BM80" s="94" t="s">
        <v>2214</v>
      </c>
      <c r="BN80" s="77">
        <f t="shared" si="50"/>
        <v>0</v>
      </c>
      <c r="BO80" s="83">
        <f t="shared" si="51"/>
        <v>0</v>
      </c>
      <c r="BP80" s="120" t="s">
        <v>716</v>
      </c>
      <c r="BQ80" s="120" t="s">
        <v>1966</v>
      </c>
      <c r="BR80" s="70"/>
    </row>
    <row r="81" spans="1:71" s="3" customFormat="1" ht="38.25">
      <c r="A81" s="84">
        <f>SUBTOTAL(3,C$5:$C81)</f>
        <v>77</v>
      </c>
      <c r="B81" s="179"/>
      <c r="C81" s="120" t="s">
        <v>390</v>
      </c>
      <c r="D81" s="34" t="s">
        <v>9</v>
      </c>
      <c r="E81" s="128" t="s">
        <v>393</v>
      </c>
      <c r="F81" s="114" t="s">
        <v>394</v>
      </c>
      <c r="G81" s="114"/>
      <c r="H81" s="269" t="s">
        <v>395</v>
      </c>
      <c r="I81" s="92" t="s">
        <v>392</v>
      </c>
      <c r="J81" s="138" t="s">
        <v>391</v>
      </c>
      <c r="K81" s="326"/>
      <c r="L81" s="138"/>
      <c r="M81" s="1" t="s">
        <v>1977</v>
      </c>
      <c r="N81" s="139"/>
      <c r="O81" s="122"/>
      <c r="P81" s="73">
        <f t="shared" si="30"/>
        <v>0</v>
      </c>
      <c r="Q81" s="74"/>
      <c r="R81" s="75">
        <f t="shared" si="35"/>
        <v>0</v>
      </c>
      <c r="S81" s="127"/>
      <c r="T81" s="45">
        <f t="shared" si="36"/>
        <v>0</v>
      </c>
      <c r="U81" s="127"/>
      <c r="V81" s="77">
        <f t="shared" si="37"/>
        <v>0</v>
      </c>
      <c r="W81" s="81"/>
      <c r="X81" s="73">
        <f t="shared" si="38"/>
        <v>0</v>
      </c>
      <c r="Y81" s="81"/>
      <c r="Z81" s="75">
        <f t="shared" si="39"/>
        <v>0</v>
      </c>
      <c r="AA81" s="82"/>
      <c r="AB81" s="45">
        <f t="shared" si="40"/>
        <v>0</v>
      </c>
      <c r="AC81" s="82"/>
      <c r="AD81" s="77">
        <f t="shared" si="41"/>
        <v>0</v>
      </c>
      <c r="AE81" s="126" t="s">
        <v>65</v>
      </c>
      <c r="AF81" s="73">
        <f t="shared" si="42"/>
        <v>0</v>
      </c>
      <c r="AG81" s="126"/>
      <c r="AH81" s="78"/>
      <c r="AI81" s="76">
        <v>350000</v>
      </c>
      <c r="AJ81" s="45">
        <f t="shared" si="54"/>
        <v>350000</v>
      </c>
      <c r="AK81" s="234">
        <v>41813</v>
      </c>
      <c r="AL81" s="76">
        <f t="shared" si="44"/>
        <v>0</v>
      </c>
      <c r="AM81" s="72">
        <v>350000</v>
      </c>
      <c r="AN81" s="72">
        <f t="shared" si="32"/>
        <v>350000</v>
      </c>
      <c r="AO81" s="79">
        <v>41970</v>
      </c>
      <c r="AP81" s="72">
        <f t="shared" si="52"/>
        <v>0</v>
      </c>
      <c r="AQ81" s="76">
        <v>700000</v>
      </c>
      <c r="AR81" s="76">
        <f t="shared" si="45"/>
        <v>700000</v>
      </c>
      <c r="AS81" s="87">
        <v>41970</v>
      </c>
      <c r="AT81" s="76">
        <f t="shared" si="46"/>
        <v>0</v>
      </c>
      <c r="AU81" s="72">
        <v>700000</v>
      </c>
      <c r="AV81" s="72">
        <f t="shared" si="28"/>
        <v>700000</v>
      </c>
      <c r="AW81" s="95">
        <v>41970</v>
      </c>
      <c r="AX81" s="72">
        <f t="shared" si="53"/>
        <v>0</v>
      </c>
      <c r="AY81" s="76">
        <v>700000</v>
      </c>
      <c r="AZ81" s="76">
        <f t="shared" si="55"/>
        <v>700000</v>
      </c>
      <c r="BA81" s="125">
        <v>42074</v>
      </c>
      <c r="BB81" s="76">
        <f t="shared" si="56"/>
        <v>0</v>
      </c>
      <c r="BC81" s="72">
        <v>700000</v>
      </c>
      <c r="BD81" s="72">
        <f t="shared" si="47"/>
        <v>700000</v>
      </c>
      <c r="BE81" s="129">
        <v>42074</v>
      </c>
      <c r="BF81" s="72">
        <f t="shared" si="48"/>
        <v>0</v>
      </c>
      <c r="BG81" s="76">
        <v>700000</v>
      </c>
      <c r="BH81" s="76">
        <f t="shared" si="33"/>
        <v>700000</v>
      </c>
      <c r="BI81" s="94">
        <v>42074</v>
      </c>
      <c r="BJ81" s="76">
        <f t="shared" si="34"/>
        <v>0</v>
      </c>
      <c r="BK81" s="123">
        <v>700000</v>
      </c>
      <c r="BL81" s="45">
        <f t="shared" si="49"/>
        <v>700000</v>
      </c>
      <c r="BM81" s="94">
        <v>42074</v>
      </c>
      <c r="BN81" s="77">
        <f t="shared" si="50"/>
        <v>0</v>
      </c>
      <c r="BO81" s="83">
        <f t="shared" si="51"/>
        <v>0</v>
      </c>
      <c r="BP81" s="120" t="s">
        <v>716</v>
      </c>
      <c r="BQ81" s="120" t="s">
        <v>1966</v>
      </c>
      <c r="BR81" s="70"/>
    </row>
    <row r="82" spans="1:71" s="3" customFormat="1" ht="25.5">
      <c r="A82" s="84">
        <f>SUBTOTAL(3,C$5:$C82)</f>
        <v>78</v>
      </c>
      <c r="B82" s="179"/>
      <c r="C82" s="50" t="s">
        <v>396</v>
      </c>
      <c r="D82" s="36" t="s">
        <v>293</v>
      </c>
      <c r="E82" s="128" t="s">
        <v>397</v>
      </c>
      <c r="F82" s="114" t="s">
        <v>398</v>
      </c>
      <c r="G82" s="114"/>
      <c r="H82" s="120" t="s">
        <v>399</v>
      </c>
      <c r="I82" s="52" t="s">
        <v>407</v>
      </c>
      <c r="J82" s="52"/>
      <c r="K82" s="251"/>
      <c r="L82" s="52"/>
      <c r="M82" s="46" t="s">
        <v>56</v>
      </c>
      <c r="N82" s="144"/>
      <c r="O82" s="122">
        <v>500000</v>
      </c>
      <c r="P82" s="73">
        <f t="shared" si="30"/>
        <v>500000</v>
      </c>
      <c r="Q82" s="74">
        <v>41930</v>
      </c>
      <c r="R82" s="75">
        <f t="shared" si="35"/>
        <v>0</v>
      </c>
      <c r="S82" s="45">
        <v>500000</v>
      </c>
      <c r="T82" s="45">
        <f t="shared" si="36"/>
        <v>500000</v>
      </c>
      <c r="U82" s="125">
        <v>41930</v>
      </c>
      <c r="V82" s="77">
        <f t="shared" si="37"/>
        <v>0</v>
      </c>
      <c r="W82" s="73">
        <v>500000</v>
      </c>
      <c r="X82" s="73">
        <f t="shared" si="38"/>
        <v>500000</v>
      </c>
      <c r="Y82" s="95">
        <v>41930</v>
      </c>
      <c r="Z82" s="75">
        <f t="shared" si="39"/>
        <v>0</v>
      </c>
      <c r="AA82" s="127"/>
      <c r="AB82" s="45">
        <f t="shared" si="40"/>
        <v>0</v>
      </c>
      <c r="AC82" s="127"/>
      <c r="AD82" s="77">
        <f t="shared" si="41"/>
        <v>0</v>
      </c>
      <c r="AE82" s="126"/>
      <c r="AF82" s="73">
        <f t="shared" si="42"/>
        <v>0</v>
      </c>
      <c r="AG82" s="126"/>
      <c r="AH82" s="78">
        <f t="shared" si="43"/>
        <v>0</v>
      </c>
      <c r="AI82" s="45">
        <v>2500000</v>
      </c>
      <c r="AJ82" s="45">
        <f t="shared" si="54"/>
        <v>2500000</v>
      </c>
      <c r="AK82" s="234">
        <v>42016</v>
      </c>
      <c r="AL82" s="45">
        <f t="shared" si="44"/>
        <v>0</v>
      </c>
      <c r="AM82" s="73"/>
      <c r="AN82" s="73">
        <f t="shared" si="32"/>
        <v>0</v>
      </c>
      <c r="AO82" s="124"/>
      <c r="AP82" s="73">
        <f t="shared" si="52"/>
        <v>0</v>
      </c>
      <c r="AQ82" s="45"/>
      <c r="AR82" s="45">
        <f t="shared" si="45"/>
        <v>0</v>
      </c>
      <c r="AS82" s="127"/>
      <c r="AT82" s="45">
        <f t="shared" si="46"/>
        <v>0</v>
      </c>
      <c r="AU82" s="73">
        <v>2500000</v>
      </c>
      <c r="AV82" s="73">
        <f t="shared" si="28"/>
        <v>2500000</v>
      </c>
      <c r="AW82" s="95">
        <v>42105</v>
      </c>
      <c r="AX82" s="73">
        <f t="shared" si="53"/>
        <v>0</v>
      </c>
      <c r="AY82" s="45">
        <v>0</v>
      </c>
      <c r="AZ82" s="45">
        <f t="shared" si="55"/>
        <v>0</v>
      </c>
      <c r="BA82" s="125"/>
      <c r="BB82" s="45">
        <f t="shared" si="56"/>
        <v>0</v>
      </c>
      <c r="BC82" s="73">
        <v>0</v>
      </c>
      <c r="BD82" s="73">
        <f t="shared" si="47"/>
        <v>0</v>
      </c>
      <c r="BE82" s="95"/>
      <c r="BF82" s="73">
        <f t="shared" si="48"/>
        <v>0</v>
      </c>
      <c r="BG82" s="45">
        <v>2500000</v>
      </c>
      <c r="BH82" s="76">
        <f t="shared" si="33"/>
        <v>0</v>
      </c>
      <c r="BI82" s="94"/>
      <c r="BJ82" s="45">
        <f t="shared" si="34"/>
        <v>2500000</v>
      </c>
      <c r="BK82" s="123"/>
      <c r="BL82" s="45">
        <f t="shared" si="49"/>
        <v>0</v>
      </c>
      <c r="BM82" s="94"/>
      <c r="BN82" s="77">
        <f t="shared" si="50"/>
        <v>0</v>
      </c>
      <c r="BO82" s="83">
        <f t="shared" si="51"/>
        <v>2500000</v>
      </c>
      <c r="BP82" s="120" t="s">
        <v>716</v>
      </c>
      <c r="BQ82" s="120" t="s">
        <v>1969</v>
      </c>
      <c r="BR82" s="70" t="s">
        <v>1779</v>
      </c>
    </row>
    <row r="83" spans="1:71" s="38" customFormat="1" ht="25.5">
      <c r="A83" s="37">
        <f>SUBTOTAL(3,C$5:$C83)</f>
        <v>79</v>
      </c>
      <c r="B83" s="50"/>
      <c r="C83" s="50" t="s">
        <v>400</v>
      </c>
      <c r="D83" s="35" t="s">
        <v>1973</v>
      </c>
      <c r="E83" s="131" t="s">
        <v>401</v>
      </c>
      <c r="F83" s="112" t="s">
        <v>402</v>
      </c>
      <c r="G83" s="50"/>
      <c r="H83" s="50" t="s">
        <v>403</v>
      </c>
      <c r="I83" s="50" t="s">
        <v>404</v>
      </c>
      <c r="J83" s="50"/>
      <c r="K83" s="231"/>
      <c r="L83" s="50"/>
      <c r="M83" s="46" t="s">
        <v>2486</v>
      </c>
      <c r="N83" s="140"/>
      <c r="O83" s="122"/>
      <c r="P83" s="73">
        <f t="shared" si="30"/>
        <v>0</v>
      </c>
      <c r="Q83" s="75"/>
      <c r="R83" s="75">
        <f t="shared" si="35"/>
        <v>0</v>
      </c>
      <c r="S83" s="45"/>
      <c r="T83" s="45">
        <f t="shared" si="36"/>
        <v>0</v>
      </c>
      <c r="U83" s="127"/>
      <c r="V83" s="77">
        <f t="shared" si="37"/>
        <v>0</v>
      </c>
      <c r="W83" s="72"/>
      <c r="X83" s="73">
        <f t="shared" si="38"/>
        <v>0</v>
      </c>
      <c r="Y83" s="81"/>
      <c r="Z83" s="75">
        <f t="shared" si="39"/>
        <v>0</v>
      </c>
      <c r="AA83" s="82"/>
      <c r="AB83" s="45">
        <f t="shared" si="40"/>
        <v>0</v>
      </c>
      <c r="AC83" s="82"/>
      <c r="AD83" s="77">
        <f t="shared" si="41"/>
        <v>0</v>
      </c>
      <c r="AE83" s="126"/>
      <c r="AF83" s="73">
        <f>IF(AG83="",0,AE83)</f>
        <v>0</v>
      </c>
      <c r="AG83" s="126"/>
      <c r="AH83" s="78">
        <f t="shared" si="43"/>
        <v>0</v>
      </c>
      <c r="AI83" s="76" t="s">
        <v>65</v>
      </c>
      <c r="AJ83" s="45">
        <f t="shared" si="54"/>
        <v>0</v>
      </c>
      <c r="AK83" s="234"/>
      <c r="AL83" s="76"/>
      <c r="AM83" s="72">
        <v>400000</v>
      </c>
      <c r="AN83" s="72">
        <f t="shared" si="32"/>
        <v>0</v>
      </c>
      <c r="AO83" s="79"/>
      <c r="AP83" s="72">
        <f t="shared" si="52"/>
        <v>400000</v>
      </c>
      <c r="AQ83" s="76">
        <v>400000</v>
      </c>
      <c r="AR83" s="76">
        <f t="shared" si="45"/>
        <v>0</v>
      </c>
      <c r="AS83" s="82"/>
      <c r="AT83" s="76">
        <f t="shared" si="46"/>
        <v>400000</v>
      </c>
      <c r="AU83" s="72">
        <v>400000</v>
      </c>
      <c r="AV83" s="72">
        <f t="shared" si="28"/>
        <v>0</v>
      </c>
      <c r="AW83" s="95"/>
      <c r="AX83" s="72">
        <f t="shared" si="53"/>
        <v>400000</v>
      </c>
      <c r="AY83" s="76">
        <v>400000</v>
      </c>
      <c r="AZ83" s="76">
        <f t="shared" si="55"/>
        <v>0</v>
      </c>
      <c r="BA83" s="125"/>
      <c r="BB83" s="76">
        <f t="shared" si="56"/>
        <v>400000</v>
      </c>
      <c r="BC83" s="72">
        <v>400000</v>
      </c>
      <c r="BD83" s="72">
        <f t="shared" si="47"/>
        <v>0</v>
      </c>
      <c r="BE83" s="129"/>
      <c r="BF83" s="72">
        <f t="shared" si="48"/>
        <v>400000</v>
      </c>
      <c r="BG83" s="76">
        <v>400000</v>
      </c>
      <c r="BH83" s="76">
        <f t="shared" si="33"/>
        <v>0</v>
      </c>
      <c r="BI83" s="94"/>
      <c r="BJ83" s="76">
        <f t="shared" si="34"/>
        <v>400000</v>
      </c>
      <c r="BK83" s="45">
        <v>400000</v>
      </c>
      <c r="BL83" s="45">
        <f t="shared" si="49"/>
        <v>0</v>
      </c>
      <c r="BM83" s="94"/>
      <c r="BN83" s="77">
        <f t="shared" si="50"/>
        <v>400000</v>
      </c>
      <c r="BO83" s="83">
        <f>+N83+R83+V83+Z83+AD83+AH83+AL83+AP83+AT83+AX83+BB83+BF83+BJ83+BN83</f>
        <v>2800000</v>
      </c>
      <c r="BP83" s="120" t="s">
        <v>523</v>
      </c>
      <c r="BQ83" s="120" t="s">
        <v>1972</v>
      </c>
      <c r="BR83" s="46"/>
    </row>
    <row r="84" spans="1:71" s="3" customFormat="1" ht="25.5">
      <c r="A84" s="84">
        <f>SUBTOTAL(3,C$5:$C84)</f>
        <v>80</v>
      </c>
      <c r="B84" s="179"/>
      <c r="C84" s="89" t="s">
        <v>415</v>
      </c>
      <c r="D84" s="1" t="s">
        <v>410</v>
      </c>
      <c r="E84" s="133" t="s">
        <v>416</v>
      </c>
      <c r="F84" s="89" t="s">
        <v>417</v>
      </c>
      <c r="G84" s="89"/>
      <c r="H84" s="61" t="s">
        <v>418</v>
      </c>
      <c r="I84" s="112"/>
      <c r="J84" s="112"/>
      <c r="K84" s="290"/>
      <c r="L84" s="112"/>
      <c r="M84" s="1"/>
      <c r="N84" s="139"/>
      <c r="O84" s="122"/>
      <c r="P84" s="73">
        <f>IF(Q84="",0,O84)</f>
        <v>0</v>
      </c>
      <c r="Q84" s="75"/>
      <c r="R84" s="75">
        <f t="shared" si="35"/>
        <v>0</v>
      </c>
      <c r="S84" s="127"/>
      <c r="T84" s="45">
        <f t="shared" si="36"/>
        <v>0</v>
      </c>
      <c r="U84" s="127"/>
      <c r="V84" s="77">
        <f t="shared" si="37"/>
        <v>0</v>
      </c>
      <c r="W84" s="81"/>
      <c r="X84" s="73">
        <f t="shared" si="38"/>
        <v>0</v>
      </c>
      <c r="Y84" s="81"/>
      <c r="Z84" s="75">
        <f t="shared" si="39"/>
        <v>0</v>
      </c>
      <c r="AA84" s="82"/>
      <c r="AB84" s="45">
        <f t="shared" si="40"/>
        <v>0</v>
      </c>
      <c r="AC84" s="82"/>
      <c r="AD84" s="77">
        <f t="shared" si="41"/>
        <v>0</v>
      </c>
      <c r="AE84" s="126"/>
      <c r="AF84" s="73">
        <f t="shared" si="42"/>
        <v>0</v>
      </c>
      <c r="AG84" s="126"/>
      <c r="AH84" s="78">
        <f t="shared" si="43"/>
        <v>0</v>
      </c>
      <c r="AI84" s="76"/>
      <c r="AJ84" s="45">
        <f t="shared" si="54"/>
        <v>0</v>
      </c>
      <c r="AK84" s="234"/>
      <c r="AL84" s="76">
        <f t="shared" si="44"/>
        <v>0</v>
      </c>
      <c r="AM84" s="72"/>
      <c r="AN84" s="72">
        <f t="shared" si="32"/>
        <v>0</v>
      </c>
      <c r="AO84" s="79"/>
      <c r="AP84" s="72">
        <f t="shared" si="52"/>
        <v>0</v>
      </c>
      <c r="AQ84" s="76"/>
      <c r="AR84" s="76">
        <f t="shared" si="45"/>
        <v>0</v>
      </c>
      <c r="AS84" s="82"/>
      <c r="AT84" s="76">
        <f t="shared" si="46"/>
        <v>0</v>
      </c>
      <c r="AU84" s="72"/>
      <c r="AV84" s="72">
        <f t="shared" si="28"/>
        <v>0</v>
      </c>
      <c r="AW84" s="95"/>
      <c r="AX84" s="72">
        <f t="shared" si="53"/>
        <v>0</v>
      </c>
      <c r="AY84" s="76">
        <v>400000</v>
      </c>
      <c r="AZ84" s="76">
        <f t="shared" si="55"/>
        <v>0</v>
      </c>
      <c r="BA84" s="125"/>
      <c r="BB84" s="76">
        <f t="shared" si="56"/>
        <v>400000</v>
      </c>
      <c r="BC84" s="72">
        <v>400000</v>
      </c>
      <c r="BD84" s="72">
        <f t="shared" si="47"/>
        <v>0</v>
      </c>
      <c r="BE84" s="129"/>
      <c r="BF84" s="72">
        <f t="shared" si="48"/>
        <v>400000</v>
      </c>
      <c r="BG84" s="76">
        <v>400000</v>
      </c>
      <c r="BH84" s="76">
        <f t="shared" si="33"/>
        <v>0</v>
      </c>
      <c r="BI84" s="94"/>
      <c r="BJ84" s="76">
        <f t="shared" si="34"/>
        <v>400000</v>
      </c>
      <c r="BK84" s="45" t="s">
        <v>65</v>
      </c>
      <c r="BL84" s="45">
        <f t="shared" si="49"/>
        <v>0</v>
      </c>
      <c r="BM84" s="94"/>
      <c r="BN84" s="77">
        <v>0</v>
      </c>
      <c r="BO84" s="83">
        <f t="shared" si="51"/>
        <v>1200000</v>
      </c>
      <c r="BP84" s="120" t="s">
        <v>256</v>
      </c>
      <c r="BQ84" s="120" t="s">
        <v>1970</v>
      </c>
      <c r="BR84" s="70"/>
    </row>
    <row r="85" spans="1:71" s="40" customFormat="1" ht="38.25">
      <c r="A85" s="274">
        <f>SUBTOTAL(3,C$5:$C85)</f>
        <v>81</v>
      </c>
      <c r="B85" s="276" t="s">
        <v>2649</v>
      </c>
      <c r="C85" s="276" t="s">
        <v>419</v>
      </c>
      <c r="D85" s="140" t="s">
        <v>11</v>
      </c>
      <c r="E85" s="277" t="s">
        <v>420</v>
      </c>
      <c r="F85" s="276" t="s">
        <v>421</v>
      </c>
      <c r="G85" s="276"/>
      <c r="H85" s="276" t="s">
        <v>422</v>
      </c>
      <c r="I85" s="276" t="s">
        <v>423</v>
      </c>
      <c r="J85" s="385"/>
      <c r="K85" s="386"/>
      <c r="L85" s="385"/>
      <c r="M85" s="140" t="s">
        <v>1977</v>
      </c>
      <c r="N85" s="140"/>
      <c r="O85" s="279"/>
      <c r="P85" s="528">
        <f t="shared" ref="P85:P102" si="57">IF(Q85="",0,O85)</f>
        <v>0</v>
      </c>
      <c r="Q85" s="389"/>
      <c r="R85" s="389">
        <f t="shared" ref="R85:R102" si="58">O85-P85</f>
        <v>0</v>
      </c>
      <c r="S85" s="140"/>
      <c r="T85" s="101">
        <f t="shared" ref="T85:T99" si="59">IF(U85="",0,S85)</f>
        <v>0</v>
      </c>
      <c r="U85" s="140"/>
      <c r="V85" s="280">
        <f t="shared" ref="V85:V99" si="60">S85-T85</f>
        <v>0</v>
      </c>
      <c r="W85" s="140"/>
      <c r="X85" s="101">
        <f t="shared" ref="X85:X99" si="61">IF(Y85="",0,W85)</f>
        <v>0</v>
      </c>
      <c r="Y85" s="140"/>
      <c r="Z85" s="280">
        <f t="shared" ref="Z85:Z99" si="62">W85-X85</f>
        <v>0</v>
      </c>
      <c r="AA85" s="140"/>
      <c r="AB85" s="101">
        <f t="shared" ref="AB85:AB100" si="63">IF(AC85="",0,AA85)</f>
        <v>0</v>
      </c>
      <c r="AC85" s="140"/>
      <c r="AD85" s="280">
        <f t="shared" ref="AD85:AD100" si="64">AA85-AB85</f>
        <v>0</v>
      </c>
      <c r="AE85" s="140"/>
      <c r="AF85" s="101">
        <f t="shared" ref="AF85:AF98" si="65">IF(AG85="",0,AE85)</f>
        <v>0</v>
      </c>
      <c r="AG85" s="140"/>
      <c r="AH85" s="281">
        <f t="shared" ref="AH85:AH98" si="66">AE85-AF85</f>
        <v>0</v>
      </c>
      <c r="AI85" s="101"/>
      <c r="AJ85" s="119">
        <f t="shared" si="54"/>
        <v>0</v>
      </c>
      <c r="AK85" s="282"/>
      <c r="AL85" s="101">
        <f t="shared" si="44"/>
        <v>0</v>
      </c>
      <c r="AM85" s="101">
        <v>500000</v>
      </c>
      <c r="AN85" s="101">
        <f t="shared" si="32"/>
        <v>500000</v>
      </c>
      <c r="AO85" s="282">
        <v>41866</v>
      </c>
      <c r="AP85" s="101">
        <f t="shared" si="52"/>
        <v>0</v>
      </c>
      <c r="AQ85" s="101">
        <v>500000</v>
      </c>
      <c r="AR85" s="101">
        <f t="shared" si="45"/>
        <v>500000</v>
      </c>
      <c r="AS85" s="282">
        <v>41897</v>
      </c>
      <c r="AT85" s="101">
        <f t="shared" si="46"/>
        <v>0</v>
      </c>
      <c r="AU85" s="101">
        <v>500000</v>
      </c>
      <c r="AV85" s="101">
        <f t="shared" si="28"/>
        <v>500000</v>
      </c>
      <c r="AW85" s="283">
        <v>41932</v>
      </c>
      <c r="AX85" s="101">
        <f t="shared" si="53"/>
        <v>0</v>
      </c>
      <c r="AY85" s="101">
        <v>500000</v>
      </c>
      <c r="AZ85" s="101">
        <f t="shared" si="55"/>
        <v>0</v>
      </c>
      <c r="BA85" s="283"/>
      <c r="BB85" s="101">
        <f t="shared" si="56"/>
        <v>500000</v>
      </c>
      <c r="BC85" s="101">
        <v>500000</v>
      </c>
      <c r="BD85" s="101">
        <f t="shared" si="47"/>
        <v>0</v>
      </c>
      <c r="BE85" s="283"/>
      <c r="BF85" s="101">
        <f t="shared" si="48"/>
        <v>500000</v>
      </c>
      <c r="BG85" s="101">
        <v>500000</v>
      </c>
      <c r="BH85" s="101">
        <f t="shared" si="33"/>
        <v>0</v>
      </c>
      <c r="BI85" s="387"/>
      <c r="BJ85" s="71">
        <f t="shared" si="34"/>
        <v>500000</v>
      </c>
      <c r="BK85" s="388" t="s">
        <v>65</v>
      </c>
      <c r="BL85" s="119">
        <f t="shared" si="49"/>
        <v>0</v>
      </c>
      <c r="BM85" s="387"/>
      <c r="BN85" s="389">
        <v>0</v>
      </c>
      <c r="BO85" s="389">
        <f t="shared" si="51"/>
        <v>1500000</v>
      </c>
      <c r="BP85" s="276" t="s">
        <v>716</v>
      </c>
      <c r="BQ85" s="276" t="s">
        <v>1966</v>
      </c>
      <c r="BR85" s="140"/>
    </row>
    <row r="86" spans="1:71" s="3" customFormat="1" ht="25.5">
      <c r="A86" s="96">
        <f>SUBTOTAL(3,C$5:$C86)</f>
        <v>82</v>
      </c>
      <c r="B86" s="180" t="s">
        <v>1349</v>
      </c>
      <c r="C86" s="64" t="s">
        <v>424</v>
      </c>
      <c r="D86" s="41" t="s">
        <v>411</v>
      </c>
      <c r="E86" s="172" t="s">
        <v>425</v>
      </c>
      <c r="F86" s="64"/>
      <c r="G86" s="64"/>
      <c r="H86" s="64"/>
      <c r="I86" s="110"/>
      <c r="J86" s="110"/>
      <c r="K86" s="314"/>
      <c r="L86" s="110"/>
      <c r="M86" s="41"/>
      <c r="N86" s="140"/>
      <c r="O86" s="141"/>
      <c r="P86" s="102">
        <f t="shared" si="57"/>
        <v>0</v>
      </c>
      <c r="Q86" s="104"/>
      <c r="R86" s="104">
        <f t="shared" si="58"/>
        <v>0</v>
      </c>
      <c r="S86" s="108"/>
      <c r="T86" s="105">
        <f t="shared" si="59"/>
        <v>0</v>
      </c>
      <c r="U86" s="108"/>
      <c r="V86" s="106">
        <f t="shared" si="60"/>
        <v>0</v>
      </c>
      <c r="W86" s="109"/>
      <c r="X86" s="102">
        <f t="shared" si="61"/>
        <v>0</v>
      </c>
      <c r="Y86" s="109"/>
      <c r="Z86" s="104">
        <f t="shared" si="62"/>
        <v>0</v>
      </c>
      <c r="AA86" s="108"/>
      <c r="AB86" s="105">
        <f t="shared" si="63"/>
        <v>0</v>
      </c>
      <c r="AC86" s="108"/>
      <c r="AD86" s="106">
        <f t="shared" si="64"/>
        <v>0</v>
      </c>
      <c r="AE86" s="109"/>
      <c r="AF86" s="102">
        <f t="shared" si="65"/>
        <v>0</v>
      </c>
      <c r="AG86" s="109"/>
      <c r="AH86" s="143">
        <f t="shared" si="66"/>
        <v>0</v>
      </c>
      <c r="AI86" s="105"/>
      <c r="AJ86" s="105"/>
      <c r="AK86" s="216"/>
      <c r="AL86" s="105"/>
      <c r="AM86" s="102"/>
      <c r="AN86" s="102">
        <f>IF(AO86="",0,AM86)</f>
        <v>0</v>
      </c>
      <c r="AO86" s="107"/>
      <c r="AP86" s="102">
        <f>AM86-AN86</f>
        <v>0</v>
      </c>
      <c r="AQ86" s="105"/>
      <c r="AR86" s="105">
        <f t="shared" si="45"/>
        <v>0</v>
      </c>
      <c r="AS86" s="108"/>
      <c r="AT86" s="105">
        <f t="shared" si="46"/>
        <v>0</v>
      </c>
      <c r="AU86" s="102"/>
      <c r="AV86" s="102">
        <f t="shared" si="28"/>
        <v>0</v>
      </c>
      <c r="AW86" s="142"/>
      <c r="AX86" s="102">
        <f t="shared" si="53"/>
        <v>0</v>
      </c>
      <c r="AY86" s="105"/>
      <c r="AZ86" s="105">
        <f t="shared" si="55"/>
        <v>0</v>
      </c>
      <c r="BA86" s="217"/>
      <c r="BB86" s="105">
        <f t="shared" si="56"/>
        <v>0</v>
      </c>
      <c r="BC86" s="102"/>
      <c r="BD86" s="102">
        <f t="shared" si="47"/>
        <v>0</v>
      </c>
      <c r="BE86" s="142"/>
      <c r="BF86" s="102">
        <f t="shared" si="48"/>
        <v>0</v>
      </c>
      <c r="BG86" s="105"/>
      <c r="BH86" s="76">
        <f t="shared" si="33"/>
        <v>0</v>
      </c>
      <c r="BI86" s="94"/>
      <c r="BJ86" s="105">
        <f t="shared" si="34"/>
        <v>0</v>
      </c>
      <c r="BK86" s="187"/>
      <c r="BL86" s="45">
        <f t="shared" si="49"/>
        <v>0</v>
      </c>
      <c r="BM86" s="94"/>
      <c r="BN86" s="77">
        <f t="shared" si="50"/>
        <v>0</v>
      </c>
      <c r="BO86" s="83">
        <f t="shared" si="51"/>
        <v>0</v>
      </c>
      <c r="BP86" s="98" t="s">
        <v>716</v>
      </c>
      <c r="BQ86" s="98"/>
      <c r="BR86" s="97"/>
    </row>
    <row r="87" spans="1:71" s="3" customFormat="1" ht="25.5">
      <c r="A87" s="96">
        <f>SUBTOTAL(3,C$5:$C87)</f>
        <v>83</v>
      </c>
      <c r="B87" s="180" t="s">
        <v>1411</v>
      </c>
      <c r="C87" s="64" t="s">
        <v>426</v>
      </c>
      <c r="D87" s="37" t="s">
        <v>1412</v>
      </c>
      <c r="E87" s="172" t="s">
        <v>427</v>
      </c>
      <c r="F87" s="64" t="s">
        <v>151</v>
      </c>
      <c r="G87" s="64"/>
      <c r="H87" s="64"/>
      <c r="I87" s="110"/>
      <c r="J87" s="110"/>
      <c r="K87" s="314"/>
      <c r="L87" s="110"/>
      <c r="M87" s="41"/>
      <c r="N87" s="140"/>
      <c r="O87" s="141"/>
      <c r="P87" s="102">
        <f t="shared" si="57"/>
        <v>0</v>
      </c>
      <c r="Q87" s="104"/>
      <c r="R87" s="104">
        <f t="shared" si="58"/>
        <v>0</v>
      </c>
      <c r="S87" s="108"/>
      <c r="T87" s="105">
        <f t="shared" si="59"/>
        <v>0</v>
      </c>
      <c r="U87" s="108"/>
      <c r="V87" s="106">
        <f t="shared" si="60"/>
        <v>0</v>
      </c>
      <c r="W87" s="109"/>
      <c r="X87" s="102">
        <f t="shared" si="61"/>
        <v>0</v>
      </c>
      <c r="Y87" s="109"/>
      <c r="Z87" s="104">
        <f t="shared" si="62"/>
        <v>0</v>
      </c>
      <c r="AA87" s="108"/>
      <c r="AB87" s="105">
        <f t="shared" si="63"/>
        <v>0</v>
      </c>
      <c r="AC87" s="108"/>
      <c r="AD87" s="106">
        <f t="shared" si="64"/>
        <v>0</v>
      </c>
      <c r="AE87" s="109"/>
      <c r="AF87" s="102">
        <f t="shared" si="65"/>
        <v>0</v>
      </c>
      <c r="AG87" s="109"/>
      <c r="AH87" s="143">
        <f t="shared" si="66"/>
        <v>0</v>
      </c>
      <c r="AI87" s="105"/>
      <c r="AJ87" s="105"/>
      <c r="AK87" s="216"/>
      <c r="AL87" s="105"/>
      <c r="AM87" s="102"/>
      <c r="AN87" s="102">
        <f>IF(AO87="",0,AM87)</f>
        <v>0</v>
      </c>
      <c r="AO87" s="107"/>
      <c r="AP87" s="102">
        <f>AM87-AN87</f>
        <v>0</v>
      </c>
      <c r="AQ87" s="105"/>
      <c r="AR87" s="105">
        <f t="shared" si="45"/>
        <v>0</v>
      </c>
      <c r="AS87" s="108"/>
      <c r="AT87" s="105">
        <f t="shared" si="46"/>
        <v>0</v>
      </c>
      <c r="AU87" s="102"/>
      <c r="AV87" s="102">
        <f t="shared" si="28"/>
        <v>0</v>
      </c>
      <c r="AW87" s="142"/>
      <c r="AX87" s="102">
        <f t="shared" si="53"/>
        <v>0</v>
      </c>
      <c r="AY87" s="105"/>
      <c r="AZ87" s="105">
        <f t="shared" si="55"/>
        <v>0</v>
      </c>
      <c r="BA87" s="217"/>
      <c r="BB87" s="105">
        <f t="shared" si="56"/>
        <v>0</v>
      </c>
      <c r="BC87" s="102"/>
      <c r="BD87" s="102">
        <f t="shared" si="47"/>
        <v>0</v>
      </c>
      <c r="BE87" s="142"/>
      <c r="BF87" s="102">
        <f t="shared" si="48"/>
        <v>0</v>
      </c>
      <c r="BG87" s="105"/>
      <c r="BH87" s="76">
        <f t="shared" si="33"/>
        <v>0</v>
      </c>
      <c r="BI87" s="94"/>
      <c r="BJ87" s="105">
        <f t="shared" si="34"/>
        <v>0</v>
      </c>
      <c r="BK87" s="187"/>
      <c r="BL87" s="45">
        <f t="shared" si="49"/>
        <v>0</v>
      </c>
      <c r="BM87" s="94"/>
      <c r="BN87" s="77">
        <f t="shared" si="50"/>
        <v>0</v>
      </c>
      <c r="BO87" s="83">
        <f t="shared" si="51"/>
        <v>0</v>
      </c>
      <c r="BP87" s="98" t="s">
        <v>716</v>
      </c>
      <c r="BQ87" s="98"/>
      <c r="BR87" s="97"/>
    </row>
    <row r="88" spans="1:71" s="38" customFormat="1" ht="38.25">
      <c r="A88" s="37">
        <f>SUBTOTAL(3,C$5:$C88)</f>
        <v>84</v>
      </c>
      <c r="B88" s="112"/>
      <c r="C88" s="89" t="s">
        <v>1497</v>
      </c>
      <c r="D88" s="35" t="s">
        <v>1412</v>
      </c>
      <c r="E88" s="133" t="s">
        <v>428</v>
      </c>
      <c r="F88" s="64"/>
      <c r="G88" s="89"/>
      <c r="H88" s="61" t="s">
        <v>429</v>
      </c>
      <c r="I88" s="112" t="s">
        <v>412</v>
      </c>
      <c r="J88" s="112"/>
      <c r="K88" s="290"/>
      <c r="L88" s="112"/>
      <c r="M88" s="1"/>
      <c r="N88" s="139"/>
      <c r="O88" s="122"/>
      <c r="P88" s="73">
        <f t="shared" si="57"/>
        <v>0</v>
      </c>
      <c r="Q88" s="75"/>
      <c r="R88" s="75">
        <f t="shared" si="58"/>
        <v>0</v>
      </c>
      <c r="S88" s="127"/>
      <c r="T88" s="45">
        <f t="shared" si="59"/>
        <v>0</v>
      </c>
      <c r="U88" s="127"/>
      <c r="V88" s="77">
        <f t="shared" si="60"/>
        <v>0</v>
      </c>
      <c r="W88" s="81"/>
      <c r="X88" s="73">
        <f t="shared" si="61"/>
        <v>0</v>
      </c>
      <c r="Y88" s="81"/>
      <c r="Z88" s="75">
        <f t="shared" si="62"/>
        <v>0</v>
      </c>
      <c r="AA88" s="82"/>
      <c r="AB88" s="45">
        <f t="shared" si="63"/>
        <v>0</v>
      </c>
      <c r="AC88" s="82"/>
      <c r="AD88" s="77">
        <f t="shared" si="64"/>
        <v>0</v>
      </c>
      <c r="AE88" s="126"/>
      <c r="AF88" s="73">
        <f t="shared" si="65"/>
        <v>0</v>
      </c>
      <c r="AG88" s="126"/>
      <c r="AH88" s="78">
        <f t="shared" si="66"/>
        <v>0</v>
      </c>
      <c r="AI88" s="76" t="s">
        <v>65</v>
      </c>
      <c r="AJ88" s="45"/>
      <c r="AK88" s="234"/>
      <c r="AL88" s="76"/>
      <c r="AM88" s="72">
        <v>350000</v>
      </c>
      <c r="AN88" s="72">
        <f>IF(AO88="",0,AM88)</f>
        <v>0</v>
      </c>
      <c r="AO88" s="79"/>
      <c r="AP88" s="72">
        <f>AM88-AN88</f>
        <v>350000</v>
      </c>
      <c r="AQ88" s="76">
        <v>350000</v>
      </c>
      <c r="AR88" s="76">
        <f t="shared" si="45"/>
        <v>0</v>
      </c>
      <c r="AS88" s="82"/>
      <c r="AT88" s="76">
        <f t="shared" si="46"/>
        <v>350000</v>
      </c>
      <c r="AU88" s="72">
        <v>350000</v>
      </c>
      <c r="AV88" s="72">
        <f t="shared" si="28"/>
        <v>0</v>
      </c>
      <c r="AW88" s="95"/>
      <c r="AX88" s="72">
        <f t="shared" si="53"/>
        <v>350000</v>
      </c>
      <c r="AY88" s="76">
        <v>350000</v>
      </c>
      <c r="AZ88" s="76">
        <f t="shared" si="55"/>
        <v>0</v>
      </c>
      <c r="BA88" s="125"/>
      <c r="BB88" s="76">
        <f t="shared" si="56"/>
        <v>350000</v>
      </c>
      <c r="BC88" s="72">
        <v>350000</v>
      </c>
      <c r="BD88" s="72">
        <f t="shared" si="47"/>
        <v>0</v>
      </c>
      <c r="BE88" s="129"/>
      <c r="BF88" s="72">
        <f t="shared" si="48"/>
        <v>350000</v>
      </c>
      <c r="BG88" s="76">
        <v>350000</v>
      </c>
      <c r="BH88" s="76">
        <f>IF(BI88="",0,BG88)</f>
        <v>0</v>
      </c>
      <c r="BI88" s="94"/>
      <c r="BJ88" s="76">
        <f t="shared" si="34"/>
        <v>350000</v>
      </c>
      <c r="BK88" s="123">
        <v>350000</v>
      </c>
      <c r="BL88" s="45">
        <f t="shared" si="49"/>
        <v>0</v>
      </c>
      <c r="BM88" s="94"/>
      <c r="BN88" s="77">
        <f t="shared" si="50"/>
        <v>350000</v>
      </c>
      <c r="BO88" s="83">
        <f t="shared" si="51"/>
        <v>2450000</v>
      </c>
      <c r="BP88" s="120" t="s">
        <v>523</v>
      </c>
      <c r="BQ88" s="120" t="s">
        <v>1972</v>
      </c>
      <c r="BR88" s="362">
        <f>+BO88+1050000</f>
        <v>3500000</v>
      </c>
    </row>
    <row r="89" spans="1:71" s="38" customFormat="1" ht="38.25">
      <c r="A89" s="37">
        <f>SUBTOTAL(3,C$5:$C89)</f>
        <v>85</v>
      </c>
      <c r="B89" s="112"/>
      <c r="C89" s="50" t="s">
        <v>430</v>
      </c>
      <c r="D89" s="37" t="s">
        <v>1412</v>
      </c>
      <c r="E89" s="131" t="s">
        <v>431</v>
      </c>
      <c r="F89" s="50" t="s">
        <v>435</v>
      </c>
      <c r="G89" s="50" t="s">
        <v>432</v>
      </c>
      <c r="H89" s="50"/>
      <c r="I89" s="112" t="s">
        <v>413</v>
      </c>
      <c r="J89" s="112"/>
      <c r="K89" s="290"/>
      <c r="L89" s="112"/>
      <c r="M89" s="1" t="s">
        <v>1976</v>
      </c>
      <c r="N89" s="139"/>
      <c r="O89" s="122"/>
      <c r="P89" s="73">
        <f t="shared" si="57"/>
        <v>0</v>
      </c>
      <c r="Q89" s="75"/>
      <c r="R89" s="75">
        <f t="shared" si="58"/>
        <v>0</v>
      </c>
      <c r="S89" s="127"/>
      <c r="T89" s="45">
        <f t="shared" si="59"/>
        <v>0</v>
      </c>
      <c r="U89" s="127"/>
      <c r="V89" s="77">
        <f t="shared" si="60"/>
        <v>0</v>
      </c>
      <c r="W89" s="81"/>
      <c r="X89" s="73">
        <f t="shared" si="61"/>
        <v>0</v>
      </c>
      <c r="Y89" s="81"/>
      <c r="Z89" s="75">
        <f t="shared" si="62"/>
        <v>0</v>
      </c>
      <c r="AA89" s="82"/>
      <c r="AB89" s="45">
        <f t="shared" si="63"/>
        <v>0</v>
      </c>
      <c r="AC89" s="82"/>
      <c r="AD89" s="77">
        <f t="shared" si="64"/>
        <v>0</v>
      </c>
      <c r="AE89" s="126"/>
      <c r="AF89" s="73">
        <f t="shared" si="65"/>
        <v>0</v>
      </c>
      <c r="AG89" s="126"/>
      <c r="AH89" s="78">
        <f t="shared" si="66"/>
        <v>0</v>
      </c>
      <c r="AI89" s="76" t="s">
        <v>65</v>
      </c>
      <c r="AJ89" s="45"/>
      <c r="AK89" s="234"/>
      <c r="AL89" s="76"/>
      <c r="AM89" s="72">
        <v>350000</v>
      </c>
      <c r="AN89" s="72">
        <f>IF(AO89="",0,AM89)</f>
        <v>350000</v>
      </c>
      <c r="AO89" s="79">
        <v>41873</v>
      </c>
      <c r="AP89" s="72">
        <f>AM89-AN89</f>
        <v>0</v>
      </c>
      <c r="AQ89" s="76">
        <v>350000</v>
      </c>
      <c r="AR89" s="76">
        <f t="shared" si="45"/>
        <v>350000</v>
      </c>
      <c r="AS89" s="161">
        <v>41939</v>
      </c>
      <c r="AT89" s="76">
        <f t="shared" si="46"/>
        <v>0</v>
      </c>
      <c r="AU89" s="72">
        <v>350000</v>
      </c>
      <c r="AV89" s="72">
        <f t="shared" si="28"/>
        <v>350000</v>
      </c>
      <c r="AW89" s="95">
        <v>41939</v>
      </c>
      <c r="AX89" s="72">
        <f t="shared" si="53"/>
        <v>0</v>
      </c>
      <c r="AY89" s="76">
        <v>350000</v>
      </c>
      <c r="AZ89" s="76">
        <f t="shared" si="55"/>
        <v>350000</v>
      </c>
      <c r="BA89" s="125">
        <v>42040</v>
      </c>
      <c r="BB89" s="76">
        <f t="shared" si="56"/>
        <v>0</v>
      </c>
      <c r="BC89" s="72">
        <v>350000</v>
      </c>
      <c r="BD89" s="72">
        <f t="shared" si="47"/>
        <v>350000</v>
      </c>
      <c r="BE89" s="129">
        <v>42040</v>
      </c>
      <c r="BF89" s="72">
        <f t="shared" si="48"/>
        <v>0</v>
      </c>
      <c r="BG89" s="76">
        <v>800000</v>
      </c>
      <c r="BH89" s="76">
        <f t="shared" si="33"/>
        <v>800000</v>
      </c>
      <c r="BI89" s="94">
        <v>42040</v>
      </c>
      <c r="BJ89" s="76">
        <f t="shared" si="34"/>
        <v>0</v>
      </c>
      <c r="BK89" s="123">
        <v>425000</v>
      </c>
      <c r="BL89" s="45">
        <f t="shared" si="49"/>
        <v>425000</v>
      </c>
      <c r="BM89" s="94">
        <v>42040</v>
      </c>
      <c r="BN89" s="77">
        <f t="shared" si="50"/>
        <v>0</v>
      </c>
      <c r="BO89" s="83">
        <f t="shared" si="51"/>
        <v>0</v>
      </c>
      <c r="BP89" s="120" t="s">
        <v>483</v>
      </c>
      <c r="BQ89" s="120" t="s">
        <v>1970</v>
      </c>
      <c r="BR89" s="46"/>
    </row>
    <row r="90" spans="1:71" s="38" customFormat="1" ht="25.5">
      <c r="A90" s="37">
        <f>SUBTOTAL(3,C$5:$C90)</f>
        <v>86</v>
      </c>
      <c r="B90" s="112"/>
      <c r="C90" s="89" t="s">
        <v>433</v>
      </c>
      <c r="D90" s="37" t="s">
        <v>1412</v>
      </c>
      <c r="E90" s="133" t="s">
        <v>405</v>
      </c>
      <c r="F90" s="89" t="s">
        <v>434</v>
      </c>
      <c r="G90" s="89"/>
      <c r="H90" s="61" t="s">
        <v>437</v>
      </c>
      <c r="I90" s="112" t="s">
        <v>436</v>
      </c>
      <c r="J90" s="112"/>
      <c r="K90" s="290"/>
      <c r="L90" s="112"/>
      <c r="M90" s="1" t="s">
        <v>1976</v>
      </c>
      <c r="N90" s="139"/>
      <c r="O90" s="122"/>
      <c r="P90" s="73">
        <f t="shared" si="57"/>
        <v>0</v>
      </c>
      <c r="Q90" s="75"/>
      <c r="R90" s="75">
        <f t="shared" si="58"/>
        <v>0</v>
      </c>
      <c r="S90" s="127"/>
      <c r="T90" s="45">
        <f t="shared" si="59"/>
        <v>0</v>
      </c>
      <c r="U90" s="127"/>
      <c r="V90" s="77">
        <f t="shared" si="60"/>
        <v>0</v>
      </c>
      <c r="W90" s="81"/>
      <c r="X90" s="73">
        <f t="shared" si="61"/>
        <v>0</v>
      </c>
      <c r="Y90" s="81"/>
      <c r="Z90" s="75">
        <f t="shared" si="62"/>
        <v>0</v>
      </c>
      <c r="AA90" s="82"/>
      <c r="AB90" s="45">
        <f t="shared" si="63"/>
        <v>0</v>
      </c>
      <c r="AC90" s="82"/>
      <c r="AD90" s="77">
        <f t="shared" si="64"/>
        <v>0</v>
      </c>
      <c r="AE90" s="126"/>
      <c r="AF90" s="73">
        <f t="shared" si="65"/>
        <v>0</v>
      </c>
      <c r="AG90" s="126"/>
      <c r="AH90" s="78">
        <f t="shared" si="66"/>
        <v>0</v>
      </c>
      <c r="AI90" s="76"/>
      <c r="AJ90" s="45"/>
      <c r="AK90" s="234"/>
      <c r="AL90" s="76"/>
      <c r="AM90" s="72">
        <v>400000</v>
      </c>
      <c r="AN90" s="72">
        <f>IF(AO90="",0,AM90)</f>
        <v>400000</v>
      </c>
      <c r="AO90" s="79">
        <v>41835</v>
      </c>
      <c r="AP90" s="72">
        <f>AM90-AN90</f>
        <v>0</v>
      </c>
      <c r="AQ90" s="76">
        <v>400000</v>
      </c>
      <c r="AR90" s="76">
        <f t="shared" si="45"/>
        <v>400000</v>
      </c>
      <c r="AS90" s="80">
        <v>42021</v>
      </c>
      <c r="AT90" s="76">
        <f t="shared" si="46"/>
        <v>0</v>
      </c>
      <c r="AU90" s="72">
        <v>400000</v>
      </c>
      <c r="AV90" s="72">
        <f t="shared" si="28"/>
        <v>400000</v>
      </c>
      <c r="AW90" s="95">
        <v>42021</v>
      </c>
      <c r="AX90" s="72">
        <f t="shared" si="53"/>
        <v>0</v>
      </c>
      <c r="AY90" s="76">
        <v>400000</v>
      </c>
      <c r="AZ90" s="76">
        <f t="shared" si="55"/>
        <v>400000</v>
      </c>
      <c r="BA90" s="125">
        <v>42021</v>
      </c>
      <c r="BB90" s="76">
        <f t="shared" si="56"/>
        <v>0</v>
      </c>
      <c r="BC90" s="72">
        <v>400000</v>
      </c>
      <c r="BD90" s="72">
        <f t="shared" si="47"/>
        <v>400000</v>
      </c>
      <c r="BE90" s="129">
        <v>42021</v>
      </c>
      <c r="BF90" s="72">
        <f t="shared" si="48"/>
        <v>0</v>
      </c>
      <c r="BG90" s="76">
        <v>400000</v>
      </c>
      <c r="BH90" s="76">
        <f t="shared" si="33"/>
        <v>400000</v>
      </c>
      <c r="BI90" s="94">
        <v>42021</v>
      </c>
      <c r="BJ90" s="76">
        <f t="shared" si="34"/>
        <v>0</v>
      </c>
      <c r="BK90" s="45" t="s">
        <v>65</v>
      </c>
      <c r="BL90" s="45">
        <f t="shared" si="49"/>
        <v>0</v>
      </c>
      <c r="BM90" s="94"/>
      <c r="BN90" s="77">
        <v>0</v>
      </c>
      <c r="BO90" s="83">
        <f t="shared" si="51"/>
        <v>0</v>
      </c>
      <c r="BP90" s="120" t="s">
        <v>483</v>
      </c>
      <c r="BQ90" s="120" t="s">
        <v>1970</v>
      </c>
      <c r="BR90" s="362"/>
    </row>
    <row r="91" spans="1:71" s="60" customFormat="1" ht="25.5">
      <c r="A91" s="59">
        <f>SUBTOTAL(3,C$5:$C91)</f>
        <v>87</v>
      </c>
      <c r="B91" s="110" t="s">
        <v>1499</v>
      </c>
      <c r="C91" s="64" t="s">
        <v>438</v>
      </c>
      <c r="D91" s="1" t="s">
        <v>410</v>
      </c>
      <c r="E91" s="172" t="s">
        <v>439</v>
      </c>
      <c r="F91" s="64" t="s">
        <v>440</v>
      </c>
      <c r="G91" s="64"/>
      <c r="H91" s="64" t="s">
        <v>441</v>
      </c>
      <c r="I91" s="110" t="s">
        <v>442</v>
      </c>
      <c r="J91" s="110"/>
      <c r="K91" s="314"/>
      <c r="L91" s="110"/>
      <c r="M91" s="41"/>
      <c r="N91" s="140"/>
      <c r="O91" s="141"/>
      <c r="P91" s="102">
        <f t="shared" si="57"/>
        <v>0</v>
      </c>
      <c r="Q91" s="104"/>
      <c r="R91" s="104">
        <f t="shared" si="58"/>
        <v>0</v>
      </c>
      <c r="S91" s="108"/>
      <c r="T91" s="105">
        <f t="shared" si="59"/>
        <v>0</v>
      </c>
      <c r="U91" s="108"/>
      <c r="V91" s="106">
        <f t="shared" si="60"/>
        <v>0</v>
      </c>
      <c r="W91" s="109"/>
      <c r="X91" s="102">
        <f t="shared" si="61"/>
        <v>0</v>
      </c>
      <c r="Y91" s="109"/>
      <c r="Z91" s="104">
        <f t="shared" si="62"/>
        <v>0</v>
      </c>
      <c r="AA91" s="108"/>
      <c r="AB91" s="105">
        <f t="shared" si="63"/>
        <v>0</v>
      </c>
      <c r="AC91" s="108"/>
      <c r="AD91" s="106">
        <f t="shared" si="64"/>
        <v>0</v>
      </c>
      <c r="AE91" s="109"/>
      <c r="AF91" s="102">
        <f t="shared" si="65"/>
        <v>0</v>
      </c>
      <c r="AG91" s="109"/>
      <c r="AH91" s="143">
        <f t="shared" si="66"/>
        <v>0</v>
      </c>
      <c r="AI91" s="105"/>
      <c r="AJ91" s="105"/>
      <c r="AK91" s="216"/>
      <c r="AL91" s="105"/>
      <c r="AM91" s="102" t="s">
        <v>65</v>
      </c>
      <c r="AN91" s="102"/>
      <c r="AO91" s="107"/>
      <c r="AP91" s="102"/>
      <c r="AQ91" s="105">
        <v>800000</v>
      </c>
      <c r="AR91" s="105">
        <f t="shared" si="45"/>
        <v>800000</v>
      </c>
      <c r="AS91" s="142">
        <v>41998</v>
      </c>
      <c r="AT91" s="105">
        <f t="shared" si="46"/>
        <v>0</v>
      </c>
      <c r="AU91" s="102">
        <v>800000</v>
      </c>
      <c r="AV91" s="102">
        <f t="shared" si="28"/>
        <v>800000</v>
      </c>
      <c r="AW91" s="142">
        <v>41998</v>
      </c>
      <c r="AX91" s="102">
        <f t="shared" si="53"/>
        <v>0</v>
      </c>
      <c r="AY91" s="105"/>
      <c r="AZ91" s="105">
        <f t="shared" si="55"/>
        <v>0</v>
      </c>
      <c r="BA91" s="217"/>
      <c r="BB91" s="105">
        <f t="shared" si="56"/>
        <v>0</v>
      </c>
      <c r="BC91" s="102"/>
      <c r="BD91" s="102">
        <f t="shared" si="47"/>
        <v>0</v>
      </c>
      <c r="BE91" s="142"/>
      <c r="BF91" s="102">
        <f t="shared" si="48"/>
        <v>0</v>
      </c>
      <c r="BG91" s="105"/>
      <c r="BH91" s="105">
        <f t="shared" si="33"/>
        <v>0</v>
      </c>
      <c r="BI91" s="94"/>
      <c r="BJ91" s="105">
        <f t="shared" si="34"/>
        <v>0</v>
      </c>
      <c r="BK91" s="187"/>
      <c r="BL91" s="45">
        <f t="shared" si="49"/>
        <v>0</v>
      </c>
      <c r="BM91" s="94"/>
      <c r="BN91" s="77">
        <f t="shared" si="50"/>
        <v>0</v>
      </c>
      <c r="BO91" s="83">
        <f t="shared" si="51"/>
        <v>0</v>
      </c>
      <c r="BP91" s="98" t="s">
        <v>523</v>
      </c>
      <c r="BQ91" s="98"/>
      <c r="BR91" s="463"/>
      <c r="BS91" s="527"/>
    </row>
    <row r="92" spans="1:71" s="58" customFormat="1" ht="51">
      <c r="A92" s="37">
        <f>SUBTOTAL(3,C$5:$C92)</f>
        <v>88</v>
      </c>
      <c r="B92" s="147"/>
      <c r="C92" s="61" t="s">
        <v>443</v>
      </c>
      <c r="D92" s="57" t="s">
        <v>39</v>
      </c>
      <c r="E92" s="146" t="s">
        <v>444</v>
      </c>
      <c r="F92" s="61" t="s">
        <v>445</v>
      </c>
      <c r="G92" s="61"/>
      <c r="H92" s="61" t="s">
        <v>446</v>
      </c>
      <c r="I92" s="147" t="s">
        <v>447</v>
      </c>
      <c r="J92" s="148" t="s">
        <v>485</v>
      </c>
      <c r="K92" s="328" t="s">
        <v>2644</v>
      </c>
      <c r="L92" s="148"/>
      <c r="M92" s="57" t="s">
        <v>2486</v>
      </c>
      <c r="N92" s="139"/>
      <c r="O92" s="122"/>
      <c r="P92" s="73">
        <f t="shared" si="57"/>
        <v>0</v>
      </c>
      <c r="Q92" s="75"/>
      <c r="R92" s="75">
        <f t="shared" si="58"/>
        <v>0</v>
      </c>
      <c r="S92" s="45"/>
      <c r="T92" s="45">
        <f t="shared" si="59"/>
        <v>0</v>
      </c>
      <c r="U92" s="127"/>
      <c r="V92" s="77">
        <f t="shared" si="60"/>
        <v>0</v>
      </c>
      <c r="W92" s="72"/>
      <c r="X92" s="73">
        <f t="shared" si="61"/>
        <v>0</v>
      </c>
      <c r="Y92" s="81"/>
      <c r="Z92" s="75">
        <f t="shared" si="62"/>
        <v>0</v>
      </c>
      <c r="AA92" s="82"/>
      <c r="AB92" s="45">
        <f t="shared" si="63"/>
        <v>0</v>
      </c>
      <c r="AC92" s="82"/>
      <c r="AD92" s="77">
        <f t="shared" si="64"/>
        <v>0</v>
      </c>
      <c r="AE92" s="126"/>
      <c r="AF92" s="73">
        <f t="shared" si="65"/>
        <v>0</v>
      </c>
      <c r="AG92" s="126"/>
      <c r="AH92" s="78">
        <f t="shared" si="66"/>
        <v>0</v>
      </c>
      <c r="AI92" s="76"/>
      <c r="AJ92" s="45"/>
      <c r="AK92" s="234"/>
      <c r="AL92" s="76"/>
      <c r="AM92" s="72" t="s">
        <v>65</v>
      </c>
      <c r="AN92" s="72"/>
      <c r="AO92" s="79"/>
      <c r="AP92" s="72"/>
      <c r="AQ92" s="76">
        <v>350000</v>
      </c>
      <c r="AR92" s="76">
        <f t="shared" si="45"/>
        <v>350000</v>
      </c>
      <c r="AS92" s="161">
        <v>41927</v>
      </c>
      <c r="AT92" s="76">
        <f t="shared" si="46"/>
        <v>0</v>
      </c>
      <c r="AU92" s="72">
        <v>350000</v>
      </c>
      <c r="AV92" s="72">
        <f t="shared" si="28"/>
        <v>350000</v>
      </c>
      <c r="AW92" s="95">
        <v>41927</v>
      </c>
      <c r="AX92" s="72">
        <f t="shared" si="53"/>
        <v>0</v>
      </c>
      <c r="AY92" s="76">
        <v>350000</v>
      </c>
      <c r="AZ92" s="76">
        <f t="shared" si="55"/>
        <v>350000</v>
      </c>
      <c r="BA92" s="125">
        <v>42107</v>
      </c>
      <c r="BB92" s="76">
        <f t="shared" si="56"/>
        <v>0</v>
      </c>
      <c r="BC92" s="72">
        <v>700000</v>
      </c>
      <c r="BD92" s="72">
        <f t="shared" si="47"/>
        <v>700000</v>
      </c>
      <c r="BE92" s="129">
        <v>42107</v>
      </c>
      <c r="BF92" s="72">
        <f t="shared" si="48"/>
        <v>0</v>
      </c>
      <c r="BG92" s="76">
        <v>700000</v>
      </c>
      <c r="BH92" s="76">
        <f t="shared" si="33"/>
        <v>700000</v>
      </c>
      <c r="BI92" s="94">
        <v>42107</v>
      </c>
      <c r="BJ92" s="76">
        <f t="shared" si="34"/>
        <v>0</v>
      </c>
      <c r="BK92" s="123">
        <v>490000</v>
      </c>
      <c r="BL92" s="45">
        <f t="shared" si="49"/>
        <v>490000</v>
      </c>
      <c r="BM92" s="94">
        <v>42107</v>
      </c>
      <c r="BN92" s="77">
        <f t="shared" si="50"/>
        <v>0</v>
      </c>
      <c r="BO92" s="83">
        <f t="shared" si="51"/>
        <v>0</v>
      </c>
      <c r="BP92" s="120" t="s">
        <v>519</v>
      </c>
      <c r="BQ92" s="120" t="s">
        <v>1972</v>
      </c>
      <c r="BR92" s="519">
        <f>1400000+350000+490000</f>
        <v>2240000</v>
      </c>
      <c r="BS92" s="579">
        <f>+BR92+1050000</f>
        <v>3290000</v>
      </c>
    </row>
    <row r="93" spans="1:71" s="38" customFormat="1" ht="38.25">
      <c r="A93" s="37">
        <f>SUBTOTAL(3,C$5:$C93)</f>
        <v>89</v>
      </c>
      <c r="B93" s="112"/>
      <c r="C93" s="89" t="s">
        <v>448</v>
      </c>
      <c r="D93" s="34" t="s">
        <v>9</v>
      </c>
      <c r="E93" s="133" t="s">
        <v>449</v>
      </c>
      <c r="F93" s="89" t="s">
        <v>340</v>
      </c>
      <c r="G93" s="89"/>
      <c r="H93" s="61" t="s">
        <v>450</v>
      </c>
      <c r="I93" s="112" t="s">
        <v>414</v>
      </c>
      <c r="J93" s="149" t="s">
        <v>484</v>
      </c>
      <c r="K93" s="329"/>
      <c r="L93" s="149"/>
      <c r="M93" s="57" t="s">
        <v>2486</v>
      </c>
      <c r="N93" s="139"/>
      <c r="O93" s="122"/>
      <c r="P93" s="73">
        <f t="shared" si="57"/>
        <v>0</v>
      </c>
      <c r="Q93" s="75"/>
      <c r="R93" s="75">
        <f t="shared" si="58"/>
        <v>0</v>
      </c>
      <c r="S93" s="45"/>
      <c r="T93" s="45">
        <f t="shared" si="59"/>
        <v>0</v>
      </c>
      <c r="U93" s="127"/>
      <c r="V93" s="77">
        <f t="shared" si="60"/>
        <v>0</v>
      </c>
      <c r="W93" s="72"/>
      <c r="X93" s="73">
        <f t="shared" si="61"/>
        <v>0</v>
      </c>
      <c r="Y93" s="81"/>
      <c r="Z93" s="75">
        <f t="shared" si="62"/>
        <v>0</v>
      </c>
      <c r="AA93" s="82"/>
      <c r="AB93" s="45">
        <f t="shared" si="63"/>
        <v>0</v>
      </c>
      <c r="AC93" s="82"/>
      <c r="AD93" s="77">
        <f t="shared" si="64"/>
        <v>0</v>
      </c>
      <c r="AE93" s="126"/>
      <c r="AF93" s="73">
        <f t="shared" si="65"/>
        <v>0</v>
      </c>
      <c r="AG93" s="126"/>
      <c r="AH93" s="78">
        <f t="shared" si="66"/>
        <v>0</v>
      </c>
      <c r="AI93" s="76"/>
      <c r="AJ93" s="45"/>
      <c r="AK93" s="234"/>
      <c r="AL93" s="76"/>
      <c r="AM93" s="72" t="s">
        <v>65</v>
      </c>
      <c r="AN93" s="72"/>
      <c r="AO93" s="79"/>
      <c r="AP93" s="72"/>
      <c r="AQ93" s="76">
        <v>400000</v>
      </c>
      <c r="AR93" s="76">
        <f t="shared" si="45"/>
        <v>400000</v>
      </c>
      <c r="AS93" s="87">
        <v>41982</v>
      </c>
      <c r="AT93" s="76">
        <f t="shared" si="46"/>
        <v>0</v>
      </c>
      <c r="AU93" s="72">
        <v>400000</v>
      </c>
      <c r="AV93" s="72">
        <f t="shared" si="28"/>
        <v>400000</v>
      </c>
      <c r="AW93" s="95">
        <v>41982</v>
      </c>
      <c r="AX93" s="72">
        <f t="shared" si="53"/>
        <v>0</v>
      </c>
      <c r="AY93" s="76">
        <v>400000</v>
      </c>
      <c r="AZ93" s="76">
        <f t="shared" si="55"/>
        <v>400000</v>
      </c>
      <c r="BA93" s="125">
        <v>41982</v>
      </c>
      <c r="BB93" s="76">
        <f t="shared" si="56"/>
        <v>0</v>
      </c>
      <c r="BC93" s="72">
        <v>400000</v>
      </c>
      <c r="BD93" s="72">
        <f t="shared" si="47"/>
        <v>400000</v>
      </c>
      <c r="BE93" s="129">
        <v>41982</v>
      </c>
      <c r="BF93" s="72">
        <f t="shared" si="48"/>
        <v>0</v>
      </c>
      <c r="BG93" s="76">
        <v>400000</v>
      </c>
      <c r="BH93" s="76">
        <f t="shared" si="33"/>
        <v>400000</v>
      </c>
      <c r="BI93" s="94">
        <v>42003</v>
      </c>
      <c r="BJ93" s="76">
        <f t="shared" si="34"/>
        <v>0</v>
      </c>
      <c r="BK93" s="123">
        <v>400000</v>
      </c>
      <c r="BL93" s="45">
        <f t="shared" si="49"/>
        <v>400000</v>
      </c>
      <c r="BM93" s="94">
        <v>42003</v>
      </c>
      <c r="BN93" s="77">
        <f t="shared" si="50"/>
        <v>0</v>
      </c>
      <c r="BO93" s="83">
        <f t="shared" si="51"/>
        <v>0</v>
      </c>
      <c r="BP93" s="120" t="s">
        <v>1336</v>
      </c>
      <c r="BQ93" s="120" t="s">
        <v>1966</v>
      </c>
      <c r="BR93" s="46"/>
      <c r="BS93" s="38">
        <v>385000</v>
      </c>
    </row>
    <row r="94" spans="1:71" s="43" customFormat="1" ht="25.5">
      <c r="A94" s="42">
        <f>SUBTOTAL(3,C$5:$C94)</f>
        <v>90</v>
      </c>
      <c r="B94" s="116" t="s">
        <v>68</v>
      </c>
      <c r="C94" s="265" t="s">
        <v>451</v>
      </c>
      <c r="D94" s="37" t="s">
        <v>1412</v>
      </c>
      <c r="E94" s="363" t="s">
        <v>452</v>
      </c>
      <c r="F94" s="265" t="s">
        <v>453</v>
      </c>
      <c r="G94" s="265"/>
      <c r="H94" s="265"/>
      <c r="I94" s="116" t="s">
        <v>1504</v>
      </c>
      <c r="J94" s="116"/>
      <c r="K94" s="254"/>
      <c r="L94" s="116"/>
      <c r="M94" s="49"/>
      <c r="N94" s="140"/>
      <c r="O94" s="141"/>
      <c r="P94" s="102">
        <f t="shared" si="57"/>
        <v>0</v>
      </c>
      <c r="Q94" s="104"/>
      <c r="R94" s="104">
        <f t="shared" si="58"/>
        <v>0</v>
      </c>
      <c r="S94" s="108"/>
      <c r="T94" s="105">
        <f t="shared" si="59"/>
        <v>0</v>
      </c>
      <c r="U94" s="108"/>
      <c r="V94" s="106">
        <f t="shared" si="60"/>
        <v>0</v>
      </c>
      <c r="W94" s="109"/>
      <c r="X94" s="102">
        <f t="shared" si="61"/>
        <v>0</v>
      </c>
      <c r="Y94" s="109"/>
      <c r="Z94" s="104">
        <f t="shared" si="62"/>
        <v>0</v>
      </c>
      <c r="AA94" s="108"/>
      <c r="AB94" s="105">
        <f t="shared" si="63"/>
        <v>0</v>
      </c>
      <c r="AC94" s="108"/>
      <c r="AD94" s="106">
        <f t="shared" si="64"/>
        <v>0</v>
      </c>
      <c r="AE94" s="109"/>
      <c r="AF94" s="102">
        <f t="shared" si="65"/>
        <v>0</v>
      </c>
      <c r="AG94" s="109"/>
      <c r="AH94" s="143">
        <f t="shared" si="66"/>
        <v>0</v>
      </c>
      <c r="AI94" s="105"/>
      <c r="AJ94" s="105"/>
      <c r="AK94" s="216"/>
      <c r="AL94" s="105"/>
      <c r="AM94" s="102" t="s">
        <v>65</v>
      </c>
      <c r="AN94" s="102">
        <f>IF(AO94="",0,AM94)</f>
        <v>0</v>
      </c>
      <c r="AO94" s="107"/>
      <c r="AP94" s="143">
        <v>0</v>
      </c>
      <c r="AQ94" s="105">
        <v>500000</v>
      </c>
      <c r="AR94" s="105">
        <f t="shared" si="45"/>
        <v>500000</v>
      </c>
      <c r="AS94" s="217">
        <v>41900</v>
      </c>
      <c r="AT94" s="105">
        <f t="shared" si="46"/>
        <v>0</v>
      </c>
      <c r="AU94" s="102">
        <v>0</v>
      </c>
      <c r="AV94" s="102">
        <f t="shared" si="28"/>
        <v>0</v>
      </c>
      <c r="AW94" s="142"/>
      <c r="AX94" s="102">
        <f t="shared" si="53"/>
        <v>0</v>
      </c>
      <c r="AY94" s="105">
        <v>0</v>
      </c>
      <c r="AZ94" s="105">
        <f t="shared" si="55"/>
        <v>0</v>
      </c>
      <c r="BA94" s="217"/>
      <c r="BB94" s="105">
        <f t="shared" si="56"/>
        <v>0</v>
      </c>
      <c r="BC94" s="102">
        <v>0</v>
      </c>
      <c r="BD94" s="102">
        <f t="shared" si="47"/>
        <v>0</v>
      </c>
      <c r="BE94" s="142"/>
      <c r="BF94" s="102">
        <f t="shared" si="48"/>
        <v>0</v>
      </c>
      <c r="BG94" s="105"/>
      <c r="BH94" s="105">
        <f t="shared" si="33"/>
        <v>0</v>
      </c>
      <c r="BI94" s="94"/>
      <c r="BJ94" s="105">
        <f t="shared" si="34"/>
        <v>0</v>
      </c>
      <c r="BK94" s="187"/>
      <c r="BL94" s="105">
        <f t="shared" si="49"/>
        <v>0</v>
      </c>
      <c r="BM94" s="94"/>
      <c r="BN94" s="106">
        <f t="shared" si="50"/>
        <v>0</v>
      </c>
      <c r="BO94" s="238">
        <f t="shared" si="51"/>
        <v>0</v>
      </c>
      <c r="BP94" s="265" t="s">
        <v>483</v>
      </c>
      <c r="BQ94" s="265"/>
      <c r="BR94" s="49"/>
      <c r="BS94" s="580">
        <f>+BS92+BS93</f>
        <v>3675000</v>
      </c>
    </row>
    <row r="95" spans="1:71" s="38" customFormat="1" ht="25.5">
      <c r="A95" s="37">
        <f>SUBTOTAL(3,C$5:$C95)</f>
        <v>91</v>
      </c>
      <c r="B95" s="112"/>
      <c r="C95" s="89" t="s">
        <v>454</v>
      </c>
      <c r="D95" s="1" t="s">
        <v>410</v>
      </c>
      <c r="E95" s="133" t="s">
        <v>455</v>
      </c>
      <c r="F95" s="89" t="s">
        <v>456</v>
      </c>
      <c r="G95" s="89"/>
      <c r="H95" s="61"/>
      <c r="I95" s="112" t="s">
        <v>457</v>
      </c>
      <c r="J95" s="149" t="s">
        <v>458</v>
      </c>
      <c r="K95" s="329"/>
      <c r="L95" s="149"/>
      <c r="M95" s="1" t="s">
        <v>2637</v>
      </c>
      <c r="N95" s="139"/>
      <c r="O95" s="152"/>
      <c r="P95" s="153">
        <f t="shared" si="57"/>
        <v>0</v>
      </c>
      <c r="Q95" s="154"/>
      <c r="R95" s="154">
        <f t="shared" si="58"/>
        <v>0</v>
      </c>
      <c r="S95" s="155"/>
      <c r="T95" s="156">
        <f t="shared" si="59"/>
        <v>0</v>
      </c>
      <c r="U95" s="155"/>
      <c r="V95" s="158">
        <f t="shared" si="60"/>
        <v>0</v>
      </c>
      <c r="W95" s="157"/>
      <c r="X95" s="153">
        <f t="shared" si="61"/>
        <v>0</v>
      </c>
      <c r="Y95" s="157"/>
      <c r="Z95" s="154">
        <f t="shared" si="62"/>
        <v>0</v>
      </c>
      <c r="AA95" s="155"/>
      <c r="AB95" s="156">
        <f t="shared" si="63"/>
        <v>0</v>
      </c>
      <c r="AC95" s="155"/>
      <c r="AD95" s="158">
        <f t="shared" si="64"/>
        <v>0</v>
      </c>
      <c r="AE95" s="126"/>
      <c r="AF95" s="73">
        <f t="shared" si="65"/>
        <v>0</v>
      </c>
      <c r="AG95" s="126"/>
      <c r="AH95" s="78">
        <f t="shared" si="66"/>
        <v>0</v>
      </c>
      <c r="AI95" s="156"/>
      <c r="AJ95" s="156"/>
      <c r="AK95" s="226"/>
      <c r="AL95" s="156"/>
      <c r="AM95" s="153" t="s">
        <v>65</v>
      </c>
      <c r="AN95" s="72"/>
      <c r="AO95" s="159"/>
      <c r="AP95" s="160"/>
      <c r="AQ95" s="156">
        <v>400000</v>
      </c>
      <c r="AR95" s="156">
        <f t="shared" si="45"/>
        <v>400000</v>
      </c>
      <c r="AS95" s="161">
        <v>41974</v>
      </c>
      <c r="AT95" s="156">
        <f t="shared" si="46"/>
        <v>0</v>
      </c>
      <c r="AU95" s="153">
        <v>400000</v>
      </c>
      <c r="AV95" s="153">
        <f t="shared" si="28"/>
        <v>400000</v>
      </c>
      <c r="AW95" s="162">
        <v>41974</v>
      </c>
      <c r="AX95" s="153">
        <f t="shared" si="53"/>
        <v>0</v>
      </c>
      <c r="AY95" s="156">
        <v>400000</v>
      </c>
      <c r="AZ95" s="156">
        <f t="shared" si="55"/>
        <v>400000</v>
      </c>
      <c r="BA95" s="161">
        <v>41974</v>
      </c>
      <c r="BB95" s="156">
        <f t="shared" si="56"/>
        <v>0</v>
      </c>
      <c r="BC95" s="153">
        <v>400000</v>
      </c>
      <c r="BD95" s="153">
        <f t="shared" si="47"/>
        <v>400000</v>
      </c>
      <c r="BE95" s="162">
        <v>42114</v>
      </c>
      <c r="BF95" s="153">
        <f t="shared" si="48"/>
        <v>0</v>
      </c>
      <c r="BG95" s="156">
        <v>700000</v>
      </c>
      <c r="BH95" s="76">
        <f t="shared" si="33"/>
        <v>700000</v>
      </c>
      <c r="BI95" s="94">
        <v>42114</v>
      </c>
      <c r="BJ95" s="156">
        <f t="shared" si="34"/>
        <v>0</v>
      </c>
      <c r="BK95" s="123">
        <v>460000</v>
      </c>
      <c r="BL95" s="45">
        <f t="shared" si="49"/>
        <v>460000</v>
      </c>
      <c r="BM95" s="94">
        <v>42114</v>
      </c>
      <c r="BN95" s="77">
        <f t="shared" si="50"/>
        <v>0</v>
      </c>
      <c r="BO95" s="83">
        <f t="shared" si="51"/>
        <v>0</v>
      </c>
      <c r="BP95" s="12" t="s">
        <v>482</v>
      </c>
      <c r="BQ95" s="120" t="s">
        <v>1970</v>
      </c>
      <c r="BR95" s="46"/>
      <c r="BS95" s="294">
        <f>+BS94+150000</f>
        <v>3825000</v>
      </c>
    </row>
    <row r="96" spans="1:71" s="58" customFormat="1" ht="38.25">
      <c r="A96" s="145">
        <f>SUBTOTAL(3,C$5:$C96)</f>
        <v>92</v>
      </c>
      <c r="B96" s="147"/>
      <c r="C96" s="61" t="s">
        <v>459</v>
      </c>
      <c r="D96" s="1" t="s">
        <v>410</v>
      </c>
      <c r="E96" s="146" t="s">
        <v>460</v>
      </c>
      <c r="F96" s="61" t="s">
        <v>461</v>
      </c>
      <c r="G96" s="61"/>
      <c r="H96" s="61" t="s">
        <v>462</v>
      </c>
      <c r="I96" s="147" t="s">
        <v>463</v>
      </c>
      <c r="J96" s="147"/>
      <c r="K96" s="327"/>
      <c r="L96" s="147"/>
      <c r="M96" s="57" t="s">
        <v>2486</v>
      </c>
      <c r="N96" s="139"/>
      <c r="O96" s="152"/>
      <c r="P96" s="153">
        <f t="shared" si="57"/>
        <v>0</v>
      </c>
      <c r="Q96" s="154"/>
      <c r="R96" s="154">
        <f t="shared" si="58"/>
        <v>0</v>
      </c>
      <c r="S96" s="156"/>
      <c r="T96" s="156">
        <f t="shared" si="59"/>
        <v>0</v>
      </c>
      <c r="U96" s="155"/>
      <c r="V96" s="158">
        <f t="shared" si="60"/>
        <v>0</v>
      </c>
      <c r="W96" s="153"/>
      <c r="X96" s="153">
        <f t="shared" si="61"/>
        <v>0</v>
      </c>
      <c r="Y96" s="157"/>
      <c r="Z96" s="154">
        <f t="shared" si="62"/>
        <v>0</v>
      </c>
      <c r="AA96" s="155"/>
      <c r="AB96" s="156">
        <f t="shared" si="63"/>
        <v>0</v>
      </c>
      <c r="AC96" s="155"/>
      <c r="AD96" s="158">
        <f t="shared" si="64"/>
        <v>0</v>
      </c>
      <c r="AE96" s="126"/>
      <c r="AF96" s="73">
        <f t="shared" si="65"/>
        <v>0</v>
      </c>
      <c r="AG96" s="126"/>
      <c r="AH96" s="78">
        <f t="shared" si="66"/>
        <v>0</v>
      </c>
      <c r="AI96" s="156"/>
      <c r="AJ96" s="156"/>
      <c r="AK96" s="226"/>
      <c r="AL96" s="156"/>
      <c r="AM96" s="153" t="s">
        <v>65</v>
      </c>
      <c r="AN96" s="72"/>
      <c r="AO96" s="159"/>
      <c r="AP96" s="160"/>
      <c r="AQ96" s="156">
        <v>400000</v>
      </c>
      <c r="AR96" s="156">
        <f t="shared" si="45"/>
        <v>400000</v>
      </c>
      <c r="AS96" s="161">
        <v>41944</v>
      </c>
      <c r="AT96" s="156">
        <f t="shared" si="46"/>
        <v>0</v>
      </c>
      <c r="AU96" s="153">
        <v>400000</v>
      </c>
      <c r="AV96" s="153">
        <f t="shared" si="28"/>
        <v>400000</v>
      </c>
      <c r="AW96" s="162">
        <v>41944</v>
      </c>
      <c r="AX96" s="153">
        <f t="shared" si="53"/>
        <v>0</v>
      </c>
      <c r="AY96" s="156">
        <v>400000</v>
      </c>
      <c r="AZ96" s="156">
        <f t="shared" si="55"/>
        <v>400000</v>
      </c>
      <c r="BA96" s="161">
        <v>42011</v>
      </c>
      <c r="BB96" s="156">
        <f t="shared" si="56"/>
        <v>0</v>
      </c>
      <c r="BC96" s="153">
        <v>800000</v>
      </c>
      <c r="BD96" s="153">
        <f t="shared" si="47"/>
        <v>800000</v>
      </c>
      <c r="BE96" s="162">
        <v>42011</v>
      </c>
      <c r="BF96" s="153">
        <f t="shared" si="48"/>
        <v>0</v>
      </c>
      <c r="BG96" s="156">
        <v>800000</v>
      </c>
      <c r="BH96" s="76">
        <f t="shared" si="33"/>
        <v>800000</v>
      </c>
      <c r="BI96" s="94">
        <v>42045</v>
      </c>
      <c r="BJ96" s="156">
        <f t="shared" si="34"/>
        <v>0</v>
      </c>
      <c r="BK96" s="123">
        <v>600000</v>
      </c>
      <c r="BL96" s="45">
        <f t="shared" si="49"/>
        <v>600000</v>
      </c>
      <c r="BM96" s="94">
        <v>42045</v>
      </c>
      <c r="BN96" s="77">
        <f t="shared" si="50"/>
        <v>0</v>
      </c>
      <c r="BO96" s="83">
        <f t="shared" si="51"/>
        <v>0</v>
      </c>
      <c r="BP96" s="12" t="s">
        <v>482</v>
      </c>
      <c r="BQ96" s="120" t="s">
        <v>1970</v>
      </c>
      <c r="BR96" s="57"/>
    </row>
    <row r="97" spans="1:71" s="38" customFormat="1" ht="25.5">
      <c r="A97" s="37">
        <f>SUBTOTAL(3,C$5:$C97)</f>
        <v>93</v>
      </c>
      <c r="B97" s="112"/>
      <c r="C97" s="89" t="s">
        <v>1993</v>
      </c>
      <c r="D97" s="57" t="s">
        <v>39</v>
      </c>
      <c r="E97" s="133" t="s">
        <v>465</v>
      </c>
      <c r="F97" s="89" t="s">
        <v>464</v>
      </c>
      <c r="G97" s="89"/>
      <c r="H97" s="61" t="s">
        <v>466</v>
      </c>
      <c r="I97" s="112" t="s">
        <v>467</v>
      </c>
      <c r="J97" s="112"/>
      <c r="K97" s="290"/>
      <c r="L97" s="112"/>
      <c r="M97" s="1"/>
      <c r="N97" s="139"/>
      <c r="O97" s="152"/>
      <c r="P97" s="153">
        <f t="shared" si="57"/>
        <v>0</v>
      </c>
      <c r="Q97" s="154"/>
      <c r="R97" s="154">
        <f t="shared" si="58"/>
        <v>0</v>
      </c>
      <c r="S97" s="155"/>
      <c r="T97" s="156">
        <f t="shared" si="59"/>
        <v>0</v>
      </c>
      <c r="U97" s="155"/>
      <c r="V97" s="158">
        <f t="shared" si="60"/>
        <v>0</v>
      </c>
      <c r="W97" s="157"/>
      <c r="X97" s="153">
        <f t="shared" si="61"/>
        <v>0</v>
      </c>
      <c r="Y97" s="157"/>
      <c r="Z97" s="154">
        <f t="shared" si="62"/>
        <v>0</v>
      </c>
      <c r="AA97" s="155"/>
      <c r="AB97" s="156">
        <f t="shared" si="63"/>
        <v>0</v>
      </c>
      <c r="AC97" s="155"/>
      <c r="AD97" s="158">
        <f t="shared" si="64"/>
        <v>0</v>
      </c>
      <c r="AE97" s="126"/>
      <c r="AF97" s="73">
        <f t="shared" si="65"/>
        <v>0</v>
      </c>
      <c r="AG97" s="126"/>
      <c r="AH97" s="78">
        <f t="shared" si="66"/>
        <v>0</v>
      </c>
      <c r="AI97" s="156" t="s">
        <v>65</v>
      </c>
      <c r="AJ97" s="156"/>
      <c r="AK97" s="226"/>
      <c r="AL97" s="156"/>
      <c r="AM97" s="153">
        <v>360000</v>
      </c>
      <c r="AN97" s="72">
        <f>IF(AO97="",0,AM97)</f>
        <v>360000</v>
      </c>
      <c r="AO97" s="159">
        <v>41849</v>
      </c>
      <c r="AP97" s="160">
        <f>AM97-AN97</f>
        <v>0</v>
      </c>
      <c r="AQ97" s="156">
        <v>360000</v>
      </c>
      <c r="AR97" s="156">
        <f t="shared" si="45"/>
        <v>360000</v>
      </c>
      <c r="AS97" s="161">
        <v>41849</v>
      </c>
      <c r="AT97" s="156">
        <f t="shared" si="46"/>
        <v>0</v>
      </c>
      <c r="AU97" s="153">
        <v>360000</v>
      </c>
      <c r="AV97" s="153">
        <f t="shared" si="28"/>
        <v>360000</v>
      </c>
      <c r="AW97" s="162">
        <v>42020</v>
      </c>
      <c r="AX97" s="153">
        <f t="shared" si="53"/>
        <v>0</v>
      </c>
      <c r="AY97" s="156">
        <v>360000</v>
      </c>
      <c r="AZ97" s="156">
        <f t="shared" si="55"/>
        <v>360000</v>
      </c>
      <c r="BA97" s="161">
        <v>42020</v>
      </c>
      <c r="BB97" s="156">
        <f t="shared" si="56"/>
        <v>0</v>
      </c>
      <c r="BC97" s="153">
        <v>360000</v>
      </c>
      <c r="BD97" s="153">
        <f t="shared" si="47"/>
        <v>360000</v>
      </c>
      <c r="BE97" s="162">
        <v>42020</v>
      </c>
      <c r="BF97" s="153">
        <f t="shared" si="48"/>
        <v>0</v>
      </c>
      <c r="BG97" s="156">
        <v>360000</v>
      </c>
      <c r="BH97" s="76">
        <f t="shared" si="33"/>
        <v>360000</v>
      </c>
      <c r="BI97" s="94">
        <v>42020</v>
      </c>
      <c r="BJ97" s="156">
        <f t="shared" si="34"/>
        <v>0</v>
      </c>
      <c r="BK97" s="123">
        <v>360000</v>
      </c>
      <c r="BL97" s="45">
        <f t="shared" si="49"/>
        <v>360000</v>
      </c>
      <c r="BM97" s="94">
        <v>42020</v>
      </c>
      <c r="BN97" s="77">
        <f t="shared" si="50"/>
        <v>0</v>
      </c>
      <c r="BO97" s="83">
        <f t="shared" si="51"/>
        <v>0</v>
      </c>
      <c r="BP97" s="12" t="s">
        <v>481</v>
      </c>
      <c r="BQ97" s="120" t="s">
        <v>1972</v>
      </c>
      <c r="BR97" s="46"/>
    </row>
    <row r="98" spans="1:71" s="48" customFormat="1" ht="25.5">
      <c r="A98" s="84">
        <f>SUBTOTAL(3,C$5:$C98)</f>
        <v>94</v>
      </c>
      <c r="B98" s="151"/>
      <c r="C98" s="12" t="s">
        <v>468</v>
      </c>
      <c r="D98" s="36" t="s">
        <v>293</v>
      </c>
      <c r="E98" s="150" t="s">
        <v>469</v>
      </c>
      <c r="F98" s="12" t="s">
        <v>295</v>
      </c>
      <c r="G98" s="12"/>
      <c r="H98" s="12" t="s">
        <v>470</v>
      </c>
      <c r="I98" s="151" t="s">
        <v>472</v>
      </c>
      <c r="J98" s="163" t="s">
        <v>486</v>
      </c>
      <c r="K98" s="330"/>
      <c r="L98" s="163"/>
      <c r="M98" s="47" t="s">
        <v>1977</v>
      </c>
      <c r="N98" s="164"/>
      <c r="O98" s="152"/>
      <c r="P98" s="153">
        <f t="shared" si="57"/>
        <v>0</v>
      </c>
      <c r="Q98" s="154"/>
      <c r="R98" s="154">
        <f t="shared" si="58"/>
        <v>0</v>
      </c>
      <c r="S98" s="155"/>
      <c r="T98" s="156">
        <f t="shared" si="59"/>
        <v>0</v>
      </c>
      <c r="U98" s="155"/>
      <c r="V98" s="158">
        <f t="shared" si="60"/>
        <v>0</v>
      </c>
      <c r="W98" s="157"/>
      <c r="X98" s="153">
        <f t="shared" si="61"/>
        <v>0</v>
      </c>
      <c r="Y98" s="157"/>
      <c r="Z98" s="154">
        <f t="shared" si="62"/>
        <v>0</v>
      </c>
      <c r="AA98" s="155"/>
      <c r="AB98" s="156">
        <f t="shared" si="63"/>
        <v>0</v>
      </c>
      <c r="AC98" s="155"/>
      <c r="AD98" s="158">
        <f t="shared" si="64"/>
        <v>0</v>
      </c>
      <c r="AE98" s="126"/>
      <c r="AF98" s="73">
        <f t="shared" si="65"/>
        <v>0</v>
      </c>
      <c r="AG98" s="126"/>
      <c r="AH98" s="78">
        <f t="shared" si="66"/>
        <v>0</v>
      </c>
      <c r="AI98" s="156"/>
      <c r="AJ98" s="156">
        <f>IF(AK98="",0,AI98)</f>
        <v>0</v>
      </c>
      <c r="AK98" s="226"/>
      <c r="AL98" s="156">
        <f>AI98-AJ98</f>
        <v>0</v>
      </c>
      <c r="AM98" s="153" t="s">
        <v>65</v>
      </c>
      <c r="AN98" s="153">
        <f>IF(AO98="",0,AM98)</f>
        <v>0</v>
      </c>
      <c r="AO98" s="159"/>
      <c r="AP98" s="153"/>
      <c r="AQ98" s="156" t="s">
        <v>65</v>
      </c>
      <c r="AR98" s="156">
        <f t="shared" si="45"/>
        <v>0</v>
      </c>
      <c r="AS98" s="155"/>
      <c r="AT98" s="156"/>
      <c r="AU98" s="153" t="s">
        <v>65</v>
      </c>
      <c r="AV98" s="153">
        <f t="shared" ref="AV98:AV138" si="67">IF(AW98="",0,AU98)</f>
        <v>0</v>
      </c>
      <c r="AW98" s="162"/>
      <c r="AX98" s="153"/>
      <c r="AY98" s="156">
        <v>350000</v>
      </c>
      <c r="AZ98" s="156">
        <f t="shared" si="55"/>
        <v>350000</v>
      </c>
      <c r="BA98" s="161">
        <v>42103</v>
      </c>
      <c r="BB98" s="156">
        <f t="shared" si="56"/>
        <v>0</v>
      </c>
      <c r="BC98" s="153">
        <v>800000</v>
      </c>
      <c r="BD98" s="153">
        <f t="shared" si="47"/>
        <v>800000</v>
      </c>
      <c r="BE98" s="162">
        <v>42103</v>
      </c>
      <c r="BF98" s="153">
        <f t="shared" si="48"/>
        <v>0</v>
      </c>
      <c r="BG98" s="156">
        <v>800000</v>
      </c>
      <c r="BH98" s="76">
        <f t="shared" si="33"/>
        <v>800000</v>
      </c>
      <c r="BI98" s="94">
        <v>42103</v>
      </c>
      <c r="BJ98" s="156">
        <f t="shared" si="34"/>
        <v>0</v>
      </c>
      <c r="BK98" s="211">
        <v>650000</v>
      </c>
      <c r="BL98" s="45">
        <f t="shared" si="49"/>
        <v>650000</v>
      </c>
      <c r="BM98" s="94">
        <v>42103</v>
      </c>
      <c r="BN98" s="77">
        <f t="shared" si="50"/>
        <v>0</v>
      </c>
      <c r="BO98" s="83">
        <f t="shared" si="51"/>
        <v>0</v>
      </c>
      <c r="BP98" s="269" t="s">
        <v>483</v>
      </c>
      <c r="BQ98" s="120" t="s">
        <v>1969</v>
      </c>
      <c r="BR98" s="639"/>
      <c r="BS98" s="511"/>
    </row>
    <row r="99" spans="1:71" s="3" customFormat="1" ht="25.5">
      <c r="A99" s="84">
        <f>SUBTOTAL(3,C$5:$C99)</f>
        <v>95</v>
      </c>
      <c r="B99" s="179"/>
      <c r="C99" s="89" t="s">
        <v>474</v>
      </c>
      <c r="D99" s="1" t="s">
        <v>284</v>
      </c>
      <c r="E99" s="133" t="s">
        <v>471</v>
      </c>
      <c r="F99" s="89" t="s">
        <v>473</v>
      </c>
      <c r="G99" s="89"/>
      <c r="H99" s="61" t="s">
        <v>475</v>
      </c>
      <c r="I99" s="112" t="s">
        <v>476</v>
      </c>
      <c r="J99" s="112"/>
      <c r="K99" s="290"/>
      <c r="L99" s="112"/>
      <c r="M99" s="1" t="s">
        <v>2637</v>
      </c>
      <c r="N99" s="139"/>
      <c r="O99" s="122">
        <v>1200000</v>
      </c>
      <c r="P99" s="153">
        <f t="shared" si="57"/>
        <v>1200000</v>
      </c>
      <c r="Q99" s="74">
        <v>41829</v>
      </c>
      <c r="R99" s="75">
        <f t="shared" si="58"/>
        <v>0</v>
      </c>
      <c r="S99" s="123">
        <v>1200000</v>
      </c>
      <c r="T99" s="45">
        <f t="shared" si="59"/>
        <v>1200000</v>
      </c>
      <c r="U99" s="232">
        <v>41829</v>
      </c>
      <c r="V99" s="77">
        <f t="shared" si="60"/>
        <v>0</v>
      </c>
      <c r="W99" s="122">
        <v>1200000</v>
      </c>
      <c r="X99" s="73">
        <f t="shared" si="61"/>
        <v>1200000</v>
      </c>
      <c r="Y99" s="74">
        <v>41829</v>
      </c>
      <c r="Z99" s="75">
        <f t="shared" si="62"/>
        <v>0</v>
      </c>
      <c r="AA99" s="123">
        <v>1200000</v>
      </c>
      <c r="AB99" s="45">
        <f t="shared" si="63"/>
        <v>1200000</v>
      </c>
      <c r="AC99" s="234">
        <v>41829</v>
      </c>
      <c r="AD99" s="77">
        <f t="shared" si="64"/>
        <v>0</v>
      </c>
      <c r="AE99" s="122">
        <v>1200000</v>
      </c>
      <c r="AF99" s="73">
        <f>IF(AG99="",0,AE99)</f>
        <v>1200000</v>
      </c>
      <c r="AG99" s="234">
        <v>41915</v>
      </c>
      <c r="AH99" s="78">
        <f>AE99-AF99</f>
        <v>0</v>
      </c>
      <c r="AI99" s="76">
        <v>1500000</v>
      </c>
      <c r="AJ99" s="45">
        <f>IF(AK99="",0,AI99)</f>
        <v>1500000</v>
      </c>
      <c r="AK99" s="234">
        <v>41915</v>
      </c>
      <c r="AL99" s="76">
        <f>AI99-AJ99</f>
        <v>0</v>
      </c>
      <c r="AM99" s="72">
        <v>1500000</v>
      </c>
      <c r="AN99" s="72">
        <f>IF(AO99="",0,AM99)</f>
        <v>1500000</v>
      </c>
      <c r="AO99" s="79">
        <v>41915</v>
      </c>
      <c r="AP99" s="72">
        <f>AM99-AN99</f>
        <v>0</v>
      </c>
      <c r="AQ99" s="76">
        <v>1500000</v>
      </c>
      <c r="AR99" s="76">
        <f t="shared" si="45"/>
        <v>1500000</v>
      </c>
      <c r="AS99" s="87">
        <v>41915</v>
      </c>
      <c r="AT99" s="76">
        <f t="shared" si="46"/>
        <v>0</v>
      </c>
      <c r="AU99" s="72">
        <v>1500000</v>
      </c>
      <c r="AV99" s="72">
        <f t="shared" si="67"/>
        <v>1500000</v>
      </c>
      <c r="AW99" s="95">
        <v>41996</v>
      </c>
      <c r="AX99" s="72">
        <f t="shared" si="53"/>
        <v>0</v>
      </c>
      <c r="AY99" s="76">
        <v>1500000</v>
      </c>
      <c r="AZ99" s="76">
        <f t="shared" si="55"/>
        <v>1500000</v>
      </c>
      <c r="BA99" s="125">
        <v>41996</v>
      </c>
      <c r="BB99" s="76">
        <f t="shared" si="56"/>
        <v>0</v>
      </c>
      <c r="BC99" s="72">
        <v>1500000</v>
      </c>
      <c r="BD99" s="72">
        <f t="shared" si="47"/>
        <v>1500000</v>
      </c>
      <c r="BE99" s="129">
        <v>41996</v>
      </c>
      <c r="BF99" s="72">
        <f t="shared" si="48"/>
        <v>0</v>
      </c>
      <c r="BG99" s="76">
        <v>1500000</v>
      </c>
      <c r="BH99" s="76">
        <f t="shared" si="33"/>
        <v>1500000</v>
      </c>
      <c r="BI99" s="94">
        <v>41996</v>
      </c>
      <c r="BJ99" s="76">
        <f t="shared" si="34"/>
        <v>0</v>
      </c>
      <c r="BK99" s="123">
        <v>1500000</v>
      </c>
      <c r="BL99" s="45">
        <f t="shared" si="49"/>
        <v>1500000</v>
      </c>
      <c r="BM99" s="94">
        <v>41996</v>
      </c>
      <c r="BN99" s="77">
        <f t="shared" si="50"/>
        <v>0</v>
      </c>
      <c r="BO99" s="83">
        <f t="shared" si="51"/>
        <v>0</v>
      </c>
      <c r="BP99" s="120" t="s">
        <v>716</v>
      </c>
      <c r="BQ99" s="120" t="s">
        <v>1969</v>
      </c>
      <c r="BR99" s="70"/>
    </row>
    <row r="100" spans="1:71" s="3" customFormat="1" ht="38.25">
      <c r="A100" s="84">
        <f>SUBTOTAL(3,C$5:$C100)</f>
        <v>96</v>
      </c>
      <c r="B100" s="179"/>
      <c r="C100" s="89" t="s">
        <v>477</v>
      </c>
      <c r="D100" s="1" t="s">
        <v>411</v>
      </c>
      <c r="E100" s="133" t="s">
        <v>478</v>
      </c>
      <c r="F100" s="89" t="s">
        <v>479</v>
      </c>
      <c r="G100" s="89"/>
      <c r="H100" s="61" t="s">
        <v>480</v>
      </c>
      <c r="I100" s="112" t="s">
        <v>1812</v>
      </c>
      <c r="J100" s="112"/>
      <c r="K100" s="290"/>
      <c r="L100" s="112"/>
      <c r="M100" s="32" t="s">
        <v>2642</v>
      </c>
      <c r="N100" s="139"/>
      <c r="O100" s="122"/>
      <c r="P100" s="153">
        <f t="shared" si="57"/>
        <v>0</v>
      </c>
      <c r="Q100" s="75"/>
      <c r="R100" s="75">
        <f t="shared" si="58"/>
        <v>0</v>
      </c>
      <c r="S100" s="127"/>
      <c r="T100" s="45"/>
      <c r="U100" s="127"/>
      <c r="V100" s="77"/>
      <c r="W100" s="81"/>
      <c r="X100" s="73"/>
      <c r="Y100" s="81"/>
      <c r="Z100" s="75"/>
      <c r="AA100" s="166">
        <v>2500000</v>
      </c>
      <c r="AB100" s="45">
        <f t="shared" si="63"/>
        <v>2500000</v>
      </c>
      <c r="AC100" s="80" t="s">
        <v>1078</v>
      </c>
      <c r="AD100" s="77">
        <f t="shared" si="64"/>
        <v>0</v>
      </c>
      <c r="AE100" s="136">
        <v>2500000</v>
      </c>
      <c r="AF100" s="73">
        <f>IF(AG100="",0,AE100)</f>
        <v>2500000</v>
      </c>
      <c r="AG100" s="167" t="s">
        <v>1078</v>
      </c>
      <c r="AH100" s="78">
        <f>AE100-AF100</f>
        <v>0</v>
      </c>
      <c r="AI100" s="76">
        <v>2500000</v>
      </c>
      <c r="AJ100" s="45">
        <f>IF(AK100="",0,AI100)</f>
        <v>2500000</v>
      </c>
      <c r="AK100" s="80" t="s">
        <v>1078</v>
      </c>
      <c r="AL100" s="76">
        <f>AI100-AJ100</f>
        <v>0</v>
      </c>
      <c r="AM100" s="72">
        <v>2500000</v>
      </c>
      <c r="AN100" s="72">
        <f>IF(AO100="",0,AM100)</f>
        <v>2500000</v>
      </c>
      <c r="AO100" s="168" t="s">
        <v>1078</v>
      </c>
      <c r="AP100" s="72">
        <f>AM100-AN100</f>
        <v>0</v>
      </c>
      <c r="AQ100" s="76">
        <v>2500000</v>
      </c>
      <c r="AR100" s="76">
        <f t="shared" si="45"/>
        <v>2500000</v>
      </c>
      <c r="AS100" s="87" t="s">
        <v>2217</v>
      </c>
      <c r="AT100" s="76">
        <f t="shared" si="46"/>
        <v>0</v>
      </c>
      <c r="AU100" s="72">
        <v>2500000</v>
      </c>
      <c r="AV100" s="72">
        <f t="shared" si="67"/>
        <v>2500000</v>
      </c>
      <c r="AW100" s="95" t="s">
        <v>2217</v>
      </c>
      <c r="AX100" s="72">
        <f t="shared" si="53"/>
        <v>0</v>
      </c>
      <c r="AY100" s="76">
        <v>4000000</v>
      </c>
      <c r="AZ100" s="76">
        <f t="shared" si="55"/>
        <v>4000000</v>
      </c>
      <c r="BA100" s="125" t="s">
        <v>2217</v>
      </c>
      <c r="BB100" s="76">
        <f t="shared" si="56"/>
        <v>0</v>
      </c>
      <c r="BC100" s="72">
        <v>4000000</v>
      </c>
      <c r="BD100" s="72">
        <f t="shared" si="47"/>
        <v>4000000</v>
      </c>
      <c r="BE100" s="129" t="s">
        <v>2217</v>
      </c>
      <c r="BF100" s="72">
        <f t="shared" si="48"/>
        <v>0</v>
      </c>
      <c r="BG100" s="76">
        <v>4500000</v>
      </c>
      <c r="BH100" s="76">
        <f t="shared" si="33"/>
        <v>4500000</v>
      </c>
      <c r="BI100" s="94" t="s">
        <v>2490</v>
      </c>
      <c r="BJ100" s="76">
        <f t="shared" si="34"/>
        <v>0</v>
      </c>
      <c r="BK100" s="123">
        <v>4000000</v>
      </c>
      <c r="BL100" s="45">
        <f t="shared" si="49"/>
        <v>4000000</v>
      </c>
      <c r="BM100" s="94" t="s">
        <v>2490</v>
      </c>
      <c r="BN100" s="77">
        <f t="shared" si="50"/>
        <v>0</v>
      </c>
      <c r="BO100" s="83">
        <f t="shared" si="51"/>
        <v>0</v>
      </c>
      <c r="BP100" s="120" t="s">
        <v>716</v>
      </c>
      <c r="BQ100" s="120" t="s">
        <v>1970</v>
      </c>
      <c r="BR100" s="70" t="s">
        <v>1779</v>
      </c>
    </row>
    <row r="101" spans="1:71" s="38" customFormat="1" ht="25.5">
      <c r="A101" s="37">
        <f>SUBTOTAL(3,C$5:$C101)</f>
        <v>97</v>
      </c>
      <c r="B101" s="112"/>
      <c r="C101" s="89" t="s">
        <v>487</v>
      </c>
      <c r="D101" s="37" t="s">
        <v>1412</v>
      </c>
      <c r="E101" s="133" t="s">
        <v>488</v>
      </c>
      <c r="F101" s="89" t="s">
        <v>489</v>
      </c>
      <c r="G101" s="89"/>
      <c r="H101" s="61" t="s">
        <v>490</v>
      </c>
      <c r="I101" s="112" t="s">
        <v>491</v>
      </c>
      <c r="J101" s="112"/>
      <c r="K101" s="290"/>
      <c r="L101" s="112"/>
      <c r="M101" s="1"/>
      <c r="N101" s="139"/>
      <c r="O101" s="122"/>
      <c r="P101" s="153">
        <f t="shared" si="57"/>
        <v>0</v>
      </c>
      <c r="Q101" s="75"/>
      <c r="R101" s="75">
        <f t="shared" si="58"/>
        <v>0</v>
      </c>
      <c r="S101" s="127"/>
      <c r="T101" s="45"/>
      <c r="U101" s="127"/>
      <c r="V101" s="77"/>
      <c r="W101" s="81"/>
      <c r="X101" s="73"/>
      <c r="Y101" s="81"/>
      <c r="Z101" s="75"/>
      <c r="AA101" s="166"/>
      <c r="AB101" s="45"/>
      <c r="AC101" s="80"/>
      <c r="AD101" s="77"/>
      <c r="AE101" s="136"/>
      <c r="AF101" s="73">
        <f>IF(AG101="",0,AE101)</f>
        <v>0</v>
      </c>
      <c r="AG101" s="167"/>
      <c r="AH101" s="78">
        <f>AE101-AF101</f>
        <v>0</v>
      </c>
      <c r="AI101" s="76"/>
      <c r="AJ101" s="45">
        <f t="shared" ref="AJ101:AJ139" si="68">IF(AK101="",0,AI101)</f>
        <v>0</v>
      </c>
      <c r="AK101" s="80"/>
      <c r="AL101" s="76">
        <f>AI101-AJ101</f>
        <v>0</v>
      </c>
      <c r="AM101" s="72" t="s">
        <v>65</v>
      </c>
      <c r="AN101" s="72">
        <f t="shared" ref="AN101:AN164" si="69">IF(AO101="",0,AM101)</f>
        <v>0</v>
      </c>
      <c r="AO101" s="168"/>
      <c r="AP101" s="72"/>
      <c r="AQ101" s="76">
        <v>600000</v>
      </c>
      <c r="AR101" s="76">
        <f t="shared" si="45"/>
        <v>600000</v>
      </c>
      <c r="AS101" s="125">
        <v>41913</v>
      </c>
      <c r="AT101" s="76">
        <f t="shared" si="46"/>
        <v>0</v>
      </c>
      <c r="AU101" s="72">
        <v>600000</v>
      </c>
      <c r="AV101" s="72">
        <f t="shared" si="67"/>
        <v>600000</v>
      </c>
      <c r="AW101" s="95">
        <v>42093</v>
      </c>
      <c r="AX101" s="72">
        <f t="shared" si="53"/>
        <v>0</v>
      </c>
      <c r="AY101" s="76">
        <v>600000</v>
      </c>
      <c r="AZ101" s="76">
        <f t="shared" si="55"/>
        <v>600000</v>
      </c>
      <c r="BA101" s="125">
        <v>42093</v>
      </c>
      <c r="BB101" s="76">
        <f t="shared" si="56"/>
        <v>0</v>
      </c>
      <c r="BC101" s="72">
        <v>600000</v>
      </c>
      <c r="BD101" s="72">
        <f t="shared" si="47"/>
        <v>600000</v>
      </c>
      <c r="BE101" s="129">
        <v>42093</v>
      </c>
      <c r="BF101" s="72">
        <f t="shared" si="48"/>
        <v>0</v>
      </c>
      <c r="BG101" s="76">
        <v>600000</v>
      </c>
      <c r="BH101" s="76">
        <f t="shared" si="33"/>
        <v>600000</v>
      </c>
      <c r="BI101" s="94">
        <v>42096</v>
      </c>
      <c r="BJ101" s="76">
        <f t="shared" si="34"/>
        <v>0</v>
      </c>
      <c r="BK101" s="45" t="s">
        <v>65</v>
      </c>
      <c r="BL101" s="45">
        <f t="shared" si="49"/>
        <v>0</v>
      </c>
      <c r="BM101" s="94"/>
      <c r="BN101" s="77">
        <v>0</v>
      </c>
      <c r="BO101" s="83">
        <f t="shared" si="51"/>
        <v>0</v>
      </c>
      <c r="BP101" s="120" t="s">
        <v>483</v>
      </c>
      <c r="BQ101" s="120" t="s">
        <v>1970</v>
      </c>
      <c r="BR101" s="46"/>
    </row>
    <row r="102" spans="1:71" s="38" customFormat="1" ht="89.25">
      <c r="A102" s="37">
        <f>SUBTOTAL(3,C$5:$C102)</f>
        <v>98</v>
      </c>
      <c r="B102" s="112"/>
      <c r="C102" s="50" t="s">
        <v>533</v>
      </c>
      <c r="D102" s="1" t="s">
        <v>410</v>
      </c>
      <c r="E102" s="131" t="s">
        <v>520</v>
      </c>
      <c r="F102" s="50" t="s">
        <v>537</v>
      </c>
      <c r="G102" s="50"/>
      <c r="H102" s="50" t="s">
        <v>521</v>
      </c>
      <c r="I102" s="112" t="s">
        <v>495</v>
      </c>
      <c r="J102" s="169" t="s">
        <v>522</v>
      </c>
      <c r="K102" s="291" t="s">
        <v>1771</v>
      </c>
      <c r="L102" s="169"/>
      <c r="M102" s="57" t="s">
        <v>2486</v>
      </c>
      <c r="N102" s="139"/>
      <c r="O102" s="122"/>
      <c r="P102" s="153">
        <f t="shared" si="57"/>
        <v>0</v>
      </c>
      <c r="Q102" s="75"/>
      <c r="R102" s="75">
        <f t="shared" si="58"/>
        <v>0</v>
      </c>
      <c r="S102" s="45"/>
      <c r="T102" s="45"/>
      <c r="U102" s="127"/>
      <c r="V102" s="77"/>
      <c r="W102" s="72"/>
      <c r="X102" s="73"/>
      <c r="Y102" s="81"/>
      <c r="Z102" s="75"/>
      <c r="AA102" s="166"/>
      <c r="AB102" s="45"/>
      <c r="AC102" s="80"/>
      <c r="AD102" s="77"/>
      <c r="AE102" s="136"/>
      <c r="AF102" s="73">
        <f>IF(AG102="",0,AE102)</f>
        <v>0</v>
      </c>
      <c r="AG102" s="167"/>
      <c r="AH102" s="78">
        <f>AE102-AF102</f>
        <v>0</v>
      </c>
      <c r="AI102" s="76"/>
      <c r="AJ102" s="45">
        <f t="shared" si="68"/>
        <v>0</v>
      </c>
      <c r="AK102" s="80"/>
      <c r="AL102" s="76">
        <f t="shared" ref="AL102:AL139" si="70">AI102-AJ102</f>
        <v>0</v>
      </c>
      <c r="AM102" s="72" t="s">
        <v>65</v>
      </c>
      <c r="AN102" s="72">
        <f t="shared" si="69"/>
        <v>0</v>
      </c>
      <c r="AO102" s="168"/>
      <c r="AP102" s="72"/>
      <c r="AQ102" s="76" t="s">
        <v>65</v>
      </c>
      <c r="AR102" s="76">
        <f t="shared" si="45"/>
        <v>0</v>
      </c>
      <c r="AS102" s="82"/>
      <c r="AT102" s="76"/>
      <c r="AU102" s="72">
        <v>400000</v>
      </c>
      <c r="AV102" s="72">
        <f t="shared" si="67"/>
        <v>400000</v>
      </c>
      <c r="AW102" s="95">
        <v>41930</v>
      </c>
      <c r="AX102" s="72">
        <f t="shared" si="53"/>
        <v>0</v>
      </c>
      <c r="AY102" s="76">
        <v>800000</v>
      </c>
      <c r="AZ102" s="76">
        <f t="shared" si="55"/>
        <v>800000</v>
      </c>
      <c r="BA102" s="125">
        <v>42076</v>
      </c>
      <c r="BB102" s="76">
        <f t="shared" si="56"/>
        <v>0</v>
      </c>
      <c r="BC102" s="72">
        <v>1500000</v>
      </c>
      <c r="BD102" s="72">
        <f t="shared" si="47"/>
        <v>1500000</v>
      </c>
      <c r="BE102" s="129">
        <v>42076</v>
      </c>
      <c r="BF102" s="72">
        <f t="shared" si="48"/>
        <v>0</v>
      </c>
      <c r="BG102" s="76">
        <v>1500000</v>
      </c>
      <c r="BH102" s="76">
        <f t="shared" si="33"/>
        <v>1500000</v>
      </c>
      <c r="BI102" s="94">
        <v>42076</v>
      </c>
      <c r="BJ102" s="76">
        <f t="shared" si="34"/>
        <v>0</v>
      </c>
      <c r="BK102" s="123">
        <v>950000</v>
      </c>
      <c r="BL102" s="45">
        <f t="shared" si="49"/>
        <v>950000</v>
      </c>
      <c r="BM102" s="94">
        <v>42076</v>
      </c>
      <c r="BN102" s="77">
        <f t="shared" si="50"/>
        <v>0</v>
      </c>
      <c r="BO102" s="83">
        <f t="shared" si="51"/>
        <v>0</v>
      </c>
      <c r="BP102" s="120" t="s">
        <v>523</v>
      </c>
      <c r="BQ102" s="120" t="s">
        <v>1970</v>
      </c>
      <c r="BR102" s="46"/>
    </row>
    <row r="103" spans="1:71" s="38" customFormat="1" ht="25.5">
      <c r="A103" s="37">
        <f>SUBTOTAL(3,C$5:$C103)</f>
        <v>99</v>
      </c>
      <c r="B103" s="112"/>
      <c r="C103" s="89" t="s">
        <v>532</v>
      </c>
      <c r="D103" s="35" t="s">
        <v>718</v>
      </c>
      <c r="E103" s="133" t="s">
        <v>524</v>
      </c>
      <c r="F103" s="89" t="s">
        <v>538</v>
      </c>
      <c r="G103" s="89"/>
      <c r="H103" s="89" t="s">
        <v>525</v>
      </c>
      <c r="I103" s="112" t="s">
        <v>496</v>
      </c>
      <c r="J103" s="112"/>
      <c r="K103" s="290"/>
      <c r="L103" s="112"/>
      <c r="M103" s="1"/>
      <c r="N103" s="139"/>
      <c r="O103" s="122"/>
      <c r="P103" s="153">
        <f t="shared" ref="P103:P131" si="71">IF(Q103="",0,O103)</f>
        <v>0</v>
      </c>
      <c r="Q103" s="75"/>
      <c r="R103" s="75">
        <f t="shared" ref="R103:R131" si="72">O103-P103</f>
        <v>0</v>
      </c>
      <c r="S103" s="127"/>
      <c r="T103" s="45"/>
      <c r="U103" s="127"/>
      <c r="V103" s="77"/>
      <c r="W103" s="81"/>
      <c r="X103" s="73"/>
      <c r="Y103" s="81"/>
      <c r="Z103" s="75"/>
      <c r="AA103" s="166"/>
      <c r="AB103" s="45"/>
      <c r="AC103" s="80"/>
      <c r="AD103" s="77"/>
      <c r="AE103" s="136"/>
      <c r="AF103" s="73">
        <f>IF(AG103="",0,AE103)</f>
        <v>0</v>
      </c>
      <c r="AG103" s="167"/>
      <c r="AH103" s="78">
        <f>AE103-AF103</f>
        <v>0</v>
      </c>
      <c r="AI103" s="76"/>
      <c r="AJ103" s="45">
        <f t="shared" si="68"/>
        <v>0</v>
      </c>
      <c r="AK103" s="80"/>
      <c r="AL103" s="76">
        <f t="shared" si="70"/>
        <v>0</v>
      </c>
      <c r="AM103" s="72" t="s">
        <v>65</v>
      </c>
      <c r="AN103" s="72">
        <f t="shared" si="69"/>
        <v>0</v>
      </c>
      <c r="AO103" s="168"/>
      <c r="AP103" s="72"/>
      <c r="AQ103" s="76">
        <v>400000</v>
      </c>
      <c r="AR103" s="76">
        <f t="shared" si="45"/>
        <v>400000</v>
      </c>
      <c r="AS103" s="125">
        <v>41856</v>
      </c>
      <c r="AT103" s="76">
        <f t="shared" si="46"/>
        <v>0</v>
      </c>
      <c r="AU103" s="72">
        <v>400000</v>
      </c>
      <c r="AV103" s="72">
        <f t="shared" si="67"/>
        <v>400000</v>
      </c>
      <c r="AW103" s="95">
        <v>41885</v>
      </c>
      <c r="AX103" s="72">
        <f t="shared" si="53"/>
        <v>0</v>
      </c>
      <c r="AY103" s="76">
        <v>400000</v>
      </c>
      <c r="AZ103" s="76">
        <f t="shared" si="55"/>
        <v>400000</v>
      </c>
      <c r="BA103" s="125">
        <v>42093</v>
      </c>
      <c r="BB103" s="76">
        <f t="shared" si="56"/>
        <v>0</v>
      </c>
      <c r="BC103" s="72">
        <v>400000</v>
      </c>
      <c r="BD103" s="72">
        <f t="shared" si="47"/>
        <v>400000</v>
      </c>
      <c r="BE103" s="129">
        <v>42093</v>
      </c>
      <c r="BF103" s="72">
        <f t="shared" si="48"/>
        <v>0</v>
      </c>
      <c r="BG103" s="76">
        <v>400000</v>
      </c>
      <c r="BH103" s="76">
        <f t="shared" si="33"/>
        <v>400000</v>
      </c>
      <c r="BI103" s="94">
        <v>42093</v>
      </c>
      <c r="BJ103" s="76">
        <f t="shared" si="34"/>
        <v>0</v>
      </c>
      <c r="BK103" s="123">
        <v>400000</v>
      </c>
      <c r="BL103" s="45">
        <f t="shared" si="49"/>
        <v>400000</v>
      </c>
      <c r="BM103" s="94">
        <v>42093</v>
      </c>
      <c r="BN103" s="77">
        <f t="shared" si="50"/>
        <v>0</v>
      </c>
      <c r="BO103" s="83">
        <f t="shared" si="51"/>
        <v>0</v>
      </c>
      <c r="BP103" s="120" t="s">
        <v>526</v>
      </c>
      <c r="BQ103" s="120" t="s">
        <v>1972</v>
      </c>
      <c r="BR103" s="46"/>
    </row>
    <row r="104" spans="1:71" s="38" customFormat="1" ht="38.25">
      <c r="A104" s="37">
        <f>SUBTOTAL(3,C$5:$C104)</f>
        <v>100</v>
      </c>
      <c r="B104" s="112"/>
      <c r="C104" s="89" t="s">
        <v>531</v>
      </c>
      <c r="D104" s="36" t="s">
        <v>293</v>
      </c>
      <c r="E104" s="133" t="s">
        <v>527</v>
      </c>
      <c r="F104" s="89" t="s">
        <v>539</v>
      </c>
      <c r="G104" s="89"/>
      <c r="H104" s="61" t="s">
        <v>528</v>
      </c>
      <c r="I104" s="112" t="s">
        <v>497</v>
      </c>
      <c r="J104" s="170" t="s">
        <v>529</v>
      </c>
      <c r="K104" s="332">
        <v>1600</v>
      </c>
      <c r="L104" s="170"/>
      <c r="M104" s="1" t="s">
        <v>2637</v>
      </c>
      <c r="N104" s="139"/>
      <c r="O104" s="122"/>
      <c r="P104" s="153">
        <f t="shared" si="71"/>
        <v>0</v>
      </c>
      <c r="Q104" s="75"/>
      <c r="R104" s="75">
        <f t="shared" si="72"/>
        <v>0</v>
      </c>
      <c r="S104" s="127"/>
      <c r="T104" s="45"/>
      <c r="U104" s="127"/>
      <c r="V104" s="77"/>
      <c r="W104" s="81"/>
      <c r="X104" s="73"/>
      <c r="Y104" s="81"/>
      <c r="Z104" s="75"/>
      <c r="AA104" s="166"/>
      <c r="AB104" s="45"/>
      <c r="AC104" s="80"/>
      <c r="AD104" s="77"/>
      <c r="AE104" s="136"/>
      <c r="AF104" s="73">
        <f t="shared" ref="AF104:AF168" si="73">IF(AG104="",0,AE104)</f>
        <v>0</v>
      </c>
      <c r="AG104" s="167"/>
      <c r="AH104" s="78">
        <f t="shared" ref="AH104:AH139" si="74">AE104-AF104</f>
        <v>0</v>
      </c>
      <c r="AI104" s="76"/>
      <c r="AJ104" s="45">
        <f t="shared" si="68"/>
        <v>0</v>
      </c>
      <c r="AK104" s="80"/>
      <c r="AL104" s="76">
        <f t="shared" si="70"/>
        <v>0</v>
      </c>
      <c r="AM104" s="72" t="s">
        <v>65</v>
      </c>
      <c r="AN104" s="72">
        <f t="shared" si="69"/>
        <v>0</v>
      </c>
      <c r="AO104" s="168"/>
      <c r="AP104" s="72">
        <v>0</v>
      </c>
      <c r="AQ104" s="76">
        <v>1000000</v>
      </c>
      <c r="AR104" s="76">
        <v>1000000</v>
      </c>
      <c r="AS104" s="87">
        <v>41894</v>
      </c>
      <c r="AT104" s="76">
        <f t="shared" si="46"/>
        <v>0</v>
      </c>
      <c r="AU104" s="72">
        <v>1600000</v>
      </c>
      <c r="AV104" s="72">
        <f t="shared" si="67"/>
        <v>1600000</v>
      </c>
      <c r="AW104" s="95">
        <v>41975</v>
      </c>
      <c r="AX104" s="72">
        <f t="shared" si="53"/>
        <v>0</v>
      </c>
      <c r="AY104" s="76">
        <v>1600000</v>
      </c>
      <c r="AZ104" s="76">
        <f t="shared" si="55"/>
        <v>1600000</v>
      </c>
      <c r="BA104" s="125">
        <v>42032</v>
      </c>
      <c r="BB104" s="76">
        <f t="shared" si="56"/>
        <v>0</v>
      </c>
      <c r="BC104" s="72">
        <v>1600000</v>
      </c>
      <c r="BD104" s="72">
        <f t="shared" si="47"/>
        <v>1600000</v>
      </c>
      <c r="BE104" s="129">
        <v>42032</v>
      </c>
      <c r="BF104" s="72">
        <f t="shared" si="48"/>
        <v>0</v>
      </c>
      <c r="BG104" s="76">
        <v>1600000</v>
      </c>
      <c r="BH104" s="76">
        <f t="shared" si="33"/>
        <v>1600000</v>
      </c>
      <c r="BI104" s="94">
        <v>42032</v>
      </c>
      <c r="BJ104" s="76">
        <f t="shared" si="34"/>
        <v>0</v>
      </c>
      <c r="BK104" s="123">
        <v>1600000</v>
      </c>
      <c r="BL104" s="45">
        <f t="shared" si="49"/>
        <v>1600000</v>
      </c>
      <c r="BM104" s="94">
        <v>42032</v>
      </c>
      <c r="BN104" s="77">
        <f t="shared" si="50"/>
        <v>0</v>
      </c>
      <c r="BO104" s="83">
        <f t="shared" si="51"/>
        <v>0</v>
      </c>
      <c r="BP104" s="120" t="s">
        <v>530</v>
      </c>
      <c r="BQ104" s="120" t="s">
        <v>1969</v>
      </c>
      <c r="BR104" s="46"/>
    </row>
    <row r="105" spans="1:71" s="38" customFormat="1" ht="25.5">
      <c r="A105" s="37">
        <f>SUBTOTAL(3,C$5:$C105)</f>
        <v>101</v>
      </c>
      <c r="B105" s="112"/>
      <c r="C105" s="89" t="s">
        <v>534</v>
      </c>
      <c r="D105" s="35" t="s">
        <v>718</v>
      </c>
      <c r="E105" s="133" t="s">
        <v>535</v>
      </c>
      <c r="F105" s="89" t="s">
        <v>540</v>
      </c>
      <c r="G105" s="89"/>
      <c r="H105" s="89" t="s">
        <v>536</v>
      </c>
      <c r="I105" s="112" t="s">
        <v>498</v>
      </c>
      <c r="J105" s="112"/>
      <c r="K105" s="290"/>
      <c r="L105" s="112"/>
      <c r="M105" s="57" t="s">
        <v>2486</v>
      </c>
      <c r="N105" s="139"/>
      <c r="O105" s="122"/>
      <c r="P105" s="153">
        <f t="shared" si="71"/>
        <v>0</v>
      </c>
      <c r="Q105" s="75"/>
      <c r="R105" s="75">
        <f t="shared" si="72"/>
        <v>0</v>
      </c>
      <c r="S105" s="45"/>
      <c r="T105" s="45"/>
      <c r="U105" s="127"/>
      <c r="V105" s="77"/>
      <c r="W105" s="72"/>
      <c r="X105" s="73"/>
      <c r="Y105" s="81"/>
      <c r="Z105" s="75"/>
      <c r="AA105" s="166"/>
      <c r="AB105" s="45"/>
      <c r="AC105" s="80"/>
      <c r="AD105" s="77"/>
      <c r="AE105" s="136"/>
      <c r="AF105" s="73">
        <f t="shared" si="73"/>
        <v>0</v>
      </c>
      <c r="AG105" s="167"/>
      <c r="AH105" s="78">
        <f t="shared" si="74"/>
        <v>0</v>
      </c>
      <c r="AI105" s="76"/>
      <c r="AJ105" s="45">
        <f t="shared" si="68"/>
        <v>0</v>
      </c>
      <c r="AK105" s="80"/>
      <c r="AL105" s="76">
        <f t="shared" si="70"/>
        <v>0</v>
      </c>
      <c r="AM105" s="72" t="s">
        <v>65</v>
      </c>
      <c r="AN105" s="72">
        <f t="shared" si="69"/>
        <v>0</v>
      </c>
      <c r="AO105" s="168"/>
      <c r="AP105" s="72">
        <v>0</v>
      </c>
      <c r="AQ105" s="76">
        <v>1200000</v>
      </c>
      <c r="AR105" s="76">
        <f t="shared" si="45"/>
        <v>1200000</v>
      </c>
      <c r="AS105" s="87">
        <v>41955</v>
      </c>
      <c r="AT105" s="76">
        <f t="shared" si="46"/>
        <v>0</v>
      </c>
      <c r="AU105" s="72">
        <v>1200000</v>
      </c>
      <c r="AV105" s="72">
        <f t="shared" si="67"/>
        <v>1200000</v>
      </c>
      <c r="AW105" s="95">
        <v>41955</v>
      </c>
      <c r="AX105" s="72">
        <f t="shared" si="53"/>
        <v>0</v>
      </c>
      <c r="AY105" s="76">
        <v>1200000</v>
      </c>
      <c r="AZ105" s="76">
        <f t="shared" si="55"/>
        <v>1200000</v>
      </c>
      <c r="BA105" s="125">
        <v>41955</v>
      </c>
      <c r="BB105" s="76">
        <f t="shared" si="56"/>
        <v>0</v>
      </c>
      <c r="BC105" s="72">
        <v>1200000</v>
      </c>
      <c r="BD105" s="72">
        <f t="shared" si="47"/>
        <v>1200000</v>
      </c>
      <c r="BE105" s="129">
        <v>42018</v>
      </c>
      <c r="BF105" s="72">
        <f t="shared" si="48"/>
        <v>0</v>
      </c>
      <c r="BG105" s="76">
        <v>1200000</v>
      </c>
      <c r="BH105" s="76">
        <f t="shared" si="33"/>
        <v>1200000</v>
      </c>
      <c r="BI105" s="94">
        <v>42018</v>
      </c>
      <c r="BJ105" s="76">
        <f t="shared" si="34"/>
        <v>0</v>
      </c>
      <c r="BK105" s="123">
        <v>1200000</v>
      </c>
      <c r="BL105" s="45">
        <f t="shared" si="49"/>
        <v>1200000</v>
      </c>
      <c r="BM105" s="94">
        <v>42018</v>
      </c>
      <c r="BN105" s="77">
        <f t="shared" si="50"/>
        <v>0</v>
      </c>
      <c r="BO105" s="83">
        <f t="shared" si="51"/>
        <v>0</v>
      </c>
      <c r="BP105" s="120" t="s">
        <v>541</v>
      </c>
      <c r="BQ105" s="120" t="s">
        <v>1972</v>
      </c>
      <c r="BR105" s="46"/>
    </row>
    <row r="106" spans="1:71" s="58" customFormat="1" ht="25.5">
      <c r="A106" s="37">
        <f>SUBTOTAL(3,C$5:$C106)</f>
        <v>102</v>
      </c>
      <c r="B106" s="147"/>
      <c r="C106" s="61" t="s">
        <v>542</v>
      </c>
      <c r="D106" s="1" t="s">
        <v>410</v>
      </c>
      <c r="E106" s="146" t="s">
        <v>543</v>
      </c>
      <c r="F106" s="61" t="s">
        <v>545</v>
      </c>
      <c r="G106" s="61"/>
      <c r="H106" s="61" t="s">
        <v>544</v>
      </c>
      <c r="I106" s="147" t="s">
        <v>499</v>
      </c>
      <c r="J106" s="147"/>
      <c r="K106" s="327"/>
      <c r="L106" s="147"/>
      <c r="M106" s="57"/>
      <c r="N106" s="139"/>
      <c r="O106" s="122"/>
      <c r="P106" s="153">
        <f t="shared" si="71"/>
        <v>0</v>
      </c>
      <c r="Q106" s="75"/>
      <c r="R106" s="75">
        <f t="shared" si="72"/>
        <v>0</v>
      </c>
      <c r="S106" s="127"/>
      <c r="T106" s="45"/>
      <c r="U106" s="127"/>
      <c r="V106" s="77"/>
      <c r="W106" s="81"/>
      <c r="X106" s="73"/>
      <c r="Y106" s="81"/>
      <c r="Z106" s="75"/>
      <c r="AA106" s="166"/>
      <c r="AB106" s="45"/>
      <c r="AC106" s="80"/>
      <c r="AD106" s="77"/>
      <c r="AE106" s="136"/>
      <c r="AF106" s="73">
        <f t="shared" si="73"/>
        <v>0</v>
      </c>
      <c r="AG106" s="167"/>
      <c r="AH106" s="78">
        <f t="shared" si="74"/>
        <v>0</v>
      </c>
      <c r="AI106" s="76"/>
      <c r="AJ106" s="45">
        <f t="shared" si="68"/>
        <v>0</v>
      </c>
      <c r="AK106" s="80"/>
      <c r="AL106" s="76">
        <f t="shared" si="70"/>
        <v>0</v>
      </c>
      <c r="AM106" s="72"/>
      <c r="AN106" s="72">
        <f t="shared" si="69"/>
        <v>0</v>
      </c>
      <c r="AO106" s="168"/>
      <c r="AP106" s="72"/>
      <c r="AQ106" s="72" t="s">
        <v>65</v>
      </c>
      <c r="AR106" s="76">
        <f t="shared" si="45"/>
        <v>0</v>
      </c>
      <c r="AS106" s="82"/>
      <c r="AT106" s="76"/>
      <c r="AU106" s="72">
        <v>400000</v>
      </c>
      <c r="AV106" s="72">
        <f t="shared" si="67"/>
        <v>400000</v>
      </c>
      <c r="AW106" s="95">
        <v>41969</v>
      </c>
      <c r="AX106" s="72">
        <f t="shared" si="53"/>
        <v>0</v>
      </c>
      <c r="AY106" s="76">
        <v>400000</v>
      </c>
      <c r="AZ106" s="76">
        <f t="shared" si="55"/>
        <v>400000</v>
      </c>
      <c r="BA106" s="125">
        <v>41969</v>
      </c>
      <c r="BB106" s="76">
        <f t="shared" si="56"/>
        <v>0</v>
      </c>
      <c r="BC106" s="72">
        <v>400000</v>
      </c>
      <c r="BD106" s="72">
        <f t="shared" si="47"/>
        <v>400000</v>
      </c>
      <c r="BE106" s="129">
        <v>42046</v>
      </c>
      <c r="BF106" s="72">
        <f t="shared" si="48"/>
        <v>0</v>
      </c>
      <c r="BG106" s="76">
        <v>400000</v>
      </c>
      <c r="BH106" s="76">
        <f t="shared" si="33"/>
        <v>400000</v>
      </c>
      <c r="BI106" s="94">
        <v>42046</v>
      </c>
      <c r="BJ106" s="76">
        <f t="shared" si="34"/>
        <v>0</v>
      </c>
      <c r="BK106" s="123">
        <v>400000</v>
      </c>
      <c r="BL106" s="45">
        <f t="shared" si="49"/>
        <v>400000</v>
      </c>
      <c r="BM106" s="94">
        <v>42046</v>
      </c>
      <c r="BN106" s="77">
        <f t="shared" si="50"/>
        <v>0</v>
      </c>
      <c r="BO106" s="83">
        <f t="shared" si="51"/>
        <v>0</v>
      </c>
      <c r="BP106" s="120" t="s">
        <v>482</v>
      </c>
      <c r="BQ106" s="120" t="s">
        <v>1970</v>
      </c>
      <c r="BR106" s="57"/>
    </row>
    <row r="107" spans="1:71" s="60" customFormat="1" ht="25.5">
      <c r="A107" s="59">
        <f>SUBTOTAL(3,C$5:$C107)</f>
        <v>103</v>
      </c>
      <c r="B107" s="110" t="s">
        <v>1659</v>
      </c>
      <c r="C107" s="64" t="s">
        <v>546</v>
      </c>
      <c r="D107" s="1" t="s">
        <v>410</v>
      </c>
      <c r="E107" s="172" t="s">
        <v>547</v>
      </c>
      <c r="F107" s="64" t="s">
        <v>548</v>
      </c>
      <c r="G107" s="64"/>
      <c r="H107" s="64" t="s">
        <v>549</v>
      </c>
      <c r="I107" s="110" t="s">
        <v>500</v>
      </c>
      <c r="J107" s="110"/>
      <c r="K107" s="314"/>
      <c r="L107" s="110"/>
      <c r="M107" s="41"/>
      <c r="N107" s="140"/>
      <c r="O107" s="141"/>
      <c r="P107" s="153">
        <f t="shared" si="71"/>
        <v>0</v>
      </c>
      <c r="Q107" s="75"/>
      <c r="R107" s="75">
        <f t="shared" si="72"/>
        <v>0</v>
      </c>
      <c r="S107" s="108"/>
      <c r="T107" s="105"/>
      <c r="U107" s="108"/>
      <c r="V107" s="106"/>
      <c r="W107" s="109"/>
      <c r="X107" s="102"/>
      <c r="Y107" s="109"/>
      <c r="Z107" s="104"/>
      <c r="AA107" s="190"/>
      <c r="AB107" s="105"/>
      <c r="AC107" s="191"/>
      <c r="AD107" s="106"/>
      <c r="AE107" s="192"/>
      <c r="AF107" s="102">
        <f t="shared" si="73"/>
        <v>0</v>
      </c>
      <c r="AG107" s="193"/>
      <c r="AH107" s="143">
        <f t="shared" si="74"/>
        <v>0</v>
      </c>
      <c r="AI107" s="105"/>
      <c r="AJ107" s="105">
        <f t="shared" si="68"/>
        <v>0</v>
      </c>
      <c r="AK107" s="191"/>
      <c r="AL107" s="105">
        <f t="shared" si="70"/>
        <v>0</v>
      </c>
      <c r="AM107" s="102" t="s">
        <v>65</v>
      </c>
      <c r="AN107" s="102">
        <f t="shared" si="69"/>
        <v>0</v>
      </c>
      <c r="AO107" s="193"/>
      <c r="AP107" s="102"/>
      <c r="AQ107" s="105"/>
      <c r="AR107" s="105">
        <f t="shared" si="45"/>
        <v>0</v>
      </c>
      <c r="AS107" s="108"/>
      <c r="AT107" s="105">
        <f t="shared" si="46"/>
        <v>0</v>
      </c>
      <c r="AU107" s="102"/>
      <c r="AV107" s="102">
        <f t="shared" si="67"/>
        <v>0</v>
      </c>
      <c r="AW107" s="142"/>
      <c r="AX107" s="102">
        <f t="shared" si="53"/>
        <v>0</v>
      </c>
      <c r="AY107" s="105"/>
      <c r="AZ107" s="105">
        <f t="shared" si="55"/>
        <v>0</v>
      </c>
      <c r="BA107" s="217"/>
      <c r="BB107" s="105">
        <f t="shared" si="56"/>
        <v>0</v>
      </c>
      <c r="BC107" s="102"/>
      <c r="BD107" s="102">
        <f t="shared" si="47"/>
        <v>0</v>
      </c>
      <c r="BE107" s="142"/>
      <c r="BF107" s="102">
        <f t="shared" si="48"/>
        <v>0</v>
      </c>
      <c r="BG107" s="105"/>
      <c r="BH107" s="105">
        <f t="shared" si="33"/>
        <v>0</v>
      </c>
      <c r="BI107" s="94"/>
      <c r="BJ107" s="105">
        <f t="shared" si="34"/>
        <v>0</v>
      </c>
      <c r="BK107" s="187"/>
      <c r="BL107" s="105">
        <f t="shared" si="49"/>
        <v>0</v>
      </c>
      <c r="BM107" s="94"/>
      <c r="BN107" s="106">
        <f t="shared" si="50"/>
        <v>0</v>
      </c>
      <c r="BO107" s="238">
        <f t="shared" si="51"/>
        <v>0</v>
      </c>
      <c r="BP107" s="98" t="s">
        <v>482</v>
      </c>
      <c r="BQ107" s="98"/>
      <c r="BR107" s="41"/>
    </row>
    <row r="108" spans="1:71" s="58" customFormat="1" ht="38.25">
      <c r="A108" s="145">
        <f>SUBTOTAL(3,C$5:$C108)</f>
        <v>104</v>
      </c>
      <c r="B108" s="147"/>
      <c r="C108" s="61" t="s">
        <v>550</v>
      </c>
      <c r="D108" s="1" t="s">
        <v>410</v>
      </c>
      <c r="E108" s="146" t="s">
        <v>551</v>
      </c>
      <c r="F108" s="61" t="s">
        <v>553</v>
      </c>
      <c r="G108" s="61"/>
      <c r="H108" s="61" t="s">
        <v>552</v>
      </c>
      <c r="I108" s="147" t="s">
        <v>501</v>
      </c>
      <c r="J108" s="171" t="s">
        <v>554</v>
      </c>
      <c r="K108" s="333"/>
      <c r="L108" s="171"/>
      <c r="M108" s="57" t="s">
        <v>1976</v>
      </c>
      <c r="N108" s="139"/>
      <c r="O108" s="122"/>
      <c r="P108" s="153">
        <f t="shared" si="71"/>
        <v>0</v>
      </c>
      <c r="Q108" s="75"/>
      <c r="R108" s="75">
        <f t="shared" si="72"/>
        <v>0</v>
      </c>
      <c r="S108" s="127"/>
      <c r="T108" s="45"/>
      <c r="U108" s="127"/>
      <c r="V108" s="77"/>
      <c r="W108" s="81"/>
      <c r="X108" s="73"/>
      <c r="Y108" s="81"/>
      <c r="Z108" s="75"/>
      <c r="AA108" s="166"/>
      <c r="AB108" s="45"/>
      <c r="AC108" s="80"/>
      <c r="AD108" s="77"/>
      <c r="AE108" s="136"/>
      <c r="AF108" s="73">
        <f t="shared" si="73"/>
        <v>0</v>
      </c>
      <c r="AG108" s="167"/>
      <c r="AH108" s="78">
        <f t="shared" si="74"/>
        <v>0</v>
      </c>
      <c r="AI108" s="76"/>
      <c r="AJ108" s="45">
        <f t="shared" si="68"/>
        <v>0</v>
      </c>
      <c r="AK108" s="80"/>
      <c r="AL108" s="76">
        <f t="shared" si="70"/>
        <v>0</v>
      </c>
      <c r="AM108" s="72" t="s">
        <v>65</v>
      </c>
      <c r="AN108" s="72">
        <f t="shared" si="69"/>
        <v>0</v>
      </c>
      <c r="AO108" s="168"/>
      <c r="AP108" s="72">
        <v>0</v>
      </c>
      <c r="AQ108" s="76">
        <v>400000</v>
      </c>
      <c r="AR108" s="76">
        <f t="shared" si="45"/>
        <v>400000</v>
      </c>
      <c r="AS108" s="161">
        <v>41930</v>
      </c>
      <c r="AT108" s="76">
        <f t="shared" si="46"/>
        <v>0</v>
      </c>
      <c r="AU108" s="72">
        <v>400000</v>
      </c>
      <c r="AV108" s="72">
        <f t="shared" si="67"/>
        <v>400000</v>
      </c>
      <c r="AW108" s="95">
        <v>41930</v>
      </c>
      <c r="AX108" s="72">
        <f t="shared" si="53"/>
        <v>0</v>
      </c>
      <c r="AY108" s="76">
        <v>400000</v>
      </c>
      <c r="AZ108" s="76">
        <f t="shared" si="55"/>
        <v>400000</v>
      </c>
      <c r="BA108" s="125">
        <v>42046</v>
      </c>
      <c r="BB108" s="76">
        <f t="shared" si="56"/>
        <v>0</v>
      </c>
      <c r="BC108" s="72">
        <v>400000</v>
      </c>
      <c r="BD108" s="72">
        <f t="shared" si="47"/>
        <v>400000</v>
      </c>
      <c r="BE108" s="129">
        <v>42046</v>
      </c>
      <c r="BF108" s="72">
        <f t="shared" si="48"/>
        <v>0</v>
      </c>
      <c r="BG108" s="76">
        <v>400000</v>
      </c>
      <c r="BH108" s="76">
        <f t="shared" si="33"/>
        <v>400000</v>
      </c>
      <c r="BI108" s="94">
        <v>42046</v>
      </c>
      <c r="BJ108" s="76">
        <f t="shared" si="34"/>
        <v>0</v>
      </c>
      <c r="BK108" s="123">
        <v>400000</v>
      </c>
      <c r="BL108" s="45">
        <f t="shared" si="49"/>
        <v>400000</v>
      </c>
      <c r="BM108" s="94">
        <v>42046</v>
      </c>
      <c r="BN108" s="77">
        <f t="shared" si="50"/>
        <v>0</v>
      </c>
      <c r="BO108" s="83">
        <f t="shared" si="51"/>
        <v>0</v>
      </c>
      <c r="BP108" s="120" t="s">
        <v>482</v>
      </c>
      <c r="BQ108" s="120" t="s">
        <v>1970</v>
      </c>
      <c r="BR108" s="57"/>
    </row>
    <row r="109" spans="1:71" s="60" customFormat="1" ht="25.5">
      <c r="A109" s="59">
        <f>SUBTOTAL(3,C$5:$C109)</f>
        <v>105</v>
      </c>
      <c r="B109" s="110" t="s">
        <v>1498</v>
      </c>
      <c r="C109" s="64" t="s">
        <v>555</v>
      </c>
      <c r="D109" s="36" t="s">
        <v>293</v>
      </c>
      <c r="E109" s="172" t="s">
        <v>556</v>
      </c>
      <c r="F109" s="64" t="s">
        <v>558</v>
      </c>
      <c r="G109" s="64"/>
      <c r="H109" s="64" t="s">
        <v>557</v>
      </c>
      <c r="I109" s="110" t="s">
        <v>502</v>
      </c>
      <c r="J109" s="173" t="s">
        <v>559</v>
      </c>
      <c r="K109" s="334"/>
      <c r="L109" s="173"/>
      <c r="M109" s="41"/>
      <c r="N109" s="140"/>
      <c r="O109" s="141"/>
      <c r="P109" s="153">
        <f t="shared" si="71"/>
        <v>0</v>
      </c>
      <c r="Q109" s="75"/>
      <c r="R109" s="75">
        <f t="shared" si="72"/>
        <v>0</v>
      </c>
      <c r="S109" s="108"/>
      <c r="T109" s="105"/>
      <c r="U109" s="108"/>
      <c r="V109" s="106"/>
      <c r="W109" s="109"/>
      <c r="X109" s="102"/>
      <c r="Y109" s="109"/>
      <c r="Z109" s="104"/>
      <c r="AA109" s="190"/>
      <c r="AB109" s="105"/>
      <c r="AC109" s="191"/>
      <c r="AD109" s="106"/>
      <c r="AE109" s="192"/>
      <c r="AF109" s="102">
        <f t="shared" si="73"/>
        <v>0</v>
      </c>
      <c r="AG109" s="193"/>
      <c r="AH109" s="143">
        <f t="shared" si="74"/>
        <v>0</v>
      </c>
      <c r="AI109" s="105"/>
      <c r="AJ109" s="105">
        <f t="shared" si="68"/>
        <v>0</v>
      </c>
      <c r="AK109" s="191"/>
      <c r="AL109" s="105">
        <f t="shared" si="70"/>
        <v>0</v>
      </c>
      <c r="AM109" s="102" t="s">
        <v>65</v>
      </c>
      <c r="AN109" s="102">
        <f t="shared" si="69"/>
        <v>0</v>
      </c>
      <c r="AO109" s="193"/>
      <c r="AP109" s="102">
        <v>0</v>
      </c>
      <c r="AQ109" s="105">
        <v>350000</v>
      </c>
      <c r="AR109" s="105">
        <f t="shared" si="45"/>
        <v>350000</v>
      </c>
      <c r="AS109" s="217">
        <v>41946</v>
      </c>
      <c r="AT109" s="105">
        <f t="shared" si="46"/>
        <v>0</v>
      </c>
      <c r="AU109" s="102">
        <v>350000</v>
      </c>
      <c r="AV109" s="102">
        <f t="shared" si="67"/>
        <v>350000</v>
      </c>
      <c r="AW109" s="142">
        <v>41946</v>
      </c>
      <c r="AX109" s="102">
        <f t="shared" si="53"/>
        <v>0</v>
      </c>
      <c r="AY109" s="105"/>
      <c r="AZ109" s="105">
        <f t="shared" si="55"/>
        <v>0</v>
      </c>
      <c r="BA109" s="217"/>
      <c r="BB109" s="105">
        <f t="shared" si="56"/>
        <v>0</v>
      </c>
      <c r="BC109" s="102"/>
      <c r="BD109" s="102">
        <f t="shared" si="47"/>
        <v>0</v>
      </c>
      <c r="BE109" s="142"/>
      <c r="BF109" s="102">
        <f t="shared" si="48"/>
        <v>0</v>
      </c>
      <c r="BG109" s="105"/>
      <c r="BH109" s="105">
        <f t="shared" si="33"/>
        <v>0</v>
      </c>
      <c r="BI109" s="94"/>
      <c r="BJ109" s="105">
        <f t="shared" si="34"/>
        <v>0</v>
      </c>
      <c r="BK109" s="187"/>
      <c r="BL109" s="45">
        <f t="shared" si="49"/>
        <v>0</v>
      </c>
      <c r="BM109" s="94"/>
      <c r="BN109" s="77">
        <f t="shared" si="50"/>
        <v>0</v>
      </c>
      <c r="BO109" s="83">
        <f t="shared" si="51"/>
        <v>0</v>
      </c>
      <c r="BP109" s="98" t="s">
        <v>530</v>
      </c>
      <c r="BQ109" s="98"/>
      <c r="BR109" s="41"/>
    </row>
    <row r="110" spans="1:71" s="58" customFormat="1" ht="38.25">
      <c r="A110" s="59">
        <f>SUBTOTAL(3,C$5:$C110)</f>
        <v>106</v>
      </c>
      <c r="B110" s="110" t="s">
        <v>649</v>
      </c>
      <c r="C110" s="64" t="s">
        <v>560</v>
      </c>
      <c r="D110" s="36" t="s">
        <v>293</v>
      </c>
      <c r="E110" s="172" t="s">
        <v>561</v>
      </c>
      <c r="F110" s="64" t="s">
        <v>562</v>
      </c>
      <c r="G110" s="64"/>
      <c r="H110" s="64" t="s">
        <v>563</v>
      </c>
      <c r="I110" s="110" t="s">
        <v>503</v>
      </c>
      <c r="J110" s="173" t="s">
        <v>564</v>
      </c>
      <c r="K110" s="334"/>
      <c r="L110" s="173"/>
      <c r="M110" s="41"/>
      <c r="N110" s="140"/>
      <c r="O110" s="141"/>
      <c r="P110" s="153">
        <f t="shared" si="71"/>
        <v>0</v>
      </c>
      <c r="Q110" s="75"/>
      <c r="R110" s="75">
        <f t="shared" si="72"/>
        <v>0</v>
      </c>
      <c r="S110" s="108"/>
      <c r="T110" s="105"/>
      <c r="U110" s="108"/>
      <c r="V110" s="106"/>
      <c r="W110" s="109"/>
      <c r="X110" s="102"/>
      <c r="Y110" s="109"/>
      <c r="Z110" s="104"/>
      <c r="AA110" s="190"/>
      <c r="AB110" s="105"/>
      <c r="AC110" s="191"/>
      <c r="AD110" s="106"/>
      <c r="AE110" s="192"/>
      <c r="AF110" s="102">
        <f t="shared" si="73"/>
        <v>0</v>
      </c>
      <c r="AG110" s="193"/>
      <c r="AH110" s="143">
        <f t="shared" si="74"/>
        <v>0</v>
      </c>
      <c r="AI110" s="105"/>
      <c r="AJ110" s="105">
        <f t="shared" si="68"/>
        <v>0</v>
      </c>
      <c r="AK110" s="191"/>
      <c r="AL110" s="105">
        <f t="shared" si="70"/>
        <v>0</v>
      </c>
      <c r="AM110" s="102" t="s">
        <v>65</v>
      </c>
      <c r="AN110" s="102">
        <f t="shared" si="69"/>
        <v>0</v>
      </c>
      <c r="AO110" s="193"/>
      <c r="AP110" s="102">
        <v>0</v>
      </c>
      <c r="AQ110" s="105"/>
      <c r="AR110" s="105">
        <f t="shared" si="45"/>
        <v>0</v>
      </c>
      <c r="AS110" s="108"/>
      <c r="AT110" s="105">
        <f t="shared" si="46"/>
        <v>0</v>
      </c>
      <c r="AU110" s="102"/>
      <c r="AV110" s="102">
        <f t="shared" si="67"/>
        <v>0</v>
      </c>
      <c r="AW110" s="142"/>
      <c r="AX110" s="102">
        <f t="shared" si="53"/>
        <v>0</v>
      </c>
      <c r="AY110" s="105"/>
      <c r="AZ110" s="105">
        <f t="shared" si="55"/>
        <v>0</v>
      </c>
      <c r="BA110" s="217"/>
      <c r="BB110" s="105">
        <f t="shared" si="56"/>
        <v>0</v>
      </c>
      <c r="BC110" s="102"/>
      <c r="BD110" s="102">
        <f t="shared" si="47"/>
        <v>0</v>
      </c>
      <c r="BE110" s="142"/>
      <c r="BF110" s="102">
        <f t="shared" si="48"/>
        <v>0</v>
      </c>
      <c r="BG110" s="105"/>
      <c r="BH110" s="76">
        <f t="shared" si="33"/>
        <v>0</v>
      </c>
      <c r="BI110" s="94"/>
      <c r="BJ110" s="105">
        <f t="shared" si="34"/>
        <v>0</v>
      </c>
      <c r="BK110" s="187"/>
      <c r="BL110" s="45">
        <f t="shared" si="49"/>
        <v>0</v>
      </c>
      <c r="BM110" s="94"/>
      <c r="BN110" s="77">
        <f t="shared" si="50"/>
        <v>0</v>
      </c>
      <c r="BO110" s="83">
        <f t="shared" si="51"/>
        <v>0</v>
      </c>
      <c r="BP110" s="98" t="s">
        <v>519</v>
      </c>
      <c r="BQ110" s="98"/>
      <c r="BR110" s="41"/>
    </row>
    <row r="111" spans="1:71" s="38" customFormat="1" ht="25.5">
      <c r="A111" s="37">
        <f>SUBTOTAL(3,C$5:$C111)</f>
        <v>107</v>
      </c>
      <c r="B111" s="112"/>
      <c r="C111" s="50" t="s">
        <v>565</v>
      </c>
      <c r="D111" s="36" t="s">
        <v>293</v>
      </c>
      <c r="E111" s="131" t="s">
        <v>566</v>
      </c>
      <c r="F111" s="50" t="s">
        <v>568</v>
      </c>
      <c r="G111" s="50"/>
      <c r="H111" s="50" t="s">
        <v>567</v>
      </c>
      <c r="I111" s="112" t="s">
        <v>504</v>
      </c>
      <c r="J111" s="112"/>
      <c r="K111" s="290"/>
      <c r="L111" s="112"/>
      <c r="M111" s="46"/>
      <c r="N111" s="144"/>
      <c r="O111" s="122"/>
      <c r="P111" s="153">
        <f t="shared" si="71"/>
        <v>0</v>
      </c>
      <c r="Q111" s="75"/>
      <c r="R111" s="75">
        <f t="shared" si="72"/>
        <v>0</v>
      </c>
      <c r="S111" s="127"/>
      <c r="T111" s="45"/>
      <c r="U111" s="127"/>
      <c r="V111" s="77"/>
      <c r="W111" s="126"/>
      <c r="X111" s="73"/>
      <c r="Y111" s="126"/>
      <c r="Z111" s="75"/>
      <c r="AA111" s="137"/>
      <c r="AB111" s="45"/>
      <c r="AC111" s="182"/>
      <c r="AD111" s="77"/>
      <c r="AE111" s="136"/>
      <c r="AF111" s="73">
        <f t="shared" si="73"/>
        <v>0</v>
      </c>
      <c r="AG111" s="167"/>
      <c r="AH111" s="78">
        <f t="shared" si="74"/>
        <v>0</v>
      </c>
      <c r="AI111" s="45"/>
      <c r="AJ111" s="45">
        <f t="shared" si="68"/>
        <v>0</v>
      </c>
      <c r="AK111" s="182"/>
      <c r="AL111" s="45">
        <f t="shared" si="70"/>
        <v>0</v>
      </c>
      <c r="AM111" s="102" t="s">
        <v>65</v>
      </c>
      <c r="AN111" s="73">
        <f t="shared" si="69"/>
        <v>0</v>
      </c>
      <c r="AO111" s="167"/>
      <c r="AP111" s="102">
        <v>0</v>
      </c>
      <c r="AQ111" s="45">
        <v>500000</v>
      </c>
      <c r="AR111" s="45">
        <f t="shared" si="45"/>
        <v>500000</v>
      </c>
      <c r="AS111" s="161">
        <v>42093</v>
      </c>
      <c r="AT111" s="45">
        <f t="shared" si="46"/>
        <v>0</v>
      </c>
      <c r="AU111" s="73">
        <v>500000</v>
      </c>
      <c r="AV111" s="73">
        <f t="shared" si="67"/>
        <v>500000</v>
      </c>
      <c r="AW111" s="95">
        <v>42093</v>
      </c>
      <c r="AX111" s="73">
        <f t="shared" si="53"/>
        <v>0</v>
      </c>
      <c r="AY111" s="45">
        <v>500000</v>
      </c>
      <c r="AZ111" s="45">
        <f t="shared" si="55"/>
        <v>500000</v>
      </c>
      <c r="BA111" s="125">
        <v>42093</v>
      </c>
      <c r="BB111" s="45">
        <f t="shared" si="56"/>
        <v>0</v>
      </c>
      <c r="BC111" s="126">
        <v>500000</v>
      </c>
      <c r="BD111" s="73">
        <f t="shared" si="47"/>
        <v>500000</v>
      </c>
      <c r="BE111" s="95">
        <v>42093</v>
      </c>
      <c r="BF111" s="73">
        <f t="shared" si="48"/>
        <v>0</v>
      </c>
      <c r="BG111" s="45">
        <v>500000</v>
      </c>
      <c r="BH111" s="76">
        <f t="shared" si="33"/>
        <v>500000</v>
      </c>
      <c r="BI111" s="94">
        <v>42093</v>
      </c>
      <c r="BJ111" s="45">
        <f t="shared" si="34"/>
        <v>0</v>
      </c>
      <c r="BK111" s="123">
        <v>500000</v>
      </c>
      <c r="BL111" s="45">
        <f t="shared" si="49"/>
        <v>500000</v>
      </c>
      <c r="BM111" s="94">
        <v>42093</v>
      </c>
      <c r="BN111" s="77">
        <f t="shared" si="50"/>
        <v>0</v>
      </c>
      <c r="BO111" s="83">
        <f>+N111+R111+V111+Z111+AD111+AH111+AL111+AP111+AT111+AX111+BB111+BF111+BJ111+BN111</f>
        <v>0</v>
      </c>
      <c r="BP111" s="120" t="s">
        <v>569</v>
      </c>
      <c r="BQ111" s="120" t="s">
        <v>1969</v>
      </c>
      <c r="BR111" s="46"/>
    </row>
    <row r="112" spans="1:71" s="38" customFormat="1" ht="25.5">
      <c r="A112" s="37">
        <f>SUBTOTAL(3,C$5:$C112)</f>
        <v>108</v>
      </c>
      <c r="B112" s="112"/>
      <c r="C112" s="50" t="s">
        <v>570</v>
      </c>
      <c r="D112" s="36" t="s">
        <v>293</v>
      </c>
      <c r="E112" s="131" t="s">
        <v>571</v>
      </c>
      <c r="F112" s="50" t="s">
        <v>573</v>
      </c>
      <c r="G112" s="50"/>
      <c r="H112" s="50" t="s">
        <v>572</v>
      </c>
      <c r="I112" s="112" t="s">
        <v>505</v>
      </c>
      <c r="J112" s="112"/>
      <c r="K112" s="290"/>
      <c r="L112" s="112"/>
      <c r="M112" s="46" t="s">
        <v>1977</v>
      </c>
      <c r="N112" s="139"/>
      <c r="O112" s="122"/>
      <c r="P112" s="153">
        <f t="shared" si="71"/>
        <v>0</v>
      </c>
      <c r="Q112" s="75"/>
      <c r="R112" s="75">
        <f t="shared" si="72"/>
        <v>0</v>
      </c>
      <c r="S112" s="127"/>
      <c r="T112" s="45"/>
      <c r="U112" s="127"/>
      <c r="V112" s="77"/>
      <c r="W112" s="81"/>
      <c r="X112" s="73"/>
      <c r="Y112" s="81"/>
      <c r="Z112" s="75"/>
      <c r="AA112" s="166"/>
      <c r="AB112" s="45"/>
      <c r="AC112" s="80"/>
      <c r="AD112" s="77"/>
      <c r="AE112" s="136"/>
      <c r="AF112" s="73">
        <f t="shared" si="73"/>
        <v>0</v>
      </c>
      <c r="AG112" s="167"/>
      <c r="AH112" s="78">
        <f t="shared" si="74"/>
        <v>0</v>
      </c>
      <c r="AI112" s="76"/>
      <c r="AJ112" s="45">
        <f t="shared" si="68"/>
        <v>0</v>
      </c>
      <c r="AK112" s="80"/>
      <c r="AL112" s="76">
        <f t="shared" si="70"/>
        <v>0</v>
      </c>
      <c r="AM112" s="72"/>
      <c r="AN112" s="72">
        <f t="shared" si="69"/>
        <v>0</v>
      </c>
      <c r="AO112" s="168"/>
      <c r="AP112" s="72">
        <f t="shared" ref="AP112:AP164" si="75">AM112-AN112</f>
        <v>0</v>
      </c>
      <c r="AQ112" s="76" t="s">
        <v>65</v>
      </c>
      <c r="AR112" s="76">
        <f t="shared" si="45"/>
        <v>0</v>
      </c>
      <c r="AS112" s="82"/>
      <c r="AT112" s="76"/>
      <c r="AU112" s="72">
        <v>600000</v>
      </c>
      <c r="AV112" s="72">
        <f t="shared" si="67"/>
        <v>600000</v>
      </c>
      <c r="AW112" s="95">
        <v>41935</v>
      </c>
      <c r="AX112" s="72">
        <f t="shared" si="53"/>
        <v>0</v>
      </c>
      <c r="AY112" s="76">
        <v>600000</v>
      </c>
      <c r="AZ112" s="76">
        <f t="shared" si="55"/>
        <v>600000</v>
      </c>
      <c r="BA112" s="125">
        <v>41963</v>
      </c>
      <c r="BB112" s="76">
        <f t="shared" si="56"/>
        <v>0</v>
      </c>
      <c r="BC112" s="72">
        <v>600000</v>
      </c>
      <c r="BD112" s="72">
        <f t="shared" si="47"/>
        <v>600000</v>
      </c>
      <c r="BE112" s="129">
        <v>41990</v>
      </c>
      <c r="BF112" s="72">
        <f t="shared" si="48"/>
        <v>0</v>
      </c>
      <c r="BG112" s="76">
        <v>600000</v>
      </c>
      <c r="BH112" s="76">
        <f t="shared" si="33"/>
        <v>600000</v>
      </c>
      <c r="BI112" s="94">
        <v>42012</v>
      </c>
      <c r="BJ112" s="76">
        <f t="shared" si="34"/>
        <v>0</v>
      </c>
      <c r="BK112" s="123">
        <v>600000</v>
      </c>
      <c r="BL112" s="45">
        <f t="shared" si="49"/>
        <v>600000</v>
      </c>
      <c r="BM112" s="94">
        <v>42012</v>
      </c>
      <c r="BN112" s="77">
        <f t="shared" si="50"/>
        <v>0</v>
      </c>
      <c r="BO112" s="83">
        <f t="shared" si="51"/>
        <v>0</v>
      </c>
      <c r="BP112" s="120" t="s">
        <v>530</v>
      </c>
      <c r="BQ112" s="120" t="s">
        <v>1969</v>
      </c>
      <c r="BR112" s="46"/>
    </row>
    <row r="113" spans="1:72" s="38" customFormat="1" ht="25.5">
      <c r="A113" s="37">
        <f>SUBTOTAL(3,C$5:$C113)</f>
        <v>109</v>
      </c>
      <c r="B113" s="112"/>
      <c r="C113" s="89" t="s">
        <v>2670</v>
      </c>
      <c r="D113" s="1" t="s">
        <v>410</v>
      </c>
      <c r="E113" s="133" t="s">
        <v>574</v>
      </c>
      <c r="F113" s="89" t="s">
        <v>576</v>
      </c>
      <c r="G113" s="50"/>
      <c r="H113" s="89" t="s">
        <v>575</v>
      </c>
      <c r="I113" s="112" t="s">
        <v>650</v>
      </c>
      <c r="J113" s="112"/>
      <c r="K113" s="290"/>
      <c r="L113" s="112"/>
      <c r="M113" s="1" t="s">
        <v>2486</v>
      </c>
      <c r="N113" s="139"/>
      <c r="O113" s="122"/>
      <c r="P113" s="153">
        <f t="shared" si="71"/>
        <v>0</v>
      </c>
      <c r="Q113" s="75"/>
      <c r="R113" s="75">
        <f t="shared" si="72"/>
        <v>0</v>
      </c>
      <c r="S113" s="45"/>
      <c r="T113" s="45"/>
      <c r="U113" s="127"/>
      <c r="V113" s="77"/>
      <c r="W113" s="72"/>
      <c r="X113" s="73"/>
      <c r="Y113" s="81"/>
      <c r="Z113" s="75"/>
      <c r="AA113" s="166"/>
      <c r="AB113" s="45"/>
      <c r="AC113" s="80"/>
      <c r="AD113" s="77"/>
      <c r="AE113" s="136"/>
      <c r="AF113" s="73">
        <f t="shared" si="73"/>
        <v>0</v>
      </c>
      <c r="AG113" s="167"/>
      <c r="AH113" s="78">
        <f t="shared" si="74"/>
        <v>0</v>
      </c>
      <c r="AI113" s="76"/>
      <c r="AJ113" s="45">
        <f t="shared" si="68"/>
        <v>0</v>
      </c>
      <c r="AK113" s="80"/>
      <c r="AL113" s="76">
        <f t="shared" si="70"/>
        <v>0</v>
      </c>
      <c r="AM113" s="72"/>
      <c r="AN113" s="72">
        <f t="shared" si="69"/>
        <v>0</v>
      </c>
      <c r="AO113" s="168"/>
      <c r="AP113" s="72">
        <f t="shared" si="75"/>
        <v>0</v>
      </c>
      <c r="AQ113" s="76" t="s">
        <v>65</v>
      </c>
      <c r="AR113" s="76">
        <f t="shared" si="45"/>
        <v>0</v>
      </c>
      <c r="AS113" s="82"/>
      <c r="AT113" s="76"/>
      <c r="AU113" s="72">
        <v>400000</v>
      </c>
      <c r="AV113" s="72">
        <f t="shared" si="67"/>
        <v>400000</v>
      </c>
      <c r="AW113" s="95">
        <v>41974</v>
      </c>
      <c r="AX113" s="72">
        <f t="shared" si="53"/>
        <v>0</v>
      </c>
      <c r="AY113" s="76">
        <v>400000</v>
      </c>
      <c r="AZ113" s="76">
        <f t="shared" si="55"/>
        <v>400000</v>
      </c>
      <c r="BA113" s="125">
        <v>41974</v>
      </c>
      <c r="BB113" s="76">
        <f t="shared" si="56"/>
        <v>0</v>
      </c>
      <c r="BC113" s="72">
        <v>400000</v>
      </c>
      <c r="BD113" s="72">
        <f t="shared" si="47"/>
        <v>400000</v>
      </c>
      <c r="BE113" s="129">
        <v>42048</v>
      </c>
      <c r="BF113" s="72">
        <f t="shared" si="48"/>
        <v>0</v>
      </c>
      <c r="BG113" s="76">
        <v>400000</v>
      </c>
      <c r="BH113" s="76">
        <f t="shared" si="33"/>
        <v>400000</v>
      </c>
      <c r="BI113" s="94">
        <v>42048</v>
      </c>
      <c r="BJ113" s="76">
        <f t="shared" si="34"/>
        <v>0</v>
      </c>
      <c r="BK113" s="123">
        <v>400000</v>
      </c>
      <c r="BL113" s="45">
        <f t="shared" si="49"/>
        <v>400000</v>
      </c>
      <c r="BM113" s="94">
        <v>42048</v>
      </c>
      <c r="BN113" s="77">
        <f t="shared" si="50"/>
        <v>0</v>
      </c>
      <c r="BO113" s="83">
        <f t="shared" si="51"/>
        <v>0</v>
      </c>
      <c r="BP113" s="120" t="s">
        <v>523</v>
      </c>
      <c r="BQ113" s="120" t="s">
        <v>1970</v>
      </c>
      <c r="BR113" s="46" t="s">
        <v>1779</v>
      </c>
    </row>
    <row r="114" spans="1:72" s="38" customFormat="1" ht="25.5">
      <c r="A114" s="37">
        <f>SUBTOTAL(3,C$5:$C114)</f>
        <v>110</v>
      </c>
      <c r="B114" s="112"/>
      <c r="C114" s="89" t="s">
        <v>577</v>
      </c>
      <c r="D114" s="114" t="s">
        <v>12</v>
      </c>
      <c r="E114" s="133" t="s">
        <v>578</v>
      </c>
      <c r="F114" s="89" t="s">
        <v>579</v>
      </c>
      <c r="G114" s="50"/>
      <c r="H114" s="89" t="s">
        <v>580</v>
      </c>
      <c r="I114" s="112" t="s">
        <v>506</v>
      </c>
      <c r="J114" s="170" t="s">
        <v>581</v>
      </c>
      <c r="K114" s="332"/>
      <c r="L114" s="170"/>
      <c r="M114" s="1"/>
      <c r="N114" s="139"/>
      <c r="O114" s="122"/>
      <c r="P114" s="153">
        <f t="shared" si="71"/>
        <v>0</v>
      </c>
      <c r="Q114" s="75"/>
      <c r="R114" s="75">
        <f t="shared" si="72"/>
        <v>0</v>
      </c>
      <c r="S114" s="127"/>
      <c r="T114" s="45"/>
      <c r="U114" s="127"/>
      <c r="V114" s="77"/>
      <c r="W114" s="81"/>
      <c r="X114" s="73"/>
      <c r="Y114" s="81"/>
      <c r="Z114" s="75"/>
      <c r="AA114" s="166"/>
      <c r="AB114" s="45"/>
      <c r="AC114" s="80"/>
      <c r="AD114" s="77"/>
      <c r="AE114" s="136"/>
      <c r="AF114" s="73">
        <f t="shared" si="73"/>
        <v>0</v>
      </c>
      <c r="AG114" s="167"/>
      <c r="AH114" s="78">
        <f t="shared" si="74"/>
        <v>0</v>
      </c>
      <c r="AI114" s="76"/>
      <c r="AJ114" s="45">
        <f t="shared" si="68"/>
        <v>0</v>
      </c>
      <c r="AK114" s="80"/>
      <c r="AL114" s="76">
        <f t="shared" si="70"/>
        <v>0</v>
      </c>
      <c r="AM114" s="72"/>
      <c r="AN114" s="72">
        <f t="shared" si="69"/>
        <v>0</v>
      </c>
      <c r="AO114" s="168"/>
      <c r="AP114" s="72">
        <f t="shared" si="75"/>
        <v>0</v>
      </c>
      <c r="AQ114" s="76" t="s">
        <v>65</v>
      </c>
      <c r="AR114" s="76">
        <f t="shared" si="45"/>
        <v>0</v>
      </c>
      <c r="AS114" s="82"/>
      <c r="AT114" s="76"/>
      <c r="AU114" s="72">
        <v>300000</v>
      </c>
      <c r="AV114" s="72">
        <f t="shared" si="67"/>
        <v>300000</v>
      </c>
      <c r="AW114" s="95">
        <v>41983</v>
      </c>
      <c r="AX114" s="72">
        <f t="shared" si="53"/>
        <v>0</v>
      </c>
      <c r="AY114" s="76">
        <v>300000</v>
      </c>
      <c r="AZ114" s="76">
        <f t="shared" si="55"/>
        <v>300000</v>
      </c>
      <c r="BA114" s="125">
        <v>41983</v>
      </c>
      <c r="BB114" s="76">
        <f t="shared" si="56"/>
        <v>0</v>
      </c>
      <c r="BC114" s="72">
        <v>300000</v>
      </c>
      <c r="BD114" s="72">
        <f t="shared" si="47"/>
        <v>300000</v>
      </c>
      <c r="BE114" s="129">
        <v>41983</v>
      </c>
      <c r="BF114" s="72">
        <f t="shared" si="48"/>
        <v>0</v>
      </c>
      <c r="BG114" s="76">
        <v>300000</v>
      </c>
      <c r="BH114" s="76">
        <f t="shared" si="33"/>
        <v>300000</v>
      </c>
      <c r="BI114" s="94">
        <v>42025</v>
      </c>
      <c r="BJ114" s="76">
        <f t="shared" si="34"/>
        <v>0</v>
      </c>
      <c r="BK114" s="123">
        <v>300000</v>
      </c>
      <c r="BL114" s="45">
        <f t="shared" si="49"/>
        <v>300000</v>
      </c>
      <c r="BM114" s="94">
        <v>42025</v>
      </c>
      <c r="BN114" s="77">
        <f t="shared" si="50"/>
        <v>0</v>
      </c>
      <c r="BO114" s="83">
        <f t="shared" si="51"/>
        <v>0</v>
      </c>
      <c r="BP114" s="120" t="s">
        <v>582</v>
      </c>
      <c r="BQ114" s="120" t="s">
        <v>1969</v>
      </c>
      <c r="BR114" s="46"/>
    </row>
    <row r="115" spans="1:72" s="38" customFormat="1" ht="25.5">
      <c r="A115" s="37">
        <f>SUBTOTAL(3,C$5:$C115)</f>
        <v>111</v>
      </c>
      <c r="B115" s="112"/>
      <c r="C115" s="50" t="s">
        <v>583</v>
      </c>
      <c r="D115" s="1" t="s">
        <v>410</v>
      </c>
      <c r="E115" s="131" t="s">
        <v>584</v>
      </c>
      <c r="F115" s="50" t="s">
        <v>585</v>
      </c>
      <c r="G115" s="50"/>
      <c r="H115" s="50" t="s">
        <v>586</v>
      </c>
      <c r="I115" s="112" t="s">
        <v>507</v>
      </c>
      <c r="J115" s="169" t="s">
        <v>587</v>
      </c>
      <c r="K115" s="331"/>
      <c r="L115" s="169"/>
      <c r="M115" s="46"/>
      <c r="N115" s="144"/>
      <c r="O115" s="122"/>
      <c r="P115" s="153">
        <f t="shared" si="71"/>
        <v>0</v>
      </c>
      <c r="Q115" s="75"/>
      <c r="R115" s="75">
        <f t="shared" si="72"/>
        <v>0</v>
      </c>
      <c r="S115" s="127"/>
      <c r="T115" s="45"/>
      <c r="U115" s="127"/>
      <c r="V115" s="77"/>
      <c r="W115" s="126"/>
      <c r="X115" s="73"/>
      <c r="Y115" s="126"/>
      <c r="Z115" s="75"/>
      <c r="AA115" s="137"/>
      <c r="AB115" s="45"/>
      <c r="AC115" s="182"/>
      <c r="AD115" s="77"/>
      <c r="AE115" s="136"/>
      <c r="AF115" s="73">
        <f t="shared" si="73"/>
        <v>0</v>
      </c>
      <c r="AG115" s="167"/>
      <c r="AH115" s="78">
        <f t="shared" si="74"/>
        <v>0</v>
      </c>
      <c r="AI115" s="45"/>
      <c r="AJ115" s="45">
        <f t="shared" si="68"/>
        <v>0</v>
      </c>
      <c r="AK115" s="182"/>
      <c r="AL115" s="45">
        <f t="shared" si="70"/>
        <v>0</v>
      </c>
      <c r="AM115" s="73"/>
      <c r="AN115" s="73">
        <f t="shared" si="69"/>
        <v>0</v>
      </c>
      <c r="AO115" s="167"/>
      <c r="AP115" s="73"/>
      <c r="AQ115" s="45" t="s">
        <v>65</v>
      </c>
      <c r="AR115" s="45">
        <f t="shared" si="45"/>
        <v>0</v>
      </c>
      <c r="AS115" s="127"/>
      <c r="AT115" s="45"/>
      <c r="AU115" s="73">
        <v>400000</v>
      </c>
      <c r="AV115" s="73">
        <f t="shared" si="67"/>
        <v>400000</v>
      </c>
      <c r="AW115" s="95">
        <v>41930</v>
      </c>
      <c r="AX115" s="73">
        <f t="shared" si="53"/>
        <v>0</v>
      </c>
      <c r="AY115" s="45">
        <v>400000</v>
      </c>
      <c r="AZ115" s="45">
        <f t="shared" si="55"/>
        <v>400000</v>
      </c>
      <c r="BA115" s="125">
        <v>42010</v>
      </c>
      <c r="BB115" s="45">
        <f t="shared" si="56"/>
        <v>0</v>
      </c>
      <c r="BC115" s="73">
        <v>400000</v>
      </c>
      <c r="BD115" s="73">
        <f t="shared" si="47"/>
        <v>400000</v>
      </c>
      <c r="BE115" s="95">
        <v>42010</v>
      </c>
      <c r="BF115" s="73">
        <f t="shared" si="48"/>
        <v>0</v>
      </c>
      <c r="BG115" s="45">
        <v>400000</v>
      </c>
      <c r="BH115" s="76">
        <f t="shared" si="33"/>
        <v>400000</v>
      </c>
      <c r="BI115" s="94">
        <v>42010</v>
      </c>
      <c r="BJ115" s="45">
        <f t="shared" si="34"/>
        <v>0</v>
      </c>
      <c r="BK115" s="123">
        <v>400000</v>
      </c>
      <c r="BL115" s="45">
        <f t="shared" si="49"/>
        <v>400000</v>
      </c>
      <c r="BM115" s="94">
        <v>42010</v>
      </c>
      <c r="BN115" s="77">
        <f t="shared" si="50"/>
        <v>0</v>
      </c>
      <c r="BO115" s="83">
        <f t="shared" si="51"/>
        <v>0</v>
      </c>
      <c r="BP115" s="120" t="s">
        <v>482</v>
      </c>
      <c r="BQ115" s="120" t="s">
        <v>1970</v>
      </c>
      <c r="BR115" s="46"/>
    </row>
    <row r="116" spans="1:72" s="38" customFormat="1" ht="25.5">
      <c r="A116" s="37">
        <f>SUBTOTAL(3,C$5:$C116)</f>
        <v>112</v>
      </c>
      <c r="B116" s="112"/>
      <c r="C116" s="50" t="s">
        <v>1981</v>
      </c>
      <c r="D116" s="1" t="s">
        <v>787</v>
      </c>
      <c r="E116" s="131" t="s">
        <v>1982</v>
      </c>
      <c r="F116" s="50"/>
      <c r="G116" s="50"/>
      <c r="H116" s="50"/>
      <c r="I116" s="112"/>
      <c r="J116" s="169"/>
      <c r="K116" s="331"/>
      <c r="L116" s="169"/>
      <c r="M116" s="46"/>
      <c r="N116" s="144"/>
      <c r="O116" s="122"/>
      <c r="P116" s="153">
        <f t="shared" si="71"/>
        <v>0</v>
      </c>
      <c r="Q116" s="75"/>
      <c r="R116" s="75">
        <f t="shared" si="72"/>
        <v>0</v>
      </c>
      <c r="S116" s="127"/>
      <c r="T116" s="45"/>
      <c r="U116" s="127"/>
      <c r="V116" s="77"/>
      <c r="W116" s="126"/>
      <c r="X116" s="73"/>
      <c r="Y116" s="126"/>
      <c r="Z116" s="75"/>
      <c r="AA116" s="137"/>
      <c r="AB116" s="45"/>
      <c r="AC116" s="182"/>
      <c r="AD116" s="77"/>
      <c r="AE116" s="136"/>
      <c r="AF116" s="73"/>
      <c r="AG116" s="167"/>
      <c r="AH116" s="78"/>
      <c r="AI116" s="45"/>
      <c r="AJ116" s="45"/>
      <c r="AK116" s="182"/>
      <c r="AL116" s="45"/>
      <c r="AM116" s="73"/>
      <c r="AN116" s="73"/>
      <c r="AO116" s="167"/>
      <c r="AP116" s="73"/>
      <c r="AQ116" s="45"/>
      <c r="AR116" s="45"/>
      <c r="AS116" s="127"/>
      <c r="AT116" s="45"/>
      <c r="AU116" s="73"/>
      <c r="AV116" s="73"/>
      <c r="AW116" s="95"/>
      <c r="AX116" s="73"/>
      <c r="AY116" s="45">
        <v>200000</v>
      </c>
      <c r="AZ116" s="45">
        <f t="shared" si="55"/>
        <v>200000</v>
      </c>
      <c r="BA116" s="125">
        <v>42010</v>
      </c>
      <c r="BB116" s="45">
        <f t="shared" si="56"/>
        <v>0</v>
      </c>
      <c r="BC116" s="73">
        <v>200000</v>
      </c>
      <c r="BD116" s="73">
        <f t="shared" si="47"/>
        <v>200000</v>
      </c>
      <c r="BE116" s="95">
        <v>42010</v>
      </c>
      <c r="BF116" s="73">
        <f t="shared" si="48"/>
        <v>0</v>
      </c>
      <c r="BG116" s="45">
        <v>200000</v>
      </c>
      <c r="BH116" s="76">
        <f t="shared" si="33"/>
        <v>200000</v>
      </c>
      <c r="BI116" s="94">
        <v>42010</v>
      </c>
      <c r="BJ116" s="45">
        <f t="shared" si="34"/>
        <v>0</v>
      </c>
      <c r="BK116" s="45" t="s">
        <v>65</v>
      </c>
      <c r="BL116" s="45"/>
      <c r="BM116" s="94"/>
      <c r="BN116" s="77">
        <v>0</v>
      </c>
      <c r="BO116" s="83">
        <f t="shared" si="51"/>
        <v>0</v>
      </c>
      <c r="BP116" s="120" t="s">
        <v>716</v>
      </c>
      <c r="BQ116" s="120"/>
      <c r="BR116" s="46"/>
    </row>
    <row r="117" spans="1:72" s="38" customFormat="1" ht="25.5">
      <c r="A117" s="37">
        <f>SUBTOTAL(3,C$5:$C117)</f>
        <v>113</v>
      </c>
      <c r="B117" s="112"/>
      <c r="C117" s="89" t="s">
        <v>588</v>
      </c>
      <c r="D117" s="114" t="s">
        <v>12</v>
      </c>
      <c r="E117" s="133" t="s">
        <v>589</v>
      </c>
      <c r="F117" s="89" t="s">
        <v>590</v>
      </c>
      <c r="G117" s="50"/>
      <c r="H117" s="89" t="s">
        <v>591</v>
      </c>
      <c r="I117" s="112" t="s">
        <v>508</v>
      </c>
      <c r="J117" s="170" t="s">
        <v>592</v>
      </c>
      <c r="K117" s="332"/>
      <c r="L117" s="170"/>
      <c r="M117" s="1"/>
      <c r="N117" s="139"/>
      <c r="O117" s="122"/>
      <c r="P117" s="153">
        <f t="shared" si="71"/>
        <v>0</v>
      </c>
      <c r="Q117" s="75"/>
      <c r="R117" s="75">
        <f t="shared" si="72"/>
        <v>0</v>
      </c>
      <c r="S117" s="127"/>
      <c r="T117" s="45"/>
      <c r="U117" s="127"/>
      <c r="V117" s="77"/>
      <c r="W117" s="81"/>
      <c r="X117" s="73"/>
      <c r="Y117" s="81"/>
      <c r="Z117" s="75"/>
      <c r="AA117" s="166"/>
      <c r="AB117" s="45"/>
      <c r="AC117" s="80"/>
      <c r="AD117" s="77"/>
      <c r="AE117" s="136"/>
      <c r="AF117" s="73">
        <f t="shared" si="73"/>
        <v>0</v>
      </c>
      <c r="AG117" s="167"/>
      <c r="AH117" s="78">
        <f t="shared" si="74"/>
        <v>0</v>
      </c>
      <c r="AI117" s="76"/>
      <c r="AJ117" s="45">
        <f t="shared" si="68"/>
        <v>0</v>
      </c>
      <c r="AK117" s="80"/>
      <c r="AL117" s="76">
        <f t="shared" si="70"/>
        <v>0</v>
      </c>
      <c r="AM117" s="72"/>
      <c r="AN117" s="72">
        <f t="shared" si="69"/>
        <v>0</v>
      </c>
      <c r="AO117" s="168"/>
      <c r="AP117" s="72">
        <f t="shared" si="75"/>
        <v>0</v>
      </c>
      <c r="AQ117" s="76" t="s">
        <v>65</v>
      </c>
      <c r="AR117" s="76">
        <f t="shared" si="45"/>
        <v>0</v>
      </c>
      <c r="AS117" s="82"/>
      <c r="AT117" s="76"/>
      <c r="AU117" s="72">
        <v>300000</v>
      </c>
      <c r="AV117" s="72">
        <f t="shared" si="67"/>
        <v>300000</v>
      </c>
      <c r="AW117" s="95" t="s">
        <v>2245</v>
      </c>
      <c r="AX117" s="72">
        <f t="shared" si="53"/>
        <v>0</v>
      </c>
      <c r="AY117" s="76">
        <v>300000</v>
      </c>
      <c r="AZ117" s="76">
        <f t="shared" si="55"/>
        <v>300000</v>
      </c>
      <c r="BA117" s="125" t="s">
        <v>2245</v>
      </c>
      <c r="BB117" s="76">
        <f t="shared" si="56"/>
        <v>0</v>
      </c>
      <c r="BC117" s="72">
        <v>300000</v>
      </c>
      <c r="BD117" s="72">
        <f t="shared" si="47"/>
        <v>300000</v>
      </c>
      <c r="BE117" s="129" t="s">
        <v>2245</v>
      </c>
      <c r="BF117" s="72">
        <f t="shared" si="48"/>
        <v>0</v>
      </c>
      <c r="BG117" s="76">
        <v>300000</v>
      </c>
      <c r="BH117" s="76">
        <f t="shared" si="33"/>
        <v>300000</v>
      </c>
      <c r="BI117" s="94" t="s">
        <v>2245</v>
      </c>
      <c r="BJ117" s="76">
        <f t="shared" si="34"/>
        <v>0</v>
      </c>
      <c r="BK117" s="123">
        <v>300000</v>
      </c>
      <c r="BL117" s="45">
        <f t="shared" si="49"/>
        <v>300000</v>
      </c>
      <c r="BM117" s="94" t="s">
        <v>2245</v>
      </c>
      <c r="BN117" s="77">
        <f t="shared" si="50"/>
        <v>0</v>
      </c>
      <c r="BO117" s="83">
        <f t="shared" si="51"/>
        <v>0</v>
      </c>
      <c r="BP117" s="120" t="s">
        <v>582</v>
      </c>
      <c r="BQ117" s="120" t="s">
        <v>1969</v>
      </c>
      <c r="BR117" s="46"/>
    </row>
    <row r="118" spans="1:72" s="3" customFormat="1" ht="25.5">
      <c r="A118" s="84">
        <f>SUBTOTAL(3,C$5:$C118)</f>
        <v>114</v>
      </c>
      <c r="B118" s="179"/>
      <c r="C118" s="89" t="s">
        <v>597</v>
      </c>
      <c r="D118" s="37" t="s">
        <v>1412</v>
      </c>
      <c r="E118" s="133" t="s">
        <v>593</v>
      </c>
      <c r="F118" s="292" t="s">
        <v>594</v>
      </c>
      <c r="G118" s="52"/>
      <c r="H118" s="292" t="s">
        <v>595</v>
      </c>
      <c r="I118" s="174" t="s">
        <v>509</v>
      </c>
      <c r="J118" s="175" t="s">
        <v>596</v>
      </c>
      <c r="K118" s="335"/>
      <c r="L118" s="175"/>
      <c r="M118" s="35"/>
      <c r="N118" s="139"/>
      <c r="O118" s="122"/>
      <c r="P118" s="153">
        <f t="shared" si="71"/>
        <v>0</v>
      </c>
      <c r="Q118" s="75"/>
      <c r="R118" s="75">
        <f t="shared" si="72"/>
        <v>0</v>
      </c>
      <c r="S118" s="127"/>
      <c r="T118" s="45"/>
      <c r="U118" s="127"/>
      <c r="V118" s="77"/>
      <c r="W118" s="81"/>
      <c r="X118" s="73"/>
      <c r="Y118" s="81"/>
      <c r="Z118" s="75"/>
      <c r="AA118" s="82"/>
      <c r="AB118" s="45"/>
      <c r="AC118" s="82"/>
      <c r="AD118" s="77"/>
      <c r="AE118" s="126"/>
      <c r="AF118" s="73">
        <f t="shared" si="73"/>
        <v>0</v>
      </c>
      <c r="AG118" s="126"/>
      <c r="AH118" s="78">
        <f t="shared" si="74"/>
        <v>0</v>
      </c>
      <c r="AI118" s="76"/>
      <c r="AJ118" s="45">
        <f t="shared" si="68"/>
        <v>0</v>
      </c>
      <c r="AK118" s="234"/>
      <c r="AL118" s="76">
        <f t="shared" si="70"/>
        <v>0</v>
      </c>
      <c r="AM118" s="72" t="s">
        <v>65</v>
      </c>
      <c r="AN118" s="72">
        <f t="shared" si="69"/>
        <v>0</v>
      </c>
      <c r="AO118" s="79"/>
      <c r="AP118" s="72"/>
      <c r="AQ118" s="76">
        <v>400000</v>
      </c>
      <c r="AR118" s="76">
        <f t="shared" si="45"/>
        <v>400000</v>
      </c>
      <c r="AS118" s="87">
        <v>41981</v>
      </c>
      <c r="AT118" s="76">
        <f t="shared" si="46"/>
        <v>0</v>
      </c>
      <c r="AU118" s="72">
        <v>400000</v>
      </c>
      <c r="AV118" s="72">
        <f t="shared" si="67"/>
        <v>400000</v>
      </c>
      <c r="AW118" s="95">
        <v>41981</v>
      </c>
      <c r="AX118" s="72">
        <f t="shared" si="53"/>
        <v>0</v>
      </c>
      <c r="AY118" s="76">
        <v>400000</v>
      </c>
      <c r="AZ118" s="76">
        <f t="shared" si="55"/>
        <v>400000</v>
      </c>
      <c r="BA118" s="125">
        <v>41981</v>
      </c>
      <c r="BB118" s="76">
        <f t="shared" si="56"/>
        <v>0</v>
      </c>
      <c r="BC118" s="81">
        <v>400000</v>
      </c>
      <c r="BD118" s="72">
        <f t="shared" si="47"/>
        <v>400000</v>
      </c>
      <c r="BE118" s="129">
        <v>41981</v>
      </c>
      <c r="BF118" s="72">
        <f t="shared" si="48"/>
        <v>0</v>
      </c>
      <c r="BG118" s="76">
        <v>400000</v>
      </c>
      <c r="BH118" s="76">
        <f t="shared" si="33"/>
        <v>400000</v>
      </c>
      <c r="BI118" s="94">
        <v>42114</v>
      </c>
      <c r="BJ118" s="76">
        <f t="shared" si="34"/>
        <v>0</v>
      </c>
      <c r="BK118" s="123">
        <v>400000</v>
      </c>
      <c r="BL118" s="45">
        <f t="shared" si="49"/>
        <v>400000</v>
      </c>
      <c r="BM118" s="94">
        <v>42114</v>
      </c>
      <c r="BN118" s="77">
        <f t="shared" si="50"/>
        <v>0</v>
      </c>
      <c r="BO118" s="83">
        <f t="shared" si="51"/>
        <v>0</v>
      </c>
      <c r="BP118" s="120" t="s">
        <v>569</v>
      </c>
      <c r="BQ118" s="120" t="s">
        <v>1970</v>
      </c>
      <c r="BR118" s="70"/>
    </row>
    <row r="119" spans="1:72" s="3" customFormat="1" ht="25.5">
      <c r="A119" s="84">
        <f>SUBTOTAL(3,C$5:$C119)</f>
        <v>115</v>
      </c>
      <c r="B119" s="179"/>
      <c r="C119" s="50" t="s">
        <v>598</v>
      </c>
      <c r="D119" s="37" t="s">
        <v>1412</v>
      </c>
      <c r="E119" s="131" t="s">
        <v>599</v>
      </c>
      <c r="F119" s="50" t="s">
        <v>600</v>
      </c>
      <c r="G119" s="120"/>
      <c r="H119" s="50" t="s">
        <v>601</v>
      </c>
      <c r="I119" s="112" t="s">
        <v>510</v>
      </c>
      <c r="J119" s="112"/>
      <c r="K119" s="290"/>
      <c r="L119" s="112"/>
      <c r="M119" s="46" t="s">
        <v>1977</v>
      </c>
      <c r="N119" s="144"/>
      <c r="O119" s="122"/>
      <c r="P119" s="153">
        <f t="shared" si="71"/>
        <v>0</v>
      </c>
      <c r="Q119" s="75"/>
      <c r="R119" s="75">
        <f t="shared" si="72"/>
        <v>0</v>
      </c>
      <c r="S119" s="127"/>
      <c r="T119" s="45"/>
      <c r="U119" s="127"/>
      <c r="V119" s="77"/>
      <c r="W119" s="126"/>
      <c r="X119" s="73"/>
      <c r="Y119" s="126"/>
      <c r="Z119" s="75"/>
      <c r="AA119" s="127"/>
      <c r="AB119" s="45"/>
      <c r="AC119" s="127"/>
      <c r="AD119" s="77"/>
      <c r="AE119" s="126"/>
      <c r="AF119" s="73">
        <f t="shared" si="73"/>
        <v>0</v>
      </c>
      <c r="AG119" s="126"/>
      <c r="AH119" s="78">
        <f t="shared" si="74"/>
        <v>0</v>
      </c>
      <c r="AI119" s="45"/>
      <c r="AJ119" s="45">
        <f t="shared" si="68"/>
        <v>0</v>
      </c>
      <c r="AK119" s="234"/>
      <c r="AL119" s="45">
        <f t="shared" si="70"/>
        <v>0</v>
      </c>
      <c r="AM119" s="73" t="s">
        <v>65</v>
      </c>
      <c r="AN119" s="73">
        <f t="shared" si="69"/>
        <v>0</v>
      </c>
      <c r="AO119" s="124"/>
      <c r="AP119" s="73"/>
      <c r="AQ119" s="45">
        <v>500000</v>
      </c>
      <c r="AR119" s="45">
        <f t="shared" si="45"/>
        <v>500000</v>
      </c>
      <c r="AS119" s="125">
        <v>41930</v>
      </c>
      <c r="AT119" s="45">
        <f t="shared" si="46"/>
        <v>0</v>
      </c>
      <c r="AU119" s="73">
        <v>500000</v>
      </c>
      <c r="AV119" s="73">
        <f t="shared" si="67"/>
        <v>500000</v>
      </c>
      <c r="AW119" s="95">
        <v>41930</v>
      </c>
      <c r="AX119" s="73">
        <f t="shared" si="53"/>
        <v>0</v>
      </c>
      <c r="AY119" s="45">
        <v>500000</v>
      </c>
      <c r="AZ119" s="45">
        <f t="shared" si="55"/>
        <v>500000</v>
      </c>
      <c r="BA119" s="125">
        <v>42018</v>
      </c>
      <c r="BB119" s="45">
        <f t="shared" si="56"/>
        <v>0</v>
      </c>
      <c r="BC119" s="73">
        <v>500000</v>
      </c>
      <c r="BD119" s="73">
        <f t="shared" si="47"/>
        <v>500000</v>
      </c>
      <c r="BE119" s="95">
        <v>42018</v>
      </c>
      <c r="BF119" s="73">
        <f t="shared" si="48"/>
        <v>0</v>
      </c>
      <c r="BG119" s="45">
        <v>500000</v>
      </c>
      <c r="BH119" s="76">
        <f t="shared" si="33"/>
        <v>500000</v>
      </c>
      <c r="BI119" s="94">
        <v>42018</v>
      </c>
      <c r="BJ119" s="45">
        <f t="shared" si="34"/>
        <v>0</v>
      </c>
      <c r="BK119" s="123">
        <v>500000</v>
      </c>
      <c r="BL119" s="45">
        <f t="shared" si="49"/>
        <v>500000</v>
      </c>
      <c r="BM119" s="94">
        <v>42018</v>
      </c>
      <c r="BN119" s="77">
        <f t="shared" si="50"/>
        <v>0</v>
      </c>
      <c r="BO119" s="83">
        <f t="shared" si="51"/>
        <v>0</v>
      </c>
      <c r="BP119" s="120" t="s">
        <v>483</v>
      </c>
      <c r="BQ119" s="120" t="s">
        <v>1970</v>
      </c>
      <c r="BR119" s="70"/>
    </row>
    <row r="120" spans="1:72" s="3" customFormat="1" ht="25.5">
      <c r="A120" s="84">
        <f>SUBTOTAL(3,C$5:$C120)</f>
        <v>116</v>
      </c>
      <c r="B120" s="179"/>
      <c r="C120" s="89" t="s">
        <v>602</v>
      </c>
      <c r="D120" s="36" t="s">
        <v>293</v>
      </c>
      <c r="E120" s="90" t="s">
        <v>603</v>
      </c>
      <c r="F120" s="89" t="s">
        <v>295</v>
      </c>
      <c r="G120" s="120"/>
      <c r="H120" s="89" t="s">
        <v>604</v>
      </c>
      <c r="I120" s="510" t="s">
        <v>2235</v>
      </c>
      <c r="J120" s="112"/>
      <c r="K120" s="290"/>
      <c r="L120" s="112"/>
      <c r="M120" s="1"/>
      <c r="N120" s="139"/>
      <c r="O120" s="122"/>
      <c r="P120" s="153">
        <f t="shared" si="71"/>
        <v>0</v>
      </c>
      <c r="Q120" s="75"/>
      <c r="R120" s="75">
        <f t="shared" si="72"/>
        <v>0</v>
      </c>
      <c r="S120" s="127"/>
      <c r="T120" s="45"/>
      <c r="U120" s="127"/>
      <c r="V120" s="77"/>
      <c r="W120" s="81"/>
      <c r="X120" s="73"/>
      <c r="Y120" s="81"/>
      <c r="Z120" s="75"/>
      <c r="AA120" s="82"/>
      <c r="AB120" s="45"/>
      <c r="AC120" s="82"/>
      <c r="AD120" s="77"/>
      <c r="AE120" s="126"/>
      <c r="AF120" s="73">
        <f t="shared" si="73"/>
        <v>0</v>
      </c>
      <c r="AG120" s="126"/>
      <c r="AH120" s="78">
        <f t="shared" si="74"/>
        <v>0</v>
      </c>
      <c r="AI120" s="76"/>
      <c r="AJ120" s="45">
        <f t="shared" si="68"/>
        <v>0</v>
      </c>
      <c r="AK120" s="234"/>
      <c r="AL120" s="76">
        <f t="shared" si="70"/>
        <v>0</v>
      </c>
      <c r="AM120" s="72">
        <v>400000</v>
      </c>
      <c r="AN120" s="72">
        <f t="shared" si="69"/>
        <v>400000</v>
      </c>
      <c r="AO120" s="79" t="s">
        <v>1494</v>
      </c>
      <c r="AP120" s="72">
        <f t="shared" si="75"/>
        <v>0</v>
      </c>
      <c r="AQ120" s="76">
        <v>400000</v>
      </c>
      <c r="AR120" s="76">
        <f t="shared" si="45"/>
        <v>400000</v>
      </c>
      <c r="AS120" s="82" t="s">
        <v>1494</v>
      </c>
      <c r="AT120" s="76">
        <f t="shared" si="46"/>
        <v>0</v>
      </c>
      <c r="AU120" s="72">
        <v>400000</v>
      </c>
      <c r="AV120" s="72">
        <f t="shared" si="67"/>
        <v>400000</v>
      </c>
      <c r="AW120" s="95" t="s">
        <v>1494</v>
      </c>
      <c r="AX120" s="72">
        <f t="shared" si="53"/>
        <v>0</v>
      </c>
      <c r="AY120" s="76">
        <v>400000</v>
      </c>
      <c r="AZ120" s="76">
        <f t="shared" si="55"/>
        <v>400000</v>
      </c>
      <c r="BA120" s="125" t="s">
        <v>2634</v>
      </c>
      <c r="BB120" s="76">
        <f t="shared" si="56"/>
        <v>0</v>
      </c>
      <c r="BC120" s="72">
        <v>400000</v>
      </c>
      <c r="BD120" s="72">
        <f t="shared" si="47"/>
        <v>400000</v>
      </c>
      <c r="BE120" s="95" t="s">
        <v>2634</v>
      </c>
      <c r="BF120" s="72">
        <f t="shared" si="48"/>
        <v>0</v>
      </c>
      <c r="BG120" s="76">
        <v>400000</v>
      </c>
      <c r="BH120" s="76">
        <f t="shared" si="33"/>
        <v>400000</v>
      </c>
      <c r="BI120" s="125" t="s">
        <v>2634</v>
      </c>
      <c r="BJ120" s="76">
        <f t="shared" si="34"/>
        <v>0</v>
      </c>
      <c r="BK120" s="123">
        <v>400000</v>
      </c>
      <c r="BL120" s="45">
        <f t="shared" si="49"/>
        <v>400000</v>
      </c>
      <c r="BM120" s="94" t="s">
        <v>2634</v>
      </c>
      <c r="BN120" s="77">
        <f t="shared" si="50"/>
        <v>0</v>
      </c>
      <c r="BO120" s="83">
        <f t="shared" si="51"/>
        <v>0</v>
      </c>
      <c r="BP120" s="120" t="s">
        <v>716</v>
      </c>
      <c r="BQ120" s="120" t="s">
        <v>1969</v>
      </c>
      <c r="BR120" s="70"/>
    </row>
    <row r="121" spans="1:72" s="60" customFormat="1" ht="25.5">
      <c r="A121" s="59">
        <f>SUBTOTAL(3,C$5:$C121)</f>
        <v>117</v>
      </c>
      <c r="B121" s="110" t="s">
        <v>1819</v>
      </c>
      <c r="C121" s="64" t="s">
        <v>605</v>
      </c>
      <c r="D121" s="114" t="s">
        <v>12</v>
      </c>
      <c r="E121" s="172" t="s">
        <v>606</v>
      </c>
      <c r="F121" s="64" t="s">
        <v>607</v>
      </c>
      <c r="G121" s="64"/>
      <c r="H121" s="64" t="s">
        <v>608</v>
      </c>
      <c r="I121" s="110" t="s">
        <v>511</v>
      </c>
      <c r="J121" s="110"/>
      <c r="K121" s="314"/>
      <c r="L121" s="110"/>
      <c r="M121" s="41"/>
      <c r="N121" s="140"/>
      <c r="O121" s="141"/>
      <c r="P121" s="153">
        <f t="shared" si="71"/>
        <v>0</v>
      </c>
      <c r="Q121" s="75"/>
      <c r="R121" s="75">
        <f t="shared" si="72"/>
        <v>0</v>
      </c>
      <c r="S121" s="108"/>
      <c r="T121" s="105"/>
      <c r="U121" s="108"/>
      <c r="V121" s="106"/>
      <c r="W121" s="109"/>
      <c r="X121" s="102"/>
      <c r="Y121" s="109"/>
      <c r="Z121" s="104"/>
      <c r="AA121" s="108"/>
      <c r="AB121" s="105"/>
      <c r="AC121" s="108"/>
      <c r="AD121" s="106"/>
      <c r="AE121" s="109"/>
      <c r="AF121" s="102">
        <f t="shared" si="73"/>
        <v>0</v>
      </c>
      <c r="AG121" s="109"/>
      <c r="AH121" s="143">
        <f t="shared" si="74"/>
        <v>0</v>
      </c>
      <c r="AI121" s="105"/>
      <c r="AJ121" s="105">
        <f t="shared" si="68"/>
        <v>0</v>
      </c>
      <c r="AK121" s="216"/>
      <c r="AL121" s="105">
        <f t="shared" si="70"/>
        <v>0</v>
      </c>
      <c r="AM121" s="102" t="s">
        <v>65</v>
      </c>
      <c r="AN121" s="102">
        <f t="shared" si="69"/>
        <v>0</v>
      </c>
      <c r="AO121" s="107"/>
      <c r="AP121" s="102"/>
      <c r="AQ121" s="105">
        <v>400000</v>
      </c>
      <c r="AR121" s="105">
        <f t="shared" si="45"/>
        <v>400000</v>
      </c>
      <c r="AS121" s="87">
        <v>41998</v>
      </c>
      <c r="AT121" s="105">
        <f t="shared" si="46"/>
        <v>0</v>
      </c>
      <c r="AU121" s="102">
        <v>400000</v>
      </c>
      <c r="AV121" s="102">
        <f t="shared" si="67"/>
        <v>400000</v>
      </c>
      <c r="AW121" s="142">
        <v>41998</v>
      </c>
      <c r="AX121" s="102">
        <f t="shared" si="53"/>
        <v>0</v>
      </c>
      <c r="AY121" s="105">
        <v>400000</v>
      </c>
      <c r="AZ121" s="105">
        <f t="shared" si="55"/>
        <v>400000</v>
      </c>
      <c r="BA121" s="217">
        <v>41998</v>
      </c>
      <c r="BB121" s="105">
        <f t="shared" si="56"/>
        <v>0</v>
      </c>
      <c r="BC121" s="102">
        <v>400000</v>
      </c>
      <c r="BD121" s="102">
        <f t="shared" si="47"/>
        <v>400000</v>
      </c>
      <c r="BE121" s="142">
        <v>41998</v>
      </c>
      <c r="BF121" s="102">
        <f t="shared" si="48"/>
        <v>0</v>
      </c>
      <c r="BG121" s="105">
        <v>400000</v>
      </c>
      <c r="BH121" s="105">
        <f t="shared" si="33"/>
        <v>400000</v>
      </c>
      <c r="BI121" s="94">
        <v>41998</v>
      </c>
      <c r="BJ121" s="105">
        <f t="shared" si="34"/>
        <v>0</v>
      </c>
      <c r="BK121" s="187"/>
      <c r="BL121" s="105">
        <f t="shared" si="49"/>
        <v>0</v>
      </c>
      <c r="BM121" s="94"/>
      <c r="BN121" s="106">
        <f t="shared" si="50"/>
        <v>0</v>
      </c>
      <c r="BO121" s="238">
        <f t="shared" si="51"/>
        <v>0</v>
      </c>
      <c r="BP121" s="98" t="s">
        <v>582</v>
      </c>
      <c r="BQ121" s="120" t="s">
        <v>1969</v>
      </c>
      <c r="BR121" s="41"/>
    </row>
    <row r="122" spans="1:72" s="38" customFormat="1" ht="25.5">
      <c r="A122" s="37">
        <f>SUBTOTAL(3,C$5:$C122)</f>
        <v>118</v>
      </c>
      <c r="B122" s="112"/>
      <c r="C122" s="89" t="s">
        <v>609</v>
      </c>
      <c r="D122" s="1" t="s">
        <v>410</v>
      </c>
      <c r="E122" s="133" t="s">
        <v>610</v>
      </c>
      <c r="F122" s="89" t="s">
        <v>611</v>
      </c>
      <c r="G122" s="50"/>
      <c r="H122" s="89" t="s">
        <v>612</v>
      </c>
      <c r="I122" s="112" t="s">
        <v>512</v>
      </c>
      <c r="J122" s="112"/>
      <c r="K122" s="290"/>
      <c r="L122" s="112"/>
      <c r="M122" s="1"/>
      <c r="N122" s="139"/>
      <c r="O122" s="122"/>
      <c r="P122" s="153">
        <f t="shared" si="71"/>
        <v>0</v>
      </c>
      <c r="Q122" s="75"/>
      <c r="R122" s="75">
        <f t="shared" si="72"/>
        <v>0</v>
      </c>
      <c r="S122" s="127"/>
      <c r="T122" s="45"/>
      <c r="U122" s="127"/>
      <c r="V122" s="77"/>
      <c r="W122" s="81"/>
      <c r="X122" s="73"/>
      <c r="Y122" s="81"/>
      <c r="Z122" s="75"/>
      <c r="AA122" s="82"/>
      <c r="AB122" s="45"/>
      <c r="AC122" s="82"/>
      <c r="AD122" s="77"/>
      <c r="AE122" s="126"/>
      <c r="AF122" s="73">
        <f t="shared" si="73"/>
        <v>0</v>
      </c>
      <c r="AG122" s="126"/>
      <c r="AH122" s="78">
        <f t="shared" si="74"/>
        <v>0</v>
      </c>
      <c r="AI122" s="76"/>
      <c r="AJ122" s="45">
        <f t="shared" si="68"/>
        <v>0</v>
      </c>
      <c r="AK122" s="234"/>
      <c r="AL122" s="76">
        <f t="shared" si="70"/>
        <v>0</v>
      </c>
      <c r="AM122" s="72"/>
      <c r="AN122" s="72">
        <f t="shared" si="69"/>
        <v>0</v>
      </c>
      <c r="AO122" s="79"/>
      <c r="AP122" s="72">
        <f t="shared" si="75"/>
        <v>0</v>
      </c>
      <c r="AQ122" s="76" t="s">
        <v>65</v>
      </c>
      <c r="AR122" s="76">
        <f t="shared" si="45"/>
        <v>0</v>
      </c>
      <c r="AS122" s="82"/>
      <c r="AT122" s="76"/>
      <c r="AU122" s="72">
        <v>500000</v>
      </c>
      <c r="AV122" s="72">
        <f t="shared" si="67"/>
        <v>500000</v>
      </c>
      <c r="AW122" s="95" t="s">
        <v>7</v>
      </c>
      <c r="AX122" s="72">
        <f t="shared" si="53"/>
        <v>0</v>
      </c>
      <c r="AY122" s="76">
        <v>500000</v>
      </c>
      <c r="AZ122" s="76">
        <f t="shared" si="55"/>
        <v>500000</v>
      </c>
      <c r="BA122" s="125" t="s">
        <v>7</v>
      </c>
      <c r="BB122" s="76">
        <f t="shared" si="56"/>
        <v>0</v>
      </c>
      <c r="BC122" s="72">
        <v>500000</v>
      </c>
      <c r="BD122" s="72">
        <f t="shared" si="47"/>
        <v>500000</v>
      </c>
      <c r="BE122" s="129" t="s">
        <v>7</v>
      </c>
      <c r="BF122" s="72">
        <f t="shared" si="48"/>
        <v>0</v>
      </c>
      <c r="BG122" s="76">
        <v>500000</v>
      </c>
      <c r="BH122" s="76">
        <f t="shared" si="33"/>
        <v>500000</v>
      </c>
      <c r="BI122" s="94" t="s">
        <v>7</v>
      </c>
      <c r="BJ122" s="76">
        <f t="shared" si="34"/>
        <v>0</v>
      </c>
      <c r="BK122" s="123"/>
      <c r="BL122" s="45">
        <f t="shared" si="49"/>
        <v>0</v>
      </c>
      <c r="BM122" s="94"/>
      <c r="BN122" s="77">
        <f t="shared" si="50"/>
        <v>0</v>
      </c>
      <c r="BO122" s="83">
        <f t="shared" si="51"/>
        <v>0</v>
      </c>
      <c r="BP122" s="120" t="s">
        <v>482</v>
      </c>
      <c r="BQ122" s="120" t="s">
        <v>1970</v>
      </c>
      <c r="BR122" s="46" t="s">
        <v>1655</v>
      </c>
    </row>
    <row r="123" spans="1:72" s="38" customFormat="1" ht="25.5">
      <c r="A123" s="37">
        <f>SUBTOTAL(3,C$5:$C123)</f>
        <v>119</v>
      </c>
      <c r="B123" s="112"/>
      <c r="C123" s="89" t="s">
        <v>613</v>
      </c>
      <c r="D123" s="1" t="s">
        <v>315</v>
      </c>
      <c r="E123" s="133" t="s">
        <v>614</v>
      </c>
      <c r="F123" s="89" t="s">
        <v>615</v>
      </c>
      <c r="G123" s="50"/>
      <c r="H123" s="89" t="s">
        <v>616</v>
      </c>
      <c r="I123" s="112" t="s">
        <v>513</v>
      </c>
      <c r="J123" s="112"/>
      <c r="K123" s="290"/>
      <c r="L123" s="112"/>
      <c r="M123" s="1"/>
      <c r="N123" s="139"/>
      <c r="O123" s="122"/>
      <c r="P123" s="153">
        <f t="shared" si="71"/>
        <v>0</v>
      </c>
      <c r="Q123" s="75"/>
      <c r="R123" s="75">
        <f t="shared" si="72"/>
        <v>0</v>
      </c>
      <c r="S123" s="127"/>
      <c r="T123" s="45"/>
      <c r="U123" s="127"/>
      <c r="V123" s="77"/>
      <c r="W123" s="81"/>
      <c r="X123" s="73"/>
      <c r="Y123" s="81"/>
      <c r="Z123" s="75"/>
      <c r="AA123" s="82"/>
      <c r="AB123" s="45"/>
      <c r="AC123" s="82"/>
      <c r="AD123" s="77"/>
      <c r="AE123" s="126"/>
      <c r="AF123" s="73">
        <f t="shared" si="73"/>
        <v>0</v>
      </c>
      <c r="AG123" s="126"/>
      <c r="AH123" s="78">
        <f t="shared" si="74"/>
        <v>0</v>
      </c>
      <c r="AI123" s="76"/>
      <c r="AJ123" s="45">
        <f t="shared" si="68"/>
        <v>0</v>
      </c>
      <c r="AK123" s="234"/>
      <c r="AL123" s="76">
        <f t="shared" si="70"/>
        <v>0</v>
      </c>
      <c r="AM123" s="72" t="s">
        <v>65</v>
      </c>
      <c r="AN123" s="72">
        <f t="shared" si="69"/>
        <v>0</v>
      </c>
      <c r="AO123" s="79"/>
      <c r="AP123" s="72">
        <v>0</v>
      </c>
      <c r="AQ123" s="76">
        <v>500000</v>
      </c>
      <c r="AR123" s="76">
        <f t="shared" si="45"/>
        <v>0</v>
      </c>
      <c r="AS123" s="82"/>
      <c r="AT123" s="76">
        <f t="shared" si="46"/>
        <v>500000</v>
      </c>
      <c r="AU123" s="72">
        <v>500000</v>
      </c>
      <c r="AV123" s="72">
        <f t="shared" si="67"/>
        <v>0</v>
      </c>
      <c r="AW123" s="95"/>
      <c r="AX123" s="72">
        <f t="shared" si="53"/>
        <v>500000</v>
      </c>
      <c r="AY123" s="76">
        <v>500000</v>
      </c>
      <c r="AZ123" s="76">
        <f t="shared" si="55"/>
        <v>0</v>
      </c>
      <c r="BA123" s="125"/>
      <c r="BB123" s="76">
        <f t="shared" si="56"/>
        <v>500000</v>
      </c>
      <c r="BC123" s="72">
        <v>500000</v>
      </c>
      <c r="BD123" s="72">
        <f t="shared" si="47"/>
        <v>0</v>
      </c>
      <c r="BE123" s="129"/>
      <c r="BF123" s="72">
        <f t="shared" si="48"/>
        <v>500000</v>
      </c>
      <c r="BG123" s="76">
        <v>500000</v>
      </c>
      <c r="BH123" s="76">
        <f t="shared" si="33"/>
        <v>0</v>
      </c>
      <c r="BI123" s="94"/>
      <c r="BJ123" s="76">
        <f t="shared" si="34"/>
        <v>500000</v>
      </c>
      <c r="BK123" s="123">
        <v>500000</v>
      </c>
      <c r="BL123" s="45">
        <f t="shared" si="49"/>
        <v>0</v>
      </c>
      <c r="BM123" s="94"/>
      <c r="BN123" s="77">
        <f t="shared" si="50"/>
        <v>500000</v>
      </c>
      <c r="BO123" s="83">
        <f t="shared" si="51"/>
        <v>3000000</v>
      </c>
      <c r="BP123" s="120" t="s">
        <v>481</v>
      </c>
      <c r="BQ123" s="120" t="s">
        <v>1970</v>
      </c>
      <c r="BR123" s="46" t="s">
        <v>1816</v>
      </c>
    </row>
    <row r="124" spans="1:72" s="38" customFormat="1" ht="25.5">
      <c r="A124" s="37">
        <f>SUBTOTAL(3,C$5:$C124)</f>
        <v>120</v>
      </c>
      <c r="B124" s="112"/>
      <c r="C124" s="89" t="s">
        <v>617</v>
      </c>
      <c r="D124" s="36" t="s">
        <v>293</v>
      </c>
      <c r="E124" s="133" t="s">
        <v>618</v>
      </c>
      <c r="F124" s="89" t="s">
        <v>619</v>
      </c>
      <c r="G124" s="50"/>
      <c r="H124" s="89" t="s">
        <v>620</v>
      </c>
      <c r="I124" s="245" t="s">
        <v>1656</v>
      </c>
      <c r="J124" s="112"/>
      <c r="K124" s="290"/>
      <c r="L124" s="112"/>
      <c r="M124" s="1" t="s">
        <v>1977</v>
      </c>
      <c r="N124" s="139"/>
      <c r="O124" s="122"/>
      <c r="P124" s="153">
        <f t="shared" si="71"/>
        <v>0</v>
      </c>
      <c r="Q124" s="75"/>
      <c r="R124" s="75">
        <f t="shared" si="72"/>
        <v>0</v>
      </c>
      <c r="S124" s="127"/>
      <c r="T124" s="45"/>
      <c r="U124" s="127"/>
      <c r="V124" s="77"/>
      <c r="W124" s="81"/>
      <c r="X124" s="73"/>
      <c r="Y124" s="81"/>
      <c r="Z124" s="75"/>
      <c r="AA124" s="82"/>
      <c r="AB124" s="45"/>
      <c r="AC124" s="82"/>
      <c r="AD124" s="77"/>
      <c r="AE124" s="126"/>
      <c r="AF124" s="73">
        <f t="shared" si="73"/>
        <v>0</v>
      </c>
      <c r="AG124" s="126"/>
      <c r="AH124" s="78">
        <f t="shared" si="74"/>
        <v>0</v>
      </c>
      <c r="AI124" s="76"/>
      <c r="AJ124" s="45">
        <f t="shared" si="68"/>
        <v>0</v>
      </c>
      <c r="AK124" s="234"/>
      <c r="AL124" s="76">
        <f t="shared" si="70"/>
        <v>0</v>
      </c>
      <c r="AM124" s="72">
        <v>400000</v>
      </c>
      <c r="AN124" s="72">
        <f t="shared" si="69"/>
        <v>400000</v>
      </c>
      <c r="AO124" s="79">
        <v>41871</v>
      </c>
      <c r="AP124" s="72"/>
      <c r="AQ124" s="76">
        <v>400000</v>
      </c>
      <c r="AR124" s="76">
        <f t="shared" si="45"/>
        <v>400000</v>
      </c>
      <c r="AS124" s="87">
        <v>41981</v>
      </c>
      <c r="AT124" s="76">
        <f t="shared" si="46"/>
        <v>0</v>
      </c>
      <c r="AU124" s="72">
        <v>400000</v>
      </c>
      <c r="AV124" s="72">
        <f t="shared" si="67"/>
        <v>400000</v>
      </c>
      <c r="AW124" s="95">
        <v>41981</v>
      </c>
      <c r="AX124" s="72">
        <f t="shared" si="53"/>
        <v>0</v>
      </c>
      <c r="AY124" s="76">
        <v>400000</v>
      </c>
      <c r="AZ124" s="76">
        <f t="shared" si="55"/>
        <v>400000</v>
      </c>
      <c r="BA124" s="125">
        <v>41981</v>
      </c>
      <c r="BB124" s="76">
        <f t="shared" si="56"/>
        <v>0</v>
      </c>
      <c r="BC124" s="72">
        <v>400000</v>
      </c>
      <c r="BD124" s="72">
        <f t="shared" si="47"/>
        <v>400000</v>
      </c>
      <c r="BE124" s="129">
        <v>42102</v>
      </c>
      <c r="BF124" s="72">
        <f t="shared" si="48"/>
        <v>0</v>
      </c>
      <c r="BG124" s="76">
        <v>400000</v>
      </c>
      <c r="BH124" s="76">
        <f t="shared" si="33"/>
        <v>400000</v>
      </c>
      <c r="BI124" s="94">
        <v>42102</v>
      </c>
      <c r="BJ124" s="76">
        <f t="shared" si="34"/>
        <v>0</v>
      </c>
      <c r="BK124" s="123">
        <v>400000</v>
      </c>
      <c r="BL124" s="45">
        <f t="shared" si="49"/>
        <v>400000</v>
      </c>
      <c r="BM124" s="94">
        <v>42102</v>
      </c>
      <c r="BN124" s="77">
        <f t="shared" si="50"/>
        <v>0</v>
      </c>
      <c r="BO124" s="83">
        <f t="shared" si="51"/>
        <v>0</v>
      </c>
      <c r="BP124" s="120" t="s">
        <v>716</v>
      </c>
      <c r="BQ124" s="120" t="s">
        <v>1969</v>
      </c>
      <c r="BR124" s="46"/>
    </row>
    <row r="125" spans="1:72" s="38" customFormat="1" ht="25.5">
      <c r="A125" s="37">
        <f>SUBTOTAL(3,C$5:$C125)</f>
        <v>121</v>
      </c>
      <c r="B125" s="112"/>
      <c r="C125" s="50" t="s">
        <v>621</v>
      </c>
      <c r="D125" s="114" t="s">
        <v>12</v>
      </c>
      <c r="E125" s="131" t="s">
        <v>622</v>
      </c>
      <c r="F125" s="50" t="s">
        <v>623</v>
      </c>
      <c r="G125" s="50"/>
      <c r="H125" s="50" t="s">
        <v>624</v>
      </c>
      <c r="I125" s="112"/>
      <c r="J125" s="112"/>
      <c r="K125" s="290"/>
      <c r="L125" s="112"/>
      <c r="M125" s="46"/>
      <c r="N125" s="144"/>
      <c r="O125" s="122"/>
      <c r="P125" s="153">
        <f t="shared" si="71"/>
        <v>0</v>
      </c>
      <c r="Q125" s="75"/>
      <c r="R125" s="75">
        <f t="shared" si="72"/>
        <v>0</v>
      </c>
      <c r="S125" s="127"/>
      <c r="T125" s="45"/>
      <c r="U125" s="127"/>
      <c r="V125" s="77"/>
      <c r="W125" s="126"/>
      <c r="X125" s="73"/>
      <c r="Y125" s="126"/>
      <c r="Z125" s="75"/>
      <c r="AA125" s="127"/>
      <c r="AB125" s="45"/>
      <c r="AC125" s="127"/>
      <c r="AD125" s="77"/>
      <c r="AE125" s="126" t="s">
        <v>695</v>
      </c>
      <c r="AF125" s="73">
        <f t="shared" si="73"/>
        <v>0</v>
      </c>
      <c r="AG125" s="126"/>
      <c r="AH125" s="78">
        <v>0</v>
      </c>
      <c r="AI125" s="45">
        <v>400000</v>
      </c>
      <c r="AJ125" s="45">
        <f t="shared" si="68"/>
        <v>400000</v>
      </c>
      <c r="AK125" s="234">
        <v>41927</v>
      </c>
      <c r="AL125" s="45">
        <f t="shared" si="70"/>
        <v>0</v>
      </c>
      <c r="AM125" s="73">
        <v>400000</v>
      </c>
      <c r="AN125" s="73">
        <f t="shared" si="69"/>
        <v>400000</v>
      </c>
      <c r="AO125" s="124">
        <v>41927</v>
      </c>
      <c r="AP125" s="73">
        <f t="shared" si="75"/>
        <v>0</v>
      </c>
      <c r="AQ125" s="45">
        <v>400000</v>
      </c>
      <c r="AR125" s="45">
        <f t="shared" si="45"/>
        <v>400000</v>
      </c>
      <c r="AS125" s="125">
        <v>41927</v>
      </c>
      <c r="AT125" s="45">
        <f t="shared" si="46"/>
        <v>0</v>
      </c>
      <c r="AU125" s="73">
        <v>400000</v>
      </c>
      <c r="AV125" s="73">
        <f t="shared" si="67"/>
        <v>400000</v>
      </c>
      <c r="AW125" s="95">
        <v>41927</v>
      </c>
      <c r="AX125" s="73">
        <f t="shared" si="53"/>
        <v>0</v>
      </c>
      <c r="AY125" s="45">
        <v>400000</v>
      </c>
      <c r="AZ125" s="45">
        <f t="shared" si="55"/>
        <v>400000</v>
      </c>
      <c r="BA125" s="125">
        <v>42017</v>
      </c>
      <c r="BB125" s="45">
        <f t="shared" si="56"/>
        <v>0</v>
      </c>
      <c r="BC125" s="73">
        <v>400000</v>
      </c>
      <c r="BD125" s="73">
        <f t="shared" si="47"/>
        <v>400000</v>
      </c>
      <c r="BE125" s="95">
        <v>42017</v>
      </c>
      <c r="BF125" s="73">
        <f t="shared" si="48"/>
        <v>0</v>
      </c>
      <c r="BG125" s="45">
        <v>400000</v>
      </c>
      <c r="BH125" s="76">
        <f t="shared" si="33"/>
        <v>400000</v>
      </c>
      <c r="BI125" s="94">
        <v>42017</v>
      </c>
      <c r="BJ125" s="45">
        <f t="shared" si="34"/>
        <v>0</v>
      </c>
      <c r="BK125" s="123">
        <v>400000</v>
      </c>
      <c r="BL125" s="45">
        <f t="shared" si="49"/>
        <v>400000</v>
      </c>
      <c r="BM125" s="94">
        <v>42017</v>
      </c>
      <c r="BN125" s="77">
        <f t="shared" si="50"/>
        <v>0</v>
      </c>
      <c r="BO125" s="83">
        <f t="shared" si="51"/>
        <v>0</v>
      </c>
      <c r="BP125" s="120" t="s">
        <v>582</v>
      </c>
      <c r="BQ125" s="120" t="s">
        <v>1969</v>
      </c>
      <c r="BR125" s="460" t="s">
        <v>2215</v>
      </c>
      <c r="BS125" s="461"/>
      <c r="BT125" s="461" t="s">
        <v>2216</v>
      </c>
    </row>
    <row r="126" spans="1:72" s="38" customFormat="1" ht="25.5">
      <c r="A126" s="37">
        <f>SUBTOTAL(3,C$5:$C126)</f>
        <v>122</v>
      </c>
      <c r="B126" s="112"/>
      <c r="C126" s="50" t="s">
        <v>625</v>
      </c>
      <c r="D126" s="36" t="s">
        <v>293</v>
      </c>
      <c r="E126" s="131" t="s">
        <v>626</v>
      </c>
      <c r="F126" s="50" t="s">
        <v>627</v>
      </c>
      <c r="G126" s="50"/>
      <c r="H126" s="50" t="s">
        <v>628</v>
      </c>
      <c r="I126" s="112" t="s">
        <v>514</v>
      </c>
      <c r="J126" s="112"/>
      <c r="K126" s="290"/>
      <c r="L126" s="112"/>
      <c r="M126" s="57" t="s">
        <v>2486</v>
      </c>
      <c r="N126" s="139"/>
      <c r="O126" s="122"/>
      <c r="P126" s="153">
        <f t="shared" si="71"/>
        <v>0</v>
      </c>
      <c r="Q126" s="75"/>
      <c r="R126" s="75">
        <f t="shared" si="72"/>
        <v>0</v>
      </c>
      <c r="S126" s="45"/>
      <c r="T126" s="45"/>
      <c r="U126" s="127"/>
      <c r="V126" s="77"/>
      <c r="W126" s="72"/>
      <c r="X126" s="73"/>
      <c r="Y126" s="81"/>
      <c r="Z126" s="75"/>
      <c r="AA126" s="82"/>
      <c r="AB126" s="45"/>
      <c r="AC126" s="82"/>
      <c r="AD126" s="77"/>
      <c r="AE126" s="126"/>
      <c r="AF126" s="73">
        <f t="shared" si="73"/>
        <v>0</v>
      </c>
      <c r="AG126" s="126"/>
      <c r="AH126" s="78">
        <f t="shared" si="74"/>
        <v>0</v>
      </c>
      <c r="AI126" s="76"/>
      <c r="AJ126" s="45">
        <f t="shared" si="68"/>
        <v>0</v>
      </c>
      <c r="AK126" s="234"/>
      <c r="AL126" s="76">
        <f t="shared" si="70"/>
        <v>0</v>
      </c>
      <c r="AM126" s="72"/>
      <c r="AN126" s="72">
        <f t="shared" si="69"/>
        <v>0</v>
      </c>
      <c r="AO126" s="79"/>
      <c r="AP126" s="72">
        <f t="shared" si="75"/>
        <v>0</v>
      </c>
      <c r="AQ126" s="76" t="s">
        <v>65</v>
      </c>
      <c r="AR126" s="76">
        <f t="shared" ref="AR126:AR138" si="76">IF(AS126="",0,AQ126)</f>
        <v>0</v>
      </c>
      <c r="AS126" s="82"/>
      <c r="AT126" s="76"/>
      <c r="AU126" s="72">
        <v>500000</v>
      </c>
      <c r="AV126" s="72">
        <f t="shared" si="67"/>
        <v>500000</v>
      </c>
      <c r="AW126" s="95">
        <v>41932</v>
      </c>
      <c r="AX126" s="72">
        <f t="shared" si="53"/>
        <v>0</v>
      </c>
      <c r="AY126" s="76">
        <v>500000</v>
      </c>
      <c r="AZ126" s="76">
        <f t="shared" si="55"/>
        <v>500000</v>
      </c>
      <c r="BA126" s="125">
        <v>41990</v>
      </c>
      <c r="BB126" s="76">
        <f t="shared" si="56"/>
        <v>0</v>
      </c>
      <c r="BC126" s="72">
        <v>500000</v>
      </c>
      <c r="BD126" s="72">
        <f t="shared" si="47"/>
        <v>500000</v>
      </c>
      <c r="BE126" s="129">
        <v>41990</v>
      </c>
      <c r="BF126" s="72">
        <f t="shared" si="48"/>
        <v>0</v>
      </c>
      <c r="BG126" s="76">
        <v>500000</v>
      </c>
      <c r="BH126" s="76">
        <f t="shared" si="33"/>
        <v>500000</v>
      </c>
      <c r="BI126" s="94">
        <v>42017</v>
      </c>
      <c r="BJ126" s="76">
        <f t="shared" si="34"/>
        <v>0</v>
      </c>
      <c r="BK126" s="123">
        <v>500000</v>
      </c>
      <c r="BL126" s="45">
        <f t="shared" si="49"/>
        <v>500000</v>
      </c>
      <c r="BM126" s="94">
        <v>42017</v>
      </c>
      <c r="BN126" s="77">
        <f t="shared" si="50"/>
        <v>0</v>
      </c>
      <c r="BO126" s="83">
        <f t="shared" si="51"/>
        <v>0</v>
      </c>
      <c r="BP126" s="120" t="s">
        <v>530</v>
      </c>
      <c r="BQ126" s="120" t="s">
        <v>1969</v>
      </c>
      <c r="BR126" s="46"/>
    </row>
    <row r="127" spans="1:72" s="38" customFormat="1" ht="25.5">
      <c r="A127" s="37">
        <f>SUBTOTAL(3,C$5:$C127)</f>
        <v>123</v>
      </c>
      <c r="B127" s="112"/>
      <c r="C127" s="50" t="s">
        <v>629</v>
      </c>
      <c r="D127" s="37" t="s">
        <v>1412</v>
      </c>
      <c r="E127" s="131" t="s">
        <v>631</v>
      </c>
      <c r="F127" s="50" t="s">
        <v>632</v>
      </c>
      <c r="G127" s="50"/>
      <c r="H127" s="50" t="s">
        <v>633</v>
      </c>
      <c r="I127" s="112" t="s">
        <v>515</v>
      </c>
      <c r="J127" s="112"/>
      <c r="K127" s="290"/>
      <c r="L127" s="112"/>
      <c r="M127" s="57" t="s">
        <v>2486</v>
      </c>
      <c r="N127" s="144"/>
      <c r="O127" s="122"/>
      <c r="P127" s="153">
        <f t="shared" si="71"/>
        <v>0</v>
      </c>
      <c r="Q127" s="75"/>
      <c r="R127" s="75">
        <f t="shared" si="72"/>
        <v>0</v>
      </c>
      <c r="S127" s="45"/>
      <c r="T127" s="45"/>
      <c r="U127" s="127"/>
      <c r="V127" s="77"/>
      <c r="W127" s="73"/>
      <c r="X127" s="73"/>
      <c r="Y127" s="126"/>
      <c r="Z127" s="75"/>
      <c r="AA127" s="127"/>
      <c r="AB127" s="45"/>
      <c r="AC127" s="127"/>
      <c r="AD127" s="77"/>
      <c r="AE127" s="126"/>
      <c r="AF127" s="73">
        <f t="shared" si="73"/>
        <v>0</v>
      </c>
      <c r="AG127" s="126"/>
      <c r="AH127" s="78">
        <f t="shared" si="74"/>
        <v>0</v>
      </c>
      <c r="AI127" s="45"/>
      <c r="AJ127" s="45">
        <f t="shared" si="68"/>
        <v>0</v>
      </c>
      <c r="AK127" s="234"/>
      <c r="AL127" s="45">
        <f t="shared" si="70"/>
        <v>0</v>
      </c>
      <c r="AM127" s="73"/>
      <c r="AN127" s="73">
        <f t="shared" si="69"/>
        <v>0</v>
      </c>
      <c r="AO127" s="124"/>
      <c r="AP127" s="73">
        <f t="shared" si="75"/>
        <v>0</v>
      </c>
      <c r="AQ127" s="45">
        <v>800000</v>
      </c>
      <c r="AR127" s="45">
        <f t="shared" si="76"/>
        <v>800000</v>
      </c>
      <c r="AS127" s="125">
        <v>41954</v>
      </c>
      <c r="AT127" s="45"/>
      <c r="AU127" s="73">
        <v>800000</v>
      </c>
      <c r="AV127" s="73">
        <f t="shared" si="67"/>
        <v>800000</v>
      </c>
      <c r="AW127" s="95">
        <v>41954</v>
      </c>
      <c r="AX127" s="73">
        <f t="shared" si="53"/>
        <v>0</v>
      </c>
      <c r="AY127" s="45">
        <v>400000</v>
      </c>
      <c r="AZ127" s="45">
        <f t="shared" si="55"/>
        <v>400000</v>
      </c>
      <c r="BA127" s="125">
        <v>41954</v>
      </c>
      <c r="BB127" s="45">
        <f t="shared" si="56"/>
        <v>0</v>
      </c>
      <c r="BC127" s="73">
        <v>800000</v>
      </c>
      <c r="BD127" s="73">
        <f t="shared" si="47"/>
        <v>800000</v>
      </c>
      <c r="BE127" s="95">
        <v>41974</v>
      </c>
      <c r="BF127" s="73">
        <f t="shared" si="48"/>
        <v>0</v>
      </c>
      <c r="BG127" s="45">
        <v>800000</v>
      </c>
      <c r="BH127" s="76">
        <f t="shared" si="33"/>
        <v>800000</v>
      </c>
      <c r="BI127" s="94">
        <v>42012</v>
      </c>
      <c r="BJ127" s="45">
        <f t="shared" si="34"/>
        <v>0</v>
      </c>
      <c r="BK127" s="123">
        <v>800000</v>
      </c>
      <c r="BL127" s="45">
        <f t="shared" si="49"/>
        <v>800000</v>
      </c>
      <c r="BM127" s="94">
        <v>42012</v>
      </c>
      <c r="BN127" s="77">
        <f t="shared" si="50"/>
        <v>0</v>
      </c>
      <c r="BO127" s="83">
        <f t="shared" si="51"/>
        <v>0</v>
      </c>
      <c r="BP127" s="120" t="s">
        <v>541</v>
      </c>
      <c r="BQ127" s="120" t="s">
        <v>1970</v>
      </c>
      <c r="BR127" s="46"/>
    </row>
    <row r="128" spans="1:72" s="38" customFormat="1" ht="25.5">
      <c r="A128" s="37">
        <f>SUBTOTAL(3,C$5:$C128)</f>
        <v>124</v>
      </c>
      <c r="B128" s="112"/>
      <c r="C128" s="89" t="s">
        <v>630</v>
      </c>
      <c r="D128" s="1" t="s">
        <v>13</v>
      </c>
      <c r="E128" s="133" t="s">
        <v>634</v>
      </c>
      <c r="F128" s="89" t="s">
        <v>635</v>
      </c>
      <c r="G128" s="50"/>
      <c r="H128" s="89" t="s">
        <v>636</v>
      </c>
      <c r="I128" s="112" t="s">
        <v>516</v>
      </c>
      <c r="J128" s="112"/>
      <c r="K128" s="290"/>
      <c r="L128" s="112"/>
      <c r="M128" s="1"/>
      <c r="N128" s="139"/>
      <c r="O128" s="122"/>
      <c r="P128" s="153">
        <f t="shared" si="71"/>
        <v>0</v>
      </c>
      <c r="Q128" s="75"/>
      <c r="R128" s="75">
        <f t="shared" si="72"/>
        <v>0</v>
      </c>
      <c r="S128" s="127"/>
      <c r="T128" s="45"/>
      <c r="U128" s="127"/>
      <c r="V128" s="77"/>
      <c r="W128" s="81"/>
      <c r="X128" s="73"/>
      <c r="Y128" s="81"/>
      <c r="Z128" s="75"/>
      <c r="AA128" s="82"/>
      <c r="AB128" s="45"/>
      <c r="AC128" s="82"/>
      <c r="AD128" s="77"/>
      <c r="AE128" s="126"/>
      <c r="AF128" s="73">
        <f t="shared" si="73"/>
        <v>0</v>
      </c>
      <c r="AG128" s="126"/>
      <c r="AH128" s="78">
        <f t="shared" si="74"/>
        <v>0</v>
      </c>
      <c r="AI128" s="76"/>
      <c r="AJ128" s="45">
        <f t="shared" si="68"/>
        <v>0</v>
      </c>
      <c r="AK128" s="234"/>
      <c r="AL128" s="76">
        <f t="shared" si="70"/>
        <v>0</v>
      </c>
      <c r="AM128" s="72"/>
      <c r="AN128" s="72">
        <f t="shared" si="69"/>
        <v>0</v>
      </c>
      <c r="AO128" s="79"/>
      <c r="AP128" s="72">
        <f t="shared" si="75"/>
        <v>0</v>
      </c>
      <c r="AQ128" s="76">
        <v>1000000</v>
      </c>
      <c r="AR128" s="76">
        <f t="shared" si="76"/>
        <v>1000000</v>
      </c>
      <c r="AS128" s="87">
        <v>41981</v>
      </c>
      <c r="AT128" s="76">
        <f t="shared" si="46"/>
        <v>0</v>
      </c>
      <c r="AU128" s="72">
        <v>1000000</v>
      </c>
      <c r="AV128" s="72">
        <f t="shared" si="67"/>
        <v>1000000</v>
      </c>
      <c r="AW128" s="95">
        <v>41981</v>
      </c>
      <c r="AX128" s="72">
        <f t="shared" si="53"/>
        <v>0</v>
      </c>
      <c r="AY128" s="76">
        <v>1000000</v>
      </c>
      <c r="AZ128" s="76">
        <f t="shared" si="55"/>
        <v>1000000</v>
      </c>
      <c r="BA128" s="125">
        <v>41981</v>
      </c>
      <c r="BB128" s="76">
        <f t="shared" si="56"/>
        <v>0</v>
      </c>
      <c r="BC128" s="72">
        <v>1000000</v>
      </c>
      <c r="BD128" s="72">
        <f t="shared" si="47"/>
        <v>1000000</v>
      </c>
      <c r="BE128" s="129">
        <v>42018</v>
      </c>
      <c r="BF128" s="72">
        <f t="shared" si="48"/>
        <v>0</v>
      </c>
      <c r="BG128" s="76">
        <v>1000000</v>
      </c>
      <c r="BH128" s="76">
        <f t="shared" si="33"/>
        <v>1000000</v>
      </c>
      <c r="BI128" s="94">
        <v>42018</v>
      </c>
      <c r="BJ128" s="76">
        <f t="shared" si="34"/>
        <v>0</v>
      </c>
      <c r="BK128" s="123">
        <v>1000000</v>
      </c>
      <c r="BL128" s="45">
        <f t="shared" si="49"/>
        <v>1000000</v>
      </c>
      <c r="BM128" s="94">
        <v>42018</v>
      </c>
      <c r="BN128" s="77">
        <f t="shared" si="50"/>
        <v>0</v>
      </c>
      <c r="BO128" s="83">
        <f t="shared" si="51"/>
        <v>0</v>
      </c>
      <c r="BP128" s="120" t="s">
        <v>642</v>
      </c>
      <c r="BQ128" s="120" t="s">
        <v>1972</v>
      </c>
      <c r="BR128" s="46"/>
    </row>
    <row r="129" spans="1:71" s="38" customFormat="1" ht="38.25">
      <c r="A129" s="37">
        <f>SUBTOTAL(3,C$5:$C129)</f>
        <v>125</v>
      </c>
      <c r="B129" s="112"/>
      <c r="C129" s="89" t="s">
        <v>637</v>
      </c>
      <c r="D129" s="1" t="s">
        <v>13</v>
      </c>
      <c r="E129" s="133" t="s">
        <v>638</v>
      </c>
      <c r="F129" s="89" t="s">
        <v>639</v>
      </c>
      <c r="G129" s="50"/>
      <c r="H129" s="89" t="s">
        <v>640</v>
      </c>
      <c r="I129" s="112" t="s">
        <v>517</v>
      </c>
      <c r="J129" s="170" t="s">
        <v>641</v>
      </c>
      <c r="K129" s="332"/>
      <c r="L129" s="170"/>
      <c r="M129" s="1"/>
      <c r="N129" s="139"/>
      <c r="O129" s="122"/>
      <c r="P129" s="153">
        <f t="shared" si="71"/>
        <v>0</v>
      </c>
      <c r="Q129" s="75"/>
      <c r="R129" s="75">
        <f t="shared" si="72"/>
        <v>0</v>
      </c>
      <c r="S129" s="127"/>
      <c r="T129" s="45"/>
      <c r="U129" s="127"/>
      <c r="V129" s="77"/>
      <c r="W129" s="81"/>
      <c r="X129" s="73"/>
      <c r="Y129" s="81"/>
      <c r="Z129" s="75"/>
      <c r="AA129" s="82"/>
      <c r="AB129" s="45"/>
      <c r="AC129" s="82"/>
      <c r="AD129" s="77"/>
      <c r="AE129" s="126"/>
      <c r="AF129" s="73">
        <f t="shared" si="73"/>
        <v>0</v>
      </c>
      <c r="AG129" s="126"/>
      <c r="AH129" s="78">
        <f t="shared" si="74"/>
        <v>0</v>
      </c>
      <c r="AI129" s="76"/>
      <c r="AJ129" s="45">
        <f t="shared" si="68"/>
        <v>0</v>
      </c>
      <c r="AK129" s="234"/>
      <c r="AL129" s="76">
        <f t="shared" si="70"/>
        <v>0</v>
      </c>
      <c r="AM129" s="72"/>
      <c r="AN129" s="72">
        <f t="shared" si="69"/>
        <v>0</v>
      </c>
      <c r="AO129" s="79"/>
      <c r="AP129" s="72">
        <f t="shared" si="75"/>
        <v>0</v>
      </c>
      <c r="AQ129" s="76">
        <v>400000</v>
      </c>
      <c r="AR129" s="76">
        <f t="shared" si="76"/>
        <v>400000</v>
      </c>
      <c r="AS129" s="80">
        <v>42026</v>
      </c>
      <c r="AT129" s="76">
        <f t="shared" si="46"/>
        <v>0</v>
      </c>
      <c r="AU129" s="72">
        <v>400000</v>
      </c>
      <c r="AV129" s="72">
        <f t="shared" si="67"/>
        <v>400000</v>
      </c>
      <c r="AW129" s="95">
        <v>42026</v>
      </c>
      <c r="AX129" s="72">
        <f t="shared" si="53"/>
        <v>0</v>
      </c>
      <c r="AY129" s="76">
        <v>400000</v>
      </c>
      <c r="AZ129" s="76">
        <f t="shared" si="55"/>
        <v>400000</v>
      </c>
      <c r="BA129" s="125">
        <v>42026</v>
      </c>
      <c r="BB129" s="76">
        <f t="shared" si="56"/>
        <v>0</v>
      </c>
      <c r="BC129" s="72">
        <v>400000</v>
      </c>
      <c r="BD129" s="72">
        <f t="shared" si="47"/>
        <v>400000</v>
      </c>
      <c r="BE129" s="129">
        <v>42026</v>
      </c>
      <c r="BF129" s="72">
        <f t="shared" si="48"/>
        <v>0</v>
      </c>
      <c r="BG129" s="76">
        <v>400000</v>
      </c>
      <c r="BH129" s="76">
        <f t="shared" si="33"/>
        <v>400000</v>
      </c>
      <c r="BI129" s="94">
        <v>42026</v>
      </c>
      <c r="BJ129" s="76">
        <f t="shared" si="34"/>
        <v>0</v>
      </c>
      <c r="BK129" s="45" t="s">
        <v>65</v>
      </c>
      <c r="BL129" s="45">
        <f t="shared" si="49"/>
        <v>0</v>
      </c>
      <c r="BM129" s="94"/>
      <c r="BN129" s="77"/>
      <c r="BO129" s="83">
        <f t="shared" si="51"/>
        <v>0</v>
      </c>
      <c r="BP129" s="120" t="s">
        <v>642</v>
      </c>
      <c r="BQ129" s="120" t="s">
        <v>1972</v>
      </c>
      <c r="BR129" s="46"/>
    </row>
    <row r="130" spans="1:71" s="60" customFormat="1" ht="51">
      <c r="A130" s="274">
        <f>SUBTOTAL(3,C$5:$C130)</f>
        <v>126</v>
      </c>
      <c r="B130" s="276" t="s">
        <v>2649</v>
      </c>
      <c r="C130" s="276" t="s">
        <v>1803</v>
      </c>
      <c r="D130" s="140" t="s">
        <v>9</v>
      </c>
      <c r="E130" s="277" t="s">
        <v>643</v>
      </c>
      <c r="F130" s="276" t="s">
        <v>644</v>
      </c>
      <c r="G130" s="276"/>
      <c r="H130" s="276" t="s">
        <v>645</v>
      </c>
      <c r="I130" s="276" t="s">
        <v>518</v>
      </c>
      <c r="J130" s="385"/>
      <c r="K130" s="386"/>
      <c r="L130" s="385"/>
      <c r="M130" s="140"/>
      <c r="N130" s="140"/>
      <c r="O130" s="279"/>
      <c r="P130" s="528">
        <f t="shared" si="71"/>
        <v>0</v>
      </c>
      <c r="Q130" s="389"/>
      <c r="R130" s="389">
        <f t="shared" si="72"/>
        <v>0</v>
      </c>
      <c r="S130" s="140"/>
      <c r="T130" s="101"/>
      <c r="U130" s="140"/>
      <c r="V130" s="280"/>
      <c r="W130" s="140"/>
      <c r="X130" s="101"/>
      <c r="Y130" s="140"/>
      <c r="Z130" s="280"/>
      <c r="AA130" s="140"/>
      <c r="AB130" s="101"/>
      <c r="AC130" s="140"/>
      <c r="AD130" s="280"/>
      <c r="AE130" s="140"/>
      <c r="AF130" s="101">
        <f t="shared" si="73"/>
        <v>0</v>
      </c>
      <c r="AG130" s="140"/>
      <c r="AH130" s="281">
        <f t="shared" si="74"/>
        <v>0</v>
      </c>
      <c r="AI130" s="101"/>
      <c r="AJ130" s="119">
        <f t="shared" si="68"/>
        <v>0</v>
      </c>
      <c r="AK130" s="282"/>
      <c r="AL130" s="101">
        <f t="shared" si="70"/>
        <v>0</v>
      </c>
      <c r="AM130" s="101"/>
      <c r="AN130" s="101">
        <f t="shared" si="69"/>
        <v>0</v>
      </c>
      <c r="AO130" s="282"/>
      <c r="AP130" s="101">
        <f t="shared" si="75"/>
        <v>0</v>
      </c>
      <c r="AQ130" s="101" t="s">
        <v>65</v>
      </c>
      <c r="AR130" s="101">
        <f t="shared" si="76"/>
        <v>0</v>
      </c>
      <c r="AS130" s="140"/>
      <c r="AT130" s="101"/>
      <c r="AU130" s="101">
        <v>400000</v>
      </c>
      <c r="AV130" s="101">
        <f t="shared" si="67"/>
        <v>400000</v>
      </c>
      <c r="AW130" s="283">
        <v>42016</v>
      </c>
      <c r="AX130" s="101">
        <f t="shared" si="53"/>
        <v>0</v>
      </c>
      <c r="AY130" s="101">
        <v>400000</v>
      </c>
      <c r="AZ130" s="101">
        <f t="shared" si="55"/>
        <v>400000</v>
      </c>
      <c r="BA130" s="283">
        <v>42016</v>
      </c>
      <c r="BB130" s="101">
        <f t="shared" si="56"/>
        <v>0</v>
      </c>
      <c r="BC130" s="101">
        <v>400000</v>
      </c>
      <c r="BD130" s="101">
        <f t="shared" si="47"/>
        <v>400000</v>
      </c>
      <c r="BE130" s="283">
        <v>42016</v>
      </c>
      <c r="BF130" s="101">
        <f t="shared" si="48"/>
        <v>0</v>
      </c>
      <c r="BG130" s="101">
        <v>400000</v>
      </c>
      <c r="BH130" s="101">
        <f t="shared" si="33"/>
        <v>400000</v>
      </c>
      <c r="BI130" s="387">
        <v>42016</v>
      </c>
      <c r="BJ130" s="71">
        <f t="shared" si="34"/>
        <v>0</v>
      </c>
      <c r="BK130" s="388">
        <v>400000</v>
      </c>
      <c r="BL130" s="119">
        <f t="shared" si="49"/>
        <v>400000</v>
      </c>
      <c r="BM130" s="387">
        <v>42016</v>
      </c>
      <c r="BN130" s="389">
        <f t="shared" si="50"/>
        <v>0</v>
      </c>
      <c r="BO130" s="389">
        <f t="shared" si="51"/>
        <v>0</v>
      </c>
      <c r="BP130" s="276" t="s">
        <v>519</v>
      </c>
      <c r="BQ130" s="276" t="s">
        <v>1966</v>
      </c>
      <c r="BR130" s="140"/>
    </row>
    <row r="131" spans="1:71" s="38" customFormat="1" ht="38.25">
      <c r="A131" s="37">
        <f>SUBTOTAL(3,C$5:$C131)</f>
        <v>127</v>
      </c>
      <c r="B131" s="112"/>
      <c r="C131" s="89" t="s">
        <v>659</v>
      </c>
      <c r="D131" s="1" t="s">
        <v>411</v>
      </c>
      <c r="E131" s="133" t="s">
        <v>660</v>
      </c>
      <c r="F131" s="89" t="s">
        <v>687</v>
      </c>
      <c r="G131" s="50"/>
      <c r="H131" s="89" t="s">
        <v>661</v>
      </c>
      <c r="I131" s="112" t="s">
        <v>652</v>
      </c>
      <c r="J131" s="112"/>
      <c r="K131" s="290"/>
      <c r="L131" s="112"/>
      <c r="M131" s="1"/>
      <c r="N131" s="139"/>
      <c r="O131" s="122"/>
      <c r="P131" s="153">
        <f t="shared" si="71"/>
        <v>0</v>
      </c>
      <c r="Q131" s="75"/>
      <c r="R131" s="75">
        <f t="shared" si="72"/>
        <v>0</v>
      </c>
      <c r="S131" s="127"/>
      <c r="T131" s="45"/>
      <c r="U131" s="127"/>
      <c r="V131" s="77"/>
      <c r="W131" s="81"/>
      <c r="X131" s="73"/>
      <c r="Y131" s="81"/>
      <c r="Z131" s="75"/>
      <c r="AA131" s="82"/>
      <c r="AB131" s="45"/>
      <c r="AC131" s="82"/>
      <c r="AD131" s="77"/>
      <c r="AE131" s="126"/>
      <c r="AF131" s="73">
        <f t="shared" si="73"/>
        <v>0</v>
      </c>
      <c r="AG131" s="126"/>
      <c r="AH131" s="78">
        <f t="shared" si="74"/>
        <v>0</v>
      </c>
      <c r="AI131" s="76"/>
      <c r="AJ131" s="45">
        <f t="shared" si="68"/>
        <v>0</v>
      </c>
      <c r="AK131" s="234"/>
      <c r="AL131" s="76">
        <f t="shared" si="70"/>
        <v>0</v>
      </c>
      <c r="AM131" s="72"/>
      <c r="AN131" s="72">
        <f t="shared" si="69"/>
        <v>0</v>
      </c>
      <c r="AO131" s="79"/>
      <c r="AP131" s="72">
        <f t="shared" si="75"/>
        <v>0</v>
      </c>
      <c r="AQ131" s="76" t="s">
        <v>65</v>
      </c>
      <c r="AR131" s="76">
        <f t="shared" si="76"/>
        <v>0</v>
      </c>
      <c r="AS131" s="82"/>
      <c r="AT131" s="76"/>
      <c r="AU131" s="72">
        <v>400000</v>
      </c>
      <c r="AV131" s="72">
        <f t="shared" si="67"/>
        <v>0</v>
      </c>
      <c r="AW131" s="95"/>
      <c r="AX131" s="72">
        <f t="shared" si="53"/>
        <v>400000</v>
      </c>
      <c r="AY131" s="76">
        <v>400000</v>
      </c>
      <c r="AZ131" s="76">
        <f t="shared" si="55"/>
        <v>0</v>
      </c>
      <c r="BA131" s="125"/>
      <c r="BB131" s="76">
        <f t="shared" si="56"/>
        <v>400000</v>
      </c>
      <c r="BC131" s="72">
        <v>400000</v>
      </c>
      <c r="BD131" s="72">
        <f t="shared" si="47"/>
        <v>0</v>
      </c>
      <c r="BE131" s="129"/>
      <c r="BF131" s="72">
        <f t="shared" si="48"/>
        <v>400000</v>
      </c>
      <c r="BG131" s="76">
        <v>400000</v>
      </c>
      <c r="BH131" s="76">
        <f t="shared" si="33"/>
        <v>0</v>
      </c>
      <c r="BI131" s="94"/>
      <c r="BJ131" s="76">
        <f t="shared" si="34"/>
        <v>400000</v>
      </c>
      <c r="BK131" s="123">
        <v>400000</v>
      </c>
      <c r="BL131" s="45">
        <f t="shared" si="49"/>
        <v>0</v>
      </c>
      <c r="BM131" s="94"/>
      <c r="BN131" s="77">
        <f t="shared" si="50"/>
        <v>400000</v>
      </c>
      <c r="BO131" s="83">
        <f t="shared" si="51"/>
        <v>2000000</v>
      </c>
      <c r="BP131" s="120" t="s">
        <v>482</v>
      </c>
      <c r="BQ131" s="120" t="s">
        <v>1970</v>
      </c>
      <c r="BR131" s="46"/>
    </row>
    <row r="132" spans="1:71" s="38" customFormat="1" ht="76.5">
      <c r="A132" s="37">
        <f>SUBTOTAL(3,C$5:$C132)</f>
        <v>128</v>
      </c>
      <c r="B132" s="112"/>
      <c r="C132" s="12" t="s">
        <v>1683</v>
      </c>
      <c r="D132" s="35" t="s">
        <v>11</v>
      </c>
      <c r="E132" s="213" t="s">
        <v>1410</v>
      </c>
      <c r="F132" s="12" t="s">
        <v>1722</v>
      </c>
      <c r="G132" s="12" t="s">
        <v>1990</v>
      </c>
      <c r="H132" s="355" t="s">
        <v>1723</v>
      </c>
      <c r="I132" s="174"/>
      <c r="J132" s="12" t="s">
        <v>1761</v>
      </c>
      <c r="K132" s="287" t="s">
        <v>1768</v>
      </c>
      <c r="L132" s="112"/>
      <c r="M132" s="57" t="s">
        <v>2486</v>
      </c>
      <c r="N132" s="144"/>
      <c r="O132" s="122"/>
      <c r="P132" s="153">
        <f t="shared" ref="P132:P181" si="77">IF(Q132="",0,O132)</f>
        <v>0</v>
      </c>
      <c r="Q132" s="75"/>
      <c r="R132" s="75">
        <f t="shared" ref="R132:R181" si="78">O132-P132</f>
        <v>0</v>
      </c>
      <c r="S132" s="45"/>
      <c r="T132" s="45"/>
      <c r="U132" s="127"/>
      <c r="V132" s="77"/>
      <c r="W132" s="73"/>
      <c r="X132" s="73"/>
      <c r="Y132" s="126"/>
      <c r="Z132" s="75"/>
      <c r="AA132" s="127"/>
      <c r="AB132" s="45"/>
      <c r="AC132" s="127"/>
      <c r="AD132" s="77"/>
      <c r="AE132" s="126"/>
      <c r="AF132" s="73">
        <f t="shared" si="73"/>
        <v>0</v>
      </c>
      <c r="AG132" s="126"/>
      <c r="AH132" s="78">
        <f t="shared" si="74"/>
        <v>0</v>
      </c>
      <c r="AI132" s="45"/>
      <c r="AJ132" s="45">
        <f t="shared" si="68"/>
        <v>0</v>
      </c>
      <c r="AK132" s="234"/>
      <c r="AL132" s="45">
        <f t="shared" si="70"/>
        <v>0</v>
      </c>
      <c r="AM132" s="73"/>
      <c r="AN132" s="73">
        <f t="shared" si="69"/>
        <v>0</v>
      </c>
      <c r="AO132" s="124"/>
      <c r="AP132" s="73">
        <f t="shared" si="75"/>
        <v>0</v>
      </c>
      <c r="AQ132" s="45"/>
      <c r="AR132" s="45">
        <f t="shared" si="76"/>
        <v>0</v>
      </c>
      <c r="AS132" s="127"/>
      <c r="AT132" s="45">
        <f t="shared" si="46"/>
        <v>0</v>
      </c>
      <c r="AU132" s="73"/>
      <c r="AV132" s="73">
        <f t="shared" si="67"/>
        <v>0</v>
      </c>
      <c r="AW132" s="95"/>
      <c r="AX132" s="73">
        <f t="shared" si="53"/>
        <v>0</v>
      </c>
      <c r="AY132" s="45" t="s">
        <v>65</v>
      </c>
      <c r="AZ132" s="45">
        <f t="shared" si="55"/>
        <v>0</v>
      </c>
      <c r="BA132" s="125"/>
      <c r="BB132" s="45"/>
      <c r="BC132" s="73">
        <v>600000</v>
      </c>
      <c r="BD132" s="73">
        <f t="shared" si="47"/>
        <v>600000</v>
      </c>
      <c r="BE132" s="95" t="s">
        <v>3203</v>
      </c>
      <c r="BF132" s="73">
        <f t="shared" si="48"/>
        <v>0</v>
      </c>
      <c r="BG132" s="45">
        <v>600000</v>
      </c>
      <c r="BH132" s="45">
        <f t="shared" si="33"/>
        <v>600000</v>
      </c>
      <c r="BI132" s="94" t="s">
        <v>3203</v>
      </c>
      <c r="BJ132" s="45">
        <f t="shared" si="34"/>
        <v>0</v>
      </c>
      <c r="BK132" s="123">
        <v>600000</v>
      </c>
      <c r="BL132" s="45">
        <f t="shared" si="49"/>
        <v>600000</v>
      </c>
      <c r="BM132" s="94" t="s">
        <v>3204</v>
      </c>
      <c r="BN132" s="77">
        <f t="shared" si="50"/>
        <v>0</v>
      </c>
      <c r="BO132" s="83">
        <f t="shared" si="51"/>
        <v>0</v>
      </c>
      <c r="BP132" s="120" t="s">
        <v>808</v>
      </c>
      <c r="BQ132" s="120" t="s">
        <v>1966</v>
      </c>
      <c r="BR132" s="46"/>
    </row>
    <row r="133" spans="1:71" s="58" customFormat="1" ht="38.25">
      <c r="A133" s="37">
        <f>SUBTOTAL(3,C$5:$C133)</f>
        <v>129</v>
      </c>
      <c r="B133" s="147"/>
      <c r="C133" s="61" t="s">
        <v>1252</v>
      </c>
      <c r="D133" s="1" t="s">
        <v>1413</v>
      </c>
      <c r="E133" s="146" t="s">
        <v>662</v>
      </c>
      <c r="F133" s="61" t="s">
        <v>668</v>
      </c>
      <c r="G133" s="61"/>
      <c r="H133" s="61" t="s">
        <v>663</v>
      </c>
      <c r="I133" s="147" t="s">
        <v>653</v>
      </c>
      <c r="J133" s="147"/>
      <c r="K133" s="327"/>
      <c r="L133" s="147"/>
      <c r="M133" s="57"/>
      <c r="N133" s="139"/>
      <c r="O133" s="122"/>
      <c r="P133" s="153">
        <f t="shared" si="77"/>
        <v>0</v>
      </c>
      <c r="Q133" s="75"/>
      <c r="R133" s="75">
        <f t="shared" si="78"/>
        <v>0</v>
      </c>
      <c r="S133" s="127"/>
      <c r="T133" s="45"/>
      <c r="U133" s="127"/>
      <c r="V133" s="77"/>
      <c r="W133" s="81"/>
      <c r="X133" s="73"/>
      <c r="Y133" s="81"/>
      <c r="Z133" s="75"/>
      <c r="AA133" s="82"/>
      <c r="AB133" s="45"/>
      <c r="AC133" s="82"/>
      <c r="AD133" s="77"/>
      <c r="AE133" s="126"/>
      <c r="AF133" s="73">
        <f t="shared" si="73"/>
        <v>0</v>
      </c>
      <c r="AG133" s="126"/>
      <c r="AH133" s="78">
        <f t="shared" si="74"/>
        <v>0</v>
      </c>
      <c r="AI133" s="76"/>
      <c r="AJ133" s="45">
        <f t="shared" si="68"/>
        <v>0</v>
      </c>
      <c r="AK133" s="234"/>
      <c r="AL133" s="76">
        <f t="shared" si="70"/>
        <v>0</v>
      </c>
      <c r="AM133" s="72"/>
      <c r="AN133" s="72">
        <f t="shared" si="69"/>
        <v>0</v>
      </c>
      <c r="AO133" s="79"/>
      <c r="AP133" s="72">
        <f t="shared" si="75"/>
        <v>0</v>
      </c>
      <c r="AQ133" s="76" t="s">
        <v>65</v>
      </c>
      <c r="AR133" s="76">
        <f t="shared" si="76"/>
        <v>0</v>
      </c>
      <c r="AS133" s="82"/>
      <c r="AT133" s="76"/>
      <c r="AU133" s="72">
        <v>300000</v>
      </c>
      <c r="AV133" s="72">
        <f t="shared" si="67"/>
        <v>300000</v>
      </c>
      <c r="AW133" s="95" t="s">
        <v>1806</v>
      </c>
      <c r="AX133" s="72">
        <f t="shared" si="53"/>
        <v>0</v>
      </c>
      <c r="AY133" s="76">
        <v>300000</v>
      </c>
      <c r="AZ133" s="76">
        <f t="shared" si="55"/>
        <v>300000</v>
      </c>
      <c r="BA133" s="125" t="s">
        <v>1807</v>
      </c>
      <c r="BB133" s="76">
        <f t="shared" si="56"/>
        <v>0</v>
      </c>
      <c r="BC133" s="72">
        <v>300000</v>
      </c>
      <c r="BD133" s="72">
        <f t="shared" si="47"/>
        <v>300000</v>
      </c>
      <c r="BE133" s="129" t="s">
        <v>1808</v>
      </c>
      <c r="BF133" s="72">
        <f t="shared" si="48"/>
        <v>0</v>
      </c>
      <c r="BG133" s="76">
        <v>300000</v>
      </c>
      <c r="BH133" s="76">
        <f t="shared" ref="BH133:BH196" si="79">IF(BI133="",0,BG133)</f>
        <v>0</v>
      </c>
      <c r="BI133" s="94"/>
      <c r="BJ133" s="76">
        <f t="shared" ref="BJ133:BJ196" si="80">+BG133-BH133</f>
        <v>300000</v>
      </c>
      <c r="BK133" s="123">
        <v>300000</v>
      </c>
      <c r="BL133" s="45">
        <f t="shared" si="49"/>
        <v>0</v>
      </c>
      <c r="BM133" s="94"/>
      <c r="BN133" s="77">
        <f t="shared" si="50"/>
        <v>300000</v>
      </c>
      <c r="BO133" s="83">
        <f t="shared" si="51"/>
        <v>600000</v>
      </c>
      <c r="BP133" s="120" t="s">
        <v>688</v>
      </c>
      <c r="BQ133" s="120" t="s">
        <v>1966</v>
      </c>
      <c r="BR133" s="57"/>
    </row>
    <row r="134" spans="1:71" s="38" customFormat="1" ht="25.5">
      <c r="A134" s="37">
        <f>SUBTOTAL(3,C$5:$C134)</f>
        <v>130</v>
      </c>
      <c r="B134" s="112"/>
      <c r="C134" s="89" t="s">
        <v>664</v>
      </c>
      <c r="D134" s="1" t="s">
        <v>651</v>
      </c>
      <c r="E134" s="133" t="s">
        <v>665</v>
      </c>
      <c r="F134" s="89" t="s">
        <v>682</v>
      </c>
      <c r="G134" s="50"/>
      <c r="H134" s="89" t="s">
        <v>666</v>
      </c>
      <c r="I134" s="112" t="s">
        <v>654</v>
      </c>
      <c r="J134" s="112"/>
      <c r="K134" s="290"/>
      <c r="L134" s="112"/>
      <c r="M134" s="1"/>
      <c r="N134" s="139"/>
      <c r="O134" s="122"/>
      <c r="P134" s="153">
        <f t="shared" si="77"/>
        <v>0</v>
      </c>
      <c r="Q134" s="75"/>
      <c r="R134" s="75">
        <f t="shared" si="78"/>
        <v>0</v>
      </c>
      <c r="S134" s="127"/>
      <c r="T134" s="45"/>
      <c r="U134" s="127"/>
      <c r="V134" s="77"/>
      <c r="W134" s="81"/>
      <c r="X134" s="73"/>
      <c r="Y134" s="81"/>
      <c r="Z134" s="75"/>
      <c r="AA134" s="82"/>
      <c r="AB134" s="45"/>
      <c r="AC134" s="82"/>
      <c r="AD134" s="77"/>
      <c r="AE134" s="126"/>
      <c r="AF134" s="73">
        <f t="shared" si="73"/>
        <v>0</v>
      </c>
      <c r="AG134" s="126"/>
      <c r="AH134" s="78">
        <f t="shared" si="74"/>
        <v>0</v>
      </c>
      <c r="AI134" s="76"/>
      <c r="AJ134" s="45">
        <f t="shared" si="68"/>
        <v>0</v>
      </c>
      <c r="AK134" s="234"/>
      <c r="AL134" s="76">
        <f t="shared" si="70"/>
        <v>0</v>
      </c>
      <c r="AM134" s="72"/>
      <c r="AN134" s="72">
        <f t="shared" si="69"/>
        <v>0</v>
      </c>
      <c r="AO134" s="79"/>
      <c r="AP134" s="72">
        <f t="shared" si="75"/>
        <v>0</v>
      </c>
      <c r="AQ134" s="76" t="s">
        <v>65</v>
      </c>
      <c r="AR134" s="76">
        <f t="shared" si="76"/>
        <v>0</v>
      </c>
      <c r="AS134" s="82"/>
      <c r="AT134" s="76"/>
      <c r="AU134" s="72">
        <v>800000</v>
      </c>
      <c r="AV134" s="72">
        <f t="shared" si="67"/>
        <v>800000</v>
      </c>
      <c r="AW134" s="95">
        <v>41951</v>
      </c>
      <c r="AX134" s="72">
        <f t="shared" si="53"/>
        <v>0</v>
      </c>
      <c r="AY134" s="76">
        <v>800000</v>
      </c>
      <c r="AZ134" s="76">
        <f t="shared" si="55"/>
        <v>800000</v>
      </c>
      <c r="BA134" s="125">
        <v>42025</v>
      </c>
      <c r="BB134" s="76">
        <f t="shared" si="56"/>
        <v>0</v>
      </c>
      <c r="BC134" s="72">
        <v>800000</v>
      </c>
      <c r="BD134" s="72">
        <f t="shared" ref="BD134:BD197" si="81">IF(BE134="",0,BC134)</f>
        <v>800000</v>
      </c>
      <c r="BE134" s="129">
        <v>42025</v>
      </c>
      <c r="BF134" s="72">
        <f t="shared" ref="BF134:BF197" si="82">+BC134-BD134</f>
        <v>0</v>
      </c>
      <c r="BG134" s="76">
        <v>800000</v>
      </c>
      <c r="BH134" s="76">
        <f t="shared" si="79"/>
        <v>800000</v>
      </c>
      <c r="BI134" s="94">
        <v>42025</v>
      </c>
      <c r="BJ134" s="76">
        <f t="shared" si="80"/>
        <v>0</v>
      </c>
      <c r="BK134" s="123">
        <v>800000</v>
      </c>
      <c r="BL134" s="45">
        <f t="shared" ref="BL134:BL197" si="83">+IF(BM134="",0,BK134)</f>
        <v>800000</v>
      </c>
      <c r="BM134" s="94">
        <v>42025</v>
      </c>
      <c r="BN134" s="77">
        <f t="shared" ref="BN134:BN197" si="84">+BK134-BL134</f>
        <v>0</v>
      </c>
      <c r="BO134" s="83">
        <f t="shared" ref="BO134:BO197" si="85">+N134+R134+V134+Z134+AD134+AH134+AL134+AP134+AT134+AX134+BB134+BF134+BJ134+BN134</f>
        <v>0</v>
      </c>
      <c r="BP134" s="120" t="s">
        <v>642</v>
      </c>
      <c r="BQ134" s="120" t="s">
        <v>1972</v>
      </c>
      <c r="BR134" s="46"/>
    </row>
    <row r="135" spans="1:71" s="38" customFormat="1" ht="25.5">
      <c r="A135" s="37">
        <f>SUBTOTAL(3,C$5:$C135)</f>
        <v>131</v>
      </c>
      <c r="B135" s="112"/>
      <c r="C135" s="89" t="s">
        <v>689</v>
      </c>
      <c r="D135" s="1" t="s">
        <v>410</v>
      </c>
      <c r="E135" s="133" t="s">
        <v>667</v>
      </c>
      <c r="F135" s="89" t="s">
        <v>669</v>
      </c>
      <c r="G135" s="50"/>
      <c r="H135" s="89" t="s">
        <v>670</v>
      </c>
      <c r="I135" s="112" t="s">
        <v>655</v>
      </c>
      <c r="J135" s="170" t="s">
        <v>671</v>
      </c>
      <c r="K135" s="332"/>
      <c r="L135" s="170"/>
      <c r="M135" s="1" t="s">
        <v>1976</v>
      </c>
      <c r="N135" s="139"/>
      <c r="O135" s="122"/>
      <c r="P135" s="153">
        <f t="shared" si="77"/>
        <v>0</v>
      </c>
      <c r="Q135" s="75"/>
      <c r="R135" s="75">
        <f t="shared" si="78"/>
        <v>0</v>
      </c>
      <c r="S135" s="127"/>
      <c r="T135" s="45"/>
      <c r="U135" s="127"/>
      <c r="V135" s="77"/>
      <c r="W135" s="81"/>
      <c r="X135" s="73"/>
      <c r="Y135" s="81"/>
      <c r="Z135" s="75"/>
      <c r="AA135" s="82"/>
      <c r="AB135" s="45"/>
      <c r="AC135" s="82"/>
      <c r="AD135" s="77"/>
      <c r="AE135" s="126"/>
      <c r="AF135" s="73">
        <f t="shared" si="73"/>
        <v>0</v>
      </c>
      <c r="AG135" s="126"/>
      <c r="AH135" s="78">
        <f t="shared" si="74"/>
        <v>0</v>
      </c>
      <c r="AI135" s="76"/>
      <c r="AJ135" s="45">
        <f t="shared" si="68"/>
        <v>0</v>
      </c>
      <c r="AK135" s="234"/>
      <c r="AL135" s="76">
        <f t="shared" si="70"/>
        <v>0</v>
      </c>
      <c r="AM135" s="72"/>
      <c r="AN135" s="72">
        <f t="shared" si="69"/>
        <v>0</v>
      </c>
      <c r="AO135" s="79"/>
      <c r="AP135" s="72">
        <f t="shared" si="75"/>
        <v>0</v>
      </c>
      <c r="AQ135" s="76" t="s">
        <v>65</v>
      </c>
      <c r="AR135" s="76">
        <f t="shared" si="76"/>
        <v>0</v>
      </c>
      <c r="AS135" s="82"/>
      <c r="AT135" s="76"/>
      <c r="AU135" s="72">
        <v>350000</v>
      </c>
      <c r="AV135" s="72">
        <f t="shared" si="67"/>
        <v>350000</v>
      </c>
      <c r="AW135" s="95">
        <v>41965</v>
      </c>
      <c r="AX135" s="72">
        <f t="shared" si="53"/>
        <v>0</v>
      </c>
      <c r="AY135" s="76">
        <v>600000</v>
      </c>
      <c r="AZ135" s="76">
        <f t="shared" si="55"/>
        <v>600000</v>
      </c>
      <c r="BA135" s="125">
        <v>41965</v>
      </c>
      <c r="BB135" s="76">
        <f t="shared" si="56"/>
        <v>0</v>
      </c>
      <c r="BC135" s="72">
        <v>600000</v>
      </c>
      <c r="BD135" s="72">
        <f t="shared" si="81"/>
        <v>600000</v>
      </c>
      <c r="BE135" s="129">
        <v>41993</v>
      </c>
      <c r="BF135" s="72">
        <f t="shared" si="82"/>
        <v>0</v>
      </c>
      <c r="BG135" s="76">
        <v>1120000</v>
      </c>
      <c r="BH135" s="76">
        <f t="shared" si="79"/>
        <v>1120000</v>
      </c>
      <c r="BI135" s="94">
        <v>42086</v>
      </c>
      <c r="BJ135" s="76">
        <f t="shared" si="80"/>
        <v>0</v>
      </c>
      <c r="BK135" s="123">
        <v>670000</v>
      </c>
      <c r="BL135" s="45">
        <f t="shared" si="83"/>
        <v>670000</v>
      </c>
      <c r="BM135" s="94">
        <v>42086</v>
      </c>
      <c r="BN135" s="77">
        <f t="shared" si="84"/>
        <v>0</v>
      </c>
      <c r="BO135" s="83">
        <f t="shared" si="85"/>
        <v>0</v>
      </c>
      <c r="BP135" s="120" t="s">
        <v>482</v>
      </c>
      <c r="BQ135" s="120" t="s">
        <v>1970</v>
      </c>
      <c r="BR135" s="46"/>
    </row>
    <row r="136" spans="1:71" s="38" customFormat="1" ht="25.5">
      <c r="A136" s="37">
        <f>SUBTOTAL(3,C$5:$C136)</f>
        <v>132</v>
      </c>
      <c r="B136" s="112"/>
      <c r="C136" s="89" t="s">
        <v>672</v>
      </c>
      <c r="D136" s="1" t="s">
        <v>315</v>
      </c>
      <c r="E136" s="133" t="s">
        <v>673</v>
      </c>
      <c r="F136" s="89" t="s">
        <v>686</v>
      </c>
      <c r="G136" s="50"/>
      <c r="H136" s="89" t="s">
        <v>674</v>
      </c>
      <c r="I136" s="112" t="s">
        <v>656</v>
      </c>
      <c r="J136" s="170" t="s">
        <v>675</v>
      </c>
      <c r="K136" s="332"/>
      <c r="L136" s="170"/>
      <c r="M136" s="1" t="s">
        <v>1976</v>
      </c>
      <c r="N136" s="139"/>
      <c r="O136" s="122"/>
      <c r="P136" s="153">
        <f t="shared" si="77"/>
        <v>0</v>
      </c>
      <c r="Q136" s="75"/>
      <c r="R136" s="75">
        <f t="shared" si="78"/>
        <v>0</v>
      </c>
      <c r="S136" s="127"/>
      <c r="T136" s="45"/>
      <c r="U136" s="127"/>
      <c r="V136" s="77"/>
      <c r="W136" s="81"/>
      <c r="X136" s="73"/>
      <c r="Y136" s="81"/>
      <c r="Z136" s="75"/>
      <c r="AA136" s="82"/>
      <c r="AB136" s="45"/>
      <c r="AC136" s="82"/>
      <c r="AD136" s="77"/>
      <c r="AE136" s="126"/>
      <c r="AF136" s="73">
        <f t="shared" si="73"/>
        <v>0</v>
      </c>
      <c r="AG136" s="126"/>
      <c r="AH136" s="78">
        <f t="shared" si="74"/>
        <v>0</v>
      </c>
      <c r="AI136" s="76"/>
      <c r="AJ136" s="45">
        <f t="shared" si="68"/>
        <v>0</v>
      </c>
      <c r="AK136" s="234"/>
      <c r="AL136" s="76">
        <f t="shared" si="70"/>
        <v>0</v>
      </c>
      <c r="AM136" s="72"/>
      <c r="AN136" s="72">
        <f t="shared" si="69"/>
        <v>0</v>
      </c>
      <c r="AO136" s="79"/>
      <c r="AP136" s="72">
        <f t="shared" si="75"/>
        <v>0</v>
      </c>
      <c r="AQ136" s="76" t="s">
        <v>65</v>
      </c>
      <c r="AR136" s="76">
        <f t="shared" si="76"/>
        <v>0</v>
      </c>
      <c r="AS136" s="82"/>
      <c r="AT136" s="76"/>
      <c r="AU136" s="72">
        <v>350000</v>
      </c>
      <c r="AV136" s="72">
        <f t="shared" si="67"/>
        <v>350000</v>
      </c>
      <c r="AW136" s="95">
        <v>42369</v>
      </c>
      <c r="AX136" s="72">
        <f t="shared" ref="AX136:AX198" si="86">+AU136-AV136</f>
        <v>0</v>
      </c>
      <c r="AY136" s="76">
        <v>350000</v>
      </c>
      <c r="AZ136" s="76">
        <f t="shared" si="55"/>
        <v>350000</v>
      </c>
      <c r="BA136" s="125">
        <v>42369</v>
      </c>
      <c r="BB136" s="76">
        <f t="shared" si="56"/>
        <v>0</v>
      </c>
      <c r="BC136" s="72">
        <v>350000</v>
      </c>
      <c r="BD136" s="72">
        <f t="shared" si="81"/>
        <v>350000</v>
      </c>
      <c r="BE136" s="129">
        <v>42369</v>
      </c>
      <c r="BF136" s="72">
        <f t="shared" si="82"/>
        <v>0</v>
      </c>
      <c r="BG136" s="76">
        <v>350000</v>
      </c>
      <c r="BH136" s="76">
        <f t="shared" si="79"/>
        <v>350000</v>
      </c>
      <c r="BI136" s="94">
        <v>42369</v>
      </c>
      <c r="BJ136" s="76">
        <f t="shared" si="80"/>
        <v>0</v>
      </c>
      <c r="BK136" s="123">
        <v>350000</v>
      </c>
      <c r="BL136" s="45">
        <f t="shared" si="83"/>
        <v>350000</v>
      </c>
      <c r="BM136" s="94">
        <v>42369</v>
      </c>
      <c r="BN136" s="77">
        <f t="shared" si="84"/>
        <v>0</v>
      </c>
      <c r="BO136" s="83">
        <f t="shared" si="85"/>
        <v>0</v>
      </c>
      <c r="BP136" s="120" t="s">
        <v>523</v>
      </c>
      <c r="BQ136" s="120" t="s">
        <v>1970</v>
      </c>
      <c r="BR136" s="46"/>
      <c r="BS136" s="294"/>
    </row>
    <row r="137" spans="1:71" s="38" customFormat="1" ht="25.5">
      <c r="A137" s="37">
        <f>SUBTOTAL(3,C$5:$C137)</f>
        <v>133</v>
      </c>
      <c r="B137" s="112"/>
      <c r="C137" s="61" t="s">
        <v>676</v>
      </c>
      <c r="D137" s="1" t="s">
        <v>411</v>
      </c>
      <c r="E137" s="133" t="s">
        <v>677</v>
      </c>
      <c r="F137" s="89" t="s">
        <v>678</v>
      </c>
      <c r="G137" s="50"/>
      <c r="H137" s="89" t="s">
        <v>679</v>
      </c>
      <c r="I137" s="112" t="s">
        <v>657</v>
      </c>
      <c r="J137" s="112" t="s">
        <v>680</v>
      </c>
      <c r="K137" s="290"/>
      <c r="L137" s="112"/>
      <c r="M137" s="1"/>
      <c r="N137" s="139"/>
      <c r="O137" s="122"/>
      <c r="P137" s="153">
        <f t="shared" si="77"/>
        <v>0</v>
      </c>
      <c r="Q137" s="75"/>
      <c r="R137" s="75">
        <f t="shared" si="78"/>
        <v>0</v>
      </c>
      <c r="S137" s="127"/>
      <c r="T137" s="45"/>
      <c r="U137" s="127"/>
      <c r="V137" s="77"/>
      <c r="W137" s="81"/>
      <c r="X137" s="73"/>
      <c r="Y137" s="81"/>
      <c r="Z137" s="75"/>
      <c r="AA137" s="82"/>
      <c r="AB137" s="45"/>
      <c r="AC137" s="82"/>
      <c r="AD137" s="77"/>
      <c r="AE137" s="126"/>
      <c r="AF137" s="73">
        <f t="shared" si="73"/>
        <v>0</v>
      </c>
      <c r="AG137" s="126"/>
      <c r="AH137" s="78">
        <f t="shared" si="74"/>
        <v>0</v>
      </c>
      <c r="AI137" s="76"/>
      <c r="AJ137" s="45">
        <f t="shared" si="68"/>
        <v>0</v>
      </c>
      <c r="AK137" s="234"/>
      <c r="AL137" s="76">
        <f t="shared" si="70"/>
        <v>0</v>
      </c>
      <c r="AM137" s="72"/>
      <c r="AN137" s="72">
        <f t="shared" si="69"/>
        <v>0</v>
      </c>
      <c r="AO137" s="79"/>
      <c r="AP137" s="72">
        <f t="shared" si="75"/>
        <v>0</v>
      </c>
      <c r="AQ137" s="76" t="s">
        <v>65</v>
      </c>
      <c r="AR137" s="76">
        <f t="shared" si="76"/>
        <v>0</v>
      </c>
      <c r="AS137" s="82"/>
      <c r="AT137" s="76"/>
      <c r="AU137" s="72">
        <v>400000</v>
      </c>
      <c r="AV137" s="72">
        <f t="shared" si="67"/>
        <v>400000</v>
      </c>
      <c r="AW137" s="95">
        <v>41991</v>
      </c>
      <c r="AX137" s="72">
        <f t="shared" si="86"/>
        <v>0</v>
      </c>
      <c r="AY137" s="76">
        <v>400000</v>
      </c>
      <c r="AZ137" s="76">
        <f t="shared" si="55"/>
        <v>400000</v>
      </c>
      <c r="BA137" s="125">
        <v>41991</v>
      </c>
      <c r="BB137" s="76">
        <f t="shared" si="56"/>
        <v>0</v>
      </c>
      <c r="BC137" s="72">
        <v>400000</v>
      </c>
      <c r="BD137" s="72">
        <f t="shared" si="81"/>
        <v>400000</v>
      </c>
      <c r="BE137" s="129">
        <v>41991</v>
      </c>
      <c r="BF137" s="72">
        <f t="shared" si="82"/>
        <v>0</v>
      </c>
      <c r="BG137" s="76">
        <v>400000</v>
      </c>
      <c r="BH137" s="76">
        <f t="shared" si="79"/>
        <v>400000</v>
      </c>
      <c r="BI137" s="94">
        <v>41991</v>
      </c>
      <c r="BJ137" s="76">
        <f t="shared" si="80"/>
        <v>0</v>
      </c>
      <c r="BK137" s="123">
        <v>400000</v>
      </c>
      <c r="BL137" s="45">
        <f t="shared" si="83"/>
        <v>400000</v>
      </c>
      <c r="BM137" s="94">
        <v>41991</v>
      </c>
      <c r="BN137" s="77">
        <f t="shared" si="84"/>
        <v>0</v>
      </c>
      <c r="BO137" s="83">
        <f t="shared" si="85"/>
        <v>0</v>
      </c>
      <c r="BP137" s="120" t="s">
        <v>482</v>
      </c>
      <c r="BQ137" s="120" t="s">
        <v>1970</v>
      </c>
      <c r="BR137" s="46"/>
    </row>
    <row r="138" spans="1:71" s="38" customFormat="1" ht="25.5">
      <c r="A138" s="37">
        <f>SUBTOTAL(3,C$5:$C138)</f>
        <v>134</v>
      </c>
      <c r="B138" s="112"/>
      <c r="C138" s="89" t="s">
        <v>681</v>
      </c>
      <c r="D138" s="1" t="s">
        <v>410</v>
      </c>
      <c r="E138" s="133" t="s">
        <v>683</v>
      </c>
      <c r="F138" s="89" t="s">
        <v>684</v>
      </c>
      <c r="G138" s="50"/>
      <c r="H138" s="89" t="s">
        <v>685</v>
      </c>
      <c r="I138" s="112" t="s">
        <v>658</v>
      </c>
      <c r="J138" s="112"/>
      <c r="K138" s="290"/>
      <c r="L138" s="112"/>
      <c r="M138" s="1" t="s">
        <v>1976</v>
      </c>
      <c r="N138" s="139"/>
      <c r="O138" s="122"/>
      <c r="P138" s="153">
        <f t="shared" si="77"/>
        <v>0</v>
      </c>
      <c r="Q138" s="75"/>
      <c r="R138" s="75">
        <f t="shared" si="78"/>
        <v>0</v>
      </c>
      <c r="S138" s="127"/>
      <c r="T138" s="45"/>
      <c r="U138" s="127"/>
      <c r="V138" s="77"/>
      <c r="W138" s="81"/>
      <c r="X138" s="73"/>
      <c r="Y138" s="81"/>
      <c r="Z138" s="75"/>
      <c r="AA138" s="82"/>
      <c r="AB138" s="45"/>
      <c r="AC138" s="82"/>
      <c r="AD138" s="77"/>
      <c r="AE138" s="126"/>
      <c r="AF138" s="73">
        <f t="shared" si="73"/>
        <v>0</v>
      </c>
      <c r="AG138" s="126"/>
      <c r="AH138" s="78">
        <f t="shared" si="74"/>
        <v>0</v>
      </c>
      <c r="AI138" s="76"/>
      <c r="AJ138" s="45">
        <f t="shared" si="68"/>
        <v>0</v>
      </c>
      <c r="AK138" s="234"/>
      <c r="AL138" s="76">
        <f t="shared" si="70"/>
        <v>0</v>
      </c>
      <c r="AM138" s="72"/>
      <c r="AN138" s="72">
        <f t="shared" si="69"/>
        <v>0</v>
      </c>
      <c r="AO138" s="79"/>
      <c r="AP138" s="72">
        <f t="shared" si="75"/>
        <v>0</v>
      </c>
      <c r="AQ138" s="76" t="s">
        <v>65</v>
      </c>
      <c r="AR138" s="76">
        <f t="shared" si="76"/>
        <v>0</v>
      </c>
      <c r="AS138" s="82"/>
      <c r="AT138" s="76"/>
      <c r="AU138" s="72">
        <v>400000</v>
      </c>
      <c r="AV138" s="72">
        <f t="shared" si="67"/>
        <v>400000</v>
      </c>
      <c r="AW138" s="95">
        <v>42046</v>
      </c>
      <c r="AX138" s="72">
        <f t="shared" si="86"/>
        <v>0</v>
      </c>
      <c r="AY138" s="76">
        <v>400000</v>
      </c>
      <c r="AZ138" s="76">
        <f t="shared" si="55"/>
        <v>400000</v>
      </c>
      <c r="BA138" s="125">
        <v>42046</v>
      </c>
      <c r="BB138" s="76">
        <f t="shared" si="56"/>
        <v>0</v>
      </c>
      <c r="BC138" s="72">
        <v>400000</v>
      </c>
      <c r="BD138" s="72">
        <f t="shared" si="81"/>
        <v>400000</v>
      </c>
      <c r="BE138" s="129">
        <v>42046</v>
      </c>
      <c r="BF138" s="72">
        <f t="shared" si="82"/>
        <v>0</v>
      </c>
      <c r="BG138" s="76">
        <v>400000</v>
      </c>
      <c r="BH138" s="76">
        <f t="shared" si="79"/>
        <v>400000</v>
      </c>
      <c r="BI138" s="94">
        <v>42046</v>
      </c>
      <c r="BJ138" s="76">
        <f t="shared" si="80"/>
        <v>0</v>
      </c>
      <c r="BK138" s="123">
        <v>400000</v>
      </c>
      <c r="BL138" s="45">
        <f t="shared" si="83"/>
        <v>400000</v>
      </c>
      <c r="BM138" s="94">
        <v>42046</v>
      </c>
      <c r="BN138" s="77">
        <f t="shared" si="84"/>
        <v>0</v>
      </c>
      <c r="BO138" s="83">
        <f t="shared" si="85"/>
        <v>0</v>
      </c>
      <c r="BP138" s="120" t="s">
        <v>482</v>
      </c>
      <c r="BQ138" s="120" t="s">
        <v>1970</v>
      </c>
      <c r="BR138" s="46"/>
    </row>
    <row r="139" spans="1:71" s="38" customFormat="1" ht="25.5">
      <c r="A139" s="37">
        <f>SUBTOTAL(3,C$5:$C139)</f>
        <v>135</v>
      </c>
      <c r="B139" s="112"/>
      <c r="C139" s="61" t="s">
        <v>692</v>
      </c>
      <c r="D139" s="36" t="s">
        <v>293</v>
      </c>
      <c r="E139" s="62" t="s">
        <v>693</v>
      </c>
      <c r="F139" s="61" t="s">
        <v>694</v>
      </c>
      <c r="G139" s="50"/>
      <c r="H139" s="61"/>
      <c r="I139" s="61" t="s">
        <v>709</v>
      </c>
      <c r="J139" s="112"/>
      <c r="K139" s="290"/>
      <c r="L139" s="112"/>
      <c r="M139" s="1"/>
      <c r="N139" s="139"/>
      <c r="O139" s="122"/>
      <c r="P139" s="153">
        <f t="shared" si="77"/>
        <v>0</v>
      </c>
      <c r="Q139" s="75"/>
      <c r="R139" s="75">
        <f t="shared" si="78"/>
        <v>0</v>
      </c>
      <c r="S139" s="127"/>
      <c r="T139" s="45"/>
      <c r="U139" s="127"/>
      <c r="V139" s="77"/>
      <c r="W139" s="81"/>
      <c r="X139" s="73"/>
      <c r="Y139" s="81"/>
      <c r="Z139" s="75"/>
      <c r="AA139" s="82"/>
      <c r="AB139" s="45"/>
      <c r="AC139" s="82"/>
      <c r="AD139" s="77"/>
      <c r="AE139" s="126"/>
      <c r="AF139" s="73">
        <f t="shared" si="73"/>
        <v>0</v>
      </c>
      <c r="AG139" s="126"/>
      <c r="AH139" s="78">
        <f t="shared" si="74"/>
        <v>0</v>
      </c>
      <c r="AI139" s="76"/>
      <c r="AJ139" s="45">
        <f t="shared" si="68"/>
        <v>0</v>
      </c>
      <c r="AK139" s="234"/>
      <c r="AL139" s="76">
        <f t="shared" si="70"/>
        <v>0</v>
      </c>
      <c r="AM139" s="72"/>
      <c r="AN139" s="72">
        <f t="shared" si="69"/>
        <v>0</v>
      </c>
      <c r="AO139" s="79"/>
      <c r="AP139" s="72">
        <f t="shared" si="75"/>
        <v>0</v>
      </c>
      <c r="AQ139" s="76">
        <v>500000</v>
      </c>
      <c r="AR139" s="76">
        <f t="shared" ref="AR139:AR163" si="87">IF(AS139="",0,AQ139)</f>
        <v>500000</v>
      </c>
      <c r="AS139" s="125">
        <v>41900</v>
      </c>
      <c r="AT139" s="76">
        <f>AQ139-AR139</f>
        <v>0</v>
      </c>
      <c r="AU139" s="72">
        <v>500000</v>
      </c>
      <c r="AV139" s="72">
        <f>IF(AW139="",0,AU139)</f>
        <v>500000</v>
      </c>
      <c r="AW139" s="95">
        <v>41954</v>
      </c>
      <c r="AX139" s="72">
        <f t="shared" si="86"/>
        <v>0</v>
      </c>
      <c r="AY139" s="76">
        <v>500000</v>
      </c>
      <c r="AZ139" s="76">
        <f>IF(BA139="",0,AY139)</f>
        <v>500000</v>
      </c>
      <c r="BA139" s="125">
        <v>41954</v>
      </c>
      <c r="BB139" s="76">
        <f t="shared" ref="BB139:BB169" si="88">+AY139-AZ139</f>
        <v>0</v>
      </c>
      <c r="BC139" s="72">
        <v>500000</v>
      </c>
      <c r="BD139" s="72">
        <f t="shared" si="81"/>
        <v>500000</v>
      </c>
      <c r="BE139" s="129">
        <v>42032</v>
      </c>
      <c r="BF139" s="72">
        <f t="shared" si="82"/>
        <v>0</v>
      </c>
      <c r="BG139" s="76">
        <v>500000</v>
      </c>
      <c r="BH139" s="76">
        <f t="shared" si="79"/>
        <v>500000</v>
      </c>
      <c r="BI139" s="94">
        <v>42032</v>
      </c>
      <c r="BJ139" s="76">
        <f t="shared" si="80"/>
        <v>0</v>
      </c>
      <c r="BK139" s="123">
        <v>500000</v>
      </c>
      <c r="BL139" s="45">
        <f t="shared" si="83"/>
        <v>500000</v>
      </c>
      <c r="BM139" s="94">
        <v>42032</v>
      </c>
      <c r="BN139" s="77">
        <f t="shared" si="84"/>
        <v>0</v>
      </c>
      <c r="BO139" s="83">
        <f t="shared" si="85"/>
        <v>0</v>
      </c>
      <c r="BP139" s="120" t="s">
        <v>541</v>
      </c>
      <c r="BQ139" s="120" t="s">
        <v>1969</v>
      </c>
      <c r="BR139" s="46"/>
    </row>
    <row r="140" spans="1:71" s="38" customFormat="1" ht="25.5">
      <c r="A140" s="37">
        <f>SUBTOTAL(3,C$5:$C140)</f>
        <v>136</v>
      </c>
      <c r="B140" s="112"/>
      <c r="C140" s="89" t="s">
        <v>696</v>
      </c>
      <c r="D140" s="114" t="s">
        <v>12</v>
      </c>
      <c r="E140" s="62" t="s">
        <v>708</v>
      </c>
      <c r="F140" s="89" t="s">
        <v>710</v>
      </c>
      <c r="G140" s="50"/>
      <c r="H140" s="89"/>
      <c r="I140" s="112" t="s">
        <v>1778</v>
      </c>
      <c r="J140" s="170" t="s">
        <v>711</v>
      </c>
      <c r="K140" s="332"/>
      <c r="L140" s="170"/>
      <c r="M140" s="57" t="s">
        <v>2486</v>
      </c>
      <c r="N140" s="139"/>
      <c r="O140" s="122"/>
      <c r="P140" s="153">
        <f t="shared" si="77"/>
        <v>0</v>
      </c>
      <c r="Q140" s="75"/>
      <c r="R140" s="75">
        <f t="shared" si="78"/>
        <v>0</v>
      </c>
      <c r="S140" s="45"/>
      <c r="T140" s="45"/>
      <c r="U140" s="127"/>
      <c r="V140" s="77"/>
      <c r="W140" s="72"/>
      <c r="X140" s="73"/>
      <c r="Y140" s="81"/>
      <c r="Z140" s="75"/>
      <c r="AA140" s="82"/>
      <c r="AB140" s="45"/>
      <c r="AC140" s="82"/>
      <c r="AD140" s="77"/>
      <c r="AE140" s="126"/>
      <c r="AF140" s="73">
        <f t="shared" si="73"/>
        <v>0</v>
      </c>
      <c r="AG140" s="126"/>
      <c r="AH140" s="78">
        <f t="shared" ref="AH140:AH158" si="89">AE140-AF140</f>
        <v>0</v>
      </c>
      <c r="AI140" s="76"/>
      <c r="AJ140" s="45">
        <f t="shared" ref="AJ140:AJ158" si="90">IF(AK140="",0,AI140)</f>
        <v>0</v>
      </c>
      <c r="AK140" s="234"/>
      <c r="AL140" s="76">
        <f t="shared" ref="AL140:AL158" si="91">AI140-AJ140</f>
        <v>0</v>
      </c>
      <c r="AM140" s="72"/>
      <c r="AN140" s="72">
        <f t="shared" ref="AN140:AN158" si="92">IF(AO140="",0,AM140)</f>
        <v>0</v>
      </c>
      <c r="AO140" s="79"/>
      <c r="AP140" s="72">
        <f t="shared" si="75"/>
        <v>0</v>
      </c>
      <c r="AQ140" s="76" t="s">
        <v>65</v>
      </c>
      <c r="AR140" s="76">
        <f t="shared" si="87"/>
        <v>0</v>
      </c>
      <c r="AS140" s="125"/>
      <c r="AT140" s="76"/>
      <c r="AU140" s="72">
        <v>400000</v>
      </c>
      <c r="AV140" s="72">
        <f>IF(AW140="",0,AU140)</f>
        <v>400000</v>
      </c>
      <c r="AW140" s="95">
        <v>41927</v>
      </c>
      <c r="AX140" s="72">
        <f t="shared" si="86"/>
        <v>0</v>
      </c>
      <c r="AY140" s="76">
        <v>400000</v>
      </c>
      <c r="AZ140" s="76">
        <f>IF(BA140="",0,AY140)</f>
        <v>0</v>
      </c>
      <c r="BA140" s="125"/>
      <c r="BB140" s="76">
        <f t="shared" si="88"/>
        <v>400000</v>
      </c>
      <c r="BC140" s="72">
        <v>700000</v>
      </c>
      <c r="BD140" s="72">
        <f t="shared" si="81"/>
        <v>0</v>
      </c>
      <c r="BE140" s="129"/>
      <c r="BF140" s="72">
        <f t="shared" si="82"/>
        <v>700000</v>
      </c>
      <c r="BG140" s="76">
        <v>700000</v>
      </c>
      <c r="BH140" s="76">
        <f t="shared" si="79"/>
        <v>0</v>
      </c>
      <c r="BI140" s="94"/>
      <c r="BJ140" s="76">
        <f t="shared" si="80"/>
        <v>700000</v>
      </c>
      <c r="BK140" s="123">
        <v>550000</v>
      </c>
      <c r="BL140" s="45">
        <f t="shared" si="83"/>
        <v>0</v>
      </c>
      <c r="BM140" s="94"/>
      <c r="BN140" s="77">
        <f t="shared" si="84"/>
        <v>550000</v>
      </c>
      <c r="BO140" s="83">
        <f>+N140+R140+V140+Z140+AD140+AH140+AL140+AP140+AT140+AX140+BB140+BF140+BJ140+BN140</f>
        <v>2350000</v>
      </c>
      <c r="BP140" s="120" t="s">
        <v>582</v>
      </c>
      <c r="BQ140" s="120" t="s">
        <v>1969</v>
      </c>
      <c r="BR140" s="293"/>
      <c r="BS140" s="294">
        <f>350000*3</f>
        <v>1050000</v>
      </c>
    </row>
    <row r="141" spans="1:71" s="38" customFormat="1" ht="25.5">
      <c r="A141" s="37">
        <f>SUBTOTAL(3,C$5:$C141)</f>
        <v>137</v>
      </c>
      <c r="B141" s="112"/>
      <c r="C141" s="50" t="s">
        <v>697</v>
      </c>
      <c r="D141" s="114" t="s">
        <v>12</v>
      </c>
      <c r="E141" s="51" t="s">
        <v>698</v>
      </c>
      <c r="F141" s="50" t="s">
        <v>699</v>
      </c>
      <c r="G141" s="50"/>
      <c r="H141" s="50"/>
      <c r="I141" s="112"/>
      <c r="J141" s="169"/>
      <c r="K141" s="331"/>
      <c r="L141" s="169"/>
      <c r="M141" s="46" t="s">
        <v>2637</v>
      </c>
      <c r="N141" s="144"/>
      <c r="O141" s="122"/>
      <c r="P141" s="153">
        <f t="shared" si="77"/>
        <v>0</v>
      </c>
      <c r="Q141" s="75"/>
      <c r="R141" s="75">
        <f t="shared" si="78"/>
        <v>0</v>
      </c>
      <c r="S141" s="127"/>
      <c r="T141" s="45"/>
      <c r="U141" s="127"/>
      <c r="V141" s="77"/>
      <c r="W141" s="126"/>
      <c r="X141" s="73"/>
      <c r="Y141" s="126"/>
      <c r="Z141" s="75"/>
      <c r="AA141" s="127"/>
      <c r="AB141" s="45"/>
      <c r="AC141" s="127"/>
      <c r="AD141" s="77"/>
      <c r="AE141" s="126"/>
      <c r="AF141" s="73">
        <f t="shared" si="73"/>
        <v>0</v>
      </c>
      <c r="AG141" s="126"/>
      <c r="AH141" s="78">
        <f t="shared" si="89"/>
        <v>0</v>
      </c>
      <c r="AI141" s="76"/>
      <c r="AJ141" s="45">
        <f t="shared" si="90"/>
        <v>0</v>
      </c>
      <c r="AK141" s="234"/>
      <c r="AL141" s="76">
        <f t="shared" si="91"/>
        <v>0</v>
      </c>
      <c r="AM141" s="72"/>
      <c r="AN141" s="72">
        <f t="shared" si="92"/>
        <v>0</v>
      </c>
      <c r="AO141" s="124"/>
      <c r="AP141" s="73">
        <f t="shared" si="75"/>
        <v>0</v>
      </c>
      <c r="AQ141" s="45">
        <v>500000</v>
      </c>
      <c r="AR141" s="45">
        <f t="shared" si="87"/>
        <v>500000</v>
      </c>
      <c r="AS141" s="125">
        <v>41997</v>
      </c>
      <c r="AT141" s="45">
        <f>AQ141-AR141</f>
        <v>0</v>
      </c>
      <c r="AU141" s="73">
        <v>500000</v>
      </c>
      <c r="AV141" s="73">
        <f t="shared" ref="AV141:AV208" si="93">IF(AW141="",0,AU141)</f>
        <v>500000</v>
      </c>
      <c r="AW141" s="95">
        <v>41997</v>
      </c>
      <c r="AX141" s="73">
        <f t="shared" si="86"/>
        <v>0</v>
      </c>
      <c r="AY141" s="45">
        <v>500000</v>
      </c>
      <c r="AZ141" s="45">
        <f t="shared" ref="AZ141:AZ204" si="94">IF(BA141="",0,AY141)</f>
        <v>500000</v>
      </c>
      <c r="BA141" s="125">
        <v>41997</v>
      </c>
      <c r="BB141" s="45">
        <f t="shared" si="88"/>
        <v>0</v>
      </c>
      <c r="BC141" s="73">
        <v>500000</v>
      </c>
      <c r="BD141" s="73">
        <f t="shared" si="81"/>
        <v>500000</v>
      </c>
      <c r="BE141" s="95">
        <v>41997</v>
      </c>
      <c r="BF141" s="73">
        <f t="shared" si="82"/>
        <v>0</v>
      </c>
      <c r="BG141" s="45">
        <v>500000</v>
      </c>
      <c r="BH141" s="76">
        <f t="shared" si="79"/>
        <v>500000</v>
      </c>
      <c r="BI141" s="94">
        <v>41997</v>
      </c>
      <c r="BJ141" s="45">
        <f t="shared" si="80"/>
        <v>0</v>
      </c>
      <c r="BK141" s="123">
        <v>500000</v>
      </c>
      <c r="BL141" s="45">
        <f t="shared" si="83"/>
        <v>0</v>
      </c>
      <c r="BM141" s="94"/>
      <c r="BN141" s="77">
        <f t="shared" si="84"/>
        <v>500000</v>
      </c>
      <c r="BO141" s="83">
        <f t="shared" si="85"/>
        <v>500000</v>
      </c>
      <c r="BP141" s="120" t="s">
        <v>716</v>
      </c>
      <c r="BQ141" s="120" t="s">
        <v>1969</v>
      </c>
      <c r="BR141" s="46"/>
      <c r="BS141" s="294"/>
    </row>
    <row r="142" spans="1:71" s="38" customFormat="1" ht="38.25">
      <c r="A142" s="37">
        <f>SUBTOTAL(3,C$5:$C142)</f>
        <v>138</v>
      </c>
      <c r="B142" s="112"/>
      <c r="C142" s="89" t="s">
        <v>700</v>
      </c>
      <c r="D142" s="34" t="s">
        <v>9</v>
      </c>
      <c r="E142" s="62" t="s">
        <v>701</v>
      </c>
      <c r="F142" s="89" t="s">
        <v>702</v>
      </c>
      <c r="G142" s="50"/>
      <c r="H142" s="89" t="s">
        <v>703</v>
      </c>
      <c r="I142" s="112" t="s">
        <v>1657</v>
      </c>
      <c r="J142" s="112"/>
      <c r="K142" s="290" t="s">
        <v>2665</v>
      </c>
      <c r="L142" s="112"/>
      <c r="M142" s="1" t="s">
        <v>1976</v>
      </c>
      <c r="N142" s="139"/>
      <c r="O142" s="122"/>
      <c r="P142" s="153">
        <f t="shared" si="77"/>
        <v>0</v>
      </c>
      <c r="Q142" s="75"/>
      <c r="R142" s="75">
        <f t="shared" si="78"/>
        <v>0</v>
      </c>
      <c r="S142" s="127"/>
      <c r="T142" s="45"/>
      <c r="U142" s="127"/>
      <c r="V142" s="77"/>
      <c r="W142" s="81"/>
      <c r="X142" s="73"/>
      <c r="Y142" s="81"/>
      <c r="Z142" s="75"/>
      <c r="AA142" s="82"/>
      <c r="AB142" s="45"/>
      <c r="AC142" s="82"/>
      <c r="AD142" s="77"/>
      <c r="AE142" s="126"/>
      <c r="AF142" s="73">
        <f t="shared" si="73"/>
        <v>0</v>
      </c>
      <c r="AG142" s="126"/>
      <c r="AH142" s="78">
        <f t="shared" si="89"/>
        <v>0</v>
      </c>
      <c r="AI142" s="76"/>
      <c r="AJ142" s="45">
        <f t="shared" si="90"/>
        <v>0</v>
      </c>
      <c r="AK142" s="234"/>
      <c r="AL142" s="76">
        <f t="shared" si="91"/>
        <v>0</v>
      </c>
      <c r="AM142" s="72"/>
      <c r="AN142" s="72">
        <f t="shared" si="92"/>
        <v>0</v>
      </c>
      <c r="AO142" s="79"/>
      <c r="AP142" s="72">
        <f t="shared" si="75"/>
        <v>0</v>
      </c>
      <c r="AQ142" s="76">
        <v>800000</v>
      </c>
      <c r="AR142" s="76">
        <f t="shared" si="87"/>
        <v>800000</v>
      </c>
      <c r="AS142" s="125">
        <v>41927</v>
      </c>
      <c r="AT142" s="76">
        <f>AQ142-AR142</f>
        <v>0</v>
      </c>
      <c r="AU142" s="72">
        <v>800000</v>
      </c>
      <c r="AV142" s="72">
        <f t="shared" si="93"/>
        <v>800000</v>
      </c>
      <c r="AW142" s="95">
        <v>41927</v>
      </c>
      <c r="AX142" s="72">
        <f t="shared" si="86"/>
        <v>0</v>
      </c>
      <c r="AY142" s="76">
        <v>800000</v>
      </c>
      <c r="AZ142" s="76">
        <f t="shared" si="94"/>
        <v>800000</v>
      </c>
      <c r="BA142" s="125" t="s">
        <v>1805</v>
      </c>
      <c r="BB142" s="76">
        <f t="shared" si="88"/>
        <v>0</v>
      </c>
      <c r="BC142" s="72">
        <v>800000</v>
      </c>
      <c r="BD142" s="72">
        <f t="shared" si="81"/>
        <v>800000</v>
      </c>
      <c r="BE142" s="129" t="s">
        <v>1805</v>
      </c>
      <c r="BF142" s="72">
        <f t="shared" si="82"/>
        <v>0</v>
      </c>
      <c r="BG142" s="76">
        <v>800000</v>
      </c>
      <c r="BH142" s="76">
        <f t="shared" si="79"/>
        <v>800000</v>
      </c>
      <c r="BI142" s="94" t="s">
        <v>3197</v>
      </c>
      <c r="BJ142" s="76">
        <f t="shared" si="80"/>
        <v>0</v>
      </c>
      <c r="BK142" s="123">
        <v>800000</v>
      </c>
      <c r="BL142" s="45">
        <f t="shared" si="83"/>
        <v>800000</v>
      </c>
      <c r="BM142" s="94" t="s">
        <v>3197</v>
      </c>
      <c r="BN142" s="77">
        <f t="shared" si="84"/>
        <v>0</v>
      </c>
      <c r="BO142" s="83">
        <f t="shared" si="85"/>
        <v>0</v>
      </c>
      <c r="BP142" s="120" t="s">
        <v>1336</v>
      </c>
      <c r="BQ142" s="120" t="s">
        <v>1966</v>
      </c>
      <c r="BR142" s="362"/>
    </row>
    <row r="143" spans="1:71" s="60" customFormat="1" ht="25.5">
      <c r="A143" s="59">
        <f>SUBTOTAL(3,C$5:$C143)</f>
        <v>139</v>
      </c>
      <c r="B143" s="110" t="s">
        <v>1349</v>
      </c>
      <c r="C143" s="64" t="s">
        <v>704</v>
      </c>
      <c r="D143" s="41" t="s">
        <v>11</v>
      </c>
      <c r="E143" s="63" t="s">
        <v>705</v>
      </c>
      <c r="F143" s="64" t="s">
        <v>706</v>
      </c>
      <c r="G143" s="64"/>
      <c r="H143" s="64" t="s">
        <v>707</v>
      </c>
      <c r="I143" s="110"/>
      <c r="J143" s="110"/>
      <c r="K143" s="314"/>
      <c r="L143" s="110"/>
      <c r="M143" s="41"/>
      <c r="N143" s="140"/>
      <c r="O143" s="141"/>
      <c r="P143" s="102">
        <f t="shared" si="77"/>
        <v>0</v>
      </c>
      <c r="Q143" s="104"/>
      <c r="R143" s="104">
        <f t="shared" si="78"/>
        <v>0</v>
      </c>
      <c r="S143" s="108"/>
      <c r="T143" s="105"/>
      <c r="U143" s="108"/>
      <c r="V143" s="106"/>
      <c r="W143" s="109"/>
      <c r="X143" s="102"/>
      <c r="Y143" s="109"/>
      <c r="Z143" s="104"/>
      <c r="AA143" s="108"/>
      <c r="AB143" s="105"/>
      <c r="AC143" s="108"/>
      <c r="AD143" s="106"/>
      <c r="AE143" s="109"/>
      <c r="AF143" s="102">
        <f t="shared" si="73"/>
        <v>0</v>
      </c>
      <c r="AG143" s="109"/>
      <c r="AH143" s="143">
        <f t="shared" si="89"/>
        <v>0</v>
      </c>
      <c r="AI143" s="105"/>
      <c r="AJ143" s="105">
        <f t="shared" si="90"/>
        <v>0</v>
      </c>
      <c r="AK143" s="216"/>
      <c r="AL143" s="105">
        <f t="shared" si="91"/>
        <v>0</v>
      </c>
      <c r="AM143" s="102"/>
      <c r="AN143" s="102">
        <f t="shared" si="92"/>
        <v>0</v>
      </c>
      <c r="AO143" s="107"/>
      <c r="AP143" s="102">
        <f t="shared" si="75"/>
        <v>0</v>
      </c>
      <c r="AQ143" s="105"/>
      <c r="AR143" s="105">
        <f t="shared" si="87"/>
        <v>0</v>
      </c>
      <c r="AS143" s="217"/>
      <c r="AT143" s="105">
        <f>AQ143-AR143</f>
        <v>0</v>
      </c>
      <c r="AU143" s="102"/>
      <c r="AV143" s="102">
        <f t="shared" si="93"/>
        <v>0</v>
      </c>
      <c r="AW143" s="142"/>
      <c r="AX143" s="102">
        <f t="shared" si="86"/>
        <v>0</v>
      </c>
      <c r="AY143" s="105"/>
      <c r="AZ143" s="105">
        <f t="shared" si="94"/>
        <v>0</v>
      </c>
      <c r="BA143" s="217"/>
      <c r="BB143" s="105">
        <f t="shared" si="88"/>
        <v>0</v>
      </c>
      <c r="BC143" s="102"/>
      <c r="BD143" s="102">
        <f t="shared" si="81"/>
        <v>0</v>
      </c>
      <c r="BE143" s="142"/>
      <c r="BF143" s="102">
        <f t="shared" si="82"/>
        <v>0</v>
      </c>
      <c r="BG143" s="105"/>
      <c r="BH143" s="105">
        <f t="shared" si="79"/>
        <v>0</v>
      </c>
      <c r="BI143" s="216"/>
      <c r="BJ143" s="105">
        <f t="shared" si="80"/>
        <v>0</v>
      </c>
      <c r="BK143" s="187"/>
      <c r="BL143" s="105">
        <f t="shared" si="83"/>
        <v>0</v>
      </c>
      <c r="BM143" s="216"/>
      <c r="BN143" s="106">
        <f t="shared" si="84"/>
        <v>0</v>
      </c>
      <c r="BO143" s="238">
        <f t="shared" si="85"/>
        <v>0</v>
      </c>
      <c r="BP143" s="49" t="s">
        <v>716</v>
      </c>
      <c r="BQ143" s="98" t="s">
        <v>1966</v>
      </c>
      <c r="BR143" s="41"/>
    </row>
    <row r="144" spans="1:71" s="38" customFormat="1" ht="25.5">
      <c r="A144" s="37">
        <f>SUBTOTAL(3,C$5:$C144)</f>
        <v>140</v>
      </c>
      <c r="B144" s="112"/>
      <c r="C144" s="89" t="s">
        <v>712</v>
      </c>
      <c r="D144" s="1" t="s">
        <v>13</v>
      </c>
      <c r="E144" s="62" t="s">
        <v>713</v>
      </c>
      <c r="F144" s="89" t="s">
        <v>714</v>
      </c>
      <c r="G144" s="50"/>
      <c r="H144" s="89"/>
      <c r="I144" s="112" t="s">
        <v>715</v>
      </c>
      <c r="J144" s="112"/>
      <c r="K144" s="290"/>
      <c r="L144" s="112"/>
      <c r="M144" s="1" t="s">
        <v>1977</v>
      </c>
      <c r="N144" s="139"/>
      <c r="O144" s="122"/>
      <c r="P144" s="153">
        <f t="shared" si="77"/>
        <v>0</v>
      </c>
      <c r="Q144" s="75"/>
      <c r="R144" s="75">
        <f t="shared" si="78"/>
        <v>0</v>
      </c>
      <c r="S144" s="127"/>
      <c r="T144" s="45"/>
      <c r="U144" s="127"/>
      <c r="V144" s="77"/>
      <c r="W144" s="81"/>
      <c r="X144" s="73"/>
      <c r="Y144" s="81"/>
      <c r="Z144" s="75"/>
      <c r="AA144" s="82"/>
      <c r="AB144" s="45"/>
      <c r="AC144" s="82"/>
      <c r="AD144" s="77"/>
      <c r="AE144" s="126"/>
      <c r="AF144" s="73">
        <f t="shared" si="73"/>
        <v>0</v>
      </c>
      <c r="AG144" s="126"/>
      <c r="AH144" s="78">
        <f t="shared" si="89"/>
        <v>0</v>
      </c>
      <c r="AI144" s="76"/>
      <c r="AJ144" s="45">
        <f t="shared" si="90"/>
        <v>0</v>
      </c>
      <c r="AK144" s="234"/>
      <c r="AL144" s="76">
        <f t="shared" si="91"/>
        <v>0</v>
      </c>
      <c r="AM144" s="72"/>
      <c r="AN144" s="72">
        <f t="shared" si="92"/>
        <v>0</v>
      </c>
      <c r="AO144" s="79"/>
      <c r="AP144" s="72">
        <f t="shared" si="75"/>
        <v>0</v>
      </c>
      <c r="AQ144" s="76" t="s">
        <v>65</v>
      </c>
      <c r="AR144" s="76">
        <f t="shared" si="87"/>
        <v>0</v>
      </c>
      <c r="AS144" s="125"/>
      <c r="AT144" s="76"/>
      <c r="AU144" s="72">
        <v>400000</v>
      </c>
      <c r="AV144" s="72">
        <f t="shared" si="93"/>
        <v>400000</v>
      </c>
      <c r="AW144" s="95">
        <v>41995</v>
      </c>
      <c r="AX144" s="72">
        <f t="shared" si="86"/>
        <v>0</v>
      </c>
      <c r="AY144" s="76">
        <v>400000</v>
      </c>
      <c r="AZ144" s="76">
        <f t="shared" si="94"/>
        <v>400000</v>
      </c>
      <c r="BA144" s="125">
        <v>41995</v>
      </c>
      <c r="BB144" s="76">
        <f t="shared" si="88"/>
        <v>0</v>
      </c>
      <c r="BC144" s="72">
        <v>800000</v>
      </c>
      <c r="BD144" s="72">
        <f t="shared" si="81"/>
        <v>800000</v>
      </c>
      <c r="BE144" s="129">
        <v>41995</v>
      </c>
      <c r="BF144" s="72">
        <f t="shared" si="82"/>
        <v>0</v>
      </c>
      <c r="BG144" s="76">
        <v>800000</v>
      </c>
      <c r="BH144" s="76">
        <f t="shared" si="79"/>
        <v>800000</v>
      </c>
      <c r="BI144" s="94">
        <v>42011</v>
      </c>
      <c r="BJ144" s="76">
        <f t="shared" si="80"/>
        <v>0</v>
      </c>
      <c r="BK144" s="123">
        <v>800000</v>
      </c>
      <c r="BL144" s="45">
        <f t="shared" si="83"/>
        <v>800000</v>
      </c>
      <c r="BM144" s="94">
        <v>42038</v>
      </c>
      <c r="BN144" s="77">
        <f t="shared" si="84"/>
        <v>0</v>
      </c>
      <c r="BO144" s="83">
        <f t="shared" si="85"/>
        <v>0</v>
      </c>
      <c r="BP144" s="120" t="s">
        <v>642</v>
      </c>
      <c r="BQ144" s="120" t="s">
        <v>1972</v>
      </c>
      <c r="BR144" s="46"/>
    </row>
    <row r="145" spans="1:71" s="38" customFormat="1" ht="25.5">
      <c r="A145" s="37">
        <f>SUBTOTAL(3,C$5:$C145)</f>
        <v>141</v>
      </c>
      <c r="B145" s="112"/>
      <c r="C145" s="89" t="s">
        <v>717</v>
      </c>
      <c r="D145" s="35" t="s">
        <v>718</v>
      </c>
      <c r="E145" s="62" t="s">
        <v>719</v>
      </c>
      <c r="F145" s="89" t="s">
        <v>720</v>
      </c>
      <c r="G145" s="50"/>
      <c r="H145" s="89"/>
      <c r="I145" s="50" t="s">
        <v>721</v>
      </c>
      <c r="J145" s="170" t="s">
        <v>722</v>
      </c>
      <c r="K145" s="332"/>
      <c r="L145" s="170"/>
      <c r="M145" s="1" t="s">
        <v>2642</v>
      </c>
      <c r="N145" s="139"/>
      <c r="O145" s="122"/>
      <c r="P145" s="153">
        <f t="shared" si="77"/>
        <v>0</v>
      </c>
      <c r="Q145" s="75"/>
      <c r="R145" s="75">
        <f t="shared" si="78"/>
        <v>0</v>
      </c>
      <c r="S145" s="127"/>
      <c r="T145" s="45"/>
      <c r="U145" s="127"/>
      <c r="V145" s="77"/>
      <c r="W145" s="81"/>
      <c r="X145" s="73"/>
      <c r="Y145" s="81"/>
      <c r="Z145" s="75"/>
      <c r="AA145" s="82"/>
      <c r="AB145" s="45"/>
      <c r="AC145" s="82"/>
      <c r="AD145" s="77"/>
      <c r="AE145" s="126"/>
      <c r="AF145" s="73">
        <f t="shared" si="73"/>
        <v>0</v>
      </c>
      <c r="AG145" s="126"/>
      <c r="AH145" s="78">
        <f t="shared" si="89"/>
        <v>0</v>
      </c>
      <c r="AI145" s="76"/>
      <c r="AJ145" s="45">
        <f t="shared" si="90"/>
        <v>0</v>
      </c>
      <c r="AK145" s="234"/>
      <c r="AL145" s="76">
        <f t="shared" si="91"/>
        <v>0</v>
      </c>
      <c r="AM145" s="72"/>
      <c r="AN145" s="72">
        <f t="shared" si="92"/>
        <v>0</v>
      </c>
      <c r="AO145" s="79"/>
      <c r="AP145" s="72">
        <f t="shared" si="75"/>
        <v>0</v>
      </c>
      <c r="AQ145" s="76" t="s">
        <v>65</v>
      </c>
      <c r="AR145" s="76">
        <f t="shared" si="87"/>
        <v>0</v>
      </c>
      <c r="AS145" s="125"/>
      <c r="AT145" s="76"/>
      <c r="AU145" s="72">
        <v>2000000</v>
      </c>
      <c r="AV145" s="72">
        <f t="shared" si="93"/>
        <v>2000000</v>
      </c>
      <c r="AW145" s="95">
        <v>41976</v>
      </c>
      <c r="AX145" s="72">
        <f t="shared" si="86"/>
        <v>0</v>
      </c>
      <c r="AY145" s="76">
        <v>2000000</v>
      </c>
      <c r="AZ145" s="76">
        <f t="shared" si="94"/>
        <v>2000000</v>
      </c>
      <c r="BA145" s="125">
        <v>41976</v>
      </c>
      <c r="BB145" s="76">
        <f t="shared" si="88"/>
        <v>0</v>
      </c>
      <c r="BC145" s="72">
        <v>2000000</v>
      </c>
      <c r="BD145" s="72">
        <f t="shared" si="81"/>
        <v>2000000</v>
      </c>
      <c r="BE145" s="129">
        <v>42020</v>
      </c>
      <c r="BF145" s="72">
        <f t="shared" si="82"/>
        <v>0</v>
      </c>
      <c r="BG145" s="76">
        <v>2000000</v>
      </c>
      <c r="BH145" s="76">
        <f t="shared" si="79"/>
        <v>2000000</v>
      </c>
      <c r="BI145" s="94">
        <v>42020</v>
      </c>
      <c r="BJ145" s="76">
        <f t="shared" si="80"/>
        <v>0</v>
      </c>
      <c r="BK145" s="123">
        <v>2000000</v>
      </c>
      <c r="BL145" s="45">
        <f t="shared" si="83"/>
        <v>2000000</v>
      </c>
      <c r="BM145" s="94">
        <v>42020</v>
      </c>
      <c r="BN145" s="77">
        <f t="shared" si="84"/>
        <v>0</v>
      </c>
      <c r="BO145" s="83">
        <f t="shared" si="85"/>
        <v>0</v>
      </c>
      <c r="BP145" s="120" t="s">
        <v>526</v>
      </c>
      <c r="BQ145" s="120" t="s">
        <v>1972</v>
      </c>
      <c r="BR145" s="46" t="s">
        <v>1779</v>
      </c>
    </row>
    <row r="146" spans="1:71" s="38" customFormat="1" ht="25.5">
      <c r="A146" s="37">
        <f>SUBTOTAL(3,C$5:$C146)</f>
        <v>142</v>
      </c>
      <c r="B146" s="112"/>
      <c r="C146" s="50" t="s">
        <v>723</v>
      </c>
      <c r="D146" s="1" t="s">
        <v>315</v>
      </c>
      <c r="E146" s="51" t="s">
        <v>724</v>
      </c>
      <c r="F146" s="50" t="s">
        <v>725</v>
      </c>
      <c r="G146" s="50"/>
      <c r="H146" s="50"/>
      <c r="I146" s="112" t="s">
        <v>726</v>
      </c>
      <c r="J146" s="169" t="s">
        <v>727</v>
      </c>
      <c r="K146" s="331"/>
      <c r="L146" s="169"/>
      <c r="M146" s="46" t="s">
        <v>1977</v>
      </c>
      <c r="N146" s="144"/>
      <c r="O146" s="122"/>
      <c r="P146" s="153">
        <f t="shared" si="77"/>
        <v>0</v>
      </c>
      <c r="Q146" s="75"/>
      <c r="R146" s="75">
        <f t="shared" si="78"/>
        <v>0</v>
      </c>
      <c r="S146" s="127"/>
      <c r="T146" s="45"/>
      <c r="U146" s="127"/>
      <c r="V146" s="77"/>
      <c r="W146" s="126"/>
      <c r="X146" s="73"/>
      <c r="Y146" s="126"/>
      <c r="Z146" s="75"/>
      <c r="AA146" s="127"/>
      <c r="AB146" s="45"/>
      <c r="AC146" s="127"/>
      <c r="AD146" s="77"/>
      <c r="AE146" s="126"/>
      <c r="AF146" s="73">
        <f t="shared" si="73"/>
        <v>0</v>
      </c>
      <c r="AG146" s="126"/>
      <c r="AH146" s="78">
        <f t="shared" si="89"/>
        <v>0</v>
      </c>
      <c r="AI146" s="76"/>
      <c r="AJ146" s="45">
        <f t="shared" si="90"/>
        <v>0</v>
      </c>
      <c r="AK146" s="234"/>
      <c r="AL146" s="76">
        <f t="shared" si="91"/>
        <v>0</v>
      </c>
      <c r="AM146" s="72"/>
      <c r="AN146" s="72">
        <f t="shared" si="92"/>
        <v>0</v>
      </c>
      <c r="AO146" s="124"/>
      <c r="AP146" s="73">
        <f t="shared" si="75"/>
        <v>0</v>
      </c>
      <c r="AQ146" s="45" t="s">
        <v>65</v>
      </c>
      <c r="AR146" s="45">
        <f t="shared" si="87"/>
        <v>0</v>
      </c>
      <c r="AS146" s="125"/>
      <c r="AT146" s="45"/>
      <c r="AU146" s="73">
        <v>400000</v>
      </c>
      <c r="AV146" s="73">
        <f t="shared" si="93"/>
        <v>400000</v>
      </c>
      <c r="AW146" s="95">
        <v>41932</v>
      </c>
      <c r="AX146" s="73">
        <f t="shared" si="86"/>
        <v>0</v>
      </c>
      <c r="AY146" s="45">
        <v>800000</v>
      </c>
      <c r="AZ146" s="45">
        <f t="shared" si="94"/>
        <v>800000</v>
      </c>
      <c r="BA146" s="125">
        <v>42086</v>
      </c>
      <c r="BB146" s="45">
        <f t="shared" si="88"/>
        <v>0</v>
      </c>
      <c r="BC146" s="73">
        <v>800000</v>
      </c>
      <c r="BD146" s="73">
        <f t="shared" si="81"/>
        <v>800000</v>
      </c>
      <c r="BE146" s="95">
        <v>42086</v>
      </c>
      <c r="BF146" s="73">
        <f t="shared" si="82"/>
        <v>0</v>
      </c>
      <c r="BG146" s="45">
        <v>800000</v>
      </c>
      <c r="BH146" s="76">
        <f t="shared" si="79"/>
        <v>800000</v>
      </c>
      <c r="BI146" s="94">
        <v>42086</v>
      </c>
      <c r="BJ146" s="45">
        <f t="shared" si="80"/>
        <v>0</v>
      </c>
      <c r="BK146" s="123">
        <v>700000</v>
      </c>
      <c r="BL146" s="45">
        <f t="shared" si="83"/>
        <v>700000</v>
      </c>
      <c r="BM146" s="94">
        <v>42086</v>
      </c>
      <c r="BN146" s="77">
        <f t="shared" si="84"/>
        <v>0</v>
      </c>
      <c r="BO146" s="83">
        <f t="shared" si="85"/>
        <v>0</v>
      </c>
      <c r="BP146" s="120" t="s">
        <v>569</v>
      </c>
      <c r="BQ146" s="120" t="s">
        <v>1970</v>
      </c>
      <c r="BR146" s="46"/>
    </row>
    <row r="147" spans="1:71" s="38" customFormat="1" ht="25.5">
      <c r="A147" s="37">
        <f>SUBTOTAL(3,C$5:$C147)</f>
        <v>143</v>
      </c>
      <c r="B147" s="112"/>
      <c r="C147" s="89" t="s">
        <v>728</v>
      </c>
      <c r="D147" s="36" t="s">
        <v>293</v>
      </c>
      <c r="E147" s="62" t="s">
        <v>730</v>
      </c>
      <c r="F147" s="89" t="s">
        <v>729</v>
      </c>
      <c r="G147" s="50"/>
      <c r="H147" s="89"/>
      <c r="I147" s="112" t="s">
        <v>731</v>
      </c>
      <c r="J147" s="176" t="s">
        <v>732</v>
      </c>
      <c r="K147" s="337"/>
      <c r="L147" s="176"/>
      <c r="M147" s="57" t="s">
        <v>2486</v>
      </c>
      <c r="N147" s="139"/>
      <c r="O147" s="122"/>
      <c r="P147" s="153">
        <f t="shared" si="77"/>
        <v>0</v>
      </c>
      <c r="Q147" s="75"/>
      <c r="R147" s="75">
        <f t="shared" si="78"/>
        <v>0</v>
      </c>
      <c r="S147" s="45"/>
      <c r="T147" s="45"/>
      <c r="U147" s="127"/>
      <c r="V147" s="77"/>
      <c r="W147" s="72"/>
      <c r="X147" s="73"/>
      <c r="Y147" s="81"/>
      <c r="Z147" s="75"/>
      <c r="AA147" s="82"/>
      <c r="AB147" s="45"/>
      <c r="AC147" s="82"/>
      <c r="AD147" s="77"/>
      <c r="AE147" s="126"/>
      <c r="AF147" s="73">
        <f t="shared" si="73"/>
        <v>0</v>
      </c>
      <c r="AG147" s="126"/>
      <c r="AH147" s="78">
        <f t="shared" si="89"/>
        <v>0</v>
      </c>
      <c r="AI147" s="76"/>
      <c r="AJ147" s="45">
        <f t="shared" si="90"/>
        <v>0</v>
      </c>
      <c r="AK147" s="234"/>
      <c r="AL147" s="76">
        <f t="shared" si="91"/>
        <v>0</v>
      </c>
      <c r="AM147" s="72"/>
      <c r="AN147" s="72">
        <f t="shared" si="92"/>
        <v>0</v>
      </c>
      <c r="AO147" s="79"/>
      <c r="AP147" s="72">
        <f t="shared" si="75"/>
        <v>0</v>
      </c>
      <c r="AQ147" s="76" t="s">
        <v>65</v>
      </c>
      <c r="AR147" s="76">
        <f t="shared" si="87"/>
        <v>0</v>
      </c>
      <c r="AS147" s="125"/>
      <c r="AT147" s="76"/>
      <c r="AU147" s="72">
        <v>600000</v>
      </c>
      <c r="AV147" s="72">
        <f t="shared" si="93"/>
        <v>600000</v>
      </c>
      <c r="AW147" s="95">
        <v>41929</v>
      </c>
      <c r="AX147" s="72">
        <f t="shared" si="86"/>
        <v>0</v>
      </c>
      <c r="AY147" s="76">
        <v>600000</v>
      </c>
      <c r="AZ147" s="76">
        <f t="shared" si="94"/>
        <v>600000</v>
      </c>
      <c r="BA147" s="125">
        <v>41961</v>
      </c>
      <c r="BB147" s="76">
        <f t="shared" si="88"/>
        <v>0</v>
      </c>
      <c r="BC147" s="81">
        <v>600000</v>
      </c>
      <c r="BD147" s="72">
        <f t="shared" si="81"/>
        <v>600000</v>
      </c>
      <c r="BE147" s="129">
        <v>41988</v>
      </c>
      <c r="BF147" s="72">
        <f t="shared" si="82"/>
        <v>0</v>
      </c>
      <c r="BG147" s="76">
        <v>600000</v>
      </c>
      <c r="BH147" s="76">
        <f t="shared" si="79"/>
        <v>600000</v>
      </c>
      <c r="BI147" s="94">
        <v>42012</v>
      </c>
      <c r="BJ147" s="76">
        <f t="shared" si="80"/>
        <v>0</v>
      </c>
      <c r="BK147" s="123">
        <v>600000</v>
      </c>
      <c r="BL147" s="45">
        <f t="shared" si="83"/>
        <v>600000</v>
      </c>
      <c r="BM147" s="94">
        <v>42012</v>
      </c>
      <c r="BN147" s="77">
        <f t="shared" si="84"/>
        <v>0</v>
      </c>
      <c r="BO147" s="83">
        <f t="shared" si="85"/>
        <v>0</v>
      </c>
      <c r="BP147" s="120" t="s">
        <v>530</v>
      </c>
      <c r="BQ147" s="120" t="s">
        <v>1969</v>
      </c>
      <c r="BR147" s="46">
        <f>600000*5</f>
        <v>3000000</v>
      </c>
    </row>
    <row r="148" spans="1:71" s="60" customFormat="1" ht="25.5">
      <c r="A148" s="59">
        <f>SUBTOTAL(3,C$5:$C148)</f>
        <v>144</v>
      </c>
      <c r="B148" s="110" t="s">
        <v>1349</v>
      </c>
      <c r="C148" s="64" t="s">
        <v>733</v>
      </c>
      <c r="D148" s="183" t="s">
        <v>9</v>
      </c>
      <c r="E148" s="63" t="s">
        <v>735</v>
      </c>
      <c r="F148" s="64" t="s">
        <v>734</v>
      </c>
      <c r="G148" s="64"/>
      <c r="H148" s="64" t="s">
        <v>736</v>
      </c>
      <c r="I148" s="110"/>
      <c r="J148" s="110"/>
      <c r="K148" s="314"/>
      <c r="L148" s="110"/>
      <c r="M148" s="41"/>
      <c r="N148" s="140"/>
      <c r="O148" s="141"/>
      <c r="P148" s="153">
        <f t="shared" si="77"/>
        <v>0</v>
      </c>
      <c r="Q148" s="75"/>
      <c r="R148" s="75">
        <f t="shared" si="78"/>
        <v>0</v>
      </c>
      <c r="S148" s="108"/>
      <c r="T148" s="105"/>
      <c r="U148" s="108"/>
      <c r="V148" s="106"/>
      <c r="W148" s="109"/>
      <c r="X148" s="102"/>
      <c r="Y148" s="109"/>
      <c r="Z148" s="104"/>
      <c r="AA148" s="108"/>
      <c r="AB148" s="105"/>
      <c r="AC148" s="108"/>
      <c r="AD148" s="106"/>
      <c r="AE148" s="109"/>
      <c r="AF148" s="102">
        <f t="shared" si="73"/>
        <v>0</v>
      </c>
      <c r="AG148" s="109"/>
      <c r="AH148" s="143">
        <f t="shared" si="89"/>
        <v>0</v>
      </c>
      <c r="AI148" s="105"/>
      <c r="AJ148" s="105">
        <f t="shared" si="90"/>
        <v>0</v>
      </c>
      <c r="AK148" s="216"/>
      <c r="AL148" s="105">
        <f t="shared" si="91"/>
        <v>0</v>
      </c>
      <c r="AM148" s="102"/>
      <c r="AN148" s="102">
        <f t="shared" si="92"/>
        <v>0</v>
      </c>
      <c r="AO148" s="107"/>
      <c r="AP148" s="102">
        <f t="shared" si="75"/>
        <v>0</v>
      </c>
      <c r="AQ148" s="105"/>
      <c r="AR148" s="105">
        <f t="shared" si="87"/>
        <v>0</v>
      </c>
      <c r="AS148" s="217"/>
      <c r="AT148" s="105">
        <f>AQ148-AR148</f>
        <v>0</v>
      </c>
      <c r="AU148" s="102"/>
      <c r="AV148" s="102">
        <f t="shared" si="93"/>
        <v>0</v>
      </c>
      <c r="AW148" s="142"/>
      <c r="AX148" s="102">
        <f t="shared" si="86"/>
        <v>0</v>
      </c>
      <c r="AY148" s="105"/>
      <c r="AZ148" s="105">
        <f t="shared" si="94"/>
        <v>0</v>
      </c>
      <c r="BA148" s="217"/>
      <c r="BB148" s="105">
        <f t="shared" si="88"/>
        <v>0</v>
      </c>
      <c r="BC148" s="102"/>
      <c r="BD148" s="102">
        <f t="shared" si="81"/>
        <v>0</v>
      </c>
      <c r="BE148" s="142"/>
      <c r="BF148" s="102">
        <f t="shared" si="82"/>
        <v>0</v>
      </c>
      <c r="BG148" s="105"/>
      <c r="BH148" s="105">
        <f t="shared" si="79"/>
        <v>0</v>
      </c>
      <c r="BI148" s="94"/>
      <c r="BJ148" s="105">
        <f t="shared" si="80"/>
        <v>0</v>
      </c>
      <c r="BK148" s="187"/>
      <c r="BL148" s="105">
        <f t="shared" si="83"/>
        <v>0</v>
      </c>
      <c r="BM148" s="94"/>
      <c r="BN148" s="106">
        <f t="shared" si="84"/>
        <v>0</v>
      </c>
      <c r="BO148" s="238">
        <f t="shared" si="85"/>
        <v>0</v>
      </c>
      <c r="BP148" s="98" t="s">
        <v>1336</v>
      </c>
      <c r="BQ148" s="98"/>
      <c r="BR148" s="41"/>
    </row>
    <row r="149" spans="1:71" s="38" customFormat="1" ht="25.5">
      <c r="A149" s="37">
        <f>SUBTOTAL(3,C$5:$C149)</f>
        <v>145</v>
      </c>
      <c r="B149" s="112"/>
      <c r="C149" s="89" t="s">
        <v>737</v>
      </c>
      <c r="D149" s="35" t="s">
        <v>1973</v>
      </c>
      <c r="E149" s="62" t="s">
        <v>739</v>
      </c>
      <c r="F149" s="89" t="s">
        <v>738</v>
      </c>
      <c r="G149" s="50"/>
      <c r="H149" s="89" t="s">
        <v>740</v>
      </c>
      <c r="I149" s="112"/>
      <c r="J149" s="112"/>
      <c r="K149" s="290"/>
      <c r="L149" s="112"/>
      <c r="M149" s="1" t="s">
        <v>1978</v>
      </c>
      <c r="N149" s="139"/>
      <c r="O149" s="122"/>
      <c r="P149" s="153">
        <f t="shared" si="77"/>
        <v>0</v>
      </c>
      <c r="Q149" s="75"/>
      <c r="R149" s="75">
        <f t="shared" si="78"/>
        <v>0</v>
      </c>
      <c r="S149" s="127"/>
      <c r="T149" s="45"/>
      <c r="U149" s="127"/>
      <c r="V149" s="77"/>
      <c r="W149" s="81"/>
      <c r="X149" s="73"/>
      <c r="Y149" s="81"/>
      <c r="Z149" s="75"/>
      <c r="AA149" s="82"/>
      <c r="AB149" s="45"/>
      <c r="AC149" s="82"/>
      <c r="AD149" s="77"/>
      <c r="AE149" s="126"/>
      <c r="AF149" s="73">
        <f t="shared" si="73"/>
        <v>0</v>
      </c>
      <c r="AG149" s="126"/>
      <c r="AH149" s="78">
        <f t="shared" si="89"/>
        <v>0</v>
      </c>
      <c r="AI149" s="76"/>
      <c r="AJ149" s="45">
        <f t="shared" si="90"/>
        <v>0</v>
      </c>
      <c r="AK149" s="234"/>
      <c r="AL149" s="76">
        <f t="shared" si="91"/>
        <v>0</v>
      </c>
      <c r="AM149" s="72"/>
      <c r="AN149" s="72">
        <f t="shared" si="92"/>
        <v>0</v>
      </c>
      <c r="AO149" s="79"/>
      <c r="AP149" s="72">
        <f t="shared" si="75"/>
        <v>0</v>
      </c>
      <c r="AQ149" s="76"/>
      <c r="AR149" s="76">
        <f t="shared" si="87"/>
        <v>0</v>
      </c>
      <c r="AS149" s="125"/>
      <c r="AT149" s="76">
        <f>AQ149-AR149</f>
        <v>0</v>
      </c>
      <c r="AU149" s="72">
        <v>1100000</v>
      </c>
      <c r="AV149" s="72">
        <f t="shared" si="93"/>
        <v>1100000</v>
      </c>
      <c r="AW149" s="95" t="s">
        <v>1492</v>
      </c>
      <c r="AX149" s="72">
        <f t="shared" si="86"/>
        <v>0</v>
      </c>
      <c r="AY149" s="76">
        <v>1100000</v>
      </c>
      <c r="AZ149" s="76">
        <f t="shared" si="94"/>
        <v>1100000</v>
      </c>
      <c r="BA149" s="125" t="s">
        <v>1493</v>
      </c>
      <c r="BB149" s="76">
        <f t="shared" si="88"/>
        <v>0</v>
      </c>
      <c r="BC149" s="72">
        <v>1100000</v>
      </c>
      <c r="BD149" s="72">
        <f t="shared" si="81"/>
        <v>1100000</v>
      </c>
      <c r="BE149" s="129">
        <v>42018</v>
      </c>
      <c r="BF149" s="72">
        <f t="shared" si="82"/>
        <v>0</v>
      </c>
      <c r="BG149" s="76">
        <v>1100000</v>
      </c>
      <c r="BH149" s="76">
        <f t="shared" si="79"/>
        <v>1100000</v>
      </c>
      <c r="BI149" s="94">
        <v>42018</v>
      </c>
      <c r="BJ149" s="76">
        <f t="shared" si="80"/>
        <v>0</v>
      </c>
      <c r="BK149" s="123">
        <v>1100000</v>
      </c>
      <c r="BL149" s="45">
        <f t="shared" si="83"/>
        <v>1100000</v>
      </c>
      <c r="BM149" s="94">
        <v>42018</v>
      </c>
      <c r="BN149" s="77">
        <f t="shared" si="84"/>
        <v>0</v>
      </c>
      <c r="BO149" s="83">
        <f t="shared" si="85"/>
        <v>0</v>
      </c>
      <c r="BP149" s="47" t="s">
        <v>716</v>
      </c>
      <c r="BQ149" s="47" t="s">
        <v>1972</v>
      </c>
      <c r="BR149" s="46"/>
    </row>
    <row r="150" spans="1:71" s="38" customFormat="1" ht="25.5">
      <c r="A150" s="37">
        <f>SUBTOTAL(3,C$5:$C150)</f>
        <v>146</v>
      </c>
      <c r="B150" s="112"/>
      <c r="C150" s="89" t="s">
        <v>741</v>
      </c>
      <c r="D150" s="35" t="s">
        <v>1973</v>
      </c>
      <c r="E150" s="62" t="s">
        <v>743</v>
      </c>
      <c r="F150" s="89" t="s">
        <v>742</v>
      </c>
      <c r="G150" s="50"/>
      <c r="H150" s="89" t="s">
        <v>744</v>
      </c>
      <c r="I150" s="112" t="s">
        <v>745</v>
      </c>
      <c r="J150" s="112"/>
      <c r="K150" s="290"/>
      <c r="L150" s="112"/>
      <c r="M150" s="1"/>
      <c r="N150" s="139"/>
      <c r="O150" s="122"/>
      <c r="P150" s="153">
        <f t="shared" si="77"/>
        <v>0</v>
      </c>
      <c r="Q150" s="75"/>
      <c r="R150" s="75">
        <f t="shared" si="78"/>
        <v>0</v>
      </c>
      <c r="S150" s="127"/>
      <c r="T150" s="45"/>
      <c r="U150" s="127"/>
      <c r="V150" s="77"/>
      <c r="W150" s="81"/>
      <c r="X150" s="73"/>
      <c r="Y150" s="81"/>
      <c r="Z150" s="75"/>
      <c r="AA150" s="82"/>
      <c r="AB150" s="45"/>
      <c r="AC150" s="82"/>
      <c r="AD150" s="77"/>
      <c r="AE150" s="126"/>
      <c r="AF150" s="73">
        <f t="shared" si="73"/>
        <v>0</v>
      </c>
      <c r="AG150" s="126"/>
      <c r="AH150" s="78">
        <f t="shared" si="89"/>
        <v>0</v>
      </c>
      <c r="AI150" s="76"/>
      <c r="AJ150" s="45">
        <f t="shared" si="90"/>
        <v>0</v>
      </c>
      <c r="AK150" s="234"/>
      <c r="AL150" s="76">
        <f t="shared" si="91"/>
        <v>0</v>
      </c>
      <c r="AM150" s="72"/>
      <c r="AN150" s="72">
        <f t="shared" si="92"/>
        <v>0</v>
      </c>
      <c r="AO150" s="79"/>
      <c r="AP150" s="72">
        <f t="shared" si="75"/>
        <v>0</v>
      </c>
      <c r="AQ150" s="76" t="s">
        <v>65</v>
      </c>
      <c r="AR150" s="76">
        <f t="shared" si="87"/>
        <v>0</v>
      </c>
      <c r="AS150" s="125"/>
      <c r="AT150" s="76"/>
      <c r="AU150" s="72">
        <v>500000</v>
      </c>
      <c r="AV150" s="72">
        <f t="shared" si="93"/>
        <v>0</v>
      </c>
      <c r="AW150" s="95"/>
      <c r="AX150" s="72">
        <f t="shared" si="86"/>
        <v>500000</v>
      </c>
      <c r="AY150" s="76">
        <v>500000</v>
      </c>
      <c r="AZ150" s="76">
        <f t="shared" si="94"/>
        <v>0</v>
      </c>
      <c r="BA150" s="125"/>
      <c r="BB150" s="76">
        <f t="shared" si="88"/>
        <v>500000</v>
      </c>
      <c r="BC150" s="72">
        <v>500000</v>
      </c>
      <c r="BD150" s="72">
        <f t="shared" si="81"/>
        <v>0</v>
      </c>
      <c r="BE150" s="129"/>
      <c r="BF150" s="72">
        <f t="shared" si="82"/>
        <v>500000</v>
      </c>
      <c r="BG150" s="76">
        <v>500000</v>
      </c>
      <c r="BH150" s="76">
        <f t="shared" si="79"/>
        <v>0</v>
      </c>
      <c r="BI150" s="94"/>
      <c r="BJ150" s="76">
        <f t="shared" si="80"/>
        <v>500000</v>
      </c>
      <c r="BK150" s="123">
        <v>500000</v>
      </c>
      <c r="BL150" s="45">
        <f t="shared" si="83"/>
        <v>0</v>
      </c>
      <c r="BM150" s="94"/>
      <c r="BN150" s="77">
        <f t="shared" si="84"/>
        <v>500000</v>
      </c>
      <c r="BO150" s="83">
        <f t="shared" si="85"/>
        <v>2500000</v>
      </c>
      <c r="BP150" s="47" t="s">
        <v>716</v>
      </c>
      <c r="BQ150" s="47" t="s">
        <v>1972</v>
      </c>
      <c r="BR150" s="362"/>
    </row>
    <row r="151" spans="1:71" s="60" customFormat="1" ht="25.5">
      <c r="A151" s="59">
        <f>SUBTOTAL(3,C$5:$C151)</f>
        <v>147</v>
      </c>
      <c r="B151" s="110" t="s">
        <v>1349</v>
      </c>
      <c r="C151" s="64" t="s">
        <v>746</v>
      </c>
      <c r="D151" s="37" t="s">
        <v>1412</v>
      </c>
      <c r="E151" s="63" t="s">
        <v>748</v>
      </c>
      <c r="F151" s="64" t="s">
        <v>747</v>
      </c>
      <c r="G151" s="64"/>
      <c r="H151" s="64" t="s">
        <v>749</v>
      </c>
      <c r="I151" s="110"/>
      <c r="J151" s="110"/>
      <c r="K151" s="314"/>
      <c r="L151" s="110"/>
      <c r="M151" s="41"/>
      <c r="N151" s="139"/>
      <c r="O151" s="122"/>
      <c r="P151" s="153">
        <f t="shared" si="77"/>
        <v>0</v>
      </c>
      <c r="Q151" s="75"/>
      <c r="R151" s="75">
        <f t="shared" si="78"/>
        <v>0</v>
      </c>
      <c r="S151" s="127"/>
      <c r="T151" s="45"/>
      <c r="U151" s="127"/>
      <c r="V151" s="77"/>
      <c r="W151" s="81"/>
      <c r="X151" s="73"/>
      <c r="Y151" s="81"/>
      <c r="Z151" s="75"/>
      <c r="AA151" s="82"/>
      <c r="AB151" s="45"/>
      <c r="AC151" s="82"/>
      <c r="AD151" s="77"/>
      <c r="AE151" s="126"/>
      <c r="AF151" s="73">
        <f t="shared" si="73"/>
        <v>0</v>
      </c>
      <c r="AG151" s="126"/>
      <c r="AH151" s="78">
        <f t="shared" si="89"/>
        <v>0</v>
      </c>
      <c r="AI151" s="76"/>
      <c r="AJ151" s="45">
        <f t="shared" si="90"/>
        <v>0</v>
      </c>
      <c r="AK151" s="234"/>
      <c r="AL151" s="76">
        <f t="shared" si="91"/>
        <v>0</v>
      </c>
      <c r="AM151" s="72"/>
      <c r="AN151" s="72">
        <f t="shared" si="92"/>
        <v>0</v>
      </c>
      <c r="AO151" s="79"/>
      <c r="AP151" s="72">
        <f t="shared" si="75"/>
        <v>0</v>
      </c>
      <c r="AQ151" s="76"/>
      <c r="AR151" s="76">
        <f t="shared" si="87"/>
        <v>0</v>
      </c>
      <c r="AS151" s="125"/>
      <c r="AT151" s="76">
        <f>AQ151-AR151</f>
        <v>0</v>
      </c>
      <c r="AU151" s="72"/>
      <c r="AV151" s="72">
        <f t="shared" si="93"/>
        <v>0</v>
      </c>
      <c r="AW151" s="95"/>
      <c r="AX151" s="72">
        <f t="shared" si="86"/>
        <v>0</v>
      </c>
      <c r="AY151" s="76"/>
      <c r="AZ151" s="76">
        <f t="shared" si="94"/>
        <v>0</v>
      </c>
      <c r="BA151" s="125"/>
      <c r="BB151" s="76">
        <f t="shared" si="88"/>
        <v>0</v>
      </c>
      <c r="BC151" s="72"/>
      <c r="BD151" s="72">
        <f t="shared" si="81"/>
        <v>0</v>
      </c>
      <c r="BE151" s="129"/>
      <c r="BF151" s="72">
        <f t="shared" si="82"/>
        <v>0</v>
      </c>
      <c r="BG151" s="76"/>
      <c r="BH151" s="76">
        <f t="shared" si="79"/>
        <v>0</v>
      </c>
      <c r="BI151" s="94"/>
      <c r="BJ151" s="76">
        <f t="shared" si="80"/>
        <v>0</v>
      </c>
      <c r="BK151" s="123"/>
      <c r="BL151" s="45">
        <f t="shared" si="83"/>
        <v>0</v>
      </c>
      <c r="BM151" s="94"/>
      <c r="BN151" s="77">
        <f t="shared" si="84"/>
        <v>0</v>
      </c>
      <c r="BO151" s="83">
        <f t="shared" si="85"/>
        <v>0</v>
      </c>
      <c r="BP151" s="120" t="s">
        <v>750</v>
      </c>
      <c r="BQ151" s="120"/>
      <c r="BR151" s="41"/>
    </row>
    <row r="152" spans="1:71" s="38" customFormat="1" ht="25.5">
      <c r="A152" s="37">
        <f>SUBTOTAL(3,C$5:$C152)</f>
        <v>148</v>
      </c>
      <c r="B152" s="112"/>
      <c r="C152" s="61" t="s">
        <v>751</v>
      </c>
      <c r="D152" s="1" t="s">
        <v>1413</v>
      </c>
      <c r="E152" s="62" t="s">
        <v>753</v>
      </c>
      <c r="F152" s="61" t="s">
        <v>752</v>
      </c>
      <c r="G152" s="50"/>
      <c r="H152" s="89" t="s">
        <v>754</v>
      </c>
      <c r="I152" s="112" t="s">
        <v>755</v>
      </c>
      <c r="J152" s="149" t="s">
        <v>756</v>
      </c>
      <c r="K152" s="329"/>
      <c r="L152" s="149"/>
      <c r="M152" s="1" t="s">
        <v>1977</v>
      </c>
      <c r="N152" s="139"/>
      <c r="O152" s="122"/>
      <c r="P152" s="153">
        <f t="shared" si="77"/>
        <v>0</v>
      </c>
      <c r="Q152" s="75"/>
      <c r="R152" s="75">
        <f t="shared" si="78"/>
        <v>0</v>
      </c>
      <c r="S152" s="127"/>
      <c r="T152" s="45"/>
      <c r="U152" s="127"/>
      <c r="V152" s="77"/>
      <c r="W152" s="81"/>
      <c r="X152" s="73"/>
      <c r="Y152" s="81"/>
      <c r="Z152" s="75"/>
      <c r="AA152" s="82"/>
      <c r="AB152" s="45"/>
      <c r="AC152" s="82"/>
      <c r="AD152" s="77"/>
      <c r="AE152" s="126"/>
      <c r="AF152" s="73">
        <f t="shared" si="73"/>
        <v>0</v>
      </c>
      <c r="AG152" s="126"/>
      <c r="AH152" s="78">
        <f t="shared" si="89"/>
        <v>0</v>
      </c>
      <c r="AI152" s="76"/>
      <c r="AJ152" s="45">
        <f t="shared" si="90"/>
        <v>0</v>
      </c>
      <c r="AK152" s="234"/>
      <c r="AL152" s="76">
        <f t="shared" si="91"/>
        <v>0</v>
      </c>
      <c r="AM152" s="72"/>
      <c r="AN152" s="72">
        <f t="shared" si="92"/>
        <v>0</v>
      </c>
      <c r="AO152" s="79"/>
      <c r="AP152" s="72">
        <f t="shared" si="75"/>
        <v>0</v>
      </c>
      <c r="AQ152" s="76" t="s">
        <v>65</v>
      </c>
      <c r="AR152" s="76">
        <f t="shared" si="87"/>
        <v>0</v>
      </c>
      <c r="AS152" s="125"/>
      <c r="AT152" s="76"/>
      <c r="AU152" s="72">
        <v>400000</v>
      </c>
      <c r="AV152" s="72">
        <f t="shared" si="93"/>
        <v>400000</v>
      </c>
      <c r="AW152" s="95">
        <v>41996</v>
      </c>
      <c r="AX152" s="72">
        <f t="shared" si="86"/>
        <v>0</v>
      </c>
      <c r="AY152" s="76">
        <v>400000</v>
      </c>
      <c r="AZ152" s="76">
        <f t="shared" si="94"/>
        <v>400000</v>
      </c>
      <c r="BA152" s="125">
        <v>41996</v>
      </c>
      <c r="BB152" s="76">
        <f t="shared" si="88"/>
        <v>0</v>
      </c>
      <c r="BC152" s="72">
        <v>400000</v>
      </c>
      <c r="BD152" s="72">
        <f t="shared" si="81"/>
        <v>400000</v>
      </c>
      <c r="BE152" s="129">
        <v>41996</v>
      </c>
      <c r="BF152" s="72">
        <f t="shared" si="82"/>
        <v>0</v>
      </c>
      <c r="BG152" s="76">
        <v>650000</v>
      </c>
      <c r="BH152" s="76">
        <f t="shared" si="79"/>
        <v>0</v>
      </c>
      <c r="BI152" s="94"/>
      <c r="BJ152" s="76">
        <f t="shared" si="80"/>
        <v>650000</v>
      </c>
      <c r="BK152" s="123">
        <v>400000</v>
      </c>
      <c r="BL152" s="45">
        <f t="shared" si="83"/>
        <v>0</v>
      </c>
      <c r="BM152" s="94"/>
      <c r="BN152" s="77">
        <f t="shared" si="84"/>
        <v>400000</v>
      </c>
      <c r="BO152" s="83">
        <f t="shared" si="85"/>
        <v>1050000</v>
      </c>
      <c r="BP152" s="120" t="s">
        <v>688</v>
      </c>
      <c r="BQ152" s="120" t="s">
        <v>1972</v>
      </c>
      <c r="BR152" s="46"/>
    </row>
    <row r="153" spans="1:71" s="60" customFormat="1" ht="38.25">
      <c r="A153" s="59">
        <f>SUBTOTAL(3,C$5:$C153)</f>
        <v>149</v>
      </c>
      <c r="B153" s="110" t="s">
        <v>1963</v>
      </c>
      <c r="C153" s="64" t="s">
        <v>757</v>
      </c>
      <c r="D153" s="183" t="s">
        <v>9</v>
      </c>
      <c r="E153" s="63" t="s">
        <v>760</v>
      </c>
      <c r="F153" s="64" t="s">
        <v>759</v>
      </c>
      <c r="G153" s="50"/>
      <c r="H153" s="64" t="s">
        <v>758</v>
      </c>
      <c r="I153" s="64" t="s">
        <v>761</v>
      </c>
      <c r="J153" s="110"/>
      <c r="K153" s="314"/>
      <c r="L153" s="110"/>
      <c r="M153" s="41"/>
      <c r="N153" s="140"/>
      <c r="O153" s="141"/>
      <c r="P153" s="153">
        <f t="shared" si="77"/>
        <v>0</v>
      </c>
      <c r="Q153" s="75"/>
      <c r="R153" s="75">
        <f t="shared" si="78"/>
        <v>0</v>
      </c>
      <c r="S153" s="108"/>
      <c r="T153" s="105"/>
      <c r="U153" s="108"/>
      <c r="V153" s="106"/>
      <c r="W153" s="109"/>
      <c r="X153" s="102"/>
      <c r="Y153" s="109"/>
      <c r="Z153" s="104"/>
      <c r="AA153" s="108"/>
      <c r="AB153" s="105"/>
      <c r="AC153" s="108"/>
      <c r="AD153" s="106"/>
      <c r="AE153" s="109"/>
      <c r="AF153" s="102">
        <f t="shared" si="73"/>
        <v>0</v>
      </c>
      <c r="AG153" s="109"/>
      <c r="AH153" s="143">
        <f t="shared" si="89"/>
        <v>0</v>
      </c>
      <c r="AI153" s="105"/>
      <c r="AJ153" s="105">
        <f t="shared" si="90"/>
        <v>0</v>
      </c>
      <c r="AK153" s="216"/>
      <c r="AL153" s="105">
        <f t="shared" si="91"/>
        <v>0</v>
      </c>
      <c r="AM153" s="102"/>
      <c r="AN153" s="102">
        <f t="shared" si="92"/>
        <v>0</v>
      </c>
      <c r="AO153" s="107"/>
      <c r="AP153" s="102">
        <f t="shared" si="75"/>
        <v>0</v>
      </c>
      <c r="AQ153" s="105"/>
      <c r="AR153" s="105">
        <f t="shared" si="87"/>
        <v>0</v>
      </c>
      <c r="AS153" s="217"/>
      <c r="AT153" s="105">
        <f>AQ153-AR153</f>
        <v>0</v>
      </c>
      <c r="AU153" s="102"/>
      <c r="AV153" s="102">
        <f t="shared" si="93"/>
        <v>0</v>
      </c>
      <c r="AW153" s="142"/>
      <c r="AX153" s="102">
        <f t="shared" si="86"/>
        <v>0</v>
      </c>
      <c r="AY153" s="105"/>
      <c r="AZ153" s="105">
        <f t="shared" si="94"/>
        <v>0</v>
      </c>
      <c r="BA153" s="217"/>
      <c r="BB153" s="105">
        <f t="shared" si="88"/>
        <v>0</v>
      </c>
      <c r="BC153" s="102"/>
      <c r="BD153" s="102">
        <f t="shared" si="81"/>
        <v>0</v>
      </c>
      <c r="BE153" s="142"/>
      <c r="BF153" s="102">
        <f t="shared" si="82"/>
        <v>0</v>
      </c>
      <c r="BG153" s="105"/>
      <c r="BH153" s="105">
        <f t="shared" si="79"/>
        <v>0</v>
      </c>
      <c r="BI153" s="94"/>
      <c r="BJ153" s="105">
        <f t="shared" si="80"/>
        <v>0</v>
      </c>
      <c r="BK153" s="187"/>
      <c r="BL153" s="105">
        <f t="shared" si="83"/>
        <v>0</v>
      </c>
      <c r="BM153" s="94"/>
      <c r="BN153" s="106">
        <f t="shared" si="84"/>
        <v>0</v>
      </c>
      <c r="BO153" s="238">
        <f t="shared" si="85"/>
        <v>0</v>
      </c>
      <c r="BP153" s="98" t="s">
        <v>1336</v>
      </c>
      <c r="BQ153" s="98"/>
      <c r="BR153" s="41"/>
    </row>
    <row r="154" spans="1:71" s="38" customFormat="1" ht="25.5">
      <c r="A154" s="37">
        <f>SUBTOTAL(3,C$5:$C154)</f>
        <v>150</v>
      </c>
      <c r="B154" s="112"/>
      <c r="C154" s="61" t="s">
        <v>762</v>
      </c>
      <c r="D154" s="1" t="s">
        <v>411</v>
      </c>
      <c r="E154" s="62" t="s">
        <v>764</v>
      </c>
      <c r="F154" s="61" t="s">
        <v>763</v>
      </c>
      <c r="G154" s="50"/>
      <c r="H154" s="61" t="s">
        <v>765</v>
      </c>
      <c r="I154" s="61" t="s">
        <v>766</v>
      </c>
      <c r="J154" s="149" t="s">
        <v>767</v>
      </c>
      <c r="K154" s="329"/>
      <c r="L154" s="149"/>
      <c r="M154" s="1"/>
      <c r="N154" s="139"/>
      <c r="O154" s="122"/>
      <c r="P154" s="153">
        <f t="shared" si="77"/>
        <v>0</v>
      </c>
      <c r="Q154" s="75"/>
      <c r="R154" s="75">
        <f t="shared" si="78"/>
        <v>0</v>
      </c>
      <c r="S154" s="127"/>
      <c r="T154" s="45"/>
      <c r="U154" s="127"/>
      <c r="V154" s="77"/>
      <c r="W154" s="81"/>
      <c r="X154" s="73"/>
      <c r="Y154" s="81"/>
      <c r="Z154" s="75"/>
      <c r="AA154" s="82"/>
      <c r="AB154" s="45"/>
      <c r="AC154" s="82"/>
      <c r="AD154" s="77"/>
      <c r="AE154" s="126"/>
      <c r="AF154" s="73">
        <f t="shared" si="73"/>
        <v>0</v>
      </c>
      <c r="AG154" s="126"/>
      <c r="AH154" s="78">
        <f t="shared" si="89"/>
        <v>0</v>
      </c>
      <c r="AI154" s="76"/>
      <c r="AJ154" s="45">
        <f t="shared" si="90"/>
        <v>0</v>
      </c>
      <c r="AK154" s="234"/>
      <c r="AL154" s="76">
        <f t="shared" si="91"/>
        <v>0</v>
      </c>
      <c r="AM154" s="72"/>
      <c r="AN154" s="72">
        <f t="shared" si="92"/>
        <v>0</v>
      </c>
      <c r="AO154" s="79"/>
      <c r="AP154" s="72">
        <f t="shared" si="75"/>
        <v>0</v>
      </c>
      <c r="AQ154" s="76" t="s">
        <v>65</v>
      </c>
      <c r="AR154" s="76">
        <f t="shared" si="87"/>
        <v>0</v>
      </c>
      <c r="AS154" s="125"/>
      <c r="AT154" s="76"/>
      <c r="AU154" s="72">
        <v>400000</v>
      </c>
      <c r="AV154" s="72">
        <f t="shared" si="93"/>
        <v>400000</v>
      </c>
      <c r="AW154" s="95">
        <v>41936</v>
      </c>
      <c r="AX154" s="72">
        <f t="shared" si="86"/>
        <v>0</v>
      </c>
      <c r="AY154" s="76">
        <v>800000</v>
      </c>
      <c r="AZ154" s="76">
        <f t="shared" si="94"/>
        <v>800000</v>
      </c>
      <c r="BA154" s="125">
        <v>42024</v>
      </c>
      <c r="BB154" s="76">
        <f t="shared" si="88"/>
        <v>0</v>
      </c>
      <c r="BC154" s="72">
        <v>800000</v>
      </c>
      <c r="BD154" s="72">
        <f t="shared" si="81"/>
        <v>800000</v>
      </c>
      <c r="BE154" s="129">
        <v>42024</v>
      </c>
      <c r="BF154" s="72">
        <f t="shared" si="82"/>
        <v>0</v>
      </c>
      <c r="BG154" s="76">
        <v>800000</v>
      </c>
      <c r="BH154" s="76">
        <f t="shared" si="79"/>
        <v>800000</v>
      </c>
      <c r="BI154" s="94">
        <v>42024</v>
      </c>
      <c r="BJ154" s="76">
        <f t="shared" si="80"/>
        <v>0</v>
      </c>
      <c r="BK154" s="123">
        <v>800000</v>
      </c>
      <c r="BL154" s="45">
        <f t="shared" si="83"/>
        <v>800000</v>
      </c>
      <c r="BM154" s="94">
        <v>42024</v>
      </c>
      <c r="BN154" s="77">
        <f t="shared" si="84"/>
        <v>0</v>
      </c>
      <c r="BO154" s="83">
        <f t="shared" si="85"/>
        <v>0</v>
      </c>
      <c r="BP154" s="120" t="s">
        <v>482</v>
      </c>
      <c r="BQ154" s="120" t="s">
        <v>1970</v>
      </c>
      <c r="BR154" s="46" t="s">
        <v>1996</v>
      </c>
    </row>
    <row r="155" spans="1:71" s="38" customFormat="1" ht="25.5">
      <c r="A155" s="37">
        <f>SUBTOTAL(3,C$5:$C155)</f>
        <v>151</v>
      </c>
      <c r="B155" s="112"/>
      <c r="C155" s="61" t="s">
        <v>1338</v>
      </c>
      <c r="D155" s="1" t="s">
        <v>315</v>
      </c>
      <c r="E155" s="62" t="s">
        <v>768</v>
      </c>
      <c r="F155" s="61" t="s">
        <v>769</v>
      </c>
      <c r="G155" s="50"/>
      <c r="H155" s="61" t="s">
        <v>770</v>
      </c>
      <c r="I155" s="61" t="s">
        <v>2234</v>
      </c>
      <c r="J155" s="149" t="s">
        <v>772</v>
      </c>
      <c r="K155" s="329"/>
      <c r="L155" s="149"/>
      <c r="M155" s="1" t="s">
        <v>2486</v>
      </c>
      <c r="N155" s="139"/>
      <c r="O155" s="122"/>
      <c r="P155" s="153">
        <f t="shared" si="77"/>
        <v>0</v>
      </c>
      <c r="Q155" s="75"/>
      <c r="R155" s="75">
        <f t="shared" si="78"/>
        <v>0</v>
      </c>
      <c r="S155" s="45"/>
      <c r="T155" s="45"/>
      <c r="U155" s="127"/>
      <c r="V155" s="77"/>
      <c r="W155" s="72"/>
      <c r="X155" s="73"/>
      <c r="Y155" s="81"/>
      <c r="Z155" s="75"/>
      <c r="AA155" s="82"/>
      <c r="AB155" s="45"/>
      <c r="AC155" s="82"/>
      <c r="AD155" s="77"/>
      <c r="AE155" s="126"/>
      <c r="AF155" s="73">
        <f t="shared" si="73"/>
        <v>0</v>
      </c>
      <c r="AG155" s="126"/>
      <c r="AH155" s="78">
        <f t="shared" si="89"/>
        <v>0</v>
      </c>
      <c r="AI155" s="76"/>
      <c r="AJ155" s="45">
        <f t="shared" si="90"/>
        <v>0</v>
      </c>
      <c r="AK155" s="234"/>
      <c r="AL155" s="76">
        <f t="shared" si="91"/>
        <v>0</v>
      </c>
      <c r="AM155" s="72"/>
      <c r="AN155" s="72">
        <f t="shared" si="92"/>
        <v>0</v>
      </c>
      <c r="AO155" s="79"/>
      <c r="AP155" s="72">
        <f t="shared" si="75"/>
        <v>0</v>
      </c>
      <c r="AQ155" s="76" t="s">
        <v>65</v>
      </c>
      <c r="AR155" s="76">
        <f t="shared" si="87"/>
        <v>0</v>
      </c>
      <c r="AS155" s="125"/>
      <c r="AT155" s="76"/>
      <c r="AU155" s="72">
        <v>400000</v>
      </c>
      <c r="AV155" s="72">
        <f t="shared" si="93"/>
        <v>400000</v>
      </c>
      <c r="AW155" s="95" t="s">
        <v>2244</v>
      </c>
      <c r="AX155" s="72">
        <f t="shared" si="86"/>
        <v>0</v>
      </c>
      <c r="AY155" s="76">
        <v>400000</v>
      </c>
      <c r="AZ155" s="76">
        <f t="shared" si="94"/>
        <v>400000</v>
      </c>
      <c r="BA155" s="125" t="s">
        <v>2244</v>
      </c>
      <c r="BB155" s="76">
        <f t="shared" si="88"/>
        <v>0</v>
      </c>
      <c r="BC155" s="72">
        <v>400000</v>
      </c>
      <c r="BD155" s="72">
        <f t="shared" si="81"/>
        <v>400000</v>
      </c>
      <c r="BE155" s="129" t="s">
        <v>2244</v>
      </c>
      <c r="BF155" s="72">
        <f t="shared" si="82"/>
        <v>0</v>
      </c>
      <c r="BG155" s="76">
        <v>400000</v>
      </c>
      <c r="BH155" s="76">
        <f t="shared" si="79"/>
        <v>400000</v>
      </c>
      <c r="BI155" s="94" t="s">
        <v>2244</v>
      </c>
      <c r="BJ155" s="76">
        <f t="shared" si="80"/>
        <v>0</v>
      </c>
      <c r="BK155" s="123">
        <v>400000</v>
      </c>
      <c r="BL155" s="45">
        <f t="shared" si="83"/>
        <v>400000</v>
      </c>
      <c r="BM155" s="94" t="s">
        <v>2244</v>
      </c>
      <c r="BN155" s="77">
        <f t="shared" si="84"/>
        <v>0</v>
      </c>
      <c r="BO155" s="83">
        <f t="shared" si="85"/>
        <v>0</v>
      </c>
      <c r="BP155" s="120" t="s">
        <v>523</v>
      </c>
      <c r="BQ155" s="120" t="s">
        <v>1970</v>
      </c>
      <c r="BR155" s="46" t="s">
        <v>1779</v>
      </c>
    </row>
    <row r="156" spans="1:71" s="38" customFormat="1" ht="25.5">
      <c r="A156" s="37">
        <f>SUBTOTAL(3,C$5:$C156)</f>
        <v>152</v>
      </c>
      <c r="B156" s="112"/>
      <c r="C156" s="61" t="s">
        <v>773</v>
      </c>
      <c r="D156" s="1" t="s">
        <v>411</v>
      </c>
      <c r="E156" s="62" t="s">
        <v>775</v>
      </c>
      <c r="F156" s="61" t="s">
        <v>774</v>
      </c>
      <c r="G156" s="50"/>
      <c r="H156" s="61" t="s">
        <v>776</v>
      </c>
      <c r="I156" s="61" t="s">
        <v>777</v>
      </c>
      <c r="J156" s="149" t="s">
        <v>778</v>
      </c>
      <c r="K156" s="329"/>
      <c r="L156" s="149"/>
      <c r="M156" s="1" t="s">
        <v>2486</v>
      </c>
      <c r="N156" s="139"/>
      <c r="O156" s="122"/>
      <c r="P156" s="153">
        <f t="shared" si="77"/>
        <v>0</v>
      </c>
      <c r="Q156" s="75"/>
      <c r="R156" s="75">
        <f t="shared" si="78"/>
        <v>0</v>
      </c>
      <c r="S156" s="45"/>
      <c r="T156" s="45"/>
      <c r="U156" s="127"/>
      <c r="V156" s="77"/>
      <c r="W156" s="72"/>
      <c r="X156" s="73"/>
      <c r="Y156" s="81"/>
      <c r="Z156" s="75"/>
      <c r="AA156" s="82"/>
      <c r="AB156" s="45"/>
      <c r="AC156" s="82"/>
      <c r="AD156" s="77"/>
      <c r="AE156" s="126"/>
      <c r="AF156" s="73">
        <f t="shared" si="73"/>
        <v>0</v>
      </c>
      <c r="AG156" s="126"/>
      <c r="AH156" s="78">
        <f t="shared" si="89"/>
        <v>0</v>
      </c>
      <c r="AI156" s="76"/>
      <c r="AJ156" s="45">
        <f t="shared" si="90"/>
        <v>0</v>
      </c>
      <c r="AK156" s="234"/>
      <c r="AL156" s="76">
        <f t="shared" si="91"/>
        <v>0</v>
      </c>
      <c r="AM156" s="72"/>
      <c r="AN156" s="72">
        <f t="shared" si="92"/>
        <v>0</v>
      </c>
      <c r="AO156" s="79"/>
      <c r="AP156" s="72">
        <f t="shared" si="75"/>
        <v>0</v>
      </c>
      <c r="AQ156" s="76" t="s">
        <v>65</v>
      </c>
      <c r="AR156" s="76">
        <f t="shared" si="87"/>
        <v>0</v>
      </c>
      <c r="AS156" s="125"/>
      <c r="AT156" s="76"/>
      <c r="AU156" s="72">
        <v>1000000</v>
      </c>
      <c r="AV156" s="72">
        <f t="shared" si="93"/>
        <v>1000000</v>
      </c>
      <c r="AW156" s="95">
        <v>41982</v>
      </c>
      <c r="AX156" s="72">
        <f t="shared" si="86"/>
        <v>0</v>
      </c>
      <c r="AY156" s="76">
        <v>1000000</v>
      </c>
      <c r="AZ156" s="76">
        <f t="shared" si="94"/>
        <v>1000000</v>
      </c>
      <c r="BA156" s="125">
        <v>41982</v>
      </c>
      <c r="BB156" s="76">
        <f t="shared" si="88"/>
        <v>0</v>
      </c>
      <c r="BC156" s="81">
        <v>1000000</v>
      </c>
      <c r="BD156" s="72">
        <f t="shared" si="81"/>
        <v>1000000</v>
      </c>
      <c r="BE156" s="129">
        <v>41982</v>
      </c>
      <c r="BF156" s="72">
        <f t="shared" si="82"/>
        <v>0</v>
      </c>
      <c r="BG156" s="76">
        <v>1000000</v>
      </c>
      <c r="BH156" s="76">
        <f t="shared" si="79"/>
        <v>1000000</v>
      </c>
      <c r="BI156" s="94">
        <v>42021</v>
      </c>
      <c r="BJ156" s="76">
        <f t="shared" si="80"/>
        <v>0</v>
      </c>
      <c r="BK156" s="123">
        <v>1000000</v>
      </c>
      <c r="BL156" s="45">
        <f t="shared" si="83"/>
        <v>1000000</v>
      </c>
      <c r="BM156" s="94">
        <v>42021</v>
      </c>
      <c r="BN156" s="77">
        <f t="shared" si="84"/>
        <v>0</v>
      </c>
      <c r="BO156" s="83">
        <f t="shared" si="85"/>
        <v>0</v>
      </c>
      <c r="BP156" s="120" t="s">
        <v>482</v>
      </c>
      <c r="BQ156" s="120" t="s">
        <v>1970</v>
      </c>
      <c r="BR156" s="46"/>
    </row>
    <row r="157" spans="1:71" s="38" customFormat="1" ht="25.5">
      <c r="A157" s="37">
        <f>SUBTOTAL(3,C$5:$C157)</f>
        <v>153</v>
      </c>
      <c r="B157" s="112"/>
      <c r="C157" s="61" t="s">
        <v>779</v>
      </c>
      <c r="D157" s="36" t="s">
        <v>293</v>
      </c>
      <c r="E157" s="62" t="s">
        <v>781</v>
      </c>
      <c r="F157" s="61" t="s">
        <v>780</v>
      </c>
      <c r="G157" s="50"/>
      <c r="H157" s="61" t="s">
        <v>782</v>
      </c>
      <c r="I157" s="61" t="s">
        <v>783</v>
      </c>
      <c r="J157" s="149" t="s">
        <v>784</v>
      </c>
      <c r="K157" s="329"/>
      <c r="L157" s="149"/>
      <c r="M157" s="1"/>
      <c r="N157" s="139"/>
      <c r="O157" s="122"/>
      <c r="P157" s="153">
        <f t="shared" si="77"/>
        <v>0</v>
      </c>
      <c r="Q157" s="75"/>
      <c r="R157" s="75">
        <f t="shared" si="78"/>
        <v>0</v>
      </c>
      <c r="S157" s="127"/>
      <c r="T157" s="45"/>
      <c r="U157" s="127"/>
      <c r="V157" s="77"/>
      <c r="W157" s="81"/>
      <c r="X157" s="73"/>
      <c r="Y157" s="81"/>
      <c r="Z157" s="75"/>
      <c r="AA157" s="82"/>
      <c r="AB157" s="45"/>
      <c r="AC157" s="82"/>
      <c r="AD157" s="77"/>
      <c r="AE157" s="126"/>
      <c r="AF157" s="73">
        <f t="shared" si="73"/>
        <v>0</v>
      </c>
      <c r="AG157" s="126"/>
      <c r="AH157" s="78">
        <f t="shared" si="89"/>
        <v>0</v>
      </c>
      <c r="AI157" s="76"/>
      <c r="AJ157" s="45">
        <f t="shared" si="90"/>
        <v>0</v>
      </c>
      <c r="AK157" s="234"/>
      <c r="AL157" s="76">
        <f t="shared" si="91"/>
        <v>0</v>
      </c>
      <c r="AM157" s="72"/>
      <c r="AN157" s="72">
        <f t="shared" si="92"/>
        <v>0</v>
      </c>
      <c r="AO157" s="79"/>
      <c r="AP157" s="72">
        <f t="shared" si="75"/>
        <v>0</v>
      </c>
      <c r="AQ157" s="76" t="s">
        <v>65</v>
      </c>
      <c r="AR157" s="76">
        <f t="shared" si="87"/>
        <v>0</v>
      </c>
      <c r="AS157" s="125"/>
      <c r="AT157" s="76"/>
      <c r="AU157" s="72">
        <v>350000</v>
      </c>
      <c r="AV157" s="72">
        <f t="shared" si="93"/>
        <v>350000</v>
      </c>
      <c r="AW157" s="95">
        <v>41992</v>
      </c>
      <c r="AX157" s="72">
        <f t="shared" si="86"/>
        <v>0</v>
      </c>
      <c r="AY157" s="76">
        <v>350000</v>
      </c>
      <c r="AZ157" s="76">
        <f t="shared" si="94"/>
        <v>350000</v>
      </c>
      <c r="BA157" s="125">
        <v>41992</v>
      </c>
      <c r="BB157" s="76">
        <f t="shared" si="88"/>
        <v>0</v>
      </c>
      <c r="BC157" s="72">
        <v>350000</v>
      </c>
      <c r="BD157" s="72">
        <f t="shared" si="81"/>
        <v>350000</v>
      </c>
      <c r="BE157" s="129">
        <v>41992</v>
      </c>
      <c r="BF157" s="72">
        <f t="shared" si="82"/>
        <v>0</v>
      </c>
      <c r="BG157" s="76">
        <v>350000</v>
      </c>
      <c r="BH157" s="76">
        <f t="shared" si="79"/>
        <v>350000</v>
      </c>
      <c r="BI157" s="94">
        <v>42133</v>
      </c>
      <c r="BJ157" s="76">
        <f t="shared" si="80"/>
        <v>0</v>
      </c>
      <c r="BK157" s="123">
        <v>350000</v>
      </c>
      <c r="BL157" s="45">
        <f t="shared" si="83"/>
        <v>350000</v>
      </c>
      <c r="BM157" s="94">
        <v>42133</v>
      </c>
      <c r="BN157" s="77">
        <f t="shared" si="84"/>
        <v>0</v>
      </c>
      <c r="BO157" s="83">
        <f t="shared" si="85"/>
        <v>0</v>
      </c>
      <c r="BP157" s="120" t="s">
        <v>530</v>
      </c>
      <c r="BQ157" s="120" t="s">
        <v>1969</v>
      </c>
      <c r="BR157" s="46"/>
      <c r="BS157" s="294">
        <f>+BS140+BO157</f>
        <v>1050000</v>
      </c>
    </row>
    <row r="158" spans="1:71" s="60" customFormat="1" ht="25.5">
      <c r="A158" s="59">
        <f>SUBTOTAL(3,C$5:$C158)</f>
        <v>154</v>
      </c>
      <c r="B158" s="110" t="s">
        <v>1963</v>
      </c>
      <c r="C158" s="64" t="s">
        <v>785</v>
      </c>
      <c r="D158" s="41" t="s">
        <v>787</v>
      </c>
      <c r="E158" s="63" t="s">
        <v>788</v>
      </c>
      <c r="F158" s="64" t="s">
        <v>786</v>
      </c>
      <c r="G158" s="64"/>
      <c r="H158" s="64"/>
      <c r="I158" s="64" t="s">
        <v>789</v>
      </c>
      <c r="J158" s="237" t="s">
        <v>790</v>
      </c>
      <c r="K158" s="338"/>
      <c r="L158" s="237"/>
      <c r="M158" s="41"/>
      <c r="N158" s="140"/>
      <c r="O158" s="141"/>
      <c r="P158" s="102">
        <f t="shared" si="77"/>
        <v>0</v>
      </c>
      <c r="Q158" s="104"/>
      <c r="R158" s="104">
        <f t="shared" si="78"/>
        <v>0</v>
      </c>
      <c r="S158" s="108"/>
      <c r="T158" s="105"/>
      <c r="U158" s="108"/>
      <c r="V158" s="106"/>
      <c r="W158" s="109"/>
      <c r="X158" s="102"/>
      <c r="Y158" s="109"/>
      <c r="Z158" s="104"/>
      <c r="AA158" s="108"/>
      <c r="AB158" s="105"/>
      <c r="AC158" s="108"/>
      <c r="AD158" s="106"/>
      <c r="AE158" s="109"/>
      <c r="AF158" s="102">
        <f t="shared" si="73"/>
        <v>0</v>
      </c>
      <c r="AG158" s="109"/>
      <c r="AH158" s="143">
        <f t="shared" si="89"/>
        <v>0</v>
      </c>
      <c r="AI158" s="105"/>
      <c r="AJ158" s="105">
        <f t="shared" si="90"/>
        <v>0</v>
      </c>
      <c r="AK158" s="216"/>
      <c r="AL158" s="105">
        <f t="shared" si="91"/>
        <v>0</v>
      </c>
      <c r="AM158" s="102"/>
      <c r="AN158" s="102">
        <f t="shared" si="92"/>
        <v>0</v>
      </c>
      <c r="AO158" s="107"/>
      <c r="AP158" s="102">
        <f t="shared" si="75"/>
        <v>0</v>
      </c>
      <c r="AQ158" s="105"/>
      <c r="AR158" s="105">
        <f t="shared" si="87"/>
        <v>0</v>
      </c>
      <c r="AS158" s="217"/>
      <c r="AT158" s="105">
        <f t="shared" ref="AT158:AT171" si="95">AQ158-AR158</f>
        <v>0</v>
      </c>
      <c r="AU158" s="102"/>
      <c r="AV158" s="102">
        <f t="shared" si="93"/>
        <v>0</v>
      </c>
      <c r="AW158" s="142"/>
      <c r="AX158" s="102">
        <f t="shared" si="86"/>
        <v>0</v>
      </c>
      <c r="AY158" s="105"/>
      <c r="AZ158" s="105">
        <f t="shared" si="94"/>
        <v>0</v>
      </c>
      <c r="BA158" s="217"/>
      <c r="BB158" s="105">
        <f t="shared" si="88"/>
        <v>0</v>
      </c>
      <c r="BC158" s="102"/>
      <c r="BD158" s="102">
        <f t="shared" si="81"/>
        <v>0</v>
      </c>
      <c r="BE158" s="142"/>
      <c r="BF158" s="102">
        <f t="shared" si="82"/>
        <v>0</v>
      </c>
      <c r="BG158" s="105"/>
      <c r="BH158" s="105">
        <f t="shared" si="79"/>
        <v>0</v>
      </c>
      <c r="BI158" s="216"/>
      <c r="BJ158" s="105">
        <f t="shared" si="80"/>
        <v>0</v>
      </c>
      <c r="BK158" s="187"/>
      <c r="BL158" s="105">
        <f t="shared" si="83"/>
        <v>0</v>
      </c>
      <c r="BM158" s="216"/>
      <c r="BN158" s="106">
        <f t="shared" si="84"/>
        <v>0</v>
      </c>
      <c r="BO158" s="238">
        <f t="shared" si="85"/>
        <v>0</v>
      </c>
      <c r="BP158" s="98" t="s">
        <v>1345</v>
      </c>
      <c r="BQ158" s="98"/>
      <c r="BR158" s="41"/>
    </row>
    <row r="159" spans="1:71" s="58" customFormat="1" ht="25.5">
      <c r="A159" s="37">
        <f>SUBTOTAL(3,C$5:$C159)</f>
        <v>155</v>
      </c>
      <c r="B159" s="180" t="s">
        <v>362</v>
      </c>
      <c r="C159" s="61" t="s">
        <v>791</v>
      </c>
      <c r="D159" s="1" t="s">
        <v>410</v>
      </c>
      <c r="E159" s="62" t="s">
        <v>793</v>
      </c>
      <c r="F159" s="61" t="s">
        <v>792</v>
      </c>
      <c r="G159" s="61"/>
      <c r="H159" s="61" t="s">
        <v>794</v>
      </c>
      <c r="I159" s="61" t="s">
        <v>795</v>
      </c>
      <c r="J159" s="147"/>
      <c r="K159" s="327"/>
      <c r="L159" s="147"/>
      <c r="M159" s="57"/>
      <c r="N159" s="139"/>
      <c r="O159" s="122"/>
      <c r="P159" s="153">
        <f t="shared" si="77"/>
        <v>0</v>
      </c>
      <c r="Q159" s="75"/>
      <c r="R159" s="75">
        <f t="shared" si="78"/>
        <v>0</v>
      </c>
      <c r="S159" s="127"/>
      <c r="T159" s="45"/>
      <c r="U159" s="127"/>
      <c r="V159" s="77"/>
      <c r="W159" s="81"/>
      <c r="X159" s="73"/>
      <c r="Y159" s="81"/>
      <c r="Z159" s="75"/>
      <c r="AA159" s="82"/>
      <c r="AB159" s="45"/>
      <c r="AC159" s="82"/>
      <c r="AD159" s="77"/>
      <c r="AE159" s="73">
        <v>400000</v>
      </c>
      <c r="AF159" s="73">
        <f t="shared" si="73"/>
        <v>400000</v>
      </c>
      <c r="AG159" s="95">
        <v>41990</v>
      </c>
      <c r="AH159" s="78">
        <f t="shared" ref="AH159:AH170" si="96">AE159-AF159</f>
        <v>0</v>
      </c>
      <c r="AI159" s="76">
        <v>400000</v>
      </c>
      <c r="AJ159" s="45">
        <f t="shared" ref="AJ159:AJ222" si="97">IF(AK159="",0,AI159)</f>
        <v>400000</v>
      </c>
      <c r="AK159" s="234">
        <v>41990</v>
      </c>
      <c r="AL159" s="76">
        <f t="shared" ref="AL159:AL170" si="98">AI159-AJ159</f>
        <v>0</v>
      </c>
      <c r="AM159" s="72">
        <v>400000</v>
      </c>
      <c r="AN159" s="72">
        <f t="shared" si="69"/>
        <v>400000</v>
      </c>
      <c r="AO159" s="79">
        <v>41990</v>
      </c>
      <c r="AP159" s="72">
        <f t="shared" si="75"/>
        <v>0</v>
      </c>
      <c r="AQ159" s="76">
        <v>400000</v>
      </c>
      <c r="AR159" s="76">
        <f t="shared" si="87"/>
        <v>400000</v>
      </c>
      <c r="AS159" s="125">
        <v>41990</v>
      </c>
      <c r="AT159" s="76">
        <f t="shared" si="95"/>
        <v>0</v>
      </c>
      <c r="AU159" s="72">
        <v>400000</v>
      </c>
      <c r="AV159" s="72">
        <f t="shared" si="93"/>
        <v>400000</v>
      </c>
      <c r="AW159" s="95">
        <v>41990</v>
      </c>
      <c r="AX159" s="72">
        <f t="shared" si="86"/>
        <v>0</v>
      </c>
      <c r="AY159" s="76">
        <v>400000</v>
      </c>
      <c r="AZ159" s="76">
        <f t="shared" si="94"/>
        <v>400000</v>
      </c>
      <c r="BA159" s="125">
        <v>41990</v>
      </c>
      <c r="BB159" s="76">
        <f t="shared" si="88"/>
        <v>0</v>
      </c>
      <c r="BC159" s="72" t="s">
        <v>65</v>
      </c>
      <c r="BD159" s="72">
        <f t="shared" si="81"/>
        <v>0</v>
      </c>
      <c r="BE159" s="129"/>
      <c r="BF159" s="72">
        <v>0</v>
      </c>
      <c r="BG159" s="76"/>
      <c r="BH159" s="76">
        <f t="shared" si="79"/>
        <v>0</v>
      </c>
      <c r="BI159" s="94"/>
      <c r="BJ159" s="76">
        <f t="shared" si="80"/>
        <v>0</v>
      </c>
      <c r="BK159" s="123"/>
      <c r="BL159" s="45">
        <f t="shared" si="83"/>
        <v>0</v>
      </c>
      <c r="BM159" s="94"/>
      <c r="BN159" s="77">
        <f t="shared" si="84"/>
        <v>0</v>
      </c>
      <c r="BO159" s="83">
        <f t="shared" si="85"/>
        <v>0</v>
      </c>
      <c r="BP159" s="120" t="s">
        <v>716</v>
      </c>
      <c r="BQ159" s="120" t="s">
        <v>1970</v>
      </c>
      <c r="BR159" s="57"/>
    </row>
    <row r="160" spans="1:71" s="38" customFormat="1" ht="38.25">
      <c r="A160" s="37">
        <f>SUBTOTAL(3,C$5:$C160)</f>
        <v>156</v>
      </c>
      <c r="B160" s="112"/>
      <c r="C160" s="61" t="s">
        <v>796</v>
      </c>
      <c r="D160" s="1" t="s">
        <v>11</v>
      </c>
      <c r="E160" s="62" t="s">
        <v>798</v>
      </c>
      <c r="F160" s="61" t="s">
        <v>797</v>
      </c>
      <c r="G160" s="50"/>
      <c r="H160" s="61" t="s">
        <v>799</v>
      </c>
      <c r="I160" s="61" t="s">
        <v>800</v>
      </c>
      <c r="J160" s="149" t="s">
        <v>801</v>
      </c>
      <c r="K160" s="329"/>
      <c r="L160" s="149"/>
      <c r="M160" s="1"/>
      <c r="N160" s="139"/>
      <c r="O160" s="122"/>
      <c r="P160" s="153">
        <f t="shared" si="77"/>
        <v>0</v>
      </c>
      <c r="Q160" s="75"/>
      <c r="R160" s="75">
        <f t="shared" si="78"/>
        <v>0</v>
      </c>
      <c r="S160" s="127"/>
      <c r="T160" s="45"/>
      <c r="U160" s="127"/>
      <c r="V160" s="77"/>
      <c r="W160" s="81"/>
      <c r="X160" s="73"/>
      <c r="Y160" s="81"/>
      <c r="Z160" s="75"/>
      <c r="AA160" s="82"/>
      <c r="AB160" s="45"/>
      <c r="AC160" s="82"/>
      <c r="AD160" s="77"/>
      <c r="AE160" s="126"/>
      <c r="AF160" s="73">
        <f t="shared" si="73"/>
        <v>0</v>
      </c>
      <c r="AG160" s="126"/>
      <c r="AH160" s="78">
        <f t="shared" si="96"/>
        <v>0</v>
      </c>
      <c r="AI160" s="76"/>
      <c r="AJ160" s="45">
        <f t="shared" si="97"/>
        <v>0</v>
      </c>
      <c r="AK160" s="234"/>
      <c r="AL160" s="76">
        <f t="shared" si="98"/>
        <v>0</v>
      </c>
      <c r="AM160" s="72"/>
      <c r="AN160" s="72">
        <f t="shared" si="69"/>
        <v>0</v>
      </c>
      <c r="AO160" s="79"/>
      <c r="AP160" s="72">
        <f t="shared" si="75"/>
        <v>0</v>
      </c>
      <c r="AQ160" s="76"/>
      <c r="AR160" s="76">
        <f t="shared" si="87"/>
        <v>0</v>
      </c>
      <c r="AS160" s="125"/>
      <c r="AT160" s="76">
        <f t="shared" si="95"/>
        <v>0</v>
      </c>
      <c r="AU160" s="72" t="s">
        <v>65</v>
      </c>
      <c r="AV160" s="72">
        <f t="shared" si="93"/>
        <v>0</v>
      </c>
      <c r="AW160" s="95"/>
      <c r="AX160" s="72"/>
      <c r="AY160" s="76">
        <v>400000</v>
      </c>
      <c r="AZ160" s="76">
        <f t="shared" si="94"/>
        <v>400000</v>
      </c>
      <c r="BA160" s="125">
        <v>42027</v>
      </c>
      <c r="BB160" s="76">
        <f t="shared" si="88"/>
        <v>0</v>
      </c>
      <c r="BC160" s="72">
        <v>400000</v>
      </c>
      <c r="BD160" s="72">
        <f t="shared" si="81"/>
        <v>400000</v>
      </c>
      <c r="BE160" s="129">
        <v>42027</v>
      </c>
      <c r="BF160" s="72">
        <f t="shared" si="82"/>
        <v>0</v>
      </c>
      <c r="BG160" s="76">
        <v>400000</v>
      </c>
      <c r="BH160" s="76">
        <f t="shared" si="79"/>
        <v>400000</v>
      </c>
      <c r="BI160" s="94">
        <v>42027</v>
      </c>
      <c r="BJ160" s="76">
        <f t="shared" si="80"/>
        <v>0</v>
      </c>
      <c r="BK160" s="123">
        <v>400000</v>
      </c>
      <c r="BL160" s="45">
        <f t="shared" si="83"/>
        <v>400000</v>
      </c>
      <c r="BM160" s="94">
        <v>42027</v>
      </c>
      <c r="BN160" s="77">
        <f t="shared" si="84"/>
        <v>0</v>
      </c>
      <c r="BO160" s="83">
        <f t="shared" si="85"/>
        <v>0</v>
      </c>
      <c r="BP160" s="120" t="s">
        <v>808</v>
      </c>
      <c r="BQ160" s="120" t="s">
        <v>1966</v>
      </c>
      <c r="BR160" s="46"/>
    </row>
    <row r="161" spans="1:71" s="58" customFormat="1" ht="25.5">
      <c r="A161" s="37">
        <f>SUBTOTAL(3,C$5:$C161)</f>
        <v>157</v>
      </c>
      <c r="B161" s="147"/>
      <c r="C161" s="61" t="s">
        <v>802</v>
      </c>
      <c r="D161" s="1" t="s">
        <v>410</v>
      </c>
      <c r="E161" s="62" t="s">
        <v>803</v>
      </c>
      <c r="F161" s="61" t="s">
        <v>804</v>
      </c>
      <c r="G161" s="61"/>
      <c r="H161" s="61" t="s">
        <v>805</v>
      </c>
      <c r="I161" s="61" t="s">
        <v>806</v>
      </c>
      <c r="J161" s="148" t="s">
        <v>807</v>
      </c>
      <c r="K161" s="328"/>
      <c r="L161" s="148"/>
      <c r="M161" s="57" t="s">
        <v>1977</v>
      </c>
      <c r="N161" s="139"/>
      <c r="O161" s="122"/>
      <c r="P161" s="153">
        <f t="shared" si="77"/>
        <v>0</v>
      </c>
      <c r="Q161" s="75"/>
      <c r="R161" s="75">
        <f t="shared" si="78"/>
        <v>0</v>
      </c>
      <c r="S161" s="127"/>
      <c r="T161" s="45"/>
      <c r="U161" s="127"/>
      <c r="V161" s="77"/>
      <c r="W161" s="81"/>
      <c r="X161" s="73"/>
      <c r="Y161" s="81"/>
      <c r="Z161" s="75"/>
      <c r="AA161" s="82"/>
      <c r="AB161" s="45"/>
      <c r="AC161" s="82"/>
      <c r="AD161" s="77"/>
      <c r="AE161" s="126"/>
      <c r="AF161" s="73">
        <f t="shared" si="73"/>
        <v>0</v>
      </c>
      <c r="AG161" s="126"/>
      <c r="AH161" s="78">
        <f t="shared" si="96"/>
        <v>0</v>
      </c>
      <c r="AI161" s="76"/>
      <c r="AJ161" s="45">
        <f t="shared" si="97"/>
        <v>0</v>
      </c>
      <c r="AK161" s="234"/>
      <c r="AL161" s="76">
        <f t="shared" si="98"/>
        <v>0</v>
      </c>
      <c r="AM161" s="72"/>
      <c r="AN161" s="72" t="s">
        <v>65</v>
      </c>
      <c r="AO161" s="79"/>
      <c r="AP161" s="72"/>
      <c r="AQ161" s="76">
        <v>400000</v>
      </c>
      <c r="AR161" s="76">
        <f t="shared" si="87"/>
        <v>0</v>
      </c>
      <c r="AS161" s="125"/>
      <c r="AT161" s="76">
        <f t="shared" si="95"/>
        <v>400000</v>
      </c>
      <c r="AU161" s="72">
        <v>400000</v>
      </c>
      <c r="AV161" s="72">
        <f t="shared" si="93"/>
        <v>0</v>
      </c>
      <c r="AW161" s="95"/>
      <c r="AX161" s="72">
        <f t="shared" si="86"/>
        <v>400000</v>
      </c>
      <c r="AY161" s="76">
        <v>800000</v>
      </c>
      <c r="AZ161" s="76">
        <f t="shared" si="94"/>
        <v>0</v>
      </c>
      <c r="BA161" s="125"/>
      <c r="BB161" s="76">
        <f t="shared" si="88"/>
        <v>800000</v>
      </c>
      <c r="BC161" s="72">
        <v>800000</v>
      </c>
      <c r="BD161" s="72">
        <f t="shared" si="81"/>
        <v>0</v>
      </c>
      <c r="BE161" s="129"/>
      <c r="BF161" s="72">
        <f t="shared" si="82"/>
        <v>800000</v>
      </c>
      <c r="BG161" s="76">
        <v>800000</v>
      </c>
      <c r="BH161" s="76">
        <f t="shared" si="79"/>
        <v>0</v>
      </c>
      <c r="BI161" s="94"/>
      <c r="BJ161" s="76">
        <f t="shared" si="80"/>
        <v>800000</v>
      </c>
      <c r="BK161" s="123">
        <v>640000</v>
      </c>
      <c r="BL161" s="45">
        <f t="shared" si="83"/>
        <v>0</v>
      </c>
      <c r="BM161" s="94"/>
      <c r="BN161" s="77">
        <f t="shared" si="84"/>
        <v>640000</v>
      </c>
      <c r="BO161" s="83">
        <f t="shared" si="85"/>
        <v>3840000</v>
      </c>
      <c r="BP161" s="120" t="s">
        <v>482</v>
      </c>
      <c r="BQ161" s="120" t="s">
        <v>1970</v>
      </c>
      <c r="BR161" s="57"/>
    </row>
    <row r="162" spans="1:71" s="38" customFormat="1" ht="25.5">
      <c r="A162" s="59">
        <f>SUBTOTAL(3,C$5:$C162)</f>
        <v>158</v>
      </c>
      <c r="B162" s="110" t="s">
        <v>649</v>
      </c>
      <c r="C162" s="64" t="s">
        <v>809</v>
      </c>
      <c r="D162" s="114" t="s">
        <v>12</v>
      </c>
      <c r="E162" s="63" t="s">
        <v>811</v>
      </c>
      <c r="F162" s="64" t="s">
        <v>810</v>
      </c>
      <c r="G162" s="64"/>
      <c r="H162" s="64" t="s">
        <v>812</v>
      </c>
      <c r="I162" s="64" t="s">
        <v>813</v>
      </c>
      <c r="J162" s="110"/>
      <c r="K162" s="314"/>
      <c r="L162" s="110"/>
      <c r="M162" s="41"/>
      <c r="N162" s="140"/>
      <c r="O162" s="141"/>
      <c r="P162" s="153">
        <f t="shared" si="77"/>
        <v>0</v>
      </c>
      <c r="Q162" s="75"/>
      <c r="R162" s="75">
        <f t="shared" si="78"/>
        <v>0</v>
      </c>
      <c r="S162" s="108"/>
      <c r="T162" s="105"/>
      <c r="U162" s="108"/>
      <c r="V162" s="106"/>
      <c r="W162" s="109"/>
      <c r="X162" s="102"/>
      <c r="Y162" s="109"/>
      <c r="Z162" s="104"/>
      <c r="AA162" s="108"/>
      <c r="AB162" s="105"/>
      <c r="AC162" s="108"/>
      <c r="AD162" s="106"/>
      <c r="AE162" s="109"/>
      <c r="AF162" s="73">
        <f t="shared" si="73"/>
        <v>0</v>
      </c>
      <c r="AG162" s="109"/>
      <c r="AH162" s="78">
        <f t="shared" si="96"/>
        <v>0</v>
      </c>
      <c r="AI162" s="76"/>
      <c r="AJ162" s="45">
        <f t="shared" si="97"/>
        <v>0</v>
      </c>
      <c r="AK162" s="234"/>
      <c r="AL162" s="76">
        <f t="shared" si="98"/>
        <v>0</v>
      </c>
      <c r="AM162" s="102"/>
      <c r="AN162" s="102">
        <f t="shared" si="69"/>
        <v>0</v>
      </c>
      <c r="AO162" s="107"/>
      <c r="AP162" s="102">
        <f t="shared" si="75"/>
        <v>0</v>
      </c>
      <c r="AQ162" s="105"/>
      <c r="AR162" s="105">
        <f t="shared" si="87"/>
        <v>0</v>
      </c>
      <c r="AS162" s="125"/>
      <c r="AT162" s="105">
        <f t="shared" si="95"/>
        <v>0</v>
      </c>
      <c r="AU162" s="102"/>
      <c r="AV162" s="102">
        <f t="shared" si="93"/>
        <v>0</v>
      </c>
      <c r="AW162" s="142"/>
      <c r="AX162" s="102">
        <f t="shared" si="86"/>
        <v>0</v>
      </c>
      <c r="AY162" s="105"/>
      <c r="AZ162" s="105">
        <f t="shared" si="94"/>
        <v>0</v>
      </c>
      <c r="BA162" s="217"/>
      <c r="BB162" s="105">
        <f t="shared" si="88"/>
        <v>0</v>
      </c>
      <c r="BC162" s="102"/>
      <c r="BD162" s="102">
        <f t="shared" si="81"/>
        <v>0</v>
      </c>
      <c r="BE162" s="142"/>
      <c r="BF162" s="102">
        <f t="shared" si="82"/>
        <v>0</v>
      </c>
      <c r="BG162" s="105"/>
      <c r="BH162" s="76">
        <f t="shared" si="79"/>
        <v>0</v>
      </c>
      <c r="BI162" s="94"/>
      <c r="BJ162" s="105">
        <f t="shared" si="80"/>
        <v>0</v>
      </c>
      <c r="BK162" s="187"/>
      <c r="BL162" s="45">
        <f t="shared" si="83"/>
        <v>0</v>
      </c>
      <c r="BM162" s="94"/>
      <c r="BN162" s="77">
        <f t="shared" si="84"/>
        <v>0</v>
      </c>
      <c r="BO162" s="83">
        <f t="shared" si="85"/>
        <v>0</v>
      </c>
      <c r="BP162" s="98" t="s">
        <v>582</v>
      </c>
      <c r="BQ162" s="98"/>
      <c r="BR162" s="41"/>
    </row>
    <row r="163" spans="1:71" s="38" customFormat="1" ht="25.5">
      <c r="A163" s="37">
        <f>SUBTOTAL(3,C$5:$C163)</f>
        <v>159</v>
      </c>
      <c r="B163" s="112"/>
      <c r="C163" s="61" t="s">
        <v>814</v>
      </c>
      <c r="D163" s="1" t="s">
        <v>315</v>
      </c>
      <c r="E163" s="62" t="s">
        <v>816</v>
      </c>
      <c r="F163" s="61" t="s">
        <v>815</v>
      </c>
      <c r="G163" s="50"/>
      <c r="H163" s="61" t="s">
        <v>817</v>
      </c>
      <c r="I163" s="61" t="s">
        <v>1820</v>
      </c>
      <c r="J163" s="112"/>
      <c r="K163" s="290"/>
      <c r="L163" s="112"/>
      <c r="M163" s="57" t="s">
        <v>2486</v>
      </c>
      <c r="N163" s="139"/>
      <c r="O163" s="122"/>
      <c r="P163" s="153">
        <f t="shared" si="77"/>
        <v>0</v>
      </c>
      <c r="Q163" s="75"/>
      <c r="R163" s="75">
        <f t="shared" si="78"/>
        <v>0</v>
      </c>
      <c r="S163" s="45"/>
      <c r="T163" s="45"/>
      <c r="U163" s="127"/>
      <c r="V163" s="77"/>
      <c r="W163" s="72"/>
      <c r="X163" s="73"/>
      <c r="Y163" s="81"/>
      <c r="Z163" s="75"/>
      <c r="AA163" s="82"/>
      <c r="AB163" s="45"/>
      <c r="AC163" s="82"/>
      <c r="AD163" s="77"/>
      <c r="AE163" s="126"/>
      <c r="AF163" s="73">
        <f t="shared" si="73"/>
        <v>0</v>
      </c>
      <c r="AG163" s="126"/>
      <c r="AH163" s="78">
        <f t="shared" si="96"/>
        <v>0</v>
      </c>
      <c r="AI163" s="76"/>
      <c r="AJ163" s="45">
        <f t="shared" si="97"/>
        <v>0</v>
      </c>
      <c r="AK163" s="234"/>
      <c r="AL163" s="76">
        <f t="shared" si="98"/>
        <v>0</v>
      </c>
      <c r="AM163" s="72"/>
      <c r="AN163" s="72">
        <f t="shared" si="69"/>
        <v>0</v>
      </c>
      <c r="AO163" s="79"/>
      <c r="AP163" s="72">
        <f t="shared" si="75"/>
        <v>0</v>
      </c>
      <c r="AQ163" s="76" t="s">
        <v>65</v>
      </c>
      <c r="AR163" s="76">
        <f t="shared" si="87"/>
        <v>0</v>
      </c>
      <c r="AS163" s="125"/>
      <c r="AT163" s="76"/>
      <c r="AU163" s="72">
        <v>400000</v>
      </c>
      <c r="AV163" s="72">
        <f t="shared" si="93"/>
        <v>400000</v>
      </c>
      <c r="AW163" s="95">
        <v>41974</v>
      </c>
      <c r="AX163" s="72">
        <f t="shared" si="86"/>
        <v>0</v>
      </c>
      <c r="AY163" s="76">
        <v>800000</v>
      </c>
      <c r="AZ163" s="76">
        <f t="shared" si="94"/>
        <v>800000</v>
      </c>
      <c r="BA163" s="125" t="s">
        <v>1809</v>
      </c>
      <c r="BB163" s="76">
        <f t="shared" si="88"/>
        <v>0</v>
      </c>
      <c r="BC163" s="72">
        <v>800000</v>
      </c>
      <c r="BD163" s="72">
        <f t="shared" si="81"/>
        <v>800000</v>
      </c>
      <c r="BE163" s="129" t="s">
        <v>1809</v>
      </c>
      <c r="BF163" s="72">
        <f t="shared" si="82"/>
        <v>0</v>
      </c>
      <c r="BG163" s="76">
        <v>1200000</v>
      </c>
      <c r="BH163" s="76">
        <f t="shared" si="79"/>
        <v>1200000</v>
      </c>
      <c r="BI163" s="94" t="s">
        <v>2660</v>
      </c>
      <c r="BJ163" s="76">
        <f t="shared" si="80"/>
        <v>0</v>
      </c>
      <c r="BK163" s="123">
        <v>800000</v>
      </c>
      <c r="BL163" s="45">
        <f t="shared" si="83"/>
        <v>800000</v>
      </c>
      <c r="BM163" s="94" t="s">
        <v>2661</v>
      </c>
      <c r="BN163" s="77">
        <f t="shared" si="84"/>
        <v>0</v>
      </c>
      <c r="BO163" s="83">
        <f t="shared" si="85"/>
        <v>0</v>
      </c>
      <c r="BP163" s="120" t="s">
        <v>523</v>
      </c>
      <c r="BQ163" s="120" t="s">
        <v>1970</v>
      </c>
      <c r="BR163" s="46" t="s">
        <v>1779</v>
      </c>
    </row>
    <row r="164" spans="1:71" s="38" customFormat="1" ht="25.5">
      <c r="A164" s="37">
        <f>SUBTOTAL(3,C$5:$C164)</f>
        <v>160</v>
      </c>
      <c r="B164" s="112"/>
      <c r="C164" s="61" t="s">
        <v>818</v>
      </c>
      <c r="D164" s="1" t="s">
        <v>410</v>
      </c>
      <c r="E164" s="62" t="s">
        <v>819</v>
      </c>
      <c r="F164" s="61" t="s">
        <v>820</v>
      </c>
      <c r="G164" s="50"/>
      <c r="H164" s="61" t="s">
        <v>821</v>
      </c>
      <c r="I164" s="61" t="s">
        <v>822</v>
      </c>
      <c r="J164" s="112"/>
      <c r="K164" s="290"/>
      <c r="L164" s="112"/>
      <c r="M164" s="57" t="s">
        <v>2486</v>
      </c>
      <c r="N164" s="139"/>
      <c r="O164" s="122"/>
      <c r="P164" s="153">
        <f t="shared" si="77"/>
        <v>0</v>
      </c>
      <c r="Q164" s="75"/>
      <c r="R164" s="75">
        <f t="shared" si="78"/>
        <v>0</v>
      </c>
      <c r="S164" s="45"/>
      <c r="T164" s="45"/>
      <c r="U164" s="127"/>
      <c r="V164" s="77"/>
      <c r="W164" s="72"/>
      <c r="X164" s="73"/>
      <c r="Y164" s="81"/>
      <c r="Z164" s="75"/>
      <c r="AA164" s="82"/>
      <c r="AB164" s="45"/>
      <c r="AC164" s="82"/>
      <c r="AD164" s="77"/>
      <c r="AE164" s="126"/>
      <c r="AF164" s="73">
        <f t="shared" si="73"/>
        <v>0</v>
      </c>
      <c r="AG164" s="126"/>
      <c r="AH164" s="78">
        <f t="shared" si="96"/>
        <v>0</v>
      </c>
      <c r="AI164" s="76"/>
      <c r="AJ164" s="45">
        <f t="shared" si="97"/>
        <v>0</v>
      </c>
      <c r="AK164" s="234"/>
      <c r="AL164" s="76">
        <f t="shared" si="98"/>
        <v>0</v>
      </c>
      <c r="AM164" s="72"/>
      <c r="AN164" s="72">
        <f t="shared" si="69"/>
        <v>0</v>
      </c>
      <c r="AO164" s="79"/>
      <c r="AP164" s="72">
        <f t="shared" si="75"/>
        <v>0</v>
      </c>
      <c r="AQ164" s="76"/>
      <c r="AR164" s="76" t="s">
        <v>1075</v>
      </c>
      <c r="AS164" s="125"/>
      <c r="AT164" s="76"/>
      <c r="AU164" s="72">
        <v>500000</v>
      </c>
      <c r="AV164" s="72">
        <f t="shared" si="93"/>
        <v>500000</v>
      </c>
      <c r="AW164" s="95">
        <v>41955</v>
      </c>
      <c r="AX164" s="72">
        <f t="shared" si="86"/>
        <v>0</v>
      </c>
      <c r="AY164" s="76">
        <v>500000</v>
      </c>
      <c r="AZ164" s="76">
        <f t="shared" si="94"/>
        <v>500000</v>
      </c>
      <c r="BA164" s="125">
        <v>41955</v>
      </c>
      <c r="BB164" s="76">
        <f t="shared" si="88"/>
        <v>0</v>
      </c>
      <c r="BC164" s="72">
        <v>500000</v>
      </c>
      <c r="BD164" s="72">
        <f t="shared" si="81"/>
        <v>500000</v>
      </c>
      <c r="BE164" s="129">
        <v>42021</v>
      </c>
      <c r="BF164" s="72">
        <f t="shared" si="82"/>
        <v>0</v>
      </c>
      <c r="BG164" s="76">
        <v>500000</v>
      </c>
      <c r="BH164" s="76">
        <f t="shared" si="79"/>
        <v>500000</v>
      </c>
      <c r="BI164" s="94">
        <v>42021</v>
      </c>
      <c r="BJ164" s="76">
        <f t="shared" si="80"/>
        <v>0</v>
      </c>
      <c r="BK164" s="123">
        <v>500000</v>
      </c>
      <c r="BL164" s="45">
        <f t="shared" si="83"/>
        <v>500000</v>
      </c>
      <c r="BM164" s="94">
        <v>42021</v>
      </c>
      <c r="BN164" s="77">
        <f t="shared" si="84"/>
        <v>0</v>
      </c>
      <c r="BO164" s="83">
        <f t="shared" si="85"/>
        <v>0</v>
      </c>
      <c r="BP164" s="120" t="s">
        <v>642</v>
      </c>
      <c r="BQ164" s="120" t="s">
        <v>1970</v>
      </c>
      <c r="BR164" s="46"/>
    </row>
    <row r="165" spans="1:71" s="38" customFormat="1" ht="25.5">
      <c r="A165" s="37">
        <f>SUBTOTAL(3,C$5:$C165)</f>
        <v>161</v>
      </c>
      <c r="B165" s="112"/>
      <c r="C165" s="61" t="s">
        <v>823</v>
      </c>
      <c r="D165" s="35" t="s">
        <v>718</v>
      </c>
      <c r="E165" s="62" t="s">
        <v>824</v>
      </c>
      <c r="F165" s="61" t="s">
        <v>825</v>
      </c>
      <c r="G165" s="50"/>
      <c r="H165" s="61" t="s">
        <v>826</v>
      </c>
      <c r="I165" s="61" t="s">
        <v>827</v>
      </c>
      <c r="J165" s="112"/>
      <c r="K165" s="290">
        <v>700</v>
      </c>
      <c r="L165" s="112"/>
      <c r="M165" s="1" t="s">
        <v>1977</v>
      </c>
      <c r="N165" s="139"/>
      <c r="O165" s="122"/>
      <c r="P165" s="153">
        <f t="shared" si="77"/>
        <v>0</v>
      </c>
      <c r="Q165" s="75"/>
      <c r="R165" s="75">
        <f t="shared" si="78"/>
        <v>0</v>
      </c>
      <c r="S165" s="127"/>
      <c r="T165" s="45"/>
      <c r="U165" s="127"/>
      <c r="V165" s="77"/>
      <c r="W165" s="81"/>
      <c r="X165" s="73"/>
      <c r="Y165" s="81"/>
      <c r="Z165" s="75"/>
      <c r="AA165" s="82"/>
      <c r="AB165" s="45"/>
      <c r="AC165" s="82"/>
      <c r="AD165" s="77"/>
      <c r="AE165" s="126"/>
      <c r="AF165" s="73">
        <f t="shared" si="73"/>
        <v>0</v>
      </c>
      <c r="AG165" s="126"/>
      <c r="AH165" s="78">
        <f t="shared" si="96"/>
        <v>0</v>
      </c>
      <c r="AI165" s="76"/>
      <c r="AJ165" s="45">
        <f t="shared" si="97"/>
        <v>0</v>
      </c>
      <c r="AK165" s="234"/>
      <c r="AL165" s="76">
        <f t="shared" si="98"/>
        <v>0</v>
      </c>
      <c r="AM165" s="72"/>
      <c r="AN165" s="72">
        <f t="shared" ref="AN165:AN196" si="99">IF(AO165="",0,AM165)</f>
        <v>0</v>
      </c>
      <c r="AO165" s="79"/>
      <c r="AP165" s="72">
        <f t="shared" ref="AP165:AP196" si="100">AM165-AN165</f>
        <v>0</v>
      </c>
      <c r="AQ165" s="76"/>
      <c r="AR165" s="76">
        <f t="shared" ref="AR165:AR196" si="101">IF(AS165="",0,AQ165)</f>
        <v>0</v>
      </c>
      <c r="AS165" s="125"/>
      <c r="AT165" s="76">
        <f t="shared" si="95"/>
        <v>0</v>
      </c>
      <c r="AU165" s="72" t="s">
        <v>65</v>
      </c>
      <c r="AV165" s="72">
        <f t="shared" si="93"/>
        <v>0</v>
      </c>
      <c r="AW165" s="95"/>
      <c r="AX165" s="72"/>
      <c r="AY165" s="76">
        <v>700000</v>
      </c>
      <c r="AZ165" s="76">
        <f t="shared" si="94"/>
        <v>700000</v>
      </c>
      <c r="BA165" s="125">
        <v>41968</v>
      </c>
      <c r="BB165" s="76">
        <f t="shared" si="88"/>
        <v>0</v>
      </c>
      <c r="BC165" s="72">
        <v>700000</v>
      </c>
      <c r="BD165" s="72">
        <f t="shared" si="81"/>
        <v>700000</v>
      </c>
      <c r="BE165" s="129">
        <v>41985</v>
      </c>
      <c r="BF165" s="72">
        <f t="shared" si="82"/>
        <v>0</v>
      </c>
      <c r="BG165" s="76">
        <v>700000</v>
      </c>
      <c r="BH165" s="76">
        <f t="shared" si="79"/>
        <v>700000</v>
      </c>
      <c r="BI165" s="94">
        <v>42018</v>
      </c>
      <c r="BJ165" s="76">
        <f t="shared" si="80"/>
        <v>0</v>
      </c>
      <c r="BK165" s="123">
        <v>700000</v>
      </c>
      <c r="BL165" s="45">
        <f t="shared" si="83"/>
        <v>700000</v>
      </c>
      <c r="BM165" s="94">
        <v>42018</v>
      </c>
      <c r="BN165" s="77">
        <f t="shared" si="84"/>
        <v>0</v>
      </c>
      <c r="BO165" s="83">
        <f t="shared" si="85"/>
        <v>0</v>
      </c>
      <c r="BP165" s="120" t="s">
        <v>526</v>
      </c>
      <c r="BQ165" s="120" t="s">
        <v>1972</v>
      </c>
      <c r="BR165" s="46"/>
    </row>
    <row r="166" spans="1:71" s="38" customFormat="1" ht="38.25">
      <c r="A166" s="59">
        <f>SUBTOTAL(3,C$5:$C166)</f>
        <v>162</v>
      </c>
      <c r="B166" s="110" t="s">
        <v>1349</v>
      </c>
      <c r="C166" s="64" t="s">
        <v>828</v>
      </c>
      <c r="D166" s="1" t="s">
        <v>410</v>
      </c>
      <c r="E166" s="63" t="s">
        <v>829</v>
      </c>
      <c r="F166" s="64" t="s">
        <v>830</v>
      </c>
      <c r="G166" s="64"/>
      <c r="H166" s="64" t="s">
        <v>831</v>
      </c>
      <c r="I166" s="64" t="s">
        <v>832</v>
      </c>
      <c r="J166" s="110"/>
      <c r="K166" s="314"/>
      <c r="L166" s="110"/>
      <c r="M166" s="41"/>
      <c r="N166" s="140"/>
      <c r="O166" s="141"/>
      <c r="P166" s="153">
        <f t="shared" si="77"/>
        <v>0</v>
      </c>
      <c r="Q166" s="75"/>
      <c r="R166" s="75">
        <f t="shared" si="78"/>
        <v>0</v>
      </c>
      <c r="S166" s="108"/>
      <c r="T166" s="105"/>
      <c r="U166" s="108"/>
      <c r="V166" s="106"/>
      <c r="W166" s="109"/>
      <c r="X166" s="102"/>
      <c r="Y166" s="109"/>
      <c r="Z166" s="104"/>
      <c r="AA166" s="108"/>
      <c r="AB166" s="105"/>
      <c r="AC166" s="108"/>
      <c r="AD166" s="106"/>
      <c r="AE166" s="109"/>
      <c r="AF166" s="73">
        <f t="shared" si="73"/>
        <v>0</v>
      </c>
      <c r="AG166" s="109"/>
      <c r="AH166" s="143">
        <f t="shared" si="96"/>
        <v>0</v>
      </c>
      <c r="AI166" s="105"/>
      <c r="AJ166" s="105">
        <f t="shared" si="97"/>
        <v>0</v>
      </c>
      <c r="AK166" s="216"/>
      <c r="AL166" s="105">
        <f t="shared" si="98"/>
        <v>0</v>
      </c>
      <c r="AM166" s="102"/>
      <c r="AN166" s="102">
        <f t="shared" si="99"/>
        <v>0</v>
      </c>
      <c r="AO166" s="107"/>
      <c r="AP166" s="102">
        <f t="shared" si="100"/>
        <v>0</v>
      </c>
      <c r="AQ166" s="105"/>
      <c r="AR166" s="105">
        <f t="shared" si="101"/>
        <v>0</v>
      </c>
      <c r="AS166" s="217"/>
      <c r="AT166" s="105">
        <f t="shared" si="95"/>
        <v>0</v>
      </c>
      <c r="AU166" s="102"/>
      <c r="AV166" s="102">
        <f t="shared" si="93"/>
        <v>0</v>
      </c>
      <c r="AW166" s="142"/>
      <c r="AX166" s="102">
        <f t="shared" si="86"/>
        <v>0</v>
      </c>
      <c r="AY166" s="105"/>
      <c r="AZ166" s="105">
        <f t="shared" si="94"/>
        <v>0</v>
      </c>
      <c r="BA166" s="217"/>
      <c r="BB166" s="105">
        <f t="shared" si="88"/>
        <v>0</v>
      </c>
      <c r="BC166" s="102"/>
      <c r="BD166" s="102">
        <f t="shared" si="81"/>
        <v>0</v>
      </c>
      <c r="BE166" s="142"/>
      <c r="BF166" s="102">
        <f t="shared" si="82"/>
        <v>0</v>
      </c>
      <c r="BG166" s="105"/>
      <c r="BH166" s="105">
        <f t="shared" si="79"/>
        <v>0</v>
      </c>
      <c r="BI166" s="94"/>
      <c r="BJ166" s="105">
        <f t="shared" si="80"/>
        <v>0</v>
      </c>
      <c r="BK166" s="187"/>
      <c r="BL166" s="105">
        <f t="shared" si="83"/>
        <v>0</v>
      </c>
      <c r="BM166" s="94"/>
      <c r="BN166" s="106">
        <f t="shared" si="84"/>
        <v>0</v>
      </c>
      <c r="BO166" s="238">
        <f t="shared" si="85"/>
        <v>0</v>
      </c>
      <c r="BP166" s="98" t="s">
        <v>482</v>
      </c>
      <c r="BQ166" s="98"/>
      <c r="BR166" s="41"/>
      <c r="BS166" s="38">
        <v>30</v>
      </c>
    </row>
    <row r="167" spans="1:71" s="60" customFormat="1" ht="25.5">
      <c r="A167" s="59">
        <f>SUBTOTAL(3,C$5:$C167)</f>
        <v>163</v>
      </c>
      <c r="B167" s="110" t="s">
        <v>1349</v>
      </c>
      <c r="C167" s="64" t="s">
        <v>833</v>
      </c>
      <c r="D167" s="1" t="s">
        <v>410</v>
      </c>
      <c r="E167" s="63" t="s">
        <v>835</v>
      </c>
      <c r="F167" s="64" t="s">
        <v>834</v>
      </c>
      <c r="G167" s="64"/>
      <c r="H167" s="64" t="s">
        <v>836</v>
      </c>
      <c r="I167" s="64" t="s">
        <v>837</v>
      </c>
      <c r="J167" s="110"/>
      <c r="K167" s="314"/>
      <c r="L167" s="110"/>
      <c r="M167" s="41"/>
      <c r="N167" s="139"/>
      <c r="O167" s="122"/>
      <c r="P167" s="153">
        <f t="shared" si="77"/>
        <v>0</v>
      </c>
      <c r="Q167" s="75"/>
      <c r="R167" s="75">
        <f t="shared" si="78"/>
        <v>0</v>
      </c>
      <c r="S167" s="127"/>
      <c r="T167" s="45"/>
      <c r="U167" s="127"/>
      <c r="V167" s="77"/>
      <c r="W167" s="81"/>
      <c r="X167" s="73"/>
      <c r="Y167" s="81"/>
      <c r="Z167" s="75"/>
      <c r="AA167" s="82"/>
      <c r="AB167" s="45"/>
      <c r="AC167" s="82"/>
      <c r="AD167" s="77"/>
      <c r="AE167" s="126"/>
      <c r="AF167" s="73">
        <f t="shared" si="73"/>
        <v>0</v>
      </c>
      <c r="AG167" s="126"/>
      <c r="AH167" s="78">
        <f t="shared" si="96"/>
        <v>0</v>
      </c>
      <c r="AI167" s="76"/>
      <c r="AJ167" s="45">
        <f t="shared" si="97"/>
        <v>0</v>
      </c>
      <c r="AK167" s="234"/>
      <c r="AL167" s="76">
        <f t="shared" si="98"/>
        <v>0</v>
      </c>
      <c r="AM167" s="72"/>
      <c r="AN167" s="72">
        <f t="shared" si="99"/>
        <v>0</v>
      </c>
      <c r="AO167" s="79"/>
      <c r="AP167" s="72">
        <f t="shared" si="100"/>
        <v>0</v>
      </c>
      <c r="AQ167" s="76"/>
      <c r="AR167" s="76">
        <f t="shared" si="101"/>
        <v>0</v>
      </c>
      <c r="AS167" s="125"/>
      <c r="AT167" s="76">
        <f t="shared" si="95"/>
        <v>0</v>
      </c>
      <c r="AU167" s="72"/>
      <c r="AV167" s="72">
        <f t="shared" si="93"/>
        <v>0</v>
      </c>
      <c r="AW167" s="95"/>
      <c r="AX167" s="72">
        <f t="shared" si="86"/>
        <v>0</v>
      </c>
      <c r="AY167" s="76"/>
      <c r="AZ167" s="76">
        <f t="shared" si="94"/>
        <v>0</v>
      </c>
      <c r="BA167" s="125"/>
      <c r="BB167" s="76">
        <f t="shared" si="88"/>
        <v>0</v>
      </c>
      <c r="BC167" s="72"/>
      <c r="BD167" s="72">
        <f t="shared" si="81"/>
        <v>0</v>
      </c>
      <c r="BE167" s="129"/>
      <c r="BF167" s="72">
        <f t="shared" si="82"/>
        <v>0</v>
      </c>
      <c r="BG167" s="76"/>
      <c r="BH167" s="76">
        <f t="shared" si="79"/>
        <v>0</v>
      </c>
      <c r="BI167" s="94"/>
      <c r="BJ167" s="76">
        <f t="shared" si="80"/>
        <v>0</v>
      </c>
      <c r="BK167" s="123"/>
      <c r="BL167" s="45">
        <f t="shared" si="83"/>
        <v>0</v>
      </c>
      <c r="BM167" s="94"/>
      <c r="BN167" s="77">
        <f t="shared" si="84"/>
        <v>0</v>
      </c>
      <c r="BO167" s="83">
        <f t="shared" si="85"/>
        <v>0</v>
      </c>
      <c r="BP167" s="47" t="s">
        <v>716</v>
      </c>
      <c r="BQ167" s="47"/>
      <c r="BR167" s="41"/>
      <c r="BS167" s="60">
        <f>+BS182</f>
        <v>0</v>
      </c>
    </row>
    <row r="168" spans="1:71" s="60" customFormat="1" ht="38.25">
      <c r="A168" s="59">
        <f>SUBTOTAL(3,C$5:$C168)</f>
        <v>164</v>
      </c>
      <c r="B168" s="110" t="s">
        <v>1349</v>
      </c>
      <c r="C168" s="64" t="s">
        <v>838</v>
      </c>
      <c r="D168" s="34" t="s">
        <v>9</v>
      </c>
      <c r="E168" s="63" t="s">
        <v>840</v>
      </c>
      <c r="F168" s="64" t="s">
        <v>839</v>
      </c>
      <c r="G168" s="64"/>
      <c r="H168" s="64" t="s">
        <v>841</v>
      </c>
      <c r="I168" s="64" t="s">
        <v>842</v>
      </c>
      <c r="J168" s="110"/>
      <c r="K168" s="314"/>
      <c r="L168" s="110"/>
      <c r="M168" s="41"/>
      <c r="N168" s="139"/>
      <c r="O168" s="122"/>
      <c r="P168" s="153">
        <f t="shared" si="77"/>
        <v>0</v>
      </c>
      <c r="Q168" s="75"/>
      <c r="R168" s="75">
        <f t="shared" si="78"/>
        <v>0</v>
      </c>
      <c r="S168" s="127"/>
      <c r="T168" s="45"/>
      <c r="U168" s="127"/>
      <c r="V168" s="77"/>
      <c r="W168" s="81"/>
      <c r="X168" s="73"/>
      <c r="Y168" s="81"/>
      <c r="Z168" s="75"/>
      <c r="AA168" s="82"/>
      <c r="AB168" s="45"/>
      <c r="AC168" s="82"/>
      <c r="AD168" s="77"/>
      <c r="AE168" s="126"/>
      <c r="AF168" s="73">
        <f t="shared" si="73"/>
        <v>0</v>
      </c>
      <c r="AG168" s="126"/>
      <c r="AH168" s="78">
        <f t="shared" si="96"/>
        <v>0</v>
      </c>
      <c r="AI168" s="76"/>
      <c r="AJ168" s="45">
        <f t="shared" si="97"/>
        <v>0</v>
      </c>
      <c r="AK168" s="234"/>
      <c r="AL168" s="76">
        <f t="shared" si="98"/>
        <v>0</v>
      </c>
      <c r="AM168" s="72"/>
      <c r="AN168" s="72">
        <f t="shared" si="99"/>
        <v>0</v>
      </c>
      <c r="AO168" s="79"/>
      <c r="AP168" s="72">
        <f t="shared" si="100"/>
        <v>0</v>
      </c>
      <c r="AQ168" s="76"/>
      <c r="AR168" s="76">
        <f t="shared" si="101"/>
        <v>0</v>
      </c>
      <c r="AS168" s="125"/>
      <c r="AT168" s="76">
        <f t="shared" si="95"/>
        <v>0</v>
      </c>
      <c r="AU168" s="72"/>
      <c r="AV168" s="72">
        <f t="shared" si="93"/>
        <v>0</v>
      </c>
      <c r="AW168" s="95"/>
      <c r="AX168" s="72">
        <f t="shared" si="86"/>
        <v>0</v>
      </c>
      <c r="AY168" s="76"/>
      <c r="AZ168" s="76">
        <f t="shared" si="94"/>
        <v>0</v>
      </c>
      <c r="BA168" s="125"/>
      <c r="BB168" s="76">
        <f t="shared" si="88"/>
        <v>0</v>
      </c>
      <c r="BC168" s="72"/>
      <c r="BD168" s="72">
        <f t="shared" si="81"/>
        <v>0</v>
      </c>
      <c r="BE168" s="129"/>
      <c r="BF168" s="72">
        <f t="shared" si="82"/>
        <v>0</v>
      </c>
      <c r="BG168" s="76"/>
      <c r="BH168" s="76">
        <f t="shared" si="79"/>
        <v>0</v>
      </c>
      <c r="BI168" s="94"/>
      <c r="BJ168" s="76">
        <f t="shared" si="80"/>
        <v>0</v>
      </c>
      <c r="BK168" s="123"/>
      <c r="BL168" s="45">
        <f t="shared" si="83"/>
        <v>0</v>
      </c>
      <c r="BM168" s="94"/>
      <c r="BN168" s="77">
        <f t="shared" si="84"/>
        <v>0</v>
      </c>
      <c r="BO168" s="83">
        <f t="shared" si="85"/>
        <v>0</v>
      </c>
      <c r="BP168" s="120" t="s">
        <v>1336</v>
      </c>
      <c r="BQ168" s="120"/>
      <c r="BR168" s="41"/>
    </row>
    <row r="169" spans="1:71" s="38" customFormat="1" ht="25.5">
      <c r="A169" s="37">
        <f>SUBTOTAL(3,C$5:$C169)</f>
        <v>165</v>
      </c>
      <c r="B169" s="112"/>
      <c r="C169" s="89" t="s">
        <v>843</v>
      </c>
      <c r="D169" s="35" t="s">
        <v>718</v>
      </c>
      <c r="E169" s="62" t="s">
        <v>845</v>
      </c>
      <c r="F169" s="61" t="s">
        <v>844</v>
      </c>
      <c r="G169" s="50"/>
      <c r="H169" s="61" t="s">
        <v>846</v>
      </c>
      <c r="I169" s="61" t="s">
        <v>847</v>
      </c>
      <c r="J169" s="149" t="s">
        <v>848</v>
      </c>
      <c r="K169" s="329">
        <v>700</v>
      </c>
      <c r="L169" s="149"/>
      <c r="M169" s="1" t="s">
        <v>1976</v>
      </c>
      <c r="N169" s="139"/>
      <c r="O169" s="122"/>
      <c r="P169" s="153">
        <f t="shared" si="77"/>
        <v>0</v>
      </c>
      <c r="Q169" s="75"/>
      <c r="R169" s="75">
        <f t="shared" si="78"/>
        <v>0</v>
      </c>
      <c r="S169" s="127"/>
      <c r="T169" s="45"/>
      <c r="U169" s="127"/>
      <c r="V169" s="77"/>
      <c r="W169" s="81"/>
      <c r="X169" s="73"/>
      <c r="Y169" s="81"/>
      <c r="Z169" s="75"/>
      <c r="AA169" s="82"/>
      <c r="AB169" s="45"/>
      <c r="AC169" s="82"/>
      <c r="AD169" s="77"/>
      <c r="AE169" s="126"/>
      <c r="AF169" s="73">
        <f t="shared" ref="AF169:AF232" si="102">IF(AG169="",0,AE169)</f>
        <v>0</v>
      </c>
      <c r="AG169" s="126"/>
      <c r="AH169" s="78">
        <f t="shared" si="96"/>
        <v>0</v>
      </c>
      <c r="AI169" s="76"/>
      <c r="AJ169" s="45">
        <f t="shared" si="97"/>
        <v>0</v>
      </c>
      <c r="AK169" s="234"/>
      <c r="AL169" s="76">
        <f t="shared" si="98"/>
        <v>0</v>
      </c>
      <c r="AM169" s="72"/>
      <c r="AN169" s="72">
        <f t="shared" si="99"/>
        <v>0</v>
      </c>
      <c r="AO169" s="79"/>
      <c r="AP169" s="72">
        <f t="shared" si="100"/>
        <v>0</v>
      </c>
      <c r="AQ169" s="76"/>
      <c r="AR169" s="76">
        <f t="shared" si="101"/>
        <v>0</v>
      </c>
      <c r="AS169" s="125"/>
      <c r="AT169" s="76">
        <f t="shared" si="95"/>
        <v>0</v>
      </c>
      <c r="AU169" s="72" t="s">
        <v>65</v>
      </c>
      <c r="AV169" s="72">
        <f t="shared" si="93"/>
        <v>0</v>
      </c>
      <c r="AW169" s="95"/>
      <c r="AX169" s="72"/>
      <c r="AY169" s="76">
        <v>700000</v>
      </c>
      <c r="AZ169" s="76">
        <f t="shared" si="94"/>
        <v>700000</v>
      </c>
      <c r="BA169" s="125">
        <v>41985</v>
      </c>
      <c r="BB169" s="76">
        <f t="shared" si="88"/>
        <v>0</v>
      </c>
      <c r="BC169" s="72">
        <v>700000</v>
      </c>
      <c r="BD169" s="72">
        <f t="shared" si="81"/>
        <v>700000</v>
      </c>
      <c r="BE169" s="129">
        <v>41985</v>
      </c>
      <c r="BF169" s="72">
        <f t="shared" si="82"/>
        <v>0</v>
      </c>
      <c r="BG169" s="76">
        <v>700000</v>
      </c>
      <c r="BH169" s="76">
        <f t="shared" si="79"/>
        <v>700000</v>
      </c>
      <c r="BI169" s="94">
        <v>42048</v>
      </c>
      <c r="BJ169" s="76">
        <f t="shared" si="80"/>
        <v>0</v>
      </c>
      <c r="BK169" s="45" t="s">
        <v>65</v>
      </c>
      <c r="BL169" s="45">
        <f t="shared" si="83"/>
        <v>0</v>
      </c>
      <c r="BM169" s="94"/>
      <c r="BN169" s="77">
        <v>0</v>
      </c>
      <c r="BO169" s="83">
        <f t="shared" si="85"/>
        <v>0</v>
      </c>
      <c r="BP169" s="120" t="s">
        <v>526</v>
      </c>
      <c r="BQ169" s="120" t="s">
        <v>1972</v>
      </c>
      <c r="BR169" s="46"/>
    </row>
    <row r="170" spans="1:71" s="38" customFormat="1" ht="25.5">
      <c r="A170" s="37">
        <f>SUBTOTAL(3,C$5:$C170)</f>
        <v>166</v>
      </c>
      <c r="B170" s="112"/>
      <c r="C170" s="50" t="s">
        <v>849</v>
      </c>
      <c r="D170" s="36" t="s">
        <v>293</v>
      </c>
      <c r="E170" s="51" t="s">
        <v>850</v>
      </c>
      <c r="F170" s="50" t="s">
        <v>851</v>
      </c>
      <c r="G170" s="50"/>
      <c r="H170" s="50" t="s">
        <v>852</v>
      </c>
      <c r="I170" s="50" t="s">
        <v>853</v>
      </c>
      <c r="J170" s="112"/>
      <c r="K170" s="290"/>
      <c r="L170" s="112"/>
      <c r="M170" s="1" t="s">
        <v>1976</v>
      </c>
      <c r="N170" s="144"/>
      <c r="O170" s="122"/>
      <c r="P170" s="153">
        <f t="shared" si="77"/>
        <v>0</v>
      </c>
      <c r="Q170" s="75"/>
      <c r="R170" s="75">
        <f t="shared" si="78"/>
        <v>0</v>
      </c>
      <c r="S170" s="127"/>
      <c r="T170" s="45"/>
      <c r="U170" s="127"/>
      <c r="V170" s="77"/>
      <c r="W170" s="126"/>
      <c r="X170" s="73"/>
      <c r="Y170" s="126"/>
      <c r="Z170" s="75"/>
      <c r="AA170" s="127"/>
      <c r="AB170" s="45"/>
      <c r="AC170" s="127"/>
      <c r="AD170" s="77"/>
      <c r="AE170" s="126"/>
      <c r="AF170" s="73">
        <f t="shared" si="102"/>
        <v>0</v>
      </c>
      <c r="AG170" s="126"/>
      <c r="AH170" s="78">
        <f t="shared" si="96"/>
        <v>0</v>
      </c>
      <c r="AI170" s="76"/>
      <c r="AJ170" s="45">
        <f t="shared" si="97"/>
        <v>0</v>
      </c>
      <c r="AK170" s="234"/>
      <c r="AL170" s="76">
        <f t="shared" si="98"/>
        <v>0</v>
      </c>
      <c r="AM170" s="73"/>
      <c r="AN170" s="73">
        <f t="shared" si="99"/>
        <v>0</v>
      </c>
      <c r="AO170" s="124"/>
      <c r="AP170" s="73">
        <f t="shared" si="100"/>
        <v>0</v>
      </c>
      <c r="AQ170" s="45"/>
      <c r="AR170" s="45">
        <f t="shared" si="101"/>
        <v>0</v>
      </c>
      <c r="AS170" s="125"/>
      <c r="AT170" s="45">
        <f t="shared" si="95"/>
        <v>0</v>
      </c>
      <c r="AU170" s="73" t="s">
        <v>65</v>
      </c>
      <c r="AV170" s="73">
        <f t="shared" si="93"/>
        <v>0</v>
      </c>
      <c r="AW170" s="95"/>
      <c r="AX170" s="73"/>
      <c r="AY170" s="45">
        <v>1000000</v>
      </c>
      <c r="AZ170" s="45">
        <f t="shared" si="94"/>
        <v>1000000</v>
      </c>
      <c r="BA170" s="125">
        <v>41984</v>
      </c>
      <c r="BB170" s="45">
        <f t="shared" ref="BB170:BB201" si="103">+AY170-AZ170</f>
        <v>0</v>
      </c>
      <c r="BC170" s="73">
        <v>1000000</v>
      </c>
      <c r="BD170" s="73">
        <f t="shared" si="81"/>
        <v>1000000</v>
      </c>
      <c r="BE170" s="95">
        <v>42010</v>
      </c>
      <c r="BF170" s="73">
        <f t="shared" si="82"/>
        <v>0</v>
      </c>
      <c r="BG170" s="45">
        <v>1000000</v>
      </c>
      <c r="BH170" s="76">
        <f t="shared" si="79"/>
        <v>1000000</v>
      </c>
      <c r="BI170" s="94">
        <v>42047</v>
      </c>
      <c r="BJ170" s="45">
        <f t="shared" si="80"/>
        <v>0</v>
      </c>
      <c r="BK170" s="45" t="s">
        <v>65</v>
      </c>
      <c r="BL170" s="45">
        <f t="shared" si="83"/>
        <v>0</v>
      </c>
      <c r="BM170" s="94"/>
      <c r="BN170" s="77">
        <v>0</v>
      </c>
      <c r="BO170" s="83">
        <f t="shared" si="85"/>
        <v>0</v>
      </c>
      <c r="BP170" s="120" t="s">
        <v>530</v>
      </c>
      <c r="BQ170" s="120" t="s">
        <v>1969</v>
      </c>
      <c r="BR170" s="46"/>
    </row>
    <row r="171" spans="1:71" s="60" customFormat="1" ht="25.5">
      <c r="A171" s="59">
        <f>SUBTOTAL(3,C$5:$C171)</f>
        <v>167</v>
      </c>
      <c r="B171" s="110" t="s">
        <v>1349</v>
      </c>
      <c r="C171" s="64" t="s">
        <v>854</v>
      </c>
      <c r="D171" s="35" t="s">
        <v>1973</v>
      </c>
      <c r="E171" s="63" t="s">
        <v>856</v>
      </c>
      <c r="F171" s="64" t="s">
        <v>855</v>
      </c>
      <c r="G171" s="64"/>
      <c r="H171" s="64" t="s">
        <v>857</v>
      </c>
      <c r="I171" s="64" t="s">
        <v>858</v>
      </c>
      <c r="J171" s="237" t="s">
        <v>859</v>
      </c>
      <c r="K171" s="338"/>
      <c r="L171" s="237"/>
      <c r="M171" s="41"/>
      <c r="N171" s="140"/>
      <c r="O171" s="141"/>
      <c r="P171" s="153">
        <f t="shared" si="77"/>
        <v>0</v>
      </c>
      <c r="Q171" s="75"/>
      <c r="R171" s="75">
        <f t="shared" si="78"/>
        <v>0</v>
      </c>
      <c r="S171" s="108"/>
      <c r="T171" s="105"/>
      <c r="U171" s="108"/>
      <c r="V171" s="106"/>
      <c r="W171" s="109"/>
      <c r="X171" s="102"/>
      <c r="Y171" s="109"/>
      <c r="Z171" s="104"/>
      <c r="AA171" s="108"/>
      <c r="AB171" s="105"/>
      <c r="AC171" s="108"/>
      <c r="AD171" s="106"/>
      <c r="AE171" s="109"/>
      <c r="AF171" s="73">
        <f t="shared" si="102"/>
        <v>0</v>
      </c>
      <c r="AG171" s="109"/>
      <c r="AH171" s="143"/>
      <c r="AI171" s="105">
        <v>700000</v>
      </c>
      <c r="AJ171" s="45">
        <f t="shared" si="97"/>
        <v>700000</v>
      </c>
      <c r="AK171" s="216">
        <v>41911</v>
      </c>
      <c r="AL171" s="105">
        <f>AI171-AJ171</f>
        <v>0</v>
      </c>
      <c r="AM171" s="102">
        <v>700000</v>
      </c>
      <c r="AN171" s="102">
        <f t="shared" si="99"/>
        <v>700000</v>
      </c>
      <c r="AO171" s="107">
        <v>41911</v>
      </c>
      <c r="AP171" s="102">
        <f t="shared" si="100"/>
        <v>0</v>
      </c>
      <c r="AQ171" s="105">
        <v>700000</v>
      </c>
      <c r="AR171" s="105">
        <f t="shared" si="101"/>
        <v>700000</v>
      </c>
      <c r="AS171" s="217">
        <v>41911</v>
      </c>
      <c r="AT171" s="105">
        <f t="shared" si="95"/>
        <v>0</v>
      </c>
      <c r="AU171" s="102"/>
      <c r="AV171" s="102">
        <f t="shared" si="93"/>
        <v>0</v>
      </c>
      <c r="AW171" s="142"/>
      <c r="AX171" s="102">
        <f t="shared" si="86"/>
        <v>0</v>
      </c>
      <c r="AY171" s="105"/>
      <c r="AZ171" s="105">
        <f t="shared" si="94"/>
        <v>0</v>
      </c>
      <c r="BA171" s="217"/>
      <c r="BB171" s="105">
        <f t="shared" si="103"/>
        <v>0</v>
      </c>
      <c r="BC171" s="102"/>
      <c r="BD171" s="102">
        <f t="shared" si="81"/>
        <v>0</v>
      </c>
      <c r="BE171" s="142"/>
      <c r="BF171" s="102">
        <f t="shared" si="82"/>
        <v>0</v>
      </c>
      <c r="BG171" s="105"/>
      <c r="BH171" s="105">
        <f t="shared" si="79"/>
        <v>0</v>
      </c>
      <c r="BI171" s="94"/>
      <c r="BJ171" s="105">
        <f t="shared" si="80"/>
        <v>0</v>
      </c>
      <c r="BK171" s="187"/>
      <c r="BL171" s="105">
        <f t="shared" si="83"/>
        <v>0</v>
      </c>
      <c r="BM171" s="94"/>
      <c r="BN171" s="106">
        <f t="shared" si="84"/>
        <v>0</v>
      </c>
      <c r="BO171" s="238">
        <f t="shared" si="85"/>
        <v>0</v>
      </c>
      <c r="BP171" s="98" t="s">
        <v>541</v>
      </c>
      <c r="BQ171" s="98"/>
      <c r="BR171" s="41"/>
    </row>
    <row r="172" spans="1:71" s="38" customFormat="1" ht="38.25">
      <c r="A172" s="37">
        <f>SUBTOTAL(3,C$5:$C172)</f>
        <v>168</v>
      </c>
      <c r="B172" s="112"/>
      <c r="C172" s="61" t="s">
        <v>860</v>
      </c>
      <c r="D172" s="1" t="s">
        <v>315</v>
      </c>
      <c r="E172" s="62" t="s">
        <v>861</v>
      </c>
      <c r="F172" s="61" t="s">
        <v>862</v>
      </c>
      <c r="G172" s="50"/>
      <c r="H172" s="61" t="s">
        <v>863</v>
      </c>
      <c r="I172" s="61" t="s">
        <v>864</v>
      </c>
      <c r="J172" s="285" t="s">
        <v>865</v>
      </c>
      <c r="K172" s="339"/>
      <c r="L172" s="285"/>
      <c r="M172" s="1" t="s">
        <v>2486</v>
      </c>
      <c r="N172" s="139"/>
      <c r="O172" s="122"/>
      <c r="P172" s="153">
        <f t="shared" si="77"/>
        <v>0</v>
      </c>
      <c r="Q172" s="75"/>
      <c r="R172" s="75">
        <f t="shared" si="78"/>
        <v>0</v>
      </c>
      <c r="S172" s="45"/>
      <c r="T172" s="45"/>
      <c r="U172" s="127"/>
      <c r="V172" s="77"/>
      <c r="W172" s="72"/>
      <c r="X172" s="73"/>
      <c r="Y172" s="81"/>
      <c r="Z172" s="75"/>
      <c r="AA172" s="82"/>
      <c r="AB172" s="45"/>
      <c r="AC172" s="82"/>
      <c r="AD172" s="77"/>
      <c r="AE172" s="126"/>
      <c r="AF172" s="73">
        <f t="shared" si="102"/>
        <v>0</v>
      </c>
      <c r="AG172" s="126"/>
      <c r="AH172" s="78"/>
      <c r="AI172" s="76"/>
      <c r="AJ172" s="45">
        <f t="shared" si="97"/>
        <v>0</v>
      </c>
      <c r="AK172" s="234"/>
      <c r="AL172" s="76">
        <f t="shared" ref="AL172:AL234" si="104">AI172-AJ172</f>
        <v>0</v>
      </c>
      <c r="AM172" s="72"/>
      <c r="AN172" s="72">
        <f t="shared" si="99"/>
        <v>0</v>
      </c>
      <c r="AO172" s="79"/>
      <c r="AP172" s="72">
        <f t="shared" si="100"/>
        <v>0</v>
      </c>
      <c r="AQ172" s="76" t="s">
        <v>65</v>
      </c>
      <c r="AR172" s="76">
        <f t="shared" si="101"/>
        <v>0</v>
      </c>
      <c r="AS172" s="82"/>
      <c r="AT172" s="76"/>
      <c r="AU172" s="72">
        <v>400000</v>
      </c>
      <c r="AV172" s="72">
        <f t="shared" si="93"/>
        <v>400000</v>
      </c>
      <c r="AW172" s="95">
        <v>41997</v>
      </c>
      <c r="AX172" s="72">
        <f t="shared" si="86"/>
        <v>0</v>
      </c>
      <c r="AY172" s="76">
        <v>400000</v>
      </c>
      <c r="AZ172" s="76">
        <f t="shared" si="94"/>
        <v>400000</v>
      </c>
      <c r="BA172" s="125">
        <v>41997</v>
      </c>
      <c r="BB172" s="76">
        <f t="shared" si="103"/>
        <v>0</v>
      </c>
      <c r="BC172" s="72">
        <v>400000</v>
      </c>
      <c r="BD172" s="72">
        <f t="shared" si="81"/>
        <v>400000</v>
      </c>
      <c r="BE172" s="129">
        <v>41997</v>
      </c>
      <c r="BF172" s="72">
        <f t="shared" si="82"/>
        <v>0</v>
      </c>
      <c r="BG172" s="76">
        <v>400000</v>
      </c>
      <c r="BH172" s="76">
        <f t="shared" si="79"/>
        <v>400000</v>
      </c>
      <c r="BI172" s="94">
        <v>41997</v>
      </c>
      <c r="BJ172" s="76">
        <f t="shared" si="80"/>
        <v>0</v>
      </c>
      <c r="BK172" s="123">
        <v>400000</v>
      </c>
      <c r="BL172" s="45">
        <f t="shared" si="83"/>
        <v>400000</v>
      </c>
      <c r="BM172" s="94">
        <v>41997</v>
      </c>
      <c r="BN172" s="77">
        <f t="shared" si="84"/>
        <v>0</v>
      </c>
      <c r="BO172" s="83">
        <f t="shared" si="85"/>
        <v>0</v>
      </c>
      <c r="BP172" s="120" t="s">
        <v>523</v>
      </c>
      <c r="BQ172" s="120" t="s">
        <v>1970</v>
      </c>
      <c r="BR172" s="46"/>
    </row>
    <row r="173" spans="1:71" s="60" customFormat="1" ht="25.5">
      <c r="A173" s="59">
        <f>SUBTOTAL(3,C$5:$C173)</f>
        <v>169</v>
      </c>
      <c r="B173" s="110" t="s">
        <v>1634</v>
      </c>
      <c r="C173" s="64" t="s">
        <v>866</v>
      </c>
      <c r="D173" s="35" t="s">
        <v>718</v>
      </c>
      <c r="E173" s="63" t="s">
        <v>867</v>
      </c>
      <c r="F173" s="64" t="s">
        <v>868</v>
      </c>
      <c r="G173" s="64"/>
      <c r="H173" s="64" t="s">
        <v>869</v>
      </c>
      <c r="I173" s="64" t="s">
        <v>870</v>
      </c>
      <c r="J173" s="110"/>
      <c r="K173" s="314"/>
      <c r="L173" s="110"/>
      <c r="M173" s="41"/>
      <c r="N173" s="140"/>
      <c r="O173" s="141"/>
      <c r="P173" s="153">
        <f t="shared" si="77"/>
        <v>0</v>
      </c>
      <c r="Q173" s="75"/>
      <c r="R173" s="75">
        <f t="shared" si="78"/>
        <v>0</v>
      </c>
      <c r="S173" s="108"/>
      <c r="T173" s="105"/>
      <c r="U173" s="108"/>
      <c r="V173" s="106"/>
      <c r="W173" s="109"/>
      <c r="X173" s="102"/>
      <c r="Y173" s="109"/>
      <c r="Z173" s="104"/>
      <c r="AA173" s="108"/>
      <c r="AB173" s="105"/>
      <c r="AC173" s="108"/>
      <c r="AD173" s="106"/>
      <c r="AE173" s="109"/>
      <c r="AF173" s="73">
        <f t="shared" si="102"/>
        <v>0</v>
      </c>
      <c r="AG173" s="109"/>
      <c r="AH173" s="143"/>
      <c r="AI173" s="105"/>
      <c r="AJ173" s="45">
        <f t="shared" si="97"/>
        <v>0</v>
      </c>
      <c r="AK173" s="216"/>
      <c r="AL173" s="105">
        <f t="shared" si="104"/>
        <v>0</v>
      </c>
      <c r="AM173" s="102"/>
      <c r="AN173" s="102">
        <f t="shared" si="99"/>
        <v>0</v>
      </c>
      <c r="AO173" s="107"/>
      <c r="AP173" s="102">
        <f t="shared" si="100"/>
        <v>0</v>
      </c>
      <c r="AQ173" s="105" t="s">
        <v>65</v>
      </c>
      <c r="AR173" s="105">
        <f t="shared" si="101"/>
        <v>0</v>
      </c>
      <c r="AS173" s="108"/>
      <c r="AT173" s="105"/>
      <c r="AU173" s="102">
        <v>400000</v>
      </c>
      <c r="AV173" s="102">
        <f t="shared" si="93"/>
        <v>400000</v>
      </c>
      <c r="AW173" s="142">
        <v>41962</v>
      </c>
      <c r="AX173" s="102">
        <f t="shared" si="86"/>
        <v>0</v>
      </c>
      <c r="AY173" s="105">
        <v>0</v>
      </c>
      <c r="AZ173" s="105">
        <f t="shared" si="94"/>
        <v>0</v>
      </c>
      <c r="BA173" s="217"/>
      <c r="BB173" s="105">
        <f t="shared" si="103"/>
        <v>0</v>
      </c>
      <c r="BC173" s="102"/>
      <c r="BD173" s="102">
        <f t="shared" si="81"/>
        <v>0</v>
      </c>
      <c r="BE173" s="142"/>
      <c r="BF173" s="102">
        <f t="shared" si="82"/>
        <v>0</v>
      </c>
      <c r="BG173" s="105"/>
      <c r="BH173" s="105">
        <f t="shared" si="79"/>
        <v>0</v>
      </c>
      <c r="BI173" s="94"/>
      <c r="BJ173" s="105">
        <f t="shared" si="80"/>
        <v>0</v>
      </c>
      <c r="BK173" s="187"/>
      <c r="BL173" s="105">
        <f t="shared" si="83"/>
        <v>0</v>
      </c>
      <c r="BM173" s="94"/>
      <c r="BN173" s="106">
        <f t="shared" si="84"/>
        <v>0</v>
      </c>
      <c r="BO173" s="238">
        <f t="shared" si="85"/>
        <v>0</v>
      </c>
      <c r="BP173" s="98" t="s">
        <v>526</v>
      </c>
      <c r="BQ173" s="98"/>
      <c r="BR173" s="41"/>
    </row>
    <row r="174" spans="1:71" s="38" customFormat="1" ht="38.25">
      <c r="A174" s="37">
        <f>SUBTOTAL(3,C$5:$C174)</f>
        <v>170</v>
      </c>
      <c r="B174" s="112"/>
      <c r="C174" s="61" t="s">
        <v>871</v>
      </c>
      <c r="D174" s="35" t="s">
        <v>718</v>
      </c>
      <c r="E174" s="62" t="s">
        <v>875</v>
      </c>
      <c r="F174" s="61" t="s">
        <v>874</v>
      </c>
      <c r="G174" s="50"/>
      <c r="H174" s="61" t="s">
        <v>873</v>
      </c>
      <c r="I174" s="61" t="s">
        <v>872</v>
      </c>
      <c r="J174" s="112"/>
      <c r="K174" s="290"/>
      <c r="L174" s="112"/>
      <c r="M174" s="1" t="s">
        <v>1976</v>
      </c>
      <c r="N174" s="139"/>
      <c r="O174" s="122"/>
      <c r="P174" s="153">
        <f t="shared" si="77"/>
        <v>0</v>
      </c>
      <c r="Q174" s="75"/>
      <c r="R174" s="75">
        <f t="shared" si="78"/>
        <v>0</v>
      </c>
      <c r="S174" s="127"/>
      <c r="T174" s="45"/>
      <c r="U174" s="127"/>
      <c r="V174" s="77"/>
      <c r="W174" s="81"/>
      <c r="X174" s="73"/>
      <c r="Y174" s="81"/>
      <c r="Z174" s="75"/>
      <c r="AA174" s="82"/>
      <c r="AB174" s="45"/>
      <c r="AC174" s="82"/>
      <c r="AD174" s="77"/>
      <c r="AE174" s="126"/>
      <c r="AF174" s="73">
        <f t="shared" si="102"/>
        <v>0</v>
      </c>
      <c r="AG174" s="126"/>
      <c r="AH174" s="78"/>
      <c r="AI174" s="76"/>
      <c r="AJ174" s="45">
        <f t="shared" si="97"/>
        <v>0</v>
      </c>
      <c r="AK174" s="234"/>
      <c r="AL174" s="76">
        <f t="shared" si="104"/>
        <v>0</v>
      </c>
      <c r="AM174" s="72"/>
      <c r="AN174" s="72">
        <f t="shared" si="99"/>
        <v>0</v>
      </c>
      <c r="AO174" s="79"/>
      <c r="AP174" s="72">
        <f t="shared" si="100"/>
        <v>0</v>
      </c>
      <c r="AQ174" s="76" t="s">
        <v>65</v>
      </c>
      <c r="AR174" s="76">
        <f t="shared" si="101"/>
        <v>0</v>
      </c>
      <c r="AS174" s="82"/>
      <c r="AT174" s="76"/>
      <c r="AU174" s="72">
        <v>800000</v>
      </c>
      <c r="AV174" s="72">
        <f t="shared" si="93"/>
        <v>800000</v>
      </c>
      <c r="AW174" s="95">
        <v>41969</v>
      </c>
      <c r="AX174" s="72">
        <f t="shared" si="86"/>
        <v>0</v>
      </c>
      <c r="AY174" s="76">
        <v>800000</v>
      </c>
      <c r="AZ174" s="76">
        <f t="shared" si="94"/>
        <v>800000</v>
      </c>
      <c r="BA174" s="125">
        <v>41969</v>
      </c>
      <c r="BB174" s="76">
        <f t="shared" si="103"/>
        <v>0</v>
      </c>
      <c r="BC174" s="72">
        <v>800000</v>
      </c>
      <c r="BD174" s="72">
        <f t="shared" si="81"/>
        <v>800000</v>
      </c>
      <c r="BE174" s="129">
        <v>41985</v>
      </c>
      <c r="BF174" s="72">
        <f t="shared" si="82"/>
        <v>0</v>
      </c>
      <c r="BG174" s="76">
        <v>800000</v>
      </c>
      <c r="BH174" s="76">
        <f t="shared" si="79"/>
        <v>800000</v>
      </c>
      <c r="BI174" s="94">
        <v>42013</v>
      </c>
      <c r="BJ174" s="76">
        <f t="shared" si="80"/>
        <v>0</v>
      </c>
      <c r="BK174" s="123">
        <v>800000</v>
      </c>
      <c r="BL174" s="45">
        <f t="shared" si="83"/>
        <v>800000</v>
      </c>
      <c r="BM174" s="94">
        <v>42013</v>
      </c>
      <c r="BN174" s="77">
        <f t="shared" si="84"/>
        <v>0</v>
      </c>
      <c r="BO174" s="83">
        <f t="shared" si="85"/>
        <v>0</v>
      </c>
      <c r="BP174" s="120" t="s">
        <v>526</v>
      </c>
      <c r="BQ174" s="120" t="s">
        <v>1972</v>
      </c>
      <c r="BR174" s="46"/>
    </row>
    <row r="175" spans="1:71" s="60" customFormat="1" ht="30.75" customHeight="1">
      <c r="A175" s="274">
        <f>SUBTOTAL(3,C$5:$C175)</f>
        <v>171</v>
      </c>
      <c r="B175" s="276" t="s">
        <v>2649</v>
      </c>
      <c r="C175" s="276" t="s">
        <v>876</v>
      </c>
      <c r="D175" s="140" t="s">
        <v>1973</v>
      </c>
      <c r="E175" s="277" t="s">
        <v>878</v>
      </c>
      <c r="F175" s="276" t="s">
        <v>877</v>
      </c>
      <c r="G175" s="276"/>
      <c r="H175" s="276" t="s">
        <v>879</v>
      </c>
      <c r="I175" s="276" t="s">
        <v>880</v>
      </c>
      <c r="J175" s="385"/>
      <c r="K175" s="386"/>
      <c r="L175" s="385"/>
      <c r="M175" s="140"/>
      <c r="N175" s="140"/>
      <c r="O175" s="279"/>
      <c r="P175" s="528">
        <f t="shared" si="77"/>
        <v>0</v>
      </c>
      <c r="Q175" s="389"/>
      <c r="R175" s="389">
        <f t="shared" si="78"/>
        <v>0</v>
      </c>
      <c r="S175" s="140"/>
      <c r="T175" s="101"/>
      <c r="U175" s="140"/>
      <c r="V175" s="280"/>
      <c r="W175" s="140"/>
      <c r="X175" s="101"/>
      <c r="Y175" s="140"/>
      <c r="Z175" s="280"/>
      <c r="AA175" s="140"/>
      <c r="AB175" s="101"/>
      <c r="AC175" s="140"/>
      <c r="AD175" s="280"/>
      <c r="AE175" s="140"/>
      <c r="AF175" s="101">
        <f t="shared" si="102"/>
        <v>0</v>
      </c>
      <c r="AG175" s="140"/>
      <c r="AH175" s="281"/>
      <c r="AI175" s="101"/>
      <c r="AJ175" s="119">
        <f t="shared" si="97"/>
        <v>0</v>
      </c>
      <c r="AK175" s="282"/>
      <c r="AL175" s="101">
        <f t="shared" si="104"/>
        <v>0</v>
      </c>
      <c r="AM175" s="101"/>
      <c r="AN175" s="101">
        <f t="shared" si="99"/>
        <v>0</v>
      </c>
      <c r="AO175" s="282"/>
      <c r="AP175" s="101">
        <f t="shared" si="100"/>
        <v>0</v>
      </c>
      <c r="AQ175" s="101">
        <v>500000</v>
      </c>
      <c r="AR175" s="101">
        <f t="shared" si="101"/>
        <v>500000</v>
      </c>
      <c r="AS175" s="282">
        <v>41899</v>
      </c>
      <c r="AT175" s="101">
        <f>AQ175-AR175</f>
        <v>0</v>
      </c>
      <c r="AU175" s="101">
        <v>500000</v>
      </c>
      <c r="AV175" s="101">
        <f t="shared" si="93"/>
        <v>0</v>
      </c>
      <c r="AW175" s="283"/>
      <c r="AX175" s="101">
        <f t="shared" si="86"/>
        <v>500000</v>
      </c>
      <c r="AY175" s="101">
        <v>500000</v>
      </c>
      <c r="AZ175" s="101">
        <f t="shared" si="94"/>
        <v>0</v>
      </c>
      <c r="BA175" s="283"/>
      <c r="BB175" s="101">
        <f t="shared" si="103"/>
        <v>500000</v>
      </c>
      <c r="BC175" s="101">
        <v>500000</v>
      </c>
      <c r="BD175" s="101">
        <f t="shared" si="81"/>
        <v>0</v>
      </c>
      <c r="BE175" s="283"/>
      <c r="BF175" s="101">
        <f t="shared" si="82"/>
        <v>500000</v>
      </c>
      <c r="BG175" s="101">
        <v>500000</v>
      </c>
      <c r="BH175" s="101">
        <f t="shared" si="79"/>
        <v>0</v>
      </c>
      <c r="BI175" s="387"/>
      <c r="BJ175" s="71">
        <f t="shared" si="80"/>
        <v>500000</v>
      </c>
      <c r="BK175" s="388">
        <v>500000</v>
      </c>
      <c r="BL175" s="119">
        <f t="shared" si="83"/>
        <v>0</v>
      </c>
      <c r="BM175" s="387"/>
      <c r="BN175" s="389">
        <f t="shared" si="84"/>
        <v>500000</v>
      </c>
      <c r="BO175" s="389">
        <f t="shared" si="85"/>
        <v>2500000</v>
      </c>
      <c r="BP175" s="276" t="s">
        <v>1346</v>
      </c>
      <c r="BQ175" s="276" t="s">
        <v>1972</v>
      </c>
      <c r="BR175" s="140"/>
    </row>
    <row r="176" spans="1:71" s="38" customFormat="1" ht="38.25">
      <c r="A176" s="37">
        <f>SUBTOTAL(3,C$5:$C176)</f>
        <v>172</v>
      </c>
      <c r="B176" s="112"/>
      <c r="C176" s="61" t="s">
        <v>881</v>
      </c>
      <c r="D176" s="57" t="s">
        <v>39</v>
      </c>
      <c r="E176" s="62" t="s">
        <v>883</v>
      </c>
      <c r="F176" s="61" t="s">
        <v>882</v>
      </c>
      <c r="G176" s="50"/>
      <c r="H176" s="61" t="s">
        <v>884</v>
      </c>
      <c r="I176" s="61" t="s">
        <v>885</v>
      </c>
      <c r="J176" s="285" t="s">
        <v>886</v>
      </c>
      <c r="K176" s="339"/>
      <c r="L176" s="285"/>
      <c r="M176" s="1" t="s">
        <v>1977</v>
      </c>
      <c r="N176" s="139"/>
      <c r="O176" s="122"/>
      <c r="P176" s="153">
        <f t="shared" si="77"/>
        <v>0</v>
      </c>
      <c r="Q176" s="75"/>
      <c r="R176" s="75">
        <f t="shared" si="78"/>
        <v>0</v>
      </c>
      <c r="S176" s="127"/>
      <c r="T176" s="45"/>
      <c r="U176" s="127"/>
      <c r="V176" s="77"/>
      <c r="W176" s="81"/>
      <c r="X176" s="73"/>
      <c r="Y176" s="81"/>
      <c r="Z176" s="75"/>
      <c r="AA176" s="82"/>
      <c r="AB176" s="45"/>
      <c r="AC176" s="82"/>
      <c r="AD176" s="77"/>
      <c r="AE176" s="126"/>
      <c r="AF176" s="73">
        <f t="shared" si="102"/>
        <v>0</v>
      </c>
      <c r="AG176" s="126"/>
      <c r="AH176" s="78"/>
      <c r="AI176" s="76"/>
      <c r="AJ176" s="45">
        <f t="shared" si="97"/>
        <v>0</v>
      </c>
      <c r="AK176" s="234"/>
      <c r="AL176" s="76">
        <f t="shared" si="104"/>
        <v>0</v>
      </c>
      <c r="AM176" s="72"/>
      <c r="AN176" s="72">
        <f t="shared" si="99"/>
        <v>0</v>
      </c>
      <c r="AO176" s="79"/>
      <c r="AP176" s="72">
        <f t="shared" si="100"/>
        <v>0</v>
      </c>
      <c r="AQ176" s="76" t="s">
        <v>65</v>
      </c>
      <c r="AR176" s="76">
        <f t="shared" si="101"/>
        <v>0</v>
      </c>
      <c r="AS176" s="82"/>
      <c r="AT176" s="76"/>
      <c r="AU176" s="72">
        <v>800000</v>
      </c>
      <c r="AV176" s="72">
        <f t="shared" si="93"/>
        <v>800000</v>
      </c>
      <c r="AW176" s="95">
        <v>41960</v>
      </c>
      <c r="AX176" s="72">
        <f t="shared" si="86"/>
        <v>0</v>
      </c>
      <c r="AY176" s="76">
        <v>800000</v>
      </c>
      <c r="AZ176" s="76">
        <f t="shared" si="94"/>
        <v>800000</v>
      </c>
      <c r="BA176" s="125">
        <v>41960</v>
      </c>
      <c r="BB176" s="76">
        <f t="shared" si="103"/>
        <v>0</v>
      </c>
      <c r="BC176" s="72">
        <v>800000</v>
      </c>
      <c r="BD176" s="72">
        <f t="shared" si="81"/>
        <v>800000</v>
      </c>
      <c r="BE176" s="129">
        <v>42023</v>
      </c>
      <c r="BF176" s="72">
        <f t="shared" si="82"/>
        <v>0</v>
      </c>
      <c r="BG176" s="76">
        <v>800000</v>
      </c>
      <c r="BH176" s="76">
        <f t="shared" si="79"/>
        <v>800000</v>
      </c>
      <c r="BI176" s="94">
        <v>42023</v>
      </c>
      <c r="BJ176" s="76">
        <f t="shared" si="80"/>
        <v>0</v>
      </c>
      <c r="BK176" s="123">
        <v>800000</v>
      </c>
      <c r="BL176" s="45">
        <f t="shared" si="83"/>
        <v>800000</v>
      </c>
      <c r="BM176" s="94">
        <v>42023</v>
      </c>
      <c r="BN176" s="77">
        <f t="shared" si="84"/>
        <v>0</v>
      </c>
      <c r="BO176" s="83">
        <f t="shared" si="85"/>
        <v>0</v>
      </c>
      <c r="BP176" s="120" t="s">
        <v>887</v>
      </c>
      <c r="BQ176" s="120" t="s">
        <v>1972</v>
      </c>
      <c r="BR176" s="46" t="s">
        <v>1779</v>
      </c>
    </row>
    <row r="177" spans="1:71" s="60" customFormat="1" ht="25.5">
      <c r="A177" s="59">
        <f>SUBTOTAL(3,C$5:$C177)</f>
        <v>173</v>
      </c>
      <c r="B177" s="110" t="s">
        <v>1634</v>
      </c>
      <c r="C177" s="64" t="s">
        <v>888</v>
      </c>
      <c r="D177" s="41" t="s">
        <v>891</v>
      </c>
      <c r="E177" s="63" t="s">
        <v>890</v>
      </c>
      <c r="F177" s="64" t="s">
        <v>889</v>
      </c>
      <c r="G177" s="64"/>
      <c r="H177" s="64" t="s">
        <v>892</v>
      </c>
      <c r="I177" s="64" t="s">
        <v>893</v>
      </c>
      <c r="J177" s="110"/>
      <c r="K177" s="314"/>
      <c r="L177" s="110"/>
      <c r="M177" s="41"/>
      <c r="N177" s="140"/>
      <c r="O177" s="141"/>
      <c r="P177" s="102">
        <f t="shared" si="77"/>
        <v>0</v>
      </c>
      <c r="Q177" s="104"/>
      <c r="R177" s="104">
        <f t="shared" si="78"/>
        <v>0</v>
      </c>
      <c r="S177" s="108"/>
      <c r="T177" s="105"/>
      <c r="U177" s="108"/>
      <c r="V177" s="106"/>
      <c r="W177" s="109"/>
      <c r="X177" s="102"/>
      <c r="Y177" s="109"/>
      <c r="Z177" s="104"/>
      <c r="AA177" s="108"/>
      <c r="AB177" s="105"/>
      <c r="AC177" s="108"/>
      <c r="AD177" s="106"/>
      <c r="AE177" s="109"/>
      <c r="AF177" s="102">
        <f t="shared" si="102"/>
        <v>0</v>
      </c>
      <c r="AG177" s="109"/>
      <c r="AH177" s="143"/>
      <c r="AI177" s="105"/>
      <c r="AJ177" s="45">
        <f t="shared" si="97"/>
        <v>0</v>
      </c>
      <c r="AK177" s="216"/>
      <c r="AL177" s="105">
        <f t="shared" si="104"/>
        <v>0</v>
      </c>
      <c r="AM177" s="102"/>
      <c r="AN177" s="102">
        <f t="shared" si="99"/>
        <v>0</v>
      </c>
      <c r="AO177" s="107"/>
      <c r="AP177" s="102">
        <f t="shared" si="100"/>
        <v>0</v>
      </c>
      <c r="AQ177" s="105"/>
      <c r="AR177" s="105">
        <f t="shared" si="101"/>
        <v>0</v>
      </c>
      <c r="AS177" s="108"/>
      <c r="AT177" s="105">
        <f>AQ177-AR177</f>
        <v>0</v>
      </c>
      <c r="AU177" s="102">
        <v>300000</v>
      </c>
      <c r="AV177" s="102">
        <f t="shared" si="93"/>
        <v>300000</v>
      </c>
      <c r="AW177" s="142">
        <v>42037</v>
      </c>
      <c r="AX177" s="102">
        <f t="shared" si="86"/>
        <v>0</v>
      </c>
      <c r="AY177" s="105">
        <v>0</v>
      </c>
      <c r="AZ177" s="105">
        <f t="shared" si="94"/>
        <v>0</v>
      </c>
      <c r="BA177" s="217"/>
      <c r="BB177" s="105">
        <f t="shared" si="103"/>
        <v>0</v>
      </c>
      <c r="BC177" s="102">
        <v>0</v>
      </c>
      <c r="BD177" s="102">
        <f t="shared" si="81"/>
        <v>0</v>
      </c>
      <c r="BE177" s="142"/>
      <c r="BF177" s="102">
        <f t="shared" si="82"/>
        <v>0</v>
      </c>
      <c r="BG177" s="105">
        <v>0</v>
      </c>
      <c r="BH177" s="105">
        <f t="shared" si="79"/>
        <v>0</v>
      </c>
      <c r="BI177" s="216"/>
      <c r="BJ177" s="105">
        <f t="shared" si="80"/>
        <v>0</v>
      </c>
      <c r="BK177" s="187">
        <v>0</v>
      </c>
      <c r="BL177" s="105">
        <f t="shared" si="83"/>
        <v>0</v>
      </c>
      <c r="BM177" s="216"/>
      <c r="BN177" s="106">
        <f t="shared" si="84"/>
        <v>0</v>
      </c>
      <c r="BO177" s="238">
        <f t="shared" si="85"/>
        <v>0</v>
      </c>
      <c r="BP177" s="49" t="s">
        <v>716</v>
      </c>
      <c r="BQ177" s="98" t="s">
        <v>1966</v>
      </c>
      <c r="BR177" s="41"/>
    </row>
    <row r="178" spans="1:71" s="38" customFormat="1" ht="25.5">
      <c r="A178" s="37">
        <f>SUBTOTAL(3,C$5:$C178)</f>
        <v>174</v>
      </c>
      <c r="B178" s="112"/>
      <c r="C178" s="61" t="s">
        <v>894</v>
      </c>
      <c r="D178" s="1" t="s">
        <v>410</v>
      </c>
      <c r="E178" s="62" t="s">
        <v>898</v>
      </c>
      <c r="F178" s="61" t="s">
        <v>895</v>
      </c>
      <c r="G178" s="50"/>
      <c r="H178" s="61" t="s">
        <v>896</v>
      </c>
      <c r="I178" s="61" t="s">
        <v>897</v>
      </c>
      <c r="J178" s="112"/>
      <c r="K178" s="290"/>
      <c r="L178" s="112"/>
      <c r="M178" s="1"/>
      <c r="N178" s="139"/>
      <c r="O178" s="122"/>
      <c r="P178" s="153">
        <f t="shared" si="77"/>
        <v>0</v>
      </c>
      <c r="Q178" s="75"/>
      <c r="R178" s="75">
        <f t="shared" si="78"/>
        <v>0</v>
      </c>
      <c r="S178" s="127"/>
      <c r="T178" s="45"/>
      <c r="U178" s="127"/>
      <c r="V178" s="77"/>
      <c r="W178" s="81"/>
      <c r="X178" s="73"/>
      <c r="Y178" s="81"/>
      <c r="Z178" s="75"/>
      <c r="AA178" s="82"/>
      <c r="AB178" s="45"/>
      <c r="AC178" s="82"/>
      <c r="AD178" s="77"/>
      <c r="AE178" s="126"/>
      <c r="AF178" s="73">
        <f t="shared" si="102"/>
        <v>0</v>
      </c>
      <c r="AG178" s="126"/>
      <c r="AH178" s="78"/>
      <c r="AI178" s="76"/>
      <c r="AJ178" s="45">
        <f t="shared" si="97"/>
        <v>0</v>
      </c>
      <c r="AK178" s="234"/>
      <c r="AL178" s="76">
        <f t="shared" si="104"/>
        <v>0</v>
      </c>
      <c r="AM178" s="72"/>
      <c r="AN178" s="72">
        <f t="shared" si="99"/>
        <v>0</v>
      </c>
      <c r="AO178" s="79"/>
      <c r="AP178" s="72">
        <f t="shared" si="100"/>
        <v>0</v>
      </c>
      <c r="AQ178" s="76"/>
      <c r="AR178" s="76">
        <f t="shared" si="101"/>
        <v>0</v>
      </c>
      <c r="AS178" s="82"/>
      <c r="AT178" s="76">
        <f>AQ178-AR178</f>
        <v>0</v>
      </c>
      <c r="AU178" s="72">
        <v>250000</v>
      </c>
      <c r="AV178" s="72">
        <f t="shared" si="93"/>
        <v>250000</v>
      </c>
      <c r="AW178" s="95">
        <v>42101</v>
      </c>
      <c r="AX178" s="72">
        <f t="shared" si="86"/>
        <v>0</v>
      </c>
      <c r="AY178" s="76">
        <v>250000</v>
      </c>
      <c r="AZ178" s="76">
        <f t="shared" si="94"/>
        <v>250000</v>
      </c>
      <c r="BA178" s="125">
        <v>42101</v>
      </c>
      <c r="BB178" s="76">
        <f t="shared" si="103"/>
        <v>0</v>
      </c>
      <c r="BC178" s="72">
        <v>250000</v>
      </c>
      <c r="BD178" s="72">
        <f t="shared" si="81"/>
        <v>250000</v>
      </c>
      <c r="BE178" s="129">
        <v>42101</v>
      </c>
      <c r="BF178" s="72">
        <f t="shared" si="82"/>
        <v>0</v>
      </c>
      <c r="BG178" s="76">
        <v>250000</v>
      </c>
      <c r="BH178" s="76">
        <f t="shared" si="79"/>
        <v>250000</v>
      </c>
      <c r="BI178" s="94">
        <v>42101</v>
      </c>
      <c r="BJ178" s="76">
        <f t="shared" si="80"/>
        <v>0</v>
      </c>
      <c r="BK178" s="123">
        <v>250000</v>
      </c>
      <c r="BL178" s="45">
        <f t="shared" si="83"/>
        <v>250000</v>
      </c>
      <c r="BM178" s="94">
        <v>42101</v>
      </c>
      <c r="BN178" s="77">
        <f t="shared" si="84"/>
        <v>0</v>
      </c>
      <c r="BO178" s="83">
        <f t="shared" si="85"/>
        <v>0</v>
      </c>
      <c r="BP178" s="120" t="s">
        <v>482</v>
      </c>
      <c r="BQ178" s="120" t="s">
        <v>1970</v>
      </c>
      <c r="BR178" s="46"/>
    </row>
    <row r="179" spans="1:71" s="60" customFormat="1" ht="25.5">
      <c r="A179" s="37">
        <f>SUBTOTAL(3,C$5:$C179)</f>
        <v>175</v>
      </c>
      <c r="B179" s="112"/>
      <c r="C179" s="50" t="s">
        <v>899</v>
      </c>
      <c r="D179" s="1" t="s">
        <v>315</v>
      </c>
      <c r="E179" s="51" t="s">
        <v>900</v>
      </c>
      <c r="F179" s="50" t="s">
        <v>901</v>
      </c>
      <c r="G179" s="50"/>
      <c r="H179" s="50" t="s">
        <v>902</v>
      </c>
      <c r="I179" s="50" t="s">
        <v>903</v>
      </c>
      <c r="J179" s="112"/>
      <c r="K179" s="290"/>
      <c r="L179" s="112"/>
      <c r="M179" s="41"/>
      <c r="N179" s="139"/>
      <c r="O179" s="122"/>
      <c r="P179" s="153">
        <f t="shared" si="77"/>
        <v>0</v>
      </c>
      <c r="Q179" s="75"/>
      <c r="R179" s="75">
        <f t="shared" si="78"/>
        <v>0</v>
      </c>
      <c r="S179" s="127"/>
      <c r="T179" s="45"/>
      <c r="U179" s="127"/>
      <c r="V179" s="77"/>
      <c r="W179" s="81"/>
      <c r="X179" s="73"/>
      <c r="Y179" s="81"/>
      <c r="Z179" s="75"/>
      <c r="AA179" s="82"/>
      <c r="AB179" s="45"/>
      <c r="AC179" s="82"/>
      <c r="AD179" s="77"/>
      <c r="AE179" s="126"/>
      <c r="AF179" s="73">
        <f t="shared" si="102"/>
        <v>0</v>
      </c>
      <c r="AG179" s="126"/>
      <c r="AH179" s="78"/>
      <c r="AI179" s="76"/>
      <c r="AJ179" s="45">
        <f t="shared" si="97"/>
        <v>0</v>
      </c>
      <c r="AK179" s="234"/>
      <c r="AL179" s="76">
        <f t="shared" si="104"/>
        <v>0</v>
      </c>
      <c r="AM179" s="72"/>
      <c r="AN179" s="72">
        <f t="shared" si="99"/>
        <v>0</v>
      </c>
      <c r="AO179" s="79"/>
      <c r="AP179" s="72">
        <f t="shared" si="100"/>
        <v>0</v>
      </c>
      <c r="AQ179" s="76"/>
      <c r="AR179" s="76">
        <f t="shared" si="101"/>
        <v>0</v>
      </c>
      <c r="AS179" s="82"/>
      <c r="AT179" s="76">
        <f>AQ179-AR179</f>
        <v>0</v>
      </c>
      <c r="AU179" s="72" t="s">
        <v>65</v>
      </c>
      <c r="AV179" s="72">
        <f t="shared" si="93"/>
        <v>0</v>
      </c>
      <c r="AW179" s="95"/>
      <c r="AX179" s="72"/>
      <c r="AY179" s="76" t="s">
        <v>65</v>
      </c>
      <c r="AZ179" s="76">
        <f t="shared" si="94"/>
        <v>0</v>
      </c>
      <c r="BA179" s="125"/>
      <c r="BB179" s="76"/>
      <c r="BC179" s="72">
        <v>450000</v>
      </c>
      <c r="BD179" s="72">
        <f t="shared" si="81"/>
        <v>450000</v>
      </c>
      <c r="BE179" s="129">
        <v>42086</v>
      </c>
      <c r="BF179" s="72">
        <f t="shared" si="82"/>
        <v>0</v>
      </c>
      <c r="BG179" s="76">
        <v>450000</v>
      </c>
      <c r="BH179" s="76">
        <f t="shared" si="79"/>
        <v>450000</v>
      </c>
      <c r="BI179" s="94">
        <v>42086</v>
      </c>
      <c r="BJ179" s="76">
        <f t="shared" si="80"/>
        <v>0</v>
      </c>
      <c r="BK179" s="123">
        <v>450000</v>
      </c>
      <c r="BL179" s="45">
        <f t="shared" si="83"/>
        <v>450000</v>
      </c>
      <c r="BM179" s="94">
        <v>42086</v>
      </c>
      <c r="BN179" s="77">
        <f t="shared" si="84"/>
        <v>0</v>
      </c>
      <c r="BO179" s="83">
        <f t="shared" si="85"/>
        <v>0</v>
      </c>
      <c r="BP179" s="120" t="s">
        <v>483</v>
      </c>
      <c r="BQ179" s="120" t="s">
        <v>1970</v>
      </c>
      <c r="BR179" s="41"/>
    </row>
    <row r="180" spans="1:71" s="38" customFormat="1" ht="25.5">
      <c r="A180" s="37">
        <f>SUBTOTAL(3,C$5:$C180)</f>
        <v>176</v>
      </c>
      <c r="B180" s="112"/>
      <c r="C180" s="61" t="s">
        <v>904</v>
      </c>
      <c r="D180" s="36" t="s">
        <v>293</v>
      </c>
      <c r="E180" s="62" t="s">
        <v>905</v>
      </c>
      <c r="F180" s="61" t="s">
        <v>906</v>
      </c>
      <c r="G180" s="50">
        <f>385000*2</f>
        <v>770000</v>
      </c>
      <c r="H180" s="61" t="s">
        <v>907</v>
      </c>
      <c r="I180" s="61" t="s">
        <v>1987</v>
      </c>
      <c r="J180" s="149" t="s">
        <v>908</v>
      </c>
      <c r="K180" s="329"/>
      <c r="L180" s="149"/>
      <c r="M180" s="1"/>
      <c r="N180" s="139"/>
      <c r="O180" s="122"/>
      <c r="P180" s="153">
        <f t="shared" si="77"/>
        <v>0</v>
      </c>
      <c r="Q180" s="75"/>
      <c r="R180" s="75">
        <f t="shared" si="78"/>
        <v>0</v>
      </c>
      <c r="S180" s="127"/>
      <c r="T180" s="45"/>
      <c r="U180" s="127"/>
      <c r="V180" s="77"/>
      <c r="W180" s="81"/>
      <c r="X180" s="73"/>
      <c r="Y180" s="81"/>
      <c r="Z180" s="75"/>
      <c r="AA180" s="82"/>
      <c r="AB180" s="45"/>
      <c r="AC180" s="82"/>
      <c r="AD180" s="77"/>
      <c r="AE180" s="126"/>
      <c r="AF180" s="73">
        <f t="shared" si="102"/>
        <v>0</v>
      </c>
      <c r="AG180" s="126"/>
      <c r="AH180" s="78"/>
      <c r="AI180" s="76"/>
      <c r="AJ180" s="45">
        <f t="shared" si="97"/>
        <v>0</v>
      </c>
      <c r="AK180" s="234"/>
      <c r="AL180" s="76">
        <f t="shared" si="104"/>
        <v>0</v>
      </c>
      <c r="AM180" s="72"/>
      <c r="AN180" s="72">
        <f t="shared" si="99"/>
        <v>0</v>
      </c>
      <c r="AO180" s="79"/>
      <c r="AP180" s="72">
        <f t="shared" si="100"/>
        <v>0</v>
      </c>
      <c r="AQ180" s="76"/>
      <c r="AR180" s="76">
        <f t="shared" si="101"/>
        <v>0</v>
      </c>
      <c r="AS180" s="82"/>
      <c r="AT180" s="76">
        <f>AQ180-AR180</f>
        <v>0</v>
      </c>
      <c r="AU180" s="72" t="s">
        <v>65</v>
      </c>
      <c r="AV180" s="72">
        <f t="shared" si="93"/>
        <v>0</v>
      </c>
      <c r="AW180" s="95"/>
      <c r="AX180" s="72"/>
      <c r="AY180" s="76">
        <v>400000</v>
      </c>
      <c r="AZ180" s="76">
        <f t="shared" si="94"/>
        <v>0</v>
      </c>
      <c r="BA180" s="125"/>
      <c r="BB180" s="76">
        <f t="shared" si="103"/>
        <v>400000</v>
      </c>
      <c r="BC180" s="72">
        <v>400000</v>
      </c>
      <c r="BD180" s="72">
        <f t="shared" si="81"/>
        <v>0</v>
      </c>
      <c r="BE180" s="129"/>
      <c r="BF180" s="72">
        <f t="shared" si="82"/>
        <v>400000</v>
      </c>
      <c r="BG180" s="76">
        <v>400000</v>
      </c>
      <c r="BH180" s="76">
        <f t="shared" si="79"/>
        <v>0</v>
      </c>
      <c r="BI180" s="94"/>
      <c r="BJ180" s="76">
        <f t="shared" si="80"/>
        <v>400000</v>
      </c>
      <c r="BK180" s="123">
        <v>400000</v>
      </c>
      <c r="BL180" s="45">
        <f t="shared" si="83"/>
        <v>0</v>
      </c>
      <c r="BM180" s="94"/>
      <c r="BN180" s="77">
        <f t="shared" si="84"/>
        <v>400000</v>
      </c>
      <c r="BO180" s="83">
        <f t="shared" si="85"/>
        <v>1600000</v>
      </c>
      <c r="BP180" s="120" t="s">
        <v>530</v>
      </c>
      <c r="BQ180" s="120" t="s">
        <v>1969</v>
      </c>
      <c r="BR180" s="46"/>
      <c r="BS180" s="516"/>
    </row>
    <row r="181" spans="1:71" s="60" customFormat="1" ht="38.25">
      <c r="A181" s="59">
        <f>SUBTOTAL(3,C$5:$C181)</f>
        <v>177</v>
      </c>
      <c r="B181" s="110" t="s">
        <v>1349</v>
      </c>
      <c r="C181" s="64" t="s">
        <v>909</v>
      </c>
      <c r="D181" s="39" t="s">
        <v>293</v>
      </c>
      <c r="E181" s="63" t="s">
        <v>910</v>
      </c>
      <c r="F181" s="64" t="s">
        <v>906</v>
      </c>
      <c r="G181" s="64"/>
      <c r="H181" s="64" t="s">
        <v>911</v>
      </c>
      <c r="I181" s="64" t="s">
        <v>912</v>
      </c>
      <c r="J181" s="110"/>
      <c r="K181" s="314"/>
      <c r="L181" s="110"/>
      <c r="M181" s="41"/>
      <c r="N181" s="140"/>
      <c r="O181" s="141"/>
      <c r="P181" s="153">
        <f t="shared" si="77"/>
        <v>0</v>
      </c>
      <c r="Q181" s="75"/>
      <c r="R181" s="75">
        <f t="shared" si="78"/>
        <v>0</v>
      </c>
      <c r="S181" s="108"/>
      <c r="T181" s="105"/>
      <c r="U181" s="108"/>
      <c r="V181" s="106"/>
      <c r="W181" s="109"/>
      <c r="X181" s="102"/>
      <c r="Y181" s="109"/>
      <c r="Z181" s="104"/>
      <c r="AA181" s="108"/>
      <c r="AB181" s="105"/>
      <c r="AC181" s="108"/>
      <c r="AD181" s="106"/>
      <c r="AE181" s="109"/>
      <c r="AF181" s="102">
        <f t="shared" si="102"/>
        <v>0</v>
      </c>
      <c r="AG181" s="109"/>
      <c r="AH181" s="143"/>
      <c r="AI181" s="105"/>
      <c r="AJ181" s="45">
        <f t="shared" si="97"/>
        <v>0</v>
      </c>
      <c r="AK181" s="216"/>
      <c r="AL181" s="105">
        <f t="shared" si="104"/>
        <v>0</v>
      </c>
      <c r="AM181" s="102"/>
      <c r="AN181" s="102">
        <f t="shared" si="99"/>
        <v>0</v>
      </c>
      <c r="AO181" s="107"/>
      <c r="AP181" s="102">
        <f t="shared" si="100"/>
        <v>0</v>
      </c>
      <c r="AQ181" s="105"/>
      <c r="AR181" s="105">
        <f t="shared" si="101"/>
        <v>0</v>
      </c>
      <c r="AS181" s="108"/>
      <c r="AT181" s="105">
        <f>AQ181-AR181</f>
        <v>0</v>
      </c>
      <c r="AU181" s="102"/>
      <c r="AV181" s="102">
        <f t="shared" si="93"/>
        <v>0</v>
      </c>
      <c r="AW181" s="142"/>
      <c r="AX181" s="102">
        <f t="shared" si="86"/>
        <v>0</v>
      </c>
      <c r="AY181" s="105"/>
      <c r="AZ181" s="105">
        <f t="shared" si="94"/>
        <v>0</v>
      </c>
      <c r="BA181" s="217"/>
      <c r="BB181" s="105">
        <f t="shared" si="103"/>
        <v>0</v>
      </c>
      <c r="BC181" s="102"/>
      <c r="BD181" s="102">
        <f t="shared" si="81"/>
        <v>0</v>
      </c>
      <c r="BE181" s="142"/>
      <c r="BF181" s="102">
        <f t="shared" si="82"/>
        <v>0</v>
      </c>
      <c r="BG181" s="105"/>
      <c r="BH181" s="105">
        <f t="shared" si="79"/>
        <v>0</v>
      </c>
      <c r="BI181" s="94"/>
      <c r="BJ181" s="105">
        <f t="shared" si="80"/>
        <v>0</v>
      </c>
      <c r="BK181" s="187"/>
      <c r="BL181" s="105">
        <f t="shared" si="83"/>
        <v>0</v>
      </c>
      <c r="BM181" s="94"/>
      <c r="BN181" s="106">
        <f t="shared" si="84"/>
        <v>0</v>
      </c>
      <c r="BO181" s="238">
        <f t="shared" si="85"/>
        <v>0</v>
      </c>
      <c r="BP181" s="49" t="s">
        <v>716</v>
      </c>
      <c r="BQ181" s="49"/>
      <c r="BR181" s="41"/>
    </row>
    <row r="182" spans="1:71" s="38" customFormat="1" ht="25.5">
      <c r="A182" s="59">
        <f>SUBTOTAL(3,C$5:$C182)</f>
        <v>178</v>
      </c>
      <c r="B182" s="110" t="s">
        <v>1349</v>
      </c>
      <c r="C182" s="64" t="s">
        <v>913</v>
      </c>
      <c r="D182" s="1" t="s">
        <v>410</v>
      </c>
      <c r="E182" s="63" t="s">
        <v>915</v>
      </c>
      <c r="F182" s="64" t="s">
        <v>914</v>
      </c>
      <c r="G182" s="64"/>
      <c r="H182" s="64" t="s">
        <v>916</v>
      </c>
      <c r="I182" s="64" t="s">
        <v>917</v>
      </c>
      <c r="J182" s="66" t="s">
        <v>918</v>
      </c>
      <c r="K182" s="340"/>
      <c r="L182" s="66"/>
      <c r="M182" s="41"/>
      <c r="N182" s="140"/>
      <c r="O182" s="141"/>
      <c r="P182" s="153">
        <f t="shared" ref="P182:P217" si="105">IF(Q182="",0,O182)</f>
        <v>0</v>
      </c>
      <c r="Q182" s="75"/>
      <c r="R182" s="75">
        <f t="shared" ref="R182:R217" si="106">O182-P182</f>
        <v>0</v>
      </c>
      <c r="S182" s="108"/>
      <c r="T182" s="105"/>
      <c r="U182" s="108"/>
      <c r="V182" s="106"/>
      <c r="W182" s="109"/>
      <c r="X182" s="102"/>
      <c r="Y182" s="109"/>
      <c r="Z182" s="104"/>
      <c r="AA182" s="108"/>
      <c r="AB182" s="105"/>
      <c r="AC182" s="108"/>
      <c r="AD182" s="106"/>
      <c r="AE182" s="109"/>
      <c r="AF182" s="73">
        <f t="shared" si="102"/>
        <v>0</v>
      </c>
      <c r="AG182" s="109"/>
      <c r="AH182" s="143"/>
      <c r="AI182" s="105"/>
      <c r="AJ182" s="45">
        <f t="shared" si="97"/>
        <v>0</v>
      </c>
      <c r="AK182" s="216"/>
      <c r="AL182" s="76">
        <f t="shared" si="104"/>
        <v>0</v>
      </c>
      <c r="AM182" s="102"/>
      <c r="AN182" s="102">
        <f t="shared" si="99"/>
        <v>0</v>
      </c>
      <c r="AO182" s="107"/>
      <c r="AP182" s="102">
        <f t="shared" si="100"/>
        <v>0</v>
      </c>
      <c r="AQ182" s="105"/>
      <c r="AR182" s="105">
        <f t="shared" si="101"/>
        <v>0</v>
      </c>
      <c r="AS182" s="108"/>
      <c r="AT182" s="105"/>
      <c r="AU182" s="102"/>
      <c r="AV182" s="102">
        <f t="shared" si="93"/>
        <v>0</v>
      </c>
      <c r="AW182" s="142"/>
      <c r="AX182" s="102">
        <f t="shared" si="86"/>
        <v>0</v>
      </c>
      <c r="AY182" s="105"/>
      <c r="AZ182" s="105">
        <f t="shared" si="94"/>
        <v>0</v>
      </c>
      <c r="BA182" s="217"/>
      <c r="BB182" s="105">
        <f t="shared" si="103"/>
        <v>0</v>
      </c>
      <c r="BC182" s="102"/>
      <c r="BD182" s="102">
        <f t="shared" si="81"/>
        <v>0</v>
      </c>
      <c r="BE182" s="142"/>
      <c r="BF182" s="102">
        <f t="shared" si="82"/>
        <v>0</v>
      </c>
      <c r="BG182" s="105"/>
      <c r="BH182" s="76">
        <f t="shared" si="79"/>
        <v>0</v>
      </c>
      <c r="BI182" s="94"/>
      <c r="BJ182" s="105">
        <f t="shared" si="80"/>
        <v>0</v>
      </c>
      <c r="BK182" s="187"/>
      <c r="BL182" s="45">
        <f t="shared" si="83"/>
        <v>0</v>
      </c>
      <c r="BM182" s="94"/>
      <c r="BN182" s="77">
        <f t="shared" si="84"/>
        <v>0</v>
      </c>
      <c r="BO182" s="83">
        <f t="shared" si="85"/>
        <v>0</v>
      </c>
      <c r="BP182" s="98" t="s">
        <v>530</v>
      </c>
      <c r="BQ182" s="98"/>
      <c r="BR182" s="41"/>
    </row>
    <row r="183" spans="1:71" s="38" customFormat="1" ht="25.5">
      <c r="A183" s="37">
        <f>SUBTOTAL(3,C$5:$C183)</f>
        <v>179</v>
      </c>
      <c r="B183" s="112"/>
      <c r="C183" s="61" t="s">
        <v>919</v>
      </c>
      <c r="D183" s="36" t="s">
        <v>195</v>
      </c>
      <c r="E183" s="62" t="s">
        <v>920</v>
      </c>
      <c r="F183" s="61" t="s">
        <v>921</v>
      </c>
      <c r="G183" s="50"/>
      <c r="H183" s="61" t="s">
        <v>922</v>
      </c>
      <c r="I183" s="61" t="s">
        <v>923</v>
      </c>
      <c r="J183" s="285" t="s">
        <v>924</v>
      </c>
      <c r="K183" s="339"/>
      <c r="L183" s="285"/>
      <c r="M183" s="1"/>
      <c r="N183" s="139"/>
      <c r="O183" s="122"/>
      <c r="P183" s="153">
        <f t="shared" si="105"/>
        <v>0</v>
      </c>
      <c r="Q183" s="75"/>
      <c r="R183" s="75">
        <f t="shared" si="106"/>
        <v>0</v>
      </c>
      <c r="S183" s="127"/>
      <c r="T183" s="45"/>
      <c r="U183" s="127"/>
      <c r="V183" s="77"/>
      <c r="W183" s="81"/>
      <c r="X183" s="73"/>
      <c r="Y183" s="81"/>
      <c r="Z183" s="75"/>
      <c r="AA183" s="82"/>
      <c r="AB183" s="45"/>
      <c r="AC183" s="82"/>
      <c r="AD183" s="77"/>
      <c r="AE183" s="126"/>
      <c r="AF183" s="73">
        <f t="shared" si="102"/>
        <v>0</v>
      </c>
      <c r="AG183" s="126"/>
      <c r="AH183" s="78"/>
      <c r="AI183" s="76"/>
      <c r="AJ183" s="45">
        <f t="shared" si="97"/>
        <v>0</v>
      </c>
      <c r="AK183" s="234"/>
      <c r="AL183" s="76">
        <f t="shared" si="104"/>
        <v>0</v>
      </c>
      <c r="AM183" s="72"/>
      <c r="AN183" s="72">
        <f t="shared" si="99"/>
        <v>0</v>
      </c>
      <c r="AO183" s="79"/>
      <c r="AP183" s="72">
        <f t="shared" si="100"/>
        <v>0</v>
      </c>
      <c r="AQ183" s="76"/>
      <c r="AR183" s="76">
        <f t="shared" si="101"/>
        <v>0</v>
      </c>
      <c r="AS183" s="82"/>
      <c r="AT183" s="76">
        <f t="shared" ref="AT183:AT201" si="107">AQ183-AR183</f>
        <v>0</v>
      </c>
      <c r="AU183" s="72" t="s">
        <v>65</v>
      </c>
      <c r="AV183" s="72">
        <f t="shared" si="93"/>
        <v>0</v>
      </c>
      <c r="AW183" s="95"/>
      <c r="AX183" s="72"/>
      <c r="AY183" s="76">
        <v>400000</v>
      </c>
      <c r="AZ183" s="76">
        <f t="shared" si="94"/>
        <v>400000</v>
      </c>
      <c r="BA183" s="125">
        <v>41993</v>
      </c>
      <c r="BB183" s="76">
        <f t="shared" si="103"/>
        <v>0</v>
      </c>
      <c r="BC183" s="72">
        <v>400000</v>
      </c>
      <c r="BD183" s="72">
        <f t="shared" si="81"/>
        <v>400000</v>
      </c>
      <c r="BE183" s="129">
        <v>41993</v>
      </c>
      <c r="BF183" s="72">
        <f t="shared" si="82"/>
        <v>0</v>
      </c>
      <c r="BG183" s="76">
        <v>400000</v>
      </c>
      <c r="BH183" s="76">
        <f t="shared" si="79"/>
        <v>400000</v>
      </c>
      <c r="BI183" s="94">
        <v>41993</v>
      </c>
      <c r="BJ183" s="76">
        <f t="shared" si="80"/>
        <v>0</v>
      </c>
      <c r="BK183" s="123">
        <v>400000</v>
      </c>
      <c r="BL183" s="45">
        <f t="shared" si="83"/>
        <v>400000</v>
      </c>
      <c r="BM183" s="94">
        <v>41993</v>
      </c>
      <c r="BN183" s="77">
        <f t="shared" si="84"/>
        <v>0</v>
      </c>
      <c r="BO183" s="83">
        <f t="shared" si="85"/>
        <v>0</v>
      </c>
      <c r="BP183" s="120" t="s">
        <v>523</v>
      </c>
      <c r="BQ183" s="120" t="s">
        <v>1966</v>
      </c>
      <c r="BR183" s="46"/>
    </row>
    <row r="184" spans="1:71" s="60" customFormat="1" ht="38.25">
      <c r="A184" s="59">
        <f>SUBTOTAL(3,C$5:$C184)</f>
        <v>180</v>
      </c>
      <c r="B184" s="110" t="s">
        <v>1349</v>
      </c>
      <c r="C184" s="64" t="s">
        <v>925</v>
      </c>
      <c r="D184" s="34" t="s">
        <v>9</v>
      </c>
      <c r="E184" s="63" t="s">
        <v>927</v>
      </c>
      <c r="F184" s="64" t="s">
        <v>926</v>
      </c>
      <c r="G184" s="50"/>
      <c r="H184" s="64" t="s">
        <v>928</v>
      </c>
      <c r="I184" s="110"/>
      <c r="J184" s="110"/>
      <c r="K184" s="314"/>
      <c r="L184" s="110"/>
      <c r="M184" s="41"/>
      <c r="N184" s="140"/>
      <c r="O184" s="141"/>
      <c r="P184" s="153">
        <f t="shared" si="105"/>
        <v>0</v>
      </c>
      <c r="Q184" s="75"/>
      <c r="R184" s="75">
        <f t="shared" si="106"/>
        <v>0</v>
      </c>
      <c r="S184" s="108"/>
      <c r="T184" s="105"/>
      <c r="U184" s="108"/>
      <c r="V184" s="106"/>
      <c r="W184" s="109"/>
      <c r="X184" s="102"/>
      <c r="Y184" s="109"/>
      <c r="Z184" s="104"/>
      <c r="AA184" s="108"/>
      <c r="AB184" s="105"/>
      <c r="AC184" s="108"/>
      <c r="AD184" s="106"/>
      <c r="AE184" s="109"/>
      <c r="AF184" s="73">
        <f t="shared" si="102"/>
        <v>0</v>
      </c>
      <c r="AG184" s="109"/>
      <c r="AH184" s="143"/>
      <c r="AI184" s="105"/>
      <c r="AJ184" s="45">
        <f t="shared" si="97"/>
        <v>0</v>
      </c>
      <c r="AK184" s="216"/>
      <c r="AL184" s="105">
        <f t="shared" si="104"/>
        <v>0</v>
      </c>
      <c r="AM184" s="102"/>
      <c r="AN184" s="102">
        <f t="shared" si="99"/>
        <v>0</v>
      </c>
      <c r="AO184" s="107"/>
      <c r="AP184" s="102">
        <f t="shared" si="100"/>
        <v>0</v>
      </c>
      <c r="AQ184" s="105"/>
      <c r="AR184" s="105">
        <f t="shared" si="101"/>
        <v>0</v>
      </c>
      <c r="AS184" s="108"/>
      <c r="AT184" s="105">
        <f t="shared" si="107"/>
        <v>0</v>
      </c>
      <c r="AU184" s="102"/>
      <c r="AV184" s="102">
        <f t="shared" si="93"/>
        <v>0</v>
      </c>
      <c r="AW184" s="142"/>
      <c r="AX184" s="102">
        <f t="shared" si="86"/>
        <v>0</v>
      </c>
      <c r="AY184" s="105"/>
      <c r="AZ184" s="105">
        <f t="shared" si="94"/>
        <v>0</v>
      </c>
      <c r="BA184" s="217"/>
      <c r="BB184" s="105">
        <f t="shared" si="103"/>
        <v>0</v>
      </c>
      <c r="BC184" s="102"/>
      <c r="BD184" s="102">
        <f t="shared" si="81"/>
        <v>0</v>
      </c>
      <c r="BE184" s="142"/>
      <c r="BF184" s="102">
        <f t="shared" si="82"/>
        <v>0</v>
      </c>
      <c r="BG184" s="105"/>
      <c r="BH184" s="105">
        <f t="shared" si="79"/>
        <v>0</v>
      </c>
      <c r="BI184" s="94"/>
      <c r="BJ184" s="105">
        <f t="shared" si="80"/>
        <v>0</v>
      </c>
      <c r="BK184" s="187"/>
      <c r="BL184" s="105">
        <f t="shared" si="83"/>
        <v>0</v>
      </c>
      <c r="BM184" s="94"/>
      <c r="BN184" s="106">
        <f t="shared" si="84"/>
        <v>0</v>
      </c>
      <c r="BO184" s="238">
        <f t="shared" si="85"/>
        <v>0</v>
      </c>
      <c r="BP184" s="98" t="s">
        <v>1336</v>
      </c>
      <c r="BQ184" s="98"/>
      <c r="BR184" s="41"/>
    </row>
    <row r="185" spans="1:71" s="38" customFormat="1" ht="25.5">
      <c r="A185" s="59">
        <f>SUBTOTAL(3,C$5:$C185)</f>
        <v>181</v>
      </c>
      <c r="B185" s="110" t="s">
        <v>1994</v>
      </c>
      <c r="C185" s="64" t="s">
        <v>929</v>
      </c>
      <c r="D185" s="41" t="s">
        <v>1413</v>
      </c>
      <c r="E185" s="63" t="s">
        <v>932</v>
      </c>
      <c r="F185" s="64" t="s">
        <v>931</v>
      </c>
      <c r="G185" s="64"/>
      <c r="H185" s="64" t="s">
        <v>933</v>
      </c>
      <c r="I185" s="64" t="s">
        <v>930</v>
      </c>
      <c r="J185" s="66" t="s">
        <v>934</v>
      </c>
      <c r="K185" s="340"/>
      <c r="L185" s="66"/>
      <c r="M185" s="41"/>
      <c r="N185" s="140"/>
      <c r="O185" s="141"/>
      <c r="P185" s="153">
        <f t="shared" si="105"/>
        <v>0</v>
      </c>
      <c r="Q185" s="75"/>
      <c r="R185" s="75">
        <f t="shared" si="106"/>
        <v>0</v>
      </c>
      <c r="S185" s="108"/>
      <c r="T185" s="105"/>
      <c r="U185" s="108"/>
      <c r="V185" s="106"/>
      <c r="W185" s="109"/>
      <c r="X185" s="102"/>
      <c r="Y185" s="109"/>
      <c r="Z185" s="104"/>
      <c r="AA185" s="108"/>
      <c r="AB185" s="105"/>
      <c r="AC185" s="108"/>
      <c r="AD185" s="106"/>
      <c r="AE185" s="109"/>
      <c r="AF185" s="102">
        <f t="shared" si="102"/>
        <v>0</v>
      </c>
      <c r="AG185" s="109"/>
      <c r="AH185" s="143"/>
      <c r="AI185" s="105"/>
      <c r="AJ185" s="45">
        <f t="shared" si="97"/>
        <v>0</v>
      </c>
      <c r="AK185" s="216"/>
      <c r="AL185" s="105">
        <f t="shared" si="104"/>
        <v>0</v>
      </c>
      <c r="AM185" s="102">
        <v>600000</v>
      </c>
      <c r="AN185" s="102">
        <f t="shared" si="99"/>
        <v>600000</v>
      </c>
      <c r="AO185" s="107">
        <v>41906</v>
      </c>
      <c r="AP185" s="102">
        <f t="shared" si="100"/>
        <v>0</v>
      </c>
      <c r="AQ185" s="105">
        <v>600000</v>
      </c>
      <c r="AR185" s="105">
        <f t="shared" si="101"/>
        <v>600000</v>
      </c>
      <c r="AS185" s="217">
        <v>41906</v>
      </c>
      <c r="AT185" s="105">
        <f t="shared" si="107"/>
        <v>0</v>
      </c>
      <c r="AU185" s="102"/>
      <c r="AV185" s="102">
        <f t="shared" si="93"/>
        <v>0</v>
      </c>
      <c r="AW185" s="142"/>
      <c r="AX185" s="102">
        <f t="shared" si="86"/>
        <v>0</v>
      </c>
      <c r="AY185" s="105"/>
      <c r="AZ185" s="105">
        <f t="shared" si="94"/>
        <v>0</v>
      </c>
      <c r="BA185" s="217"/>
      <c r="BB185" s="105">
        <f t="shared" si="103"/>
        <v>0</v>
      </c>
      <c r="BC185" s="102"/>
      <c r="BD185" s="102">
        <f t="shared" si="81"/>
        <v>0</v>
      </c>
      <c r="BE185" s="142"/>
      <c r="BF185" s="102">
        <f t="shared" si="82"/>
        <v>0</v>
      </c>
      <c r="BG185" s="105"/>
      <c r="BH185" s="105">
        <f t="shared" si="79"/>
        <v>0</v>
      </c>
      <c r="BI185" s="216"/>
      <c r="BJ185" s="105">
        <f t="shared" si="80"/>
        <v>0</v>
      </c>
      <c r="BK185" s="187"/>
      <c r="BL185" s="105">
        <f t="shared" si="83"/>
        <v>0</v>
      </c>
      <c r="BM185" s="216"/>
      <c r="BN185" s="106">
        <f t="shared" si="84"/>
        <v>0</v>
      </c>
      <c r="BO185" s="238">
        <f t="shared" si="85"/>
        <v>0</v>
      </c>
      <c r="BP185" s="98" t="s">
        <v>642</v>
      </c>
      <c r="BQ185" s="98" t="s">
        <v>1972</v>
      </c>
      <c r="BR185" s="41"/>
    </row>
    <row r="186" spans="1:71" s="60" customFormat="1" ht="25.5">
      <c r="A186" s="59">
        <f>SUBTOTAL(3,C$5:$C186)</f>
        <v>182</v>
      </c>
      <c r="B186" s="110" t="s">
        <v>1811</v>
      </c>
      <c r="C186" s="64" t="s">
        <v>935</v>
      </c>
      <c r="D186" s="41" t="s">
        <v>1413</v>
      </c>
      <c r="E186" s="63" t="s">
        <v>936</v>
      </c>
      <c r="F186" s="64" t="s">
        <v>937</v>
      </c>
      <c r="G186" s="64"/>
      <c r="H186" s="64" t="s">
        <v>938</v>
      </c>
      <c r="I186" s="64" t="s">
        <v>939</v>
      </c>
      <c r="J186" s="110"/>
      <c r="K186" s="314"/>
      <c r="L186" s="110"/>
      <c r="M186" s="41"/>
      <c r="N186" s="140"/>
      <c r="O186" s="141"/>
      <c r="P186" s="153">
        <f t="shared" si="105"/>
        <v>0</v>
      </c>
      <c r="Q186" s="75"/>
      <c r="R186" s="75">
        <f t="shared" si="106"/>
        <v>0</v>
      </c>
      <c r="S186" s="108"/>
      <c r="T186" s="105"/>
      <c r="U186" s="108"/>
      <c r="V186" s="106"/>
      <c r="W186" s="109"/>
      <c r="X186" s="102"/>
      <c r="Y186" s="109"/>
      <c r="Z186" s="104"/>
      <c r="AA186" s="108"/>
      <c r="AB186" s="105"/>
      <c r="AC186" s="108"/>
      <c r="AD186" s="106"/>
      <c r="AE186" s="109"/>
      <c r="AF186" s="102">
        <f t="shared" si="102"/>
        <v>0</v>
      </c>
      <c r="AG186" s="109"/>
      <c r="AH186" s="143"/>
      <c r="AI186" s="105"/>
      <c r="AJ186" s="45">
        <f t="shared" si="97"/>
        <v>0</v>
      </c>
      <c r="AK186" s="216"/>
      <c r="AL186" s="105">
        <f t="shared" si="104"/>
        <v>0</v>
      </c>
      <c r="AM186" s="102"/>
      <c r="AN186" s="102">
        <f t="shared" si="99"/>
        <v>0</v>
      </c>
      <c r="AO186" s="107"/>
      <c r="AP186" s="102">
        <f t="shared" si="100"/>
        <v>0</v>
      </c>
      <c r="AQ186" s="105"/>
      <c r="AR186" s="105">
        <f t="shared" si="101"/>
        <v>0</v>
      </c>
      <c r="AS186" s="108"/>
      <c r="AT186" s="105">
        <f t="shared" si="107"/>
        <v>0</v>
      </c>
      <c r="AU186" s="102" t="s">
        <v>65</v>
      </c>
      <c r="AV186" s="102">
        <f t="shared" si="93"/>
        <v>0</v>
      </c>
      <c r="AW186" s="142"/>
      <c r="AX186" s="102"/>
      <c r="AY186" s="105">
        <v>400000</v>
      </c>
      <c r="AZ186" s="105">
        <f t="shared" si="94"/>
        <v>400000</v>
      </c>
      <c r="BA186" s="217">
        <v>41985</v>
      </c>
      <c r="BB186" s="105">
        <f t="shared" si="103"/>
        <v>0</v>
      </c>
      <c r="BC186" s="109">
        <v>400000</v>
      </c>
      <c r="BD186" s="102">
        <f t="shared" si="81"/>
        <v>400000</v>
      </c>
      <c r="BE186" s="142">
        <v>41985</v>
      </c>
      <c r="BF186" s="102">
        <f t="shared" si="82"/>
        <v>0</v>
      </c>
      <c r="BG186" s="105"/>
      <c r="BH186" s="105">
        <f t="shared" si="79"/>
        <v>0</v>
      </c>
      <c r="BI186" s="94"/>
      <c r="BJ186" s="105">
        <f t="shared" si="80"/>
        <v>0</v>
      </c>
      <c r="BK186" s="187"/>
      <c r="BL186" s="105">
        <f t="shared" si="83"/>
        <v>0</v>
      </c>
      <c r="BM186" s="94"/>
      <c r="BN186" s="106">
        <f t="shared" si="84"/>
        <v>0</v>
      </c>
      <c r="BO186" s="238">
        <f t="shared" si="85"/>
        <v>0</v>
      </c>
      <c r="BP186" s="98" t="s">
        <v>688</v>
      </c>
      <c r="BQ186" s="98"/>
      <c r="BR186" s="41"/>
    </row>
    <row r="187" spans="1:71" s="38" customFormat="1" ht="25.5">
      <c r="A187" s="37">
        <f>SUBTOTAL(3,C$5:$C187)</f>
        <v>183</v>
      </c>
      <c r="B187" s="112"/>
      <c r="C187" s="61" t="s">
        <v>940</v>
      </c>
      <c r="D187" s="57" t="s">
        <v>39</v>
      </c>
      <c r="E187" s="62" t="s">
        <v>941</v>
      </c>
      <c r="F187" s="61" t="s">
        <v>942</v>
      </c>
      <c r="G187" s="50"/>
      <c r="H187" s="61" t="s">
        <v>943</v>
      </c>
      <c r="I187" s="61" t="s">
        <v>944</v>
      </c>
      <c r="J187" s="285" t="s">
        <v>945</v>
      </c>
      <c r="K187" s="339"/>
      <c r="L187" s="285"/>
      <c r="M187" s="1" t="s">
        <v>1976</v>
      </c>
      <c r="N187" s="139"/>
      <c r="O187" s="122"/>
      <c r="P187" s="153">
        <f t="shared" si="105"/>
        <v>0</v>
      </c>
      <c r="Q187" s="75"/>
      <c r="R187" s="75">
        <f t="shared" si="106"/>
        <v>0</v>
      </c>
      <c r="S187" s="127"/>
      <c r="T187" s="45"/>
      <c r="U187" s="127"/>
      <c r="V187" s="77"/>
      <c r="W187" s="81"/>
      <c r="X187" s="73"/>
      <c r="Y187" s="81"/>
      <c r="Z187" s="75"/>
      <c r="AA187" s="82"/>
      <c r="AB187" s="45"/>
      <c r="AC187" s="82"/>
      <c r="AD187" s="77"/>
      <c r="AE187" s="126"/>
      <c r="AF187" s="73">
        <f t="shared" si="102"/>
        <v>0</v>
      </c>
      <c r="AG187" s="126"/>
      <c r="AH187" s="78"/>
      <c r="AI187" s="76"/>
      <c r="AJ187" s="45">
        <f t="shared" si="97"/>
        <v>0</v>
      </c>
      <c r="AK187" s="234"/>
      <c r="AL187" s="76">
        <f t="shared" si="104"/>
        <v>0</v>
      </c>
      <c r="AM187" s="72"/>
      <c r="AN187" s="72">
        <f t="shared" si="99"/>
        <v>0</v>
      </c>
      <c r="AO187" s="79"/>
      <c r="AP187" s="72">
        <f t="shared" si="100"/>
        <v>0</v>
      </c>
      <c r="AQ187" s="76"/>
      <c r="AR187" s="76">
        <f t="shared" si="101"/>
        <v>0</v>
      </c>
      <c r="AS187" s="82"/>
      <c r="AT187" s="76">
        <f t="shared" si="107"/>
        <v>0</v>
      </c>
      <c r="AU187" s="72">
        <v>0</v>
      </c>
      <c r="AV187" s="72">
        <f t="shared" si="93"/>
        <v>0</v>
      </c>
      <c r="AW187" s="95"/>
      <c r="AX187" s="72">
        <f t="shared" si="86"/>
        <v>0</v>
      </c>
      <c r="AY187" s="76">
        <v>800000</v>
      </c>
      <c r="AZ187" s="76">
        <f t="shared" si="94"/>
        <v>800000</v>
      </c>
      <c r="BA187" s="125">
        <v>41991</v>
      </c>
      <c r="BB187" s="76">
        <f t="shared" si="103"/>
        <v>0</v>
      </c>
      <c r="BC187" s="72">
        <v>800000</v>
      </c>
      <c r="BD187" s="72">
        <f t="shared" si="81"/>
        <v>800000</v>
      </c>
      <c r="BE187" s="129">
        <v>41991</v>
      </c>
      <c r="BF187" s="72">
        <f t="shared" si="82"/>
        <v>0</v>
      </c>
      <c r="BG187" s="76">
        <v>800000</v>
      </c>
      <c r="BH187" s="76">
        <f t="shared" si="79"/>
        <v>800000</v>
      </c>
      <c r="BI187" s="94">
        <v>41991</v>
      </c>
      <c r="BJ187" s="76">
        <f t="shared" si="80"/>
        <v>0</v>
      </c>
      <c r="BK187" s="45" t="s">
        <v>65</v>
      </c>
      <c r="BL187" s="45">
        <f t="shared" si="83"/>
        <v>0</v>
      </c>
      <c r="BM187" s="94"/>
      <c r="BN187" s="77">
        <v>0</v>
      </c>
      <c r="BO187" s="83">
        <f t="shared" si="85"/>
        <v>0</v>
      </c>
      <c r="BP187" s="120" t="s">
        <v>887</v>
      </c>
      <c r="BQ187" s="120" t="s">
        <v>1972</v>
      </c>
      <c r="BR187" s="46"/>
    </row>
    <row r="188" spans="1:71" s="38" customFormat="1" ht="25.5">
      <c r="A188" s="37">
        <f>SUBTOTAL(3,C$5:$C188)</f>
        <v>184</v>
      </c>
      <c r="B188" s="112"/>
      <c r="C188" s="61" t="s">
        <v>946</v>
      </c>
      <c r="D188" s="1" t="s">
        <v>13</v>
      </c>
      <c r="E188" s="62" t="s">
        <v>947</v>
      </c>
      <c r="F188" s="61" t="s">
        <v>948</v>
      </c>
      <c r="G188" s="50"/>
      <c r="H188" s="61" t="s">
        <v>949</v>
      </c>
      <c r="I188" s="61" t="s">
        <v>950</v>
      </c>
      <c r="J188" s="112"/>
      <c r="K188" s="290"/>
      <c r="L188" s="112"/>
      <c r="M188" s="1" t="s">
        <v>2486</v>
      </c>
      <c r="N188" s="139"/>
      <c r="O188" s="122"/>
      <c r="P188" s="153">
        <f t="shared" si="105"/>
        <v>0</v>
      </c>
      <c r="Q188" s="75"/>
      <c r="R188" s="75">
        <f t="shared" si="106"/>
        <v>0</v>
      </c>
      <c r="S188" s="45"/>
      <c r="T188" s="45"/>
      <c r="U188" s="127"/>
      <c r="V188" s="77"/>
      <c r="W188" s="72"/>
      <c r="X188" s="73"/>
      <c r="Y188" s="81"/>
      <c r="Z188" s="75"/>
      <c r="AA188" s="82"/>
      <c r="AB188" s="45"/>
      <c r="AC188" s="82"/>
      <c r="AD188" s="77"/>
      <c r="AE188" s="126"/>
      <c r="AF188" s="73">
        <f t="shared" si="102"/>
        <v>0</v>
      </c>
      <c r="AG188" s="126"/>
      <c r="AH188" s="78"/>
      <c r="AI188" s="76"/>
      <c r="AJ188" s="45">
        <f t="shared" si="97"/>
        <v>0</v>
      </c>
      <c r="AK188" s="234"/>
      <c r="AL188" s="76">
        <f t="shared" si="104"/>
        <v>0</v>
      </c>
      <c r="AM188" s="72"/>
      <c r="AN188" s="72">
        <f t="shared" si="99"/>
        <v>0</v>
      </c>
      <c r="AO188" s="79"/>
      <c r="AP188" s="72">
        <f t="shared" si="100"/>
        <v>0</v>
      </c>
      <c r="AQ188" s="76"/>
      <c r="AR188" s="76">
        <f t="shared" si="101"/>
        <v>0</v>
      </c>
      <c r="AS188" s="82"/>
      <c r="AT188" s="76">
        <f t="shared" si="107"/>
        <v>0</v>
      </c>
      <c r="AU188" s="72" t="s">
        <v>65</v>
      </c>
      <c r="AV188" s="72">
        <f t="shared" si="93"/>
        <v>0</v>
      </c>
      <c r="AW188" s="95"/>
      <c r="AX188" s="72"/>
      <c r="AY188" s="76">
        <v>300000</v>
      </c>
      <c r="AZ188" s="76">
        <f t="shared" si="94"/>
        <v>300000</v>
      </c>
      <c r="BA188" s="125">
        <v>42023</v>
      </c>
      <c r="BB188" s="76">
        <f t="shared" si="103"/>
        <v>0</v>
      </c>
      <c r="BC188" s="72">
        <v>300000</v>
      </c>
      <c r="BD188" s="72">
        <f t="shared" si="81"/>
        <v>300000</v>
      </c>
      <c r="BE188" s="129">
        <v>42023</v>
      </c>
      <c r="BF188" s="72">
        <f t="shared" si="82"/>
        <v>0</v>
      </c>
      <c r="BG188" s="76">
        <v>800000</v>
      </c>
      <c r="BH188" s="76">
        <f t="shared" si="79"/>
        <v>800000</v>
      </c>
      <c r="BI188" s="94">
        <v>42023</v>
      </c>
      <c r="BJ188" s="76">
        <f t="shared" si="80"/>
        <v>0</v>
      </c>
      <c r="BK188" s="123">
        <v>450000</v>
      </c>
      <c r="BL188" s="45">
        <f t="shared" si="83"/>
        <v>450000</v>
      </c>
      <c r="BM188" s="94">
        <v>42023</v>
      </c>
      <c r="BN188" s="77">
        <f t="shared" si="84"/>
        <v>0</v>
      </c>
      <c r="BO188" s="83">
        <f t="shared" si="85"/>
        <v>0</v>
      </c>
      <c r="BP188" s="120" t="s">
        <v>642</v>
      </c>
      <c r="BQ188" s="120" t="s">
        <v>1972</v>
      </c>
      <c r="BR188" s="46"/>
    </row>
    <row r="189" spans="1:71" s="38" customFormat="1" ht="38.25">
      <c r="A189" s="37">
        <f>SUBTOTAL(3,C$5:$C189)</f>
        <v>185</v>
      </c>
      <c r="B189" s="112"/>
      <c r="C189" s="61" t="s">
        <v>951</v>
      </c>
      <c r="D189" s="1" t="s">
        <v>13</v>
      </c>
      <c r="E189" s="62" t="s">
        <v>953</v>
      </c>
      <c r="F189" s="61" t="s">
        <v>952</v>
      </c>
      <c r="G189" s="50"/>
      <c r="H189" s="61" t="s">
        <v>954</v>
      </c>
      <c r="I189" s="61" t="s">
        <v>955</v>
      </c>
      <c r="J189" s="112"/>
      <c r="K189" s="290"/>
      <c r="L189" s="112"/>
      <c r="M189" s="1"/>
      <c r="N189" s="139"/>
      <c r="O189" s="122">
        <v>0</v>
      </c>
      <c r="P189" s="153">
        <f t="shared" si="105"/>
        <v>0</v>
      </c>
      <c r="Q189" s="75"/>
      <c r="R189" s="75">
        <f t="shared" si="106"/>
        <v>0</v>
      </c>
      <c r="S189" s="127"/>
      <c r="T189" s="45"/>
      <c r="U189" s="127"/>
      <c r="V189" s="77"/>
      <c r="W189" s="81"/>
      <c r="X189" s="73"/>
      <c r="Y189" s="81"/>
      <c r="Z189" s="75"/>
      <c r="AA189" s="82"/>
      <c r="AB189" s="45"/>
      <c r="AC189" s="82"/>
      <c r="AD189" s="77"/>
      <c r="AE189" s="126"/>
      <c r="AF189" s="73">
        <f t="shared" si="102"/>
        <v>0</v>
      </c>
      <c r="AG189" s="126"/>
      <c r="AH189" s="78"/>
      <c r="AI189" s="76"/>
      <c r="AJ189" s="45">
        <f t="shared" si="97"/>
        <v>0</v>
      </c>
      <c r="AK189" s="234"/>
      <c r="AL189" s="76">
        <f t="shared" si="104"/>
        <v>0</v>
      </c>
      <c r="AM189" s="72"/>
      <c r="AN189" s="72">
        <f t="shared" si="99"/>
        <v>0</v>
      </c>
      <c r="AO189" s="79"/>
      <c r="AP189" s="72">
        <f t="shared" si="100"/>
        <v>0</v>
      </c>
      <c r="AQ189" s="76"/>
      <c r="AR189" s="76">
        <f t="shared" si="101"/>
        <v>0</v>
      </c>
      <c r="AS189" s="82"/>
      <c r="AT189" s="76">
        <f t="shared" si="107"/>
        <v>0</v>
      </c>
      <c r="AU189" s="72" t="s">
        <v>65</v>
      </c>
      <c r="AV189" s="72">
        <f t="shared" si="93"/>
        <v>0</v>
      </c>
      <c r="AW189" s="95"/>
      <c r="AX189" s="72"/>
      <c r="AY189" s="76">
        <v>1000000</v>
      </c>
      <c r="AZ189" s="76">
        <f t="shared" si="94"/>
        <v>1000000</v>
      </c>
      <c r="BA189" s="125">
        <v>41975</v>
      </c>
      <c r="BB189" s="76">
        <f t="shared" si="103"/>
        <v>0</v>
      </c>
      <c r="BC189" s="72">
        <v>1000000</v>
      </c>
      <c r="BD189" s="72">
        <f t="shared" si="81"/>
        <v>1000000</v>
      </c>
      <c r="BE189" s="129">
        <v>42048</v>
      </c>
      <c r="BF189" s="72">
        <f t="shared" si="82"/>
        <v>0</v>
      </c>
      <c r="BG189" s="76">
        <v>1000000</v>
      </c>
      <c r="BH189" s="76">
        <f t="shared" si="79"/>
        <v>1000000</v>
      </c>
      <c r="BI189" s="94">
        <v>42048</v>
      </c>
      <c r="BJ189" s="76">
        <f t="shared" si="80"/>
        <v>0</v>
      </c>
      <c r="BK189" s="123">
        <v>1000000</v>
      </c>
      <c r="BL189" s="45">
        <f t="shared" si="83"/>
        <v>1000000</v>
      </c>
      <c r="BM189" s="94">
        <v>42048</v>
      </c>
      <c r="BN189" s="77">
        <f t="shared" si="84"/>
        <v>0</v>
      </c>
      <c r="BO189" s="83">
        <f t="shared" si="85"/>
        <v>0</v>
      </c>
      <c r="BP189" s="120" t="s">
        <v>642</v>
      </c>
      <c r="BQ189" s="120" t="s">
        <v>1972</v>
      </c>
      <c r="BR189" s="46"/>
    </row>
    <row r="190" spans="1:71" s="60" customFormat="1" ht="25.5">
      <c r="A190" s="59">
        <f>SUBTOTAL(3,C$5:$C190)</f>
        <v>186</v>
      </c>
      <c r="B190" s="110" t="s">
        <v>1815</v>
      </c>
      <c r="C190" s="64" t="s">
        <v>956</v>
      </c>
      <c r="D190" s="36" t="s">
        <v>293</v>
      </c>
      <c r="E190" s="63" t="s">
        <v>957</v>
      </c>
      <c r="F190" s="64" t="s">
        <v>958</v>
      </c>
      <c r="G190" s="50"/>
      <c r="H190" s="64" t="s">
        <v>959</v>
      </c>
      <c r="I190" s="64" t="s">
        <v>1804</v>
      </c>
      <c r="J190" s="66" t="s">
        <v>960</v>
      </c>
      <c r="K190" s="340"/>
      <c r="L190" s="66"/>
      <c r="M190" s="41"/>
      <c r="N190" s="140"/>
      <c r="O190" s="141"/>
      <c r="P190" s="153">
        <f t="shared" si="105"/>
        <v>0</v>
      </c>
      <c r="Q190" s="75"/>
      <c r="R190" s="75">
        <f t="shared" si="106"/>
        <v>0</v>
      </c>
      <c r="S190" s="108"/>
      <c r="T190" s="105"/>
      <c r="U190" s="108"/>
      <c r="V190" s="106"/>
      <c r="W190" s="109"/>
      <c r="X190" s="102"/>
      <c r="Y190" s="109"/>
      <c r="Z190" s="104"/>
      <c r="AA190" s="108"/>
      <c r="AB190" s="105"/>
      <c r="AC190" s="108"/>
      <c r="AD190" s="106"/>
      <c r="AE190" s="109"/>
      <c r="AF190" s="102">
        <f t="shared" si="102"/>
        <v>0</v>
      </c>
      <c r="AG190" s="109"/>
      <c r="AH190" s="143"/>
      <c r="AI190" s="105"/>
      <c r="AJ190" s="45">
        <f t="shared" si="97"/>
        <v>0</v>
      </c>
      <c r="AK190" s="216"/>
      <c r="AL190" s="105">
        <f t="shared" si="104"/>
        <v>0</v>
      </c>
      <c r="AM190" s="102"/>
      <c r="AN190" s="102">
        <f t="shared" si="99"/>
        <v>0</v>
      </c>
      <c r="AO190" s="107"/>
      <c r="AP190" s="102">
        <f t="shared" si="100"/>
        <v>0</v>
      </c>
      <c r="AQ190" s="105"/>
      <c r="AR190" s="105">
        <f t="shared" si="101"/>
        <v>0</v>
      </c>
      <c r="AS190" s="108"/>
      <c r="AT190" s="105">
        <f t="shared" si="107"/>
        <v>0</v>
      </c>
      <c r="AU190" s="102">
        <v>300000</v>
      </c>
      <c r="AV190" s="102">
        <f t="shared" si="93"/>
        <v>300000</v>
      </c>
      <c r="AW190" s="142">
        <v>41999</v>
      </c>
      <c r="AX190" s="102">
        <f t="shared" si="86"/>
        <v>0</v>
      </c>
      <c r="AY190" s="105">
        <v>0</v>
      </c>
      <c r="AZ190" s="105">
        <f t="shared" si="94"/>
        <v>0</v>
      </c>
      <c r="BA190" s="217"/>
      <c r="BB190" s="105">
        <f t="shared" si="103"/>
        <v>0</v>
      </c>
      <c r="BC190" s="102">
        <v>0</v>
      </c>
      <c r="BD190" s="102">
        <f t="shared" si="81"/>
        <v>0</v>
      </c>
      <c r="BE190" s="142"/>
      <c r="BF190" s="102">
        <f t="shared" si="82"/>
        <v>0</v>
      </c>
      <c r="BG190" s="105"/>
      <c r="BH190" s="105">
        <f t="shared" si="79"/>
        <v>0</v>
      </c>
      <c r="BI190" s="94"/>
      <c r="BJ190" s="105">
        <f t="shared" si="80"/>
        <v>0</v>
      </c>
      <c r="BK190" s="187"/>
      <c r="BL190" s="105">
        <f t="shared" si="83"/>
        <v>0</v>
      </c>
      <c r="BM190" s="94"/>
      <c r="BN190" s="106">
        <f t="shared" si="84"/>
        <v>0</v>
      </c>
      <c r="BO190" s="238">
        <f t="shared" si="85"/>
        <v>0</v>
      </c>
      <c r="BP190" s="98" t="s">
        <v>530</v>
      </c>
      <c r="BQ190" s="98"/>
      <c r="BR190" s="41"/>
      <c r="BS190" s="370"/>
    </row>
    <row r="191" spans="1:71" s="38" customFormat="1" ht="25.5">
      <c r="A191" s="59">
        <f>SUBTOTAL(3,C$5:$C191)</f>
        <v>187</v>
      </c>
      <c r="B191" s="110" t="s">
        <v>649</v>
      </c>
      <c r="C191" s="64" t="s">
        <v>961</v>
      </c>
      <c r="D191" s="114" t="s">
        <v>12</v>
      </c>
      <c r="E191" s="63" t="s">
        <v>962</v>
      </c>
      <c r="F191" s="64" t="s">
        <v>963</v>
      </c>
      <c r="G191" s="64"/>
      <c r="H191" s="64" t="s">
        <v>964</v>
      </c>
      <c r="I191" s="64" t="s">
        <v>965</v>
      </c>
      <c r="J191" s="110"/>
      <c r="K191" s="314"/>
      <c r="L191" s="110"/>
      <c r="M191" s="41"/>
      <c r="N191" s="140"/>
      <c r="O191" s="141"/>
      <c r="P191" s="153">
        <f t="shared" si="105"/>
        <v>0</v>
      </c>
      <c r="Q191" s="75"/>
      <c r="R191" s="75">
        <f t="shared" si="106"/>
        <v>0</v>
      </c>
      <c r="S191" s="108"/>
      <c r="T191" s="105"/>
      <c r="U191" s="108"/>
      <c r="V191" s="106"/>
      <c r="W191" s="109"/>
      <c r="X191" s="102"/>
      <c r="Y191" s="109"/>
      <c r="Z191" s="104"/>
      <c r="AA191" s="108"/>
      <c r="AB191" s="105"/>
      <c r="AC191" s="108"/>
      <c r="AD191" s="106"/>
      <c r="AE191" s="109"/>
      <c r="AF191" s="73">
        <f t="shared" si="102"/>
        <v>0</v>
      </c>
      <c r="AG191" s="109"/>
      <c r="AH191" s="143"/>
      <c r="AI191" s="105"/>
      <c r="AJ191" s="45">
        <f t="shared" si="97"/>
        <v>0</v>
      </c>
      <c r="AK191" s="216"/>
      <c r="AL191" s="76">
        <f t="shared" si="104"/>
        <v>0</v>
      </c>
      <c r="AM191" s="102"/>
      <c r="AN191" s="102">
        <f t="shared" si="99"/>
        <v>0</v>
      </c>
      <c r="AO191" s="107"/>
      <c r="AP191" s="102">
        <f t="shared" si="100"/>
        <v>0</v>
      </c>
      <c r="AQ191" s="105"/>
      <c r="AR191" s="105">
        <f t="shared" si="101"/>
        <v>0</v>
      </c>
      <c r="AS191" s="108"/>
      <c r="AT191" s="105">
        <f t="shared" si="107"/>
        <v>0</v>
      </c>
      <c r="AU191" s="102"/>
      <c r="AV191" s="102">
        <f t="shared" si="93"/>
        <v>0</v>
      </c>
      <c r="AW191" s="142"/>
      <c r="AX191" s="102">
        <f t="shared" si="86"/>
        <v>0</v>
      </c>
      <c r="AY191" s="105"/>
      <c r="AZ191" s="105">
        <f t="shared" si="94"/>
        <v>0</v>
      </c>
      <c r="BA191" s="217"/>
      <c r="BB191" s="105">
        <f t="shared" si="103"/>
        <v>0</v>
      </c>
      <c r="BC191" s="102"/>
      <c r="BD191" s="102">
        <f t="shared" si="81"/>
        <v>0</v>
      </c>
      <c r="BE191" s="142"/>
      <c r="BF191" s="102">
        <f t="shared" si="82"/>
        <v>0</v>
      </c>
      <c r="BG191" s="105"/>
      <c r="BH191" s="76">
        <f t="shared" si="79"/>
        <v>0</v>
      </c>
      <c r="BI191" s="94"/>
      <c r="BJ191" s="105">
        <f t="shared" si="80"/>
        <v>0</v>
      </c>
      <c r="BK191" s="187"/>
      <c r="BL191" s="45">
        <f t="shared" si="83"/>
        <v>0</v>
      </c>
      <c r="BM191" s="94"/>
      <c r="BN191" s="77">
        <f t="shared" si="84"/>
        <v>0</v>
      </c>
      <c r="BO191" s="83">
        <f t="shared" si="85"/>
        <v>0</v>
      </c>
      <c r="BP191" s="98" t="s">
        <v>582</v>
      </c>
      <c r="BQ191" s="98"/>
      <c r="BR191" s="46"/>
    </row>
    <row r="192" spans="1:71" s="38" customFormat="1" ht="38.25">
      <c r="A192" s="37">
        <f>SUBTOTAL(3,C$5:$C192)</f>
        <v>188</v>
      </c>
      <c r="B192" s="112"/>
      <c r="C192" s="50" t="s">
        <v>966</v>
      </c>
      <c r="D192" s="37" t="s">
        <v>128</v>
      </c>
      <c r="E192" s="51" t="s">
        <v>967</v>
      </c>
      <c r="F192" s="50" t="s">
        <v>968</v>
      </c>
      <c r="G192" s="50"/>
      <c r="H192" s="50" t="s">
        <v>969</v>
      </c>
      <c r="I192" s="50" t="s">
        <v>970</v>
      </c>
      <c r="J192" s="112"/>
      <c r="K192" s="290"/>
      <c r="L192" s="112"/>
      <c r="M192" s="32" t="s">
        <v>2642</v>
      </c>
      <c r="N192" s="144"/>
      <c r="O192" s="122"/>
      <c r="P192" s="153">
        <f t="shared" si="105"/>
        <v>0</v>
      </c>
      <c r="Q192" s="75"/>
      <c r="R192" s="75">
        <f t="shared" si="106"/>
        <v>0</v>
      </c>
      <c r="S192" s="127"/>
      <c r="T192" s="45"/>
      <c r="U192" s="127"/>
      <c r="V192" s="77"/>
      <c r="W192" s="126"/>
      <c r="X192" s="73"/>
      <c r="Y192" s="126"/>
      <c r="Z192" s="75"/>
      <c r="AA192" s="127"/>
      <c r="AB192" s="45"/>
      <c r="AC192" s="127"/>
      <c r="AD192" s="77"/>
      <c r="AE192" s="126"/>
      <c r="AF192" s="73">
        <f t="shared" si="102"/>
        <v>0</v>
      </c>
      <c r="AG192" s="126"/>
      <c r="AH192" s="78"/>
      <c r="AI192" s="45"/>
      <c r="AJ192" s="45">
        <f t="shared" si="97"/>
        <v>0</v>
      </c>
      <c r="AK192" s="234"/>
      <c r="AL192" s="76">
        <f t="shared" si="104"/>
        <v>0</v>
      </c>
      <c r="AM192" s="73"/>
      <c r="AN192" s="73">
        <f t="shared" si="99"/>
        <v>0</v>
      </c>
      <c r="AO192" s="124"/>
      <c r="AP192" s="73">
        <f t="shared" si="100"/>
        <v>0</v>
      </c>
      <c r="AQ192" s="45"/>
      <c r="AR192" s="45">
        <f t="shared" si="101"/>
        <v>0</v>
      </c>
      <c r="AS192" s="127"/>
      <c r="AT192" s="45">
        <f t="shared" si="107"/>
        <v>0</v>
      </c>
      <c r="AU192" s="73">
        <v>700000</v>
      </c>
      <c r="AV192" s="73">
        <f t="shared" si="93"/>
        <v>700000</v>
      </c>
      <c r="AW192" s="95" t="s">
        <v>1810</v>
      </c>
      <c r="AX192" s="73">
        <f t="shared" si="86"/>
        <v>0</v>
      </c>
      <c r="AY192" s="45">
        <v>1000000</v>
      </c>
      <c r="AZ192" s="45">
        <f t="shared" si="94"/>
        <v>1000000</v>
      </c>
      <c r="BA192" s="125" t="s">
        <v>1810</v>
      </c>
      <c r="BB192" s="45">
        <f t="shared" si="103"/>
        <v>0</v>
      </c>
      <c r="BC192" s="73">
        <v>1000000</v>
      </c>
      <c r="BD192" s="73">
        <f t="shared" si="81"/>
        <v>1000000</v>
      </c>
      <c r="BE192" s="95" t="s">
        <v>1810</v>
      </c>
      <c r="BF192" s="73">
        <f t="shared" si="82"/>
        <v>0</v>
      </c>
      <c r="BG192" s="45">
        <v>1000000</v>
      </c>
      <c r="BH192" s="76">
        <f t="shared" si="79"/>
        <v>0</v>
      </c>
      <c r="BI192" s="94"/>
      <c r="BJ192" s="45">
        <f t="shared" si="80"/>
        <v>1000000</v>
      </c>
      <c r="BK192" s="123">
        <v>1000000</v>
      </c>
      <c r="BL192" s="45">
        <f t="shared" si="83"/>
        <v>0</v>
      </c>
      <c r="BM192" s="94"/>
      <c r="BN192" s="77">
        <f t="shared" si="84"/>
        <v>1000000</v>
      </c>
      <c r="BO192" s="83">
        <f t="shared" si="85"/>
        <v>2000000</v>
      </c>
      <c r="BP192" s="120" t="s">
        <v>481</v>
      </c>
      <c r="BQ192" s="120"/>
      <c r="BR192" s="46"/>
    </row>
    <row r="193" spans="1:70" s="60" customFormat="1" ht="38.25">
      <c r="A193" s="59">
        <f>SUBTOTAL(3,C$5:$C193)</f>
        <v>189</v>
      </c>
      <c r="B193" s="110" t="s">
        <v>1349</v>
      </c>
      <c r="C193" s="64" t="s">
        <v>971</v>
      </c>
      <c r="D193" s="41" t="s">
        <v>411</v>
      </c>
      <c r="E193" s="63" t="s">
        <v>972</v>
      </c>
      <c r="F193" s="64" t="s">
        <v>973</v>
      </c>
      <c r="G193" s="64"/>
      <c r="H193" s="64" t="s">
        <v>974</v>
      </c>
      <c r="I193" s="64" t="s">
        <v>975</v>
      </c>
      <c r="J193" s="66" t="s">
        <v>976</v>
      </c>
      <c r="K193" s="340"/>
      <c r="L193" s="66"/>
      <c r="M193" s="41"/>
      <c r="N193" s="139"/>
      <c r="O193" s="122"/>
      <c r="P193" s="153">
        <f t="shared" si="105"/>
        <v>0</v>
      </c>
      <c r="Q193" s="75"/>
      <c r="R193" s="75">
        <f t="shared" si="106"/>
        <v>0</v>
      </c>
      <c r="S193" s="127"/>
      <c r="T193" s="45"/>
      <c r="U193" s="127"/>
      <c r="V193" s="77"/>
      <c r="W193" s="81"/>
      <c r="X193" s="73"/>
      <c r="Y193" s="81"/>
      <c r="Z193" s="75"/>
      <c r="AA193" s="82"/>
      <c r="AB193" s="45"/>
      <c r="AC193" s="82"/>
      <c r="AD193" s="77"/>
      <c r="AE193" s="126"/>
      <c r="AF193" s="73">
        <f t="shared" si="102"/>
        <v>0</v>
      </c>
      <c r="AG193" s="126"/>
      <c r="AH193" s="78"/>
      <c r="AI193" s="76"/>
      <c r="AJ193" s="45">
        <f t="shared" si="97"/>
        <v>0</v>
      </c>
      <c r="AK193" s="234"/>
      <c r="AL193" s="76">
        <f t="shared" si="104"/>
        <v>0</v>
      </c>
      <c r="AM193" s="72"/>
      <c r="AN193" s="72">
        <f t="shared" si="99"/>
        <v>0</v>
      </c>
      <c r="AO193" s="79"/>
      <c r="AP193" s="72">
        <f t="shared" si="100"/>
        <v>0</v>
      </c>
      <c r="AQ193" s="76"/>
      <c r="AR193" s="76">
        <f t="shared" si="101"/>
        <v>0</v>
      </c>
      <c r="AS193" s="82"/>
      <c r="AT193" s="76">
        <f t="shared" si="107"/>
        <v>0</v>
      </c>
      <c r="AU193" s="72"/>
      <c r="AV193" s="72">
        <f t="shared" si="93"/>
        <v>0</v>
      </c>
      <c r="AW193" s="95"/>
      <c r="AX193" s="72">
        <f t="shared" si="86"/>
        <v>0</v>
      </c>
      <c r="AY193" s="76"/>
      <c r="AZ193" s="76">
        <f t="shared" si="94"/>
        <v>0</v>
      </c>
      <c r="BA193" s="125"/>
      <c r="BB193" s="76">
        <f t="shared" si="103"/>
        <v>0</v>
      </c>
      <c r="BC193" s="72"/>
      <c r="BD193" s="72">
        <f t="shared" si="81"/>
        <v>0</v>
      </c>
      <c r="BE193" s="129"/>
      <c r="BF193" s="72">
        <f t="shared" si="82"/>
        <v>0</v>
      </c>
      <c r="BG193" s="76"/>
      <c r="BH193" s="76">
        <f t="shared" si="79"/>
        <v>0</v>
      </c>
      <c r="BI193" s="94"/>
      <c r="BJ193" s="76">
        <f t="shared" si="80"/>
        <v>0</v>
      </c>
      <c r="BK193" s="123"/>
      <c r="BL193" s="45">
        <f t="shared" si="83"/>
        <v>0</v>
      </c>
      <c r="BM193" s="94"/>
      <c r="BN193" s="77">
        <f t="shared" si="84"/>
        <v>0</v>
      </c>
      <c r="BO193" s="83">
        <f t="shared" si="85"/>
        <v>0</v>
      </c>
      <c r="BP193" s="120" t="s">
        <v>483</v>
      </c>
      <c r="BQ193" s="120"/>
      <c r="BR193" s="41"/>
    </row>
    <row r="194" spans="1:70" s="38" customFormat="1" ht="38.25">
      <c r="A194" s="37">
        <f>SUBTOTAL(3,C$5:$C194)</f>
        <v>190</v>
      </c>
      <c r="B194" s="112"/>
      <c r="C194" s="61" t="s">
        <v>1337</v>
      </c>
      <c r="D194" s="1" t="s">
        <v>411</v>
      </c>
      <c r="E194" s="62" t="s">
        <v>978</v>
      </c>
      <c r="F194" s="61" t="s">
        <v>977</v>
      </c>
      <c r="G194" s="50"/>
      <c r="H194" s="61" t="s">
        <v>979</v>
      </c>
      <c r="I194" s="61" t="s">
        <v>1975</v>
      </c>
      <c r="J194" s="65" t="s">
        <v>980</v>
      </c>
      <c r="K194" s="342"/>
      <c r="L194" s="65"/>
      <c r="M194" s="1"/>
      <c r="N194" s="139"/>
      <c r="O194" s="122"/>
      <c r="P194" s="153">
        <f t="shared" si="105"/>
        <v>0</v>
      </c>
      <c r="Q194" s="75"/>
      <c r="R194" s="75">
        <f t="shared" si="106"/>
        <v>0</v>
      </c>
      <c r="S194" s="127"/>
      <c r="T194" s="45"/>
      <c r="U194" s="127"/>
      <c r="V194" s="77"/>
      <c r="W194" s="81"/>
      <c r="X194" s="73"/>
      <c r="Y194" s="81"/>
      <c r="Z194" s="75"/>
      <c r="AA194" s="82"/>
      <c r="AB194" s="45"/>
      <c r="AC194" s="82"/>
      <c r="AD194" s="77"/>
      <c r="AE194" s="126"/>
      <c r="AF194" s="73">
        <f t="shared" si="102"/>
        <v>0</v>
      </c>
      <c r="AG194" s="126"/>
      <c r="AH194" s="78"/>
      <c r="AI194" s="76"/>
      <c r="AJ194" s="45">
        <f t="shared" si="97"/>
        <v>0</v>
      </c>
      <c r="AK194" s="234"/>
      <c r="AL194" s="76">
        <f t="shared" si="104"/>
        <v>0</v>
      </c>
      <c r="AM194" s="72"/>
      <c r="AN194" s="72">
        <f t="shared" si="99"/>
        <v>0</v>
      </c>
      <c r="AO194" s="79"/>
      <c r="AP194" s="72">
        <f t="shared" si="100"/>
        <v>0</v>
      </c>
      <c r="AQ194" s="76"/>
      <c r="AR194" s="76">
        <f t="shared" si="101"/>
        <v>0</v>
      </c>
      <c r="AS194" s="82"/>
      <c r="AT194" s="76">
        <f t="shared" si="107"/>
        <v>0</v>
      </c>
      <c r="AU194" s="72" t="s">
        <v>65</v>
      </c>
      <c r="AV194" s="72">
        <f t="shared" si="93"/>
        <v>0</v>
      </c>
      <c r="AW194" s="95"/>
      <c r="AX194" s="72">
        <v>0</v>
      </c>
      <c r="AY194" s="76">
        <v>400000</v>
      </c>
      <c r="AZ194" s="76">
        <f t="shared" si="94"/>
        <v>400000</v>
      </c>
      <c r="BA194" s="125">
        <v>42028</v>
      </c>
      <c r="BB194" s="76">
        <f t="shared" si="103"/>
        <v>0</v>
      </c>
      <c r="BC194" s="72">
        <v>400000</v>
      </c>
      <c r="BD194" s="72">
        <f t="shared" si="81"/>
        <v>400000</v>
      </c>
      <c r="BE194" s="129">
        <v>42028</v>
      </c>
      <c r="BF194" s="72">
        <f t="shared" si="82"/>
        <v>0</v>
      </c>
      <c r="BG194" s="76">
        <v>400000</v>
      </c>
      <c r="BH194" s="76">
        <f t="shared" si="79"/>
        <v>400000</v>
      </c>
      <c r="BI194" s="94">
        <v>42028</v>
      </c>
      <c r="BJ194" s="76">
        <f t="shared" si="80"/>
        <v>0</v>
      </c>
      <c r="BK194" s="123">
        <v>400000</v>
      </c>
      <c r="BL194" s="45">
        <f t="shared" si="83"/>
        <v>400000</v>
      </c>
      <c r="BM194" s="94">
        <v>42028</v>
      </c>
      <c r="BN194" s="77">
        <f t="shared" si="84"/>
        <v>0</v>
      </c>
      <c r="BO194" s="83">
        <f t="shared" si="85"/>
        <v>0</v>
      </c>
      <c r="BP194" s="120" t="s">
        <v>482</v>
      </c>
      <c r="BQ194" s="120" t="s">
        <v>1970</v>
      </c>
      <c r="BR194" s="46"/>
    </row>
    <row r="195" spans="1:70" s="38" customFormat="1" ht="25.5">
      <c r="A195" s="37">
        <f>SUBTOTAL(3,C$5:$C195)</f>
        <v>191</v>
      </c>
      <c r="B195" s="112"/>
      <c r="C195" s="50" t="s">
        <v>981</v>
      </c>
      <c r="D195" s="36" t="s">
        <v>293</v>
      </c>
      <c r="E195" s="51" t="s">
        <v>983</v>
      </c>
      <c r="F195" s="50" t="s">
        <v>982</v>
      </c>
      <c r="G195" s="50"/>
      <c r="H195" s="50" t="s">
        <v>984</v>
      </c>
      <c r="I195" s="50" t="s">
        <v>985</v>
      </c>
      <c r="J195" s="198" t="s">
        <v>986</v>
      </c>
      <c r="K195" s="341"/>
      <c r="L195" s="198"/>
      <c r="M195" s="46" t="s">
        <v>1976</v>
      </c>
      <c r="N195" s="144"/>
      <c r="O195" s="122"/>
      <c r="P195" s="153">
        <f t="shared" si="105"/>
        <v>0</v>
      </c>
      <c r="Q195" s="75"/>
      <c r="R195" s="75">
        <f t="shared" si="106"/>
        <v>0</v>
      </c>
      <c r="S195" s="127"/>
      <c r="T195" s="45"/>
      <c r="U195" s="127"/>
      <c r="V195" s="77"/>
      <c r="W195" s="126"/>
      <c r="X195" s="73"/>
      <c r="Y195" s="126"/>
      <c r="Z195" s="75"/>
      <c r="AA195" s="127"/>
      <c r="AB195" s="45"/>
      <c r="AC195" s="127"/>
      <c r="AD195" s="77"/>
      <c r="AE195" s="126"/>
      <c r="AF195" s="73">
        <f t="shared" si="102"/>
        <v>0</v>
      </c>
      <c r="AG195" s="126"/>
      <c r="AH195" s="78"/>
      <c r="AI195" s="45"/>
      <c r="AJ195" s="45">
        <f t="shared" si="97"/>
        <v>0</v>
      </c>
      <c r="AK195" s="234"/>
      <c r="AL195" s="76">
        <f t="shared" si="104"/>
        <v>0</v>
      </c>
      <c r="AM195" s="73"/>
      <c r="AN195" s="73">
        <f t="shared" si="99"/>
        <v>0</v>
      </c>
      <c r="AO195" s="124"/>
      <c r="AP195" s="73">
        <f t="shared" si="100"/>
        <v>0</v>
      </c>
      <c r="AQ195" s="45"/>
      <c r="AR195" s="45">
        <f t="shared" si="101"/>
        <v>0</v>
      </c>
      <c r="AS195" s="127"/>
      <c r="AT195" s="45">
        <f t="shared" si="107"/>
        <v>0</v>
      </c>
      <c r="AU195" s="73">
        <v>400000</v>
      </c>
      <c r="AV195" s="73">
        <f t="shared" si="93"/>
        <v>400000</v>
      </c>
      <c r="AW195" s="95">
        <v>42047</v>
      </c>
      <c r="AX195" s="73">
        <f t="shared" si="86"/>
        <v>0</v>
      </c>
      <c r="AY195" s="45">
        <v>400000</v>
      </c>
      <c r="AZ195" s="45">
        <f t="shared" si="94"/>
        <v>400000</v>
      </c>
      <c r="BA195" s="125">
        <v>42047</v>
      </c>
      <c r="BB195" s="45">
        <f t="shared" si="103"/>
        <v>0</v>
      </c>
      <c r="BC195" s="73">
        <v>400000</v>
      </c>
      <c r="BD195" s="73">
        <f t="shared" si="81"/>
        <v>400000</v>
      </c>
      <c r="BE195" s="95">
        <v>42047</v>
      </c>
      <c r="BF195" s="73">
        <f t="shared" si="82"/>
        <v>0</v>
      </c>
      <c r="BG195" s="45">
        <v>400000</v>
      </c>
      <c r="BH195" s="76">
        <f t="shared" si="79"/>
        <v>400000</v>
      </c>
      <c r="BI195" s="94">
        <v>42047</v>
      </c>
      <c r="BJ195" s="45">
        <f t="shared" si="80"/>
        <v>0</v>
      </c>
      <c r="BK195" s="123">
        <v>400000</v>
      </c>
      <c r="BL195" s="45">
        <f t="shared" si="83"/>
        <v>0</v>
      </c>
      <c r="BM195" s="94"/>
      <c r="BN195" s="77">
        <f t="shared" si="84"/>
        <v>400000</v>
      </c>
      <c r="BO195" s="83">
        <f t="shared" si="85"/>
        <v>400000</v>
      </c>
      <c r="BP195" s="120" t="s">
        <v>530</v>
      </c>
      <c r="BQ195" s="120" t="s">
        <v>1969</v>
      </c>
      <c r="BR195" s="46"/>
    </row>
    <row r="196" spans="1:70" s="38" customFormat="1" ht="25.5">
      <c r="A196" s="37">
        <f>SUBTOTAL(3,C$5:$C196)</f>
        <v>192</v>
      </c>
      <c r="B196" s="112"/>
      <c r="C196" s="50" t="s">
        <v>987</v>
      </c>
      <c r="D196" s="1" t="s">
        <v>410</v>
      </c>
      <c r="E196" s="51" t="s">
        <v>988</v>
      </c>
      <c r="F196" s="50" t="s">
        <v>989</v>
      </c>
      <c r="G196" s="50"/>
      <c r="H196" s="50" t="s">
        <v>990</v>
      </c>
      <c r="I196" s="50" t="s">
        <v>991</v>
      </c>
      <c r="J196" s="112"/>
      <c r="K196" s="290"/>
      <c r="L196" s="112"/>
      <c r="M196" s="46"/>
      <c r="N196" s="144"/>
      <c r="O196" s="122"/>
      <c r="P196" s="153">
        <f t="shared" si="105"/>
        <v>0</v>
      </c>
      <c r="Q196" s="75"/>
      <c r="R196" s="75">
        <f t="shared" si="106"/>
        <v>0</v>
      </c>
      <c r="S196" s="127"/>
      <c r="T196" s="45"/>
      <c r="U196" s="127"/>
      <c r="V196" s="77"/>
      <c r="W196" s="126"/>
      <c r="X196" s="73"/>
      <c r="Y196" s="126"/>
      <c r="Z196" s="75"/>
      <c r="AA196" s="127"/>
      <c r="AB196" s="45"/>
      <c r="AC196" s="127"/>
      <c r="AD196" s="77"/>
      <c r="AE196" s="126"/>
      <c r="AF196" s="73">
        <f t="shared" si="102"/>
        <v>0</v>
      </c>
      <c r="AG196" s="126"/>
      <c r="AH196" s="78"/>
      <c r="AI196" s="45"/>
      <c r="AJ196" s="45">
        <f t="shared" si="97"/>
        <v>0</v>
      </c>
      <c r="AK196" s="234"/>
      <c r="AL196" s="76">
        <f t="shared" si="104"/>
        <v>0</v>
      </c>
      <c r="AM196" s="73"/>
      <c r="AN196" s="73">
        <f t="shared" si="99"/>
        <v>0</v>
      </c>
      <c r="AO196" s="124"/>
      <c r="AP196" s="73">
        <f t="shared" si="100"/>
        <v>0</v>
      </c>
      <c r="AQ196" s="45"/>
      <c r="AR196" s="45">
        <f t="shared" si="101"/>
        <v>0</v>
      </c>
      <c r="AS196" s="127"/>
      <c r="AT196" s="45">
        <f t="shared" si="107"/>
        <v>0</v>
      </c>
      <c r="AU196" s="73"/>
      <c r="AV196" s="73">
        <f t="shared" si="93"/>
        <v>0</v>
      </c>
      <c r="AW196" s="95"/>
      <c r="AX196" s="73"/>
      <c r="AY196" s="45">
        <v>300000</v>
      </c>
      <c r="AZ196" s="45">
        <f t="shared" si="94"/>
        <v>300000</v>
      </c>
      <c r="BA196" s="125">
        <v>42020</v>
      </c>
      <c r="BB196" s="45">
        <f t="shared" si="103"/>
        <v>0</v>
      </c>
      <c r="BC196" s="73">
        <v>300000</v>
      </c>
      <c r="BD196" s="73">
        <f t="shared" si="81"/>
        <v>300000</v>
      </c>
      <c r="BE196" s="95">
        <v>42020</v>
      </c>
      <c r="BF196" s="73">
        <f t="shared" si="82"/>
        <v>0</v>
      </c>
      <c r="BG196" s="45">
        <v>300000</v>
      </c>
      <c r="BH196" s="76">
        <f t="shared" si="79"/>
        <v>300000</v>
      </c>
      <c r="BI196" s="94">
        <v>42020</v>
      </c>
      <c r="BJ196" s="45">
        <f t="shared" si="80"/>
        <v>0</v>
      </c>
      <c r="BK196" s="123">
        <v>300000</v>
      </c>
      <c r="BL196" s="45">
        <f t="shared" si="83"/>
        <v>300000</v>
      </c>
      <c r="BM196" s="94">
        <v>42020</v>
      </c>
      <c r="BN196" s="77">
        <f t="shared" si="84"/>
        <v>0</v>
      </c>
      <c r="BO196" s="83">
        <f t="shared" si="85"/>
        <v>0</v>
      </c>
      <c r="BP196" s="120" t="s">
        <v>482</v>
      </c>
      <c r="BQ196" s="120" t="s">
        <v>1970</v>
      </c>
      <c r="BR196" s="46"/>
    </row>
    <row r="197" spans="1:70" s="38" customFormat="1" ht="25.5">
      <c r="A197" s="37">
        <f>SUBTOTAL(3,C$5:$C197)</f>
        <v>193</v>
      </c>
      <c r="B197" s="112"/>
      <c r="C197" s="61" t="s">
        <v>992</v>
      </c>
      <c r="D197" s="36" t="s">
        <v>195</v>
      </c>
      <c r="E197" s="62" t="s">
        <v>993</v>
      </c>
      <c r="F197" s="61" t="s">
        <v>994</v>
      </c>
      <c r="G197" s="50"/>
      <c r="H197" s="61" t="s">
        <v>995</v>
      </c>
      <c r="I197" s="61" t="s">
        <v>996</v>
      </c>
      <c r="J197" s="65" t="s">
        <v>997</v>
      </c>
      <c r="K197" s="342"/>
      <c r="L197" s="65"/>
      <c r="M197" s="1" t="s">
        <v>1977</v>
      </c>
      <c r="N197" s="139"/>
      <c r="O197" s="122"/>
      <c r="P197" s="153">
        <f t="shared" si="105"/>
        <v>0</v>
      </c>
      <c r="Q197" s="75"/>
      <c r="R197" s="75">
        <f t="shared" si="106"/>
        <v>0</v>
      </c>
      <c r="S197" s="127"/>
      <c r="T197" s="45"/>
      <c r="U197" s="127"/>
      <c r="V197" s="77"/>
      <c r="W197" s="81"/>
      <c r="X197" s="73"/>
      <c r="Y197" s="81"/>
      <c r="Z197" s="75"/>
      <c r="AA197" s="82"/>
      <c r="AB197" s="45"/>
      <c r="AC197" s="82"/>
      <c r="AD197" s="77"/>
      <c r="AE197" s="126"/>
      <c r="AF197" s="73">
        <f t="shared" si="102"/>
        <v>0</v>
      </c>
      <c r="AG197" s="126"/>
      <c r="AH197" s="78"/>
      <c r="AI197" s="76"/>
      <c r="AJ197" s="45">
        <f t="shared" si="97"/>
        <v>0</v>
      </c>
      <c r="AK197" s="234"/>
      <c r="AL197" s="76">
        <f t="shared" si="104"/>
        <v>0</v>
      </c>
      <c r="AM197" s="72"/>
      <c r="AN197" s="72">
        <f t="shared" ref="AN197:AN213" si="108">IF(AO197="",0,AM197)</f>
        <v>0</v>
      </c>
      <c r="AO197" s="79"/>
      <c r="AP197" s="72">
        <f t="shared" ref="AP197:AP213" si="109">AM197-AN197</f>
        <v>0</v>
      </c>
      <c r="AQ197" s="76"/>
      <c r="AR197" s="76">
        <f t="shared" ref="AR197:AR213" si="110">IF(AS197="",0,AQ197)</f>
        <v>0</v>
      </c>
      <c r="AS197" s="82"/>
      <c r="AT197" s="76">
        <f t="shared" si="107"/>
        <v>0</v>
      </c>
      <c r="AU197" s="72" t="s">
        <v>65</v>
      </c>
      <c r="AV197" s="72">
        <f t="shared" si="93"/>
        <v>0</v>
      </c>
      <c r="AW197" s="95"/>
      <c r="AX197" s="72"/>
      <c r="AY197" s="76">
        <v>400000</v>
      </c>
      <c r="AZ197" s="76">
        <f t="shared" si="94"/>
        <v>400000</v>
      </c>
      <c r="BA197" s="125" t="s">
        <v>2218</v>
      </c>
      <c r="BB197" s="76">
        <f t="shared" si="103"/>
        <v>0</v>
      </c>
      <c r="BC197" s="72">
        <v>800000</v>
      </c>
      <c r="BD197" s="72">
        <f t="shared" si="81"/>
        <v>800000</v>
      </c>
      <c r="BE197" s="125" t="s">
        <v>2218</v>
      </c>
      <c r="BF197" s="72">
        <f t="shared" si="82"/>
        <v>0</v>
      </c>
      <c r="BG197" s="76">
        <v>800000</v>
      </c>
      <c r="BH197" s="76">
        <f t="shared" ref="BH197:BH258" si="111">IF(BI197="",0,BG197)</f>
        <v>800000</v>
      </c>
      <c r="BI197" s="125" t="s">
        <v>2218</v>
      </c>
      <c r="BJ197" s="76">
        <f t="shared" ref="BJ197:BJ258" si="112">+BG197-BH197</f>
        <v>0</v>
      </c>
      <c r="BK197" s="123">
        <v>650000</v>
      </c>
      <c r="BL197" s="45">
        <f t="shared" si="83"/>
        <v>650000</v>
      </c>
      <c r="BM197" s="125" t="s">
        <v>2218</v>
      </c>
      <c r="BN197" s="77">
        <f t="shared" si="84"/>
        <v>0</v>
      </c>
      <c r="BO197" s="83">
        <f t="shared" si="85"/>
        <v>0</v>
      </c>
      <c r="BP197" s="120" t="s">
        <v>1134</v>
      </c>
      <c r="BQ197" s="120" t="s">
        <v>1966</v>
      </c>
      <c r="BR197" s="46" t="s">
        <v>1779</v>
      </c>
    </row>
    <row r="198" spans="1:70" s="60" customFormat="1" ht="25.5">
      <c r="A198" s="37">
        <f>SUBTOTAL(3,C$5:$C198)</f>
        <v>194</v>
      </c>
      <c r="B198" s="112"/>
      <c r="C198" s="50" t="s">
        <v>998</v>
      </c>
      <c r="D198" s="1" t="s">
        <v>891</v>
      </c>
      <c r="E198" s="51" t="s">
        <v>999</v>
      </c>
      <c r="F198" s="50" t="s">
        <v>1000</v>
      </c>
      <c r="G198" s="50"/>
      <c r="H198" s="50" t="s">
        <v>1001</v>
      </c>
      <c r="I198" s="50" t="s">
        <v>1002</v>
      </c>
      <c r="J198" s="198" t="s">
        <v>1003</v>
      </c>
      <c r="K198" s="341"/>
      <c r="L198" s="198"/>
      <c r="M198" s="46" t="s">
        <v>1976</v>
      </c>
      <c r="N198" s="144"/>
      <c r="O198" s="122"/>
      <c r="P198" s="153">
        <f t="shared" si="105"/>
        <v>0</v>
      </c>
      <c r="Q198" s="75"/>
      <c r="R198" s="75">
        <f t="shared" si="106"/>
        <v>0</v>
      </c>
      <c r="S198" s="127"/>
      <c r="T198" s="45"/>
      <c r="U198" s="127"/>
      <c r="V198" s="77"/>
      <c r="W198" s="126"/>
      <c r="X198" s="73"/>
      <c r="Y198" s="126"/>
      <c r="Z198" s="75"/>
      <c r="AA198" s="127"/>
      <c r="AB198" s="45"/>
      <c r="AC198" s="127"/>
      <c r="AD198" s="77"/>
      <c r="AE198" s="126"/>
      <c r="AF198" s="73">
        <f t="shared" si="102"/>
        <v>0</v>
      </c>
      <c r="AG198" s="126"/>
      <c r="AH198" s="78"/>
      <c r="AI198" s="45"/>
      <c r="AJ198" s="45">
        <f t="shared" si="97"/>
        <v>0</v>
      </c>
      <c r="AK198" s="234"/>
      <c r="AL198" s="76">
        <f t="shared" si="104"/>
        <v>0</v>
      </c>
      <c r="AM198" s="73"/>
      <c r="AN198" s="73">
        <f t="shared" si="108"/>
        <v>0</v>
      </c>
      <c r="AO198" s="124"/>
      <c r="AP198" s="73">
        <f t="shared" si="109"/>
        <v>0</v>
      </c>
      <c r="AQ198" s="45"/>
      <c r="AR198" s="45">
        <f t="shared" si="110"/>
        <v>0</v>
      </c>
      <c r="AS198" s="127"/>
      <c r="AT198" s="45">
        <f t="shared" si="107"/>
        <v>0</v>
      </c>
      <c r="AU198" s="73">
        <v>700000</v>
      </c>
      <c r="AV198" s="73">
        <f t="shared" si="93"/>
        <v>700000</v>
      </c>
      <c r="AW198" s="95" t="s">
        <v>2231</v>
      </c>
      <c r="AX198" s="73">
        <f t="shared" si="86"/>
        <v>0</v>
      </c>
      <c r="AY198" s="45">
        <v>700000</v>
      </c>
      <c r="AZ198" s="45">
        <f t="shared" si="94"/>
        <v>700000</v>
      </c>
      <c r="BA198" s="125" t="s">
        <v>2231</v>
      </c>
      <c r="BB198" s="45">
        <f t="shared" si="103"/>
        <v>0</v>
      </c>
      <c r="BC198" s="73">
        <v>700000</v>
      </c>
      <c r="BD198" s="73">
        <f t="shared" ref="BD198:BD259" si="113">IF(BE198="",0,BC198)</f>
        <v>700000</v>
      </c>
      <c r="BE198" s="95" t="s">
        <v>2231</v>
      </c>
      <c r="BF198" s="73">
        <f t="shared" ref="BF198:BF259" si="114">+BC198-BD198</f>
        <v>0</v>
      </c>
      <c r="BG198" s="45">
        <v>700000</v>
      </c>
      <c r="BH198" s="76">
        <f t="shared" si="111"/>
        <v>700000</v>
      </c>
      <c r="BI198" s="94" t="s">
        <v>2928</v>
      </c>
      <c r="BJ198" s="45">
        <f t="shared" si="112"/>
        <v>0</v>
      </c>
      <c r="BK198" s="123">
        <v>700000</v>
      </c>
      <c r="BL198" s="45">
        <f t="shared" ref="BL198:BL259" si="115">+IF(BM198="",0,BK198)</f>
        <v>700000</v>
      </c>
      <c r="BM198" s="94" t="s">
        <v>2928</v>
      </c>
      <c r="BN198" s="77">
        <f t="shared" ref="BN198:BN259" si="116">+BK198-BL198</f>
        <v>0</v>
      </c>
      <c r="BO198" s="83">
        <f>+N198+R198+V198+Z198+AD198+AH198+AL198+AP198+AT198+AX198+BB198+BF198+BJ198+BN198</f>
        <v>0</v>
      </c>
      <c r="BP198" s="120" t="s">
        <v>1663</v>
      </c>
      <c r="BQ198" s="120" t="s">
        <v>1966</v>
      </c>
      <c r="BR198" s="41"/>
    </row>
    <row r="199" spans="1:70" s="60" customFormat="1" ht="25.5">
      <c r="A199" s="59">
        <f>SUBTOTAL(3,C$5:$C199)</f>
        <v>195</v>
      </c>
      <c r="B199" s="110" t="s">
        <v>1349</v>
      </c>
      <c r="C199" s="64" t="s">
        <v>1004</v>
      </c>
      <c r="D199" s="34" t="s">
        <v>9</v>
      </c>
      <c r="E199" s="63" t="s">
        <v>1005</v>
      </c>
      <c r="F199" s="64" t="s">
        <v>1006</v>
      </c>
      <c r="G199" s="50"/>
      <c r="H199" s="64" t="s">
        <v>1007</v>
      </c>
      <c r="I199" s="64" t="s">
        <v>1008</v>
      </c>
      <c r="J199" s="110"/>
      <c r="K199" s="314"/>
      <c r="L199" s="110"/>
      <c r="M199" s="41"/>
      <c r="N199" s="140"/>
      <c r="O199" s="141"/>
      <c r="P199" s="153">
        <f t="shared" si="105"/>
        <v>0</v>
      </c>
      <c r="Q199" s="75"/>
      <c r="R199" s="75">
        <f t="shared" si="106"/>
        <v>0</v>
      </c>
      <c r="S199" s="108"/>
      <c r="T199" s="105"/>
      <c r="U199" s="108"/>
      <c r="V199" s="106"/>
      <c r="W199" s="109"/>
      <c r="X199" s="102"/>
      <c r="Y199" s="109"/>
      <c r="Z199" s="104"/>
      <c r="AA199" s="108"/>
      <c r="AB199" s="105"/>
      <c r="AC199" s="108"/>
      <c r="AD199" s="106"/>
      <c r="AE199" s="109"/>
      <c r="AF199" s="73">
        <f t="shared" si="102"/>
        <v>0</v>
      </c>
      <c r="AG199" s="109"/>
      <c r="AH199" s="143"/>
      <c r="AI199" s="105"/>
      <c r="AJ199" s="45">
        <f t="shared" si="97"/>
        <v>0</v>
      </c>
      <c r="AK199" s="216"/>
      <c r="AL199" s="105">
        <f t="shared" si="104"/>
        <v>0</v>
      </c>
      <c r="AM199" s="102"/>
      <c r="AN199" s="102">
        <f t="shared" si="108"/>
        <v>0</v>
      </c>
      <c r="AO199" s="107"/>
      <c r="AP199" s="102">
        <f t="shared" si="109"/>
        <v>0</v>
      </c>
      <c r="AQ199" s="105"/>
      <c r="AR199" s="105">
        <f t="shared" si="110"/>
        <v>0</v>
      </c>
      <c r="AS199" s="108"/>
      <c r="AT199" s="105">
        <f t="shared" si="107"/>
        <v>0</v>
      </c>
      <c r="AU199" s="102"/>
      <c r="AV199" s="102">
        <f t="shared" si="93"/>
        <v>0</v>
      </c>
      <c r="AW199" s="142"/>
      <c r="AX199" s="102">
        <f>+AU199-AV199</f>
        <v>0</v>
      </c>
      <c r="AY199" s="105"/>
      <c r="AZ199" s="105">
        <f t="shared" si="94"/>
        <v>0</v>
      </c>
      <c r="BA199" s="217"/>
      <c r="BB199" s="105">
        <f t="shared" si="103"/>
        <v>0</v>
      </c>
      <c r="BC199" s="102"/>
      <c r="BD199" s="102">
        <f t="shared" si="113"/>
        <v>0</v>
      </c>
      <c r="BE199" s="142"/>
      <c r="BF199" s="102">
        <f t="shared" si="114"/>
        <v>0</v>
      </c>
      <c r="BG199" s="105"/>
      <c r="BH199" s="105">
        <f t="shared" si="111"/>
        <v>0</v>
      </c>
      <c r="BI199" s="94"/>
      <c r="BJ199" s="105">
        <f t="shared" si="112"/>
        <v>0</v>
      </c>
      <c r="BK199" s="187"/>
      <c r="BL199" s="105">
        <f t="shared" si="115"/>
        <v>0</v>
      </c>
      <c r="BM199" s="94"/>
      <c r="BN199" s="106">
        <f t="shared" si="116"/>
        <v>0</v>
      </c>
      <c r="BO199" s="238">
        <f t="shared" ref="BO199:BO259" si="117">+N199+R199+V199+Z199+AD199+AH199+AL199+AP199+AT199+AX199+BB199+BF199+BJ199+BN199</f>
        <v>0</v>
      </c>
      <c r="BP199" s="98" t="s">
        <v>1336</v>
      </c>
      <c r="BQ199" s="98"/>
      <c r="BR199" s="41"/>
    </row>
    <row r="200" spans="1:70" s="38" customFormat="1" ht="25.5">
      <c r="A200" s="37">
        <f>SUBTOTAL(3,C$5:$C200)</f>
        <v>196</v>
      </c>
      <c r="B200" s="112"/>
      <c r="C200" s="61" t="s">
        <v>1009</v>
      </c>
      <c r="D200" s="1" t="s">
        <v>1413</v>
      </c>
      <c r="E200" s="62" t="s">
        <v>1010</v>
      </c>
      <c r="F200" s="61" t="s">
        <v>1011</v>
      </c>
      <c r="G200" s="50"/>
      <c r="H200" s="61" t="s">
        <v>1012</v>
      </c>
      <c r="I200" s="61" t="s">
        <v>1013</v>
      </c>
      <c r="J200" s="65" t="s">
        <v>1014</v>
      </c>
      <c r="K200" s="342"/>
      <c r="L200" s="65"/>
      <c r="M200" s="1"/>
      <c r="N200" s="139"/>
      <c r="O200" s="122"/>
      <c r="P200" s="153">
        <f t="shared" si="105"/>
        <v>0</v>
      </c>
      <c r="Q200" s="75"/>
      <c r="R200" s="75">
        <f t="shared" si="106"/>
        <v>0</v>
      </c>
      <c r="S200" s="127"/>
      <c r="T200" s="45"/>
      <c r="U200" s="127"/>
      <c r="V200" s="77"/>
      <c r="W200" s="81"/>
      <c r="X200" s="73"/>
      <c r="Y200" s="81"/>
      <c r="Z200" s="75"/>
      <c r="AA200" s="82"/>
      <c r="AB200" s="45"/>
      <c r="AC200" s="82"/>
      <c r="AD200" s="77"/>
      <c r="AE200" s="126"/>
      <c r="AF200" s="73">
        <f t="shared" si="102"/>
        <v>0</v>
      </c>
      <c r="AG200" s="126"/>
      <c r="AH200" s="78"/>
      <c r="AI200" s="76"/>
      <c r="AJ200" s="45">
        <f t="shared" si="97"/>
        <v>0</v>
      </c>
      <c r="AK200" s="234"/>
      <c r="AL200" s="76">
        <f t="shared" si="104"/>
        <v>0</v>
      </c>
      <c r="AM200" s="72"/>
      <c r="AN200" s="72">
        <f t="shared" si="108"/>
        <v>0</v>
      </c>
      <c r="AO200" s="79"/>
      <c r="AP200" s="72">
        <f t="shared" si="109"/>
        <v>0</v>
      </c>
      <c r="AQ200" s="76"/>
      <c r="AR200" s="76">
        <f t="shared" si="110"/>
        <v>0</v>
      </c>
      <c r="AS200" s="82"/>
      <c r="AT200" s="76">
        <f t="shared" si="107"/>
        <v>0</v>
      </c>
      <c r="AU200" s="72" t="s">
        <v>65</v>
      </c>
      <c r="AV200" s="72">
        <f t="shared" si="93"/>
        <v>0</v>
      </c>
      <c r="AW200" s="95"/>
      <c r="AX200" s="72"/>
      <c r="AY200" s="76">
        <v>400000</v>
      </c>
      <c r="AZ200" s="76">
        <f t="shared" si="94"/>
        <v>0</v>
      </c>
      <c r="BA200" s="125"/>
      <c r="BB200" s="76">
        <f t="shared" si="103"/>
        <v>400000</v>
      </c>
      <c r="BC200" s="72">
        <v>400000</v>
      </c>
      <c r="BD200" s="72">
        <f t="shared" si="113"/>
        <v>0</v>
      </c>
      <c r="BE200" s="129"/>
      <c r="BF200" s="72">
        <f t="shared" si="114"/>
        <v>400000</v>
      </c>
      <c r="BG200" s="76">
        <v>400000</v>
      </c>
      <c r="BH200" s="76">
        <f t="shared" si="111"/>
        <v>0</v>
      </c>
      <c r="BI200" s="94"/>
      <c r="BJ200" s="76">
        <f t="shared" si="112"/>
        <v>400000</v>
      </c>
      <c r="BK200" s="123">
        <v>400000</v>
      </c>
      <c r="BL200" s="45">
        <f t="shared" si="115"/>
        <v>0</v>
      </c>
      <c r="BM200" s="94"/>
      <c r="BN200" s="77">
        <f t="shared" si="116"/>
        <v>400000</v>
      </c>
      <c r="BO200" s="83">
        <f t="shared" si="117"/>
        <v>1600000</v>
      </c>
      <c r="BP200" s="120" t="s">
        <v>688</v>
      </c>
      <c r="BQ200" s="120" t="s">
        <v>1972</v>
      </c>
      <c r="BR200" s="46"/>
    </row>
    <row r="201" spans="1:70" s="38" customFormat="1" ht="25.5">
      <c r="A201" s="37">
        <f>SUBTOTAL(3,C$5:$C201)</f>
        <v>197</v>
      </c>
      <c r="B201" s="112"/>
      <c r="C201" s="61" t="s">
        <v>1077</v>
      </c>
      <c r="D201" s="36" t="s">
        <v>293</v>
      </c>
      <c r="E201" s="62" t="s">
        <v>1015</v>
      </c>
      <c r="F201" s="61" t="s">
        <v>1016</v>
      </c>
      <c r="G201" s="50"/>
      <c r="H201" s="61" t="s">
        <v>1017</v>
      </c>
      <c r="I201" s="61" t="s">
        <v>1018</v>
      </c>
      <c r="J201" s="512" t="s">
        <v>1019</v>
      </c>
      <c r="K201" s="339"/>
      <c r="L201" s="285"/>
      <c r="M201" s="1"/>
      <c r="N201" s="139"/>
      <c r="O201" s="122"/>
      <c r="P201" s="153">
        <f t="shared" si="105"/>
        <v>0</v>
      </c>
      <c r="Q201" s="75"/>
      <c r="R201" s="75">
        <f t="shared" si="106"/>
        <v>0</v>
      </c>
      <c r="S201" s="127"/>
      <c r="T201" s="45"/>
      <c r="U201" s="127"/>
      <c r="V201" s="77"/>
      <c r="W201" s="81"/>
      <c r="X201" s="73"/>
      <c r="Y201" s="81"/>
      <c r="Z201" s="75"/>
      <c r="AA201" s="82"/>
      <c r="AB201" s="45"/>
      <c r="AC201" s="82"/>
      <c r="AD201" s="77"/>
      <c r="AE201" s="126"/>
      <c r="AF201" s="73">
        <f t="shared" si="102"/>
        <v>0</v>
      </c>
      <c r="AG201" s="126"/>
      <c r="AH201" s="78"/>
      <c r="AI201" s="76"/>
      <c r="AJ201" s="45">
        <f t="shared" si="97"/>
        <v>0</v>
      </c>
      <c r="AK201" s="234"/>
      <c r="AL201" s="76">
        <f t="shared" si="104"/>
        <v>0</v>
      </c>
      <c r="AM201" s="72"/>
      <c r="AN201" s="72">
        <f t="shared" si="108"/>
        <v>0</v>
      </c>
      <c r="AO201" s="79"/>
      <c r="AP201" s="72">
        <f t="shared" si="109"/>
        <v>0</v>
      </c>
      <c r="AQ201" s="76"/>
      <c r="AR201" s="76">
        <f t="shared" si="110"/>
        <v>0</v>
      </c>
      <c r="AS201" s="82"/>
      <c r="AT201" s="76">
        <f t="shared" si="107"/>
        <v>0</v>
      </c>
      <c r="AU201" s="72" t="s">
        <v>65</v>
      </c>
      <c r="AV201" s="72">
        <f t="shared" si="93"/>
        <v>0</v>
      </c>
      <c r="AW201" s="95"/>
      <c r="AX201" s="72"/>
      <c r="AY201" s="76">
        <v>400000</v>
      </c>
      <c r="AZ201" s="76">
        <f t="shared" si="94"/>
        <v>400000</v>
      </c>
      <c r="BA201" s="125">
        <v>42102</v>
      </c>
      <c r="BB201" s="76">
        <f t="shared" si="103"/>
        <v>0</v>
      </c>
      <c r="BC201" s="72">
        <v>400000</v>
      </c>
      <c r="BD201" s="72">
        <f t="shared" si="113"/>
        <v>400000</v>
      </c>
      <c r="BE201" s="129">
        <v>42102</v>
      </c>
      <c r="BF201" s="72">
        <f t="shared" si="114"/>
        <v>0</v>
      </c>
      <c r="BG201" s="76">
        <v>400000</v>
      </c>
      <c r="BH201" s="76">
        <f t="shared" si="111"/>
        <v>400000</v>
      </c>
      <c r="BI201" s="94">
        <v>42102</v>
      </c>
      <c r="BJ201" s="76">
        <f t="shared" si="112"/>
        <v>0</v>
      </c>
      <c r="BK201" s="123">
        <v>400000</v>
      </c>
      <c r="BL201" s="45">
        <f t="shared" si="115"/>
        <v>400000</v>
      </c>
      <c r="BM201" s="94">
        <v>42102</v>
      </c>
      <c r="BN201" s="77">
        <f t="shared" si="116"/>
        <v>0</v>
      </c>
      <c r="BO201" s="83">
        <f t="shared" si="117"/>
        <v>0</v>
      </c>
      <c r="BP201" s="120" t="s">
        <v>530</v>
      </c>
      <c r="BQ201" s="120" t="s">
        <v>1969</v>
      </c>
      <c r="BR201" s="46"/>
    </row>
    <row r="202" spans="1:70" s="38" customFormat="1" ht="25.5">
      <c r="A202" s="37">
        <f>SUBTOTAL(3,C$5:$C202)</f>
        <v>198</v>
      </c>
      <c r="B202" s="112"/>
      <c r="C202" s="50" t="s">
        <v>1020</v>
      </c>
      <c r="D202" s="1" t="s">
        <v>410</v>
      </c>
      <c r="E202" s="51" t="s">
        <v>1021</v>
      </c>
      <c r="F202" s="50" t="s">
        <v>1022</v>
      </c>
      <c r="G202" s="50"/>
      <c r="H202" s="50" t="s">
        <v>1023</v>
      </c>
      <c r="I202" s="50" t="s">
        <v>1024</v>
      </c>
      <c r="J202" s="198" t="s">
        <v>1025</v>
      </c>
      <c r="K202" s="341"/>
      <c r="L202" s="198"/>
      <c r="M202" s="57" t="s">
        <v>2486</v>
      </c>
      <c r="N202" s="144"/>
      <c r="O202" s="122"/>
      <c r="P202" s="153">
        <f t="shared" si="105"/>
        <v>0</v>
      </c>
      <c r="Q202" s="75"/>
      <c r="R202" s="75">
        <f t="shared" si="106"/>
        <v>0</v>
      </c>
      <c r="S202" s="45"/>
      <c r="T202" s="45"/>
      <c r="U202" s="127"/>
      <c r="V202" s="77"/>
      <c r="W202" s="73"/>
      <c r="X202" s="73"/>
      <c r="Y202" s="126"/>
      <c r="Z202" s="75"/>
      <c r="AA202" s="127"/>
      <c r="AB202" s="45"/>
      <c r="AC202" s="127"/>
      <c r="AD202" s="77"/>
      <c r="AE202" s="126"/>
      <c r="AF202" s="73">
        <f t="shared" si="102"/>
        <v>0</v>
      </c>
      <c r="AG202" s="126"/>
      <c r="AH202" s="78"/>
      <c r="AI202" s="45"/>
      <c r="AJ202" s="45">
        <f t="shared" si="97"/>
        <v>0</v>
      </c>
      <c r="AK202" s="234"/>
      <c r="AL202" s="76">
        <f t="shared" si="104"/>
        <v>0</v>
      </c>
      <c r="AM202" s="73"/>
      <c r="AN202" s="73">
        <f t="shared" si="108"/>
        <v>0</v>
      </c>
      <c r="AO202" s="124"/>
      <c r="AP202" s="73">
        <f t="shared" si="109"/>
        <v>0</v>
      </c>
      <c r="AQ202" s="45" t="s">
        <v>65</v>
      </c>
      <c r="AR202" s="45">
        <f t="shared" si="110"/>
        <v>0</v>
      </c>
      <c r="AS202" s="127"/>
      <c r="AT202" s="45">
        <v>0</v>
      </c>
      <c r="AU202" s="73">
        <v>700000</v>
      </c>
      <c r="AV202" s="73">
        <f t="shared" si="93"/>
        <v>700000</v>
      </c>
      <c r="AW202" s="95">
        <v>41985</v>
      </c>
      <c r="AX202" s="73">
        <f>+AU202-AV202</f>
        <v>0</v>
      </c>
      <c r="AY202" s="45">
        <v>700000</v>
      </c>
      <c r="AZ202" s="45">
        <f t="shared" si="94"/>
        <v>700000</v>
      </c>
      <c r="BA202" s="125">
        <v>41985</v>
      </c>
      <c r="BB202" s="45">
        <f t="shared" ref="BB202:BB417" si="118">+AY202-AZ202</f>
        <v>0</v>
      </c>
      <c r="BC202" s="126">
        <v>700000</v>
      </c>
      <c r="BD202" s="73">
        <f t="shared" si="113"/>
        <v>700000</v>
      </c>
      <c r="BE202" s="95">
        <v>41985</v>
      </c>
      <c r="BF202" s="73">
        <f t="shared" si="114"/>
        <v>0</v>
      </c>
      <c r="BG202" s="45">
        <v>700000</v>
      </c>
      <c r="BH202" s="76">
        <f t="shared" si="111"/>
        <v>700000</v>
      </c>
      <c r="BI202" s="94">
        <v>42027</v>
      </c>
      <c r="BJ202" s="45">
        <f t="shared" si="112"/>
        <v>0</v>
      </c>
      <c r="BK202" s="123">
        <v>700000</v>
      </c>
      <c r="BL202" s="45">
        <f t="shared" si="115"/>
        <v>700000</v>
      </c>
      <c r="BM202" s="94">
        <v>42027</v>
      </c>
      <c r="BN202" s="77">
        <f t="shared" si="116"/>
        <v>0</v>
      </c>
      <c r="BO202" s="83">
        <f t="shared" si="117"/>
        <v>0</v>
      </c>
      <c r="BP202" s="120" t="s">
        <v>482</v>
      </c>
      <c r="BQ202" s="120" t="s">
        <v>1970</v>
      </c>
      <c r="BR202" s="46"/>
    </row>
    <row r="203" spans="1:70" s="38" customFormat="1" ht="25.5">
      <c r="A203" s="37">
        <f>SUBTOTAL(3,C$5:$C203)</f>
        <v>199</v>
      </c>
      <c r="B203" s="112"/>
      <c r="C203" s="50" t="s">
        <v>1026</v>
      </c>
      <c r="D203" s="46" t="s">
        <v>411</v>
      </c>
      <c r="E203" s="51" t="s">
        <v>1027</v>
      </c>
      <c r="F203" s="50" t="s">
        <v>1028</v>
      </c>
      <c r="G203" s="50"/>
      <c r="H203" s="50" t="s">
        <v>1029</v>
      </c>
      <c r="I203" s="50" t="s">
        <v>1817</v>
      </c>
      <c r="J203" s="112"/>
      <c r="K203" s="290"/>
      <c r="L203" s="112"/>
      <c r="M203" s="46" t="s">
        <v>1977</v>
      </c>
      <c r="N203" s="144"/>
      <c r="O203" s="122"/>
      <c r="P203" s="153">
        <f t="shared" si="105"/>
        <v>0</v>
      </c>
      <c r="Q203" s="75"/>
      <c r="R203" s="75">
        <f t="shared" si="106"/>
        <v>0</v>
      </c>
      <c r="S203" s="127"/>
      <c r="T203" s="45"/>
      <c r="U203" s="127"/>
      <c r="V203" s="77"/>
      <c r="W203" s="126"/>
      <c r="X203" s="73"/>
      <c r="Y203" s="126"/>
      <c r="Z203" s="75"/>
      <c r="AA203" s="127"/>
      <c r="AB203" s="45"/>
      <c r="AC203" s="127"/>
      <c r="AD203" s="77"/>
      <c r="AE203" s="126"/>
      <c r="AF203" s="73">
        <f t="shared" si="102"/>
        <v>0</v>
      </c>
      <c r="AG203" s="126"/>
      <c r="AH203" s="78"/>
      <c r="AI203" s="45"/>
      <c r="AJ203" s="45">
        <f t="shared" si="97"/>
        <v>0</v>
      </c>
      <c r="AK203" s="234"/>
      <c r="AL203" s="76">
        <f t="shared" si="104"/>
        <v>0</v>
      </c>
      <c r="AM203" s="73"/>
      <c r="AN203" s="73">
        <f t="shared" si="108"/>
        <v>0</v>
      </c>
      <c r="AO203" s="124"/>
      <c r="AP203" s="73">
        <f t="shared" si="109"/>
        <v>0</v>
      </c>
      <c r="AQ203" s="45"/>
      <c r="AR203" s="45">
        <f t="shared" si="110"/>
        <v>0</v>
      </c>
      <c r="AS203" s="127"/>
      <c r="AT203" s="45">
        <f t="shared" ref="AT203:AT213" si="119">AQ203-AR203</f>
        <v>0</v>
      </c>
      <c r="AU203" s="73">
        <v>500000</v>
      </c>
      <c r="AV203" s="73">
        <f>IF(AW203="",0,AU203)</f>
        <v>500000</v>
      </c>
      <c r="AW203" s="95">
        <v>42028</v>
      </c>
      <c r="AX203" s="73">
        <f>+AU203-AV203</f>
        <v>0</v>
      </c>
      <c r="AY203" s="45">
        <v>500000</v>
      </c>
      <c r="AZ203" s="45">
        <f t="shared" si="94"/>
        <v>500000</v>
      </c>
      <c r="BA203" s="125">
        <v>42028</v>
      </c>
      <c r="BB203" s="45">
        <f t="shared" si="118"/>
        <v>0</v>
      </c>
      <c r="BC203" s="73">
        <v>500000</v>
      </c>
      <c r="BD203" s="73">
        <f t="shared" si="113"/>
        <v>500000</v>
      </c>
      <c r="BE203" s="95">
        <v>42028</v>
      </c>
      <c r="BF203" s="73">
        <f t="shared" si="114"/>
        <v>0</v>
      </c>
      <c r="BG203" s="45">
        <v>500000</v>
      </c>
      <c r="BH203" s="76">
        <f t="shared" si="111"/>
        <v>0</v>
      </c>
      <c r="BI203" s="94"/>
      <c r="BJ203" s="45">
        <f t="shared" si="112"/>
        <v>500000</v>
      </c>
      <c r="BK203" s="123">
        <v>500000</v>
      </c>
      <c r="BL203" s="45">
        <f t="shared" si="115"/>
        <v>0</v>
      </c>
      <c r="BM203" s="94"/>
      <c r="BN203" s="77">
        <f t="shared" si="116"/>
        <v>500000</v>
      </c>
      <c r="BO203" s="83">
        <f t="shared" si="117"/>
        <v>1000000</v>
      </c>
      <c r="BP203" s="120" t="s">
        <v>482</v>
      </c>
      <c r="BQ203" s="120" t="s">
        <v>1970</v>
      </c>
      <c r="BR203" s="46"/>
    </row>
    <row r="204" spans="1:70" s="38" customFormat="1" ht="25.5">
      <c r="A204" s="37">
        <f>SUBTOTAL(3,C$5:$C204)</f>
        <v>200</v>
      </c>
      <c r="B204" s="112"/>
      <c r="C204" s="50" t="s">
        <v>1030</v>
      </c>
      <c r="D204" s="34" t="s">
        <v>9</v>
      </c>
      <c r="E204" s="51" t="s">
        <v>1031</v>
      </c>
      <c r="F204" s="50" t="s">
        <v>1032</v>
      </c>
      <c r="G204" s="50"/>
      <c r="H204" s="50" t="s">
        <v>1335</v>
      </c>
      <c r="I204" s="50" t="s">
        <v>1033</v>
      </c>
      <c r="J204" s="112"/>
      <c r="K204" s="290"/>
      <c r="L204" s="112"/>
      <c r="M204" s="46"/>
      <c r="N204" s="144"/>
      <c r="O204" s="122"/>
      <c r="P204" s="153">
        <f t="shared" si="105"/>
        <v>0</v>
      </c>
      <c r="Q204" s="75"/>
      <c r="R204" s="75">
        <f t="shared" si="106"/>
        <v>0</v>
      </c>
      <c r="S204" s="127"/>
      <c r="T204" s="45"/>
      <c r="U204" s="127"/>
      <c r="V204" s="77"/>
      <c r="W204" s="126"/>
      <c r="X204" s="73"/>
      <c r="Y204" s="126"/>
      <c r="Z204" s="75"/>
      <c r="AA204" s="127"/>
      <c r="AB204" s="45"/>
      <c r="AC204" s="127"/>
      <c r="AD204" s="77"/>
      <c r="AE204" s="126"/>
      <c r="AF204" s="73">
        <f t="shared" si="102"/>
        <v>0</v>
      </c>
      <c r="AG204" s="126"/>
      <c r="AH204" s="78"/>
      <c r="AI204" s="45"/>
      <c r="AJ204" s="45">
        <f t="shared" si="97"/>
        <v>0</v>
      </c>
      <c r="AK204" s="234"/>
      <c r="AL204" s="76">
        <f t="shared" si="104"/>
        <v>0</v>
      </c>
      <c r="AM204" s="73"/>
      <c r="AN204" s="73">
        <f t="shared" si="108"/>
        <v>0</v>
      </c>
      <c r="AO204" s="124"/>
      <c r="AP204" s="73">
        <f t="shared" si="109"/>
        <v>0</v>
      </c>
      <c r="AQ204" s="45"/>
      <c r="AR204" s="45">
        <f t="shared" si="110"/>
        <v>0</v>
      </c>
      <c r="AS204" s="127"/>
      <c r="AT204" s="45">
        <f t="shared" si="119"/>
        <v>0</v>
      </c>
      <c r="AU204" s="73">
        <v>400000</v>
      </c>
      <c r="AV204" s="73">
        <f t="shared" si="93"/>
        <v>400000</v>
      </c>
      <c r="AW204" s="95">
        <v>41914</v>
      </c>
      <c r="AX204" s="73">
        <f>+AU204-AV204</f>
        <v>0</v>
      </c>
      <c r="AY204" s="45">
        <v>400000</v>
      </c>
      <c r="AZ204" s="45">
        <f t="shared" si="94"/>
        <v>400000</v>
      </c>
      <c r="BA204" s="125">
        <v>42040</v>
      </c>
      <c r="BB204" s="45">
        <f t="shared" si="118"/>
        <v>0</v>
      </c>
      <c r="BC204" s="73">
        <v>400000</v>
      </c>
      <c r="BD204" s="73">
        <f t="shared" si="113"/>
        <v>400000</v>
      </c>
      <c r="BE204" s="95">
        <v>42040</v>
      </c>
      <c r="BF204" s="73">
        <f t="shared" si="114"/>
        <v>0</v>
      </c>
      <c r="BG204" s="45">
        <v>400000</v>
      </c>
      <c r="BH204" s="76">
        <f t="shared" si="111"/>
        <v>400000</v>
      </c>
      <c r="BI204" s="94">
        <v>42040</v>
      </c>
      <c r="BJ204" s="45">
        <f t="shared" si="112"/>
        <v>0</v>
      </c>
      <c r="BK204" s="123">
        <v>400000</v>
      </c>
      <c r="BL204" s="45">
        <f t="shared" si="115"/>
        <v>400000</v>
      </c>
      <c r="BM204" s="94">
        <v>42040</v>
      </c>
      <c r="BN204" s="77">
        <f t="shared" si="116"/>
        <v>0</v>
      </c>
      <c r="BO204" s="83">
        <f t="shared" si="117"/>
        <v>0</v>
      </c>
      <c r="BP204" s="120" t="s">
        <v>1348</v>
      </c>
      <c r="BQ204" s="120" t="s">
        <v>1966</v>
      </c>
      <c r="BR204" s="46"/>
    </row>
    <row r="205" spans="1:70" s="38" customFormat="1" ht="25.5">
      <c r="A205" s="37">
        <f>SUBTOTAL(3,C$5:$C205)</f>
        <v>201</v>
      </c>
      <c r="B205" s="112"/>
      <c r="C205" s="61" t="s">
        <v>1034</v>
      </c>
      <c r="D205" s="114" t="s">
        <v>12</v>
      </c>
      <c r="E205" s="62" t="s">
        <v>1036</v>
      </c>
      <c r="F205" s="61" t="s">
        <v>1035</v>
      </c>
      <c r="G205" s="50"/>
      <c r="H205" s="61" t="s">
        <v>1037</v>
      </c>
      <c r="I205" s="61" t="s">
        <v>1038</v>
      </c>
      <c r="J205" s="65" t="s">
        <v>1039</v>
      </c>
      <c r="K205" s="342"/>
      <c r="L205" s="65"/>
      <c r="M205" s="1"/>
      <c r="N205" s="139"/>
      <c r="O205" s="122"/>
      <c r="P205" s="153">
        <f t="shared" si="105"/>
        <v>0</v>
      </c>
      <c r="Q205" s="75"/>
      <c r="R205" s="75">
        <f t="shared" si="106"/>
        <v>0</v>
      </c>
      <c r="S205" s="127"/>
      <c r="T205" s="45"/>
      <c r="U205" s="127"/>
      <c r="V205" s="77"/>
      <c r="W205" s="81"/>
      <c r="X205" s="73"/>
      <c r="Y205" s="81"/>
      <c r="Z205" s="75"/>
      <c r="AA205" s="82"/>
      <c r="AB205" s="45"/>
      <c r="AC205" s="82"/>
      <c r="AD205" s="77"/>
      <c r="AE205" s="126"/>
      <c r="AF205" s="73">
        <f t="shared" si="102"/>
        <v>0</v>
      </c>
      <c r="AG205" s="126"/>
      <c r="AH205" s="78"/>
      <c r="AI205" s="76"/>
      <c r="AJ205" s="45">
        <f t="shared" si="97"/>
        <v>0</v>
      </c>
      <c r="AK205" s="234"/>
      <c r="AL205" s="76">
        <f t="shared" si="104"/>
        <v>0</v>
      </c>
      <c r="AM205" s="72"/>
      <c r="AN205" s="72">
        <f t="shared" si="108"/>
        <v>0</v>
      </c>
      <c r="AO205" s="79"/>
      <c r="AP205" s="72">
        <f t="shared" si="109"/>
        <v>0</v>
      </c>
      <c r="AQ205" s="76"/>
      <c r="AR205" s="76">
        <f t="shared" si="110"/>
        <v>0</v>
      </c>
      <c r="AS205" s="82"/>
      <c r="AT205" s="76">
        <f t="shared" si="119"/>
        <v>0</v>
      </c>
      <c r="AU205" s="72">
        <v>300000</v>
      </c>
      <c r="AV205" s="73">
        <f t="shared" si="93"/>
        <v>300000</v>
      </c>
      <c r="AW205" s="95">
        <v>41993</v>
      </c>
      <c r="AX205" s="72">
        <f>+AU205-AV205</f>
        <v>0</v>
      </c>
      <c r="AY205" s="76">
        <v>300000</v>
      </c>
      <c r="AZ205" s="76">
        <f t="shared" ref="AZ205:AZ232" si="120">IF(BA205="",0,AY205)</f>
        <v>300000</v>
      </c>
      <c r="BA205" s="125">
        <v>41993</v>
      </c>
      <c r="BB205" s="76">
        <f t="shared" si="118"/>
        <v>0</v>
      </c>
      <c r="BC205" s="72">
        <v>300000</v>
      </c>
      <c r="BD205" s="72">
        <f t="shared" si="113"/>
        <v>300000</v>
      </c>
      <c r="BE205" s="95">
        <v>41993</v>
      </c>
      <c r="BF205" s="72">
        <f t="shared" si="114"/>
        <v>0</v>
      </c>
      <c r="BG205" s="76">
        <v>300000</v>
      </c>
      <c r="BH205" s="76">
        <f t="shared" si="111"/>
        <v>300000</v>
      </c>
      <c r="BI205" s="94">
        <v>41993</v>
      </c>
      <c r="BJ205" s="76">
        <f t="shared" si="112"/>
        <v>0</v>
      </c>
      <c r="BK205" s="123">
        <v>300000</v>
      </c>
      <c r="BL205" s="45">
        <f t="shared" si="115"/>
        <v>300000</v>
      </c>
      <c r="BM205" s="94">
        <v>42046</v>
      </c>
      <c r="BN205" s="77">
        <f t="shared" si="116"/>
        <v>0</v>
      </c>
      <c r="BO205" s="83">
        <f t="shared" si="117"/>
        <v>0</v>
      </c>
      <c r="BP205" s="120" t="s">
        <v>582</v>
      </c>
      <c r="BQ205" s="120" t="s">
        <v>1969</v>
      </c>
      <c r="BR205" s="46"/>
    </row>
    <row r="206" spans="1:70" s="38" customFormat="1" ht="25.5">
      <c r="A206" s="37">
        <f>SUBTOTAL(3,C$5:$C206)</f>
        <v>202</v>
      </c>
      <c r="B206" s="112"/>
      <c r="C206" s="61" t="s">
        <v>1040</v>
      </c>
      <c r="D206" s="1" t="s">
        <v>1049</v>
      </c>
      <c r="E206" s="62" t="s">
        <v>1041</v>
      </c>
      <c r="F206" s="61" t="s">
        <v>1042</v>
      </c>
      <c r="G206" s="50"/>
      <c r="H206" s="61" t="s">
        <v>1043</v>
      </c>
      <c r="I206" s="61" t="s">
        <v>1044</v>
      </c>
      <c r="J206" s="65" t="s">
        <v>1045</v>
      </c>
      <c r="K206" s="342"/>
      <c r="L206" s="65"/>
      <c r="M206" s="1"/>
      <c r="N206" s="139"/>
      <c r="O206" s="122"/>
      <c r="P206" s="153">
        <f t="shared" si="105"/>
        <v>0</v>
      </c>
      <c r="Q206" s="75"/>
      <c r="R206" s="75">
        <f t="shared" si="106"/>
        <v>0</v>
      </c>
      <c r="S206" s="127"/>
      <c r="T206" s="45"/>
      <c r="U206" s="127"/>
      <c r="V206" s="77"/>
      <c r="W206" s="81"/>
      <c r="X206" s="73"/>
      <c r="Y206" s="81"/>
      <c r="Z206" s="75"/>
      <c r="AA206" s="82"/>
      <c r="AB206" s="45"/>
      <c r="AC206" s="82"/>
      <c r="AD206" s="77"/>
      <c r="AE206" s="126"/>
      <c r="AF206" s="73">
        <f t="shared" si="102"/>
        <v>0</v>
      </c>
      <c r="AG206" s="126"/>
      <c r="AH206" s="78"/>
      <c r="AI206" s="76"/>
      <c r="AJ206" s="45">
        <f t="shared" si="97"/>
        <v>0</v>
      </c>
      <c r="AK206" s="234"/>
      <c r="AL206" s="76">
        <f t="shared" si="104"/>
        <v>0</v>
      </c>
      <c r="AM206" s="72"/>
      <c r="AN206" s="72">
        <f t="shared" si="108"/>
        <v>0</v>
      </c>
      <c r="AO206" s="79"/>
      <c r="AP206" s="72">
        <f t="shared" si="109"/>
        <v>0</v>
      </c>
      <c r="AQ206" s="76"/>
      <c r="AR206" s="76">
        <f t="shared" si="110"/>
        <v>0</v>
      </c>
      <c r="AS206" s="82"/>
      <c r="AT206" s="76">
        <f t="shared" si="119"/>
        <v>0</v>
      </c>
      <c r="AU206" s="72" t="s">
        <v>65</v>
      </c>
      <c r="AV206" s="73"/>
      <c r="AW206" s="95"/>
      <c r="AX206" s="72"/>
      <c r="AY206" s="76">
        <v>300000</v>
      </c>
      <c r="AZ206" s="76">
        <f t="shared" si="120"/>
        <v>300000</v>
      </c>
      <c r="BA206" s="125">
        <v>41975</v>
      </c>
      <c r="BB206" s="76">
        <f t="shared" si="118"/>
        <v>0</v>
      </c>
      <c r="BC206" s="72">
        <v>300000</v>
      </c>
      <c r="BD206" s="72">
        <f t="shared" si="113"/>
        <v>300000</v>
      </c>
      <c r="BE206" s="129">
        <v>42023</v>
      </c>
      <c r="BF206" s="72">
        <f t="shared" si="114"/>
        <v>0</v>
      </c>
      <c r="BG206" s="76">
        <v>300000</v>
      </c>
      <c r="BH206" s="76">
        <f t="shared" si="111"/>
        <v>300000</v>
      </c>
      <c r="BI206" s="94">
        <v>42023</v>
      </c>
      <c r="BJ206" s="76">
        <f t="shared" si="112"/>
        <v>0</v>
      </c>
      <c r="BK206" s="123">
        <v>300000</v>
      </c>
      <c r="BL206" s="45">
        <f t="shared" si="115"/>
        <v>300000</v>
      </c>
      <c r="BM206" s="94">
        <v>42023</v>
      </c>
      <c r="BN206" s="77">
        <f t="shared" si="116"/>
        <v>0</v>
      </c>
      <c r="BO206" s="83">
        <f t="shared" si="117"/>
        <v>0</v>
      </c>
      <c r="BP206" s="120" t="s">
        <v>1046</v>
      </c>
      <c r="BQ206" s="120" t="s">
        <v>1966</v>
      </c>
      <c r="BR206" s="46"/>
    </row>
    <row r="207" spans="1:70" s="38" customFormat="1" ht="25.5">
      <c r="A207" s="37">
        <f>SUBTOTAL(3,C$5:$C207)</f>
        <v>203</v>
      </c>
      <c r="B207" s="112"/>
      <c r="C207" s="61" t="s">
        <v>1076</v>
      </c>
      <c r="D207" s="1" t="s">
        <v>1413</v>
      </c>
      <c r="E207" s="62" t="s">
        <v>1047</v>
      </c>
      <c r="F207" s="61" t="s">
        <v>1048</v>
      </c>
      <c r="G207" s="50"/>
      <c r="H207" s="61" t="s">
        <v>1050</v>
      </c>
      <c r="I207" s="61" t="s">
        <v>1051</v>
      </c>
      <c r="J207" s="112"/>
      <c r="K207" s="290"/>
      <c r="L207" s="112"/>
      <c r="M207" s="1"/>
      <c r="N207" s="139"/>
      <c r="O207" s="122"/>
      <c r="P207" s="153">
        <f t="shared" si="105"/>
        <v>0</v>
      </c>
      <c r="Q207" s="75"/>
      <c r="R207" s="75">
        <f t="shared" si="106"/>
        <v>0</v>
      </c>
      <c r="S207" s="127"/>
      <c r="T207" s="45"/>
      <c r="U207" s="127"/>
      <c r="V207" s="77"/>
      <c r="W207" s="81"/>
      <c r="X207" s="73"/>
      <c r="Y207" s="81"/>
      <c r="Z207" s="75"/>
      <c r="AA207" s="82"/>
      <c r="AB207" s="45"/>
      <c r="AC207" s="82"/>
      <c r="AD207" s="77"/>
      <c r="AE207" s="126"/>
      <c r="AF207" s="73">
        <f t="shared" si="102"/>
        <v>0</v>
      </c>
      <c r="AG207" s="126"/>
      <c r="AH207" s="78"/>
      <c r="AI207" s="76"/>
      <c r="AJ207" s="45">
        <f t="shared" si="97"/>
        <v>0</v>
      </c>
      <c r="AK207" s="234"/>
      <c r="AL207" s="76">
        <f t="shared" si="104"/>
        <v>0</v>
      </c>
      <c r="AM207" s="72"/>
      <c r="AN207" s="72">
        <f t="shared" si="108"/>
        <v>0</v>
      </c>
      <c r="AO207" s="79"/>
      <c r="AP207" s="72">
        <f t="shared" si="109"/>
        <v>0</v>
      </c>
      <c r="AQ207" s="76"/>
      <c r="AR207" s="76">
        <f t="shared" si="110"/>
        <v>0</v>
      </c>
      <c r="AS207" s="82"/>
      <c r="AT207" s="76">
        <f t="shared" si="119"/>
        <v>0</v>
      </c>
      <c r="AU207" s="72" t="s">
        <v>65</v>
      </c>
      <c r="AV207" s="73"/>
      <c r="AW207" s="95"/>
      <c r="AX207" s="72"/>
      <c r="AY207" s="76">
        <v>400000</v>
      </c>
      <c r="AZ207" s="76">
        <f t="shared" si="120"/>
        <v>400000</v>
      </c>
      <c r="BA207" s="125">
        <v>42042</v>
      </c>
      <c r="BB207" s="76">
        <f t="shared" si="118"/>
        <v>0</v>
      </c>
      <c r="BC207" s="72">
        <v>400000</v>
      </c>
      <c r="BD207" s="72">
        <f t="shared" si="113"/>
        <v>400000</v>
      </c>
      <c r="BE207" s="129">
        <v>42042</v>
      </c>
      <c r="BF207" s="72">
        <f t="shared" si="114"/>
        <v>0</v>
      </c>
      <c r="BG207" s="76">
        <v>400000</v>
      </c>
      <c r="BH207" s="76">
        <f t="shared" si="111"/>
        <v>400000</v>
      </c>
      <c r="BI207" s="94">
        <v>42042</v>
      </c>
      <c r="BJ207" s="76">
        <f t="shared" si="112"/>
        <v>0</v>
      </c>
      <c r="BK207" s="123">
        <v>400000</v>
      </c>
      <c r="BL207" s="45">
        <f t="shared" si="115"/>
        <v>400000</v>
      </c>
      <c r="BM207" s="94">
        <v>42042</v>
      </c>
      <c r="BN207" s="77">
        <f t="shared" si="116"/>
        <v>0</v>
      </c>
      <c r="BO207" s="83">
        <f t="shared" si="117"/>
        <v>0</v>
      </c>
      <c r="BP207" s="120" t="s">
        <v>688</v>
      </c>
      <c r="BQ207" s="120" t="s">
        <v>1972</v>
      </c>
      <c r="BR207" s="46"/>
    </row>
    <row r="208" spans="1:70" s="38" customFormat="1" ht="38.25">
      <c r="A208" s="37">
        <f>SUBTOTAL(3,C$5:$C208)</f>
        <v>204</v>
      </c>
      <c r="B208" s="112"/>
      <c r="C208" s="50" t="s">
        <v>1052</v>
      </c>
      <c r="D208" s="1" t="s">
        <v>411</v>
      </c>
      <c r="E208" s="62" t="s">
        <v>1053</v>
      </c>
      <c r="F208" s="61" t="s">
        <v>1054</v>
      </c>
      <c r="G208" s="50"/>
      <c r="H208" s="61" t="s">
        <v>1055</v>
      </c>
      <c r="I208" s="61" t="s">
        <v>1056</v>
      </c>
      <c r="J208" s="112"/>
      <c r="K208" s="290"/>
      <c r="L208" s="112"/>
      <c r="M208" s="1" t="s">
        <v>1976</v>
      </c>
      <c r="N208" s="139"/>
      <c r="O208" s="122"/>
      <c r="P208" s="153">
        <f t="shared" si="105"/>
        <v>0</v>
      </c>
      <c r="Q208" s="75"/>
      <c r="R208" s="75">
        <f t="shared" si="106"/>
        <v>0</v>
      </c>
      <c r="S208" s="127"/>
      <c r="T208" s="45"/>
      <c r="U208" s="127"/>
      <c r="V208" s="77"/>
      <c r="W208" s="81"/>
      <c r="X208" s="73"/>
      <c r="Y208" s="81"/>
      <c r="Z208" s="75"/>
      <c r="AA208" s="82"/>
      <c r="AB208" s="45"/>
      <c r="AC208" s="82"/>
      <c r="AD208" s="77"/>
      <c r="AE208" s="126"/>
      <c r="AF208" s="73">
        <f t="shared" si="102"/>
        <v>0</v>
      </c>
      <c r="AG208" s="126"/>
      <c r="AH208" s="78"/>
      <c r="AI208" s="76"/>
      <c r="AJ208" s="45">
        <f t="shared" si="97"/>
        <v>0</v>
      </c>
      <c r="AK208" s="234"/>
      <c r="AL208" s="76">
        <f t="shared" si="104"/>
        <v>0</v>
      </c>
      <c r="AM208" s="72"/>
      <c r="AN208" s="72">
        <f t="shared" si="108"/>
        <v>0</v>
      </c>
      <c r="AO208" s="79"/>
      <c r="AP208" s="72">
        <f t="shared" si="109"/>
        <v>0</v>
      </c>
      <c r="AQ208" s="76"/>
      <c r="AR208" s="76">
        <f t="shared" si="110"/>
        <v>0</v>
      </c>
      <c r="AS208" s="82"/>
      <c r="AT208" s="76">
        <f t="shared" si="119"/>
        <v>0</v>
      </c>
      <c r="AU208" s="72">
        <v>400000</v>
      </c>
      <c r="AV208" s="73">
        <f t="shared" si="93"/>
        <v>400000</v>
      </c>
      <c r="AW208" s="95">
        <v>42096</v>
      </c>
      <c r="AX208" s="72">
        <f>+AU208-AV208</f>
        <v>0</v>
      </c>
      <c r="AY208" s="76">
        <v>400000</v>
      </c>
      <c r="AZ208" s="76">
        <f t="shared" si="120"/>
        <v>400000</v>
      </c>
      <c r="BA208" s="125">
        <v>42096</v>
      </c>
      <c r="BB208" s="76">
        <f t="shared" si="118"/>
        <v>0</v>
      </c>
      <c r="BC208" s="72">
        <v>400000</v>
      </c>
      <c r="BD208" s="72">
        <f t="shared" si="113"/>
        <v>400000</v>
      </c>
      <c r="BE208" s="129">
        <v>42096</v>
      </c>
      <c r="BF208" s="72">
        <f t="shared" si="114"/>
        <v>0</v>
      </c>
      <c r="BG208" s="76">
        <v>800000</v>
      </c>
      <c r="BH208" s="76">
        <f t="shared" si="111"/>
        <v>0</v>
      </c>
      <c r="BI208" s="94"/>
      <c r="BJ208" s="76">
        <f t="shared" si="112"/>
        <v>800000</v>
      </c>
      <c r="BK208" s="123">
        <v>400000</v>
      </c>
      <c r="BL208" s="45">
        <f t="shared" si="115"/>
        <v>0</v>
      </c>
      <c r="BM208" s="94"/>
      <c r="BN208" s="77">
        <f t="shared" si="116"/>
        <v>400000</v>
      </c>
      <c r="BO208" s="83">
        <f t="shared" si="117"/>
        <v>1200000</v>
      </c>
      <c r="BP208" s="120" t="s">
        <v>482</v>
      </c>
      <c r="BQ208" s="120" t="s">
        <v>1970</v>
      </c>
      <c r="BR208" s="46"/>
    </row>
    <row r="209" spans="1:70" s="43" customFormat="1" ht="38.25">
      <c r="A209" s="274">
        <f>SUBTOTAL(3,C$5:$C209)</f>
        <v>205</v>
      </c>
      <c r="B209" s="276" t="s">
        <v>2649</v>
      </c>
      <c r="C209" s="276" t="s">
        <v>1057</v>
      </c>
      <c r="D209" s="140" t="s">
        <v>1161</v>
      </c>
      <c r="E209" s="277" t="s">
        <v>1058</v>
      </c>
      <c r="F209" s="276" t="s">
        <v>1059</v>
      </c>
      <c r="G209" s="276"/>
      <c r="H209" s="276" t="s">
        <v>1060</v>
      </c>
      <c r="I209" s="276" t="s">
        <v>1061</v>
      </c>
      <c r="J209" s="385" t="s">
        <v>1062</v>
      </c>
      <c r="K209" s="386"/>
      <c r="L209" s="385"/>
      <c r="M209" s="140"/>
      <c r="N209" s="140"/>
      <c r="O209" s="279"/>
      <c r="P209" s="528">
        <f t="shared" si="105"/>
        <v>0</v>
      </c>
      <c r="Q209" s="389"/>
      <c r="R209" s="389">
        <f t="shared" si="106"/>
        <v>0</v>
      </c>
      <c r="S209" s="140"/>
      <c r="T209" s="101"/>
      <c r="U209" s="140"/>
      <c r="V209" s="280"/>
      <c r="W209" s="140"/>
      <c r="X209" s="101"/>
      <c r="Y209" s="140"/>
      <c r="Z209" s="280"/>
      <c r="AA209" s="140"/>
      <c r="AB209" s="101"/>
      <c r="AC209" s="140"/>
      <c r="AD209" s="280"/>
      <c r="AE209" s="140"/>
      <c r="AF209" s="101">
        <f t="shared" si="102"/>
        <v>0</v>
      </c>
      <c r="AG209" s="140"/>
      <c r="AH209" s="281"/>
      <c r="AI209" s="101"/>
      <c r="AJ209" s="119">
        <f t="shared" si="97"/>
        <v>0</v>
      </c>
      <c r="AK209" s="282"/>
      <c r="AL209" s="101">
        <f t="shared" si="104"/>
        <v>0</v>
      </c>
      <c r="AM209" s="101"/>
      <c r="AN209" s="101">
        <f t="shared" si="108"/>
        <v>0</v>
      </c>
      <c r="AO209" s="282"/>
      <c r="AP209" s="101">
        <f t="shared" si="109"/>
        <v>0</v>
      </c>
      <c r="AQ209" s="101"/>
      <c r="AR209" s="101">
        <f t="shared" si="110"/>
        <v>0</v>
      </c>
      <c r="AS209" s="140"/>
      <c r="AT209" s="101">
        <f t="shared" si="119"/>
        <v>0</v>
      </c>
      <c r="AU209" s="101" t="s">
        <v>65</v>
      </c>
      <c r="AV209" s="101">
        <f>AS209-AT209</f>
        <v>0</v>
      </c>
      <c r="AW209" s="283"/>
      <c r="AX209" s="101"/>
      <c r="AY209" s="101" t="s">
        <v>65</v>
      </c>
      <c r="AZ209" s="101">
        <f t="shared" si="120"/>
        <v>0</v>
      </c>
      <c r="BA209" s="283"/>
      <c r="BB209" s="101"/>
      <c r="BC209" s="101"/>
      <c r="BD209" s="101">
        <f t="shared" si="113"/>
        <v>0</v>
      </c>
      <c r="BE209" s="283"/>
      <c r="BF209" s="101">
        <f t="shared" si="114"/>
        <v>0</v>
      </c>
      <c r="BG209" s="101"/>
      <c r="BH209" s="101">
        <f t="shared" si="111"/>
        <v>0</v>
      </c>
      <c r="BI209" s="387"/>
      <c r="BJ209" s="71">
        <f>+BG209-BH209</f>
        <v>0</v>
      </c>
      <c r="BK209" s="388"/>
      <c r="BL209" s="119">
        <f>+IF(BM209="",0,BK209)</f>
        <v>0</v>
      </c>
      <c r="BM209" s="387"/>
      <c r="BN209" s="389">
        <f>+BK209-BL209</f>
        <v>0</v>
      </c>
      <c r="BO209" s="389">
        <f>+N209+R209+V209+Z209+AD209+AH209+AL209+AP209+AT209+AX209+BB209+BF209+BJ209+BN209</f>
        <v>0</v>
      </c>
      <c r="BP209" s="276" t="s">
        <v>582</v>
      </c>
      <c r="BQ209" s="276"/>
      <c r="BR209" s="140"/>
    </row>
    <row r="210" spans="1:70" s="38" customFormat="1" ht="25.5">
      <c r="A210" s="37">
        <f>SUBTOTAL(3,C$5:$C210)</f>
        <v>206</v>
      </c>
      <c r="B210" s="112"/>
      <c r="C210" s="61" t="s">
        <v>1063</v>
      </c>
      <c r="D210" s="57" t="s">
        <v>39</v>
      </c>
      <c r="E210" s="62" t="s">
        <v>1064</v>
      </c>
      <c r="F210" s="61" t="s">
        <v>1065</v>
      </c>
      <c r="G210" s="50"/>
      <c r="H210" s="61" t="s">
        <v>1066</v>
      </c>
      <c r="I210" s="67" t="s">
        <v>1068</v>
      </c>
      <c r="J210" s="285" t="s">
        <v>1067</v>
      </c>
      <c r="K210" s="339"/>
      <c r="L210" s="285"/>
      <c r="M210" s="1"/>
      <c r="N210" s="139"/>
      <c r="O210" s="122"/>
      <c r="P210" s="153">
        <f t="shared" si="105"/>
        <v>0</v>
      </c>
      <c r="Q210" s="75"/>
      <c r="R210" s="75">
        <f t="shared" si="106"/>
        <v>0</v>
      </c>
      <c r="S210" s="127"/>
      <c r="T210" s="45"/>
      <c r="U210" s="127"/>
      <c r="V210" s="77"/>
      <c r="W210" s="81"/>
      <c r="X210" s="73"/>
      <c r="Y210" s="81"/>
      <c r="Z210" s="75"/>
      <c r="AA210" s="82"/>
      <c r="AB210" s="45"/>
      <c r="AC210" s="82"/>
      <c r="AD210" s="77"/>
      <c r="AE210" s="126"/>
      <c r="AF210" s="73">
        <f t="shared" si="102"/>
        <v>0</v>
      </c>
      <c r="AG210" s="126"/>
      <c r="AH210" s="78"/>
      <c r="AI210" s="76"/>
      <c r="AJ210" s="45">
        <f t="shared" si="97"/>
        <v>0</v>
      </c>
      <c r="AK210" s="234"/>
      <c r="AL210" s="76">
        <f t="shared" si="104"/>
        <v>0</v>
      </c>
      <c r="AM210" s="72"/>
      <c r="AN210" s="72">
        <f t="shared" si="108"/>
        <v>0</v>
      </c>
      <c r="AO210" s="79"/>
      <c r="AP210" s="72">
        <f t="shared" si="109"/>
        <v>0</v>
      </c>
      <c r="AQ210" s="76"/>
      <c r="AR210" s="76">
        <f t="shared" si="110"/>
        <v>0</v>
      </c>
      <c r="AS210" s="82"/>
      <c r="AT210" s="76">
        <f t="shared" si="119"/>
        <v>0</v>
      </c>
      <c r="AU210" s="72" t="s">
        <v>65</v>
      </c>
      <c r="AV210" s="72">
        <f>AS210-AT210</f>
        <v>0</v>
      </c>
      <c r="AW210" s="95"/>
      <c r="AX210" s="72"/>
      <c r="AY210" s="76">
        <v>400000</v>
      </c>
      <c r="AZ210" s="76">
        <f t="shared" si="120"/>
        <v>400000</v>
      </c>
      <c r="BA210" s="125">
        <v>42018</v>
      </c>
      <c r="BB210" s="76">
        <f t="shared" si="118"/>
        <v>0</v>
      </c>
      <c r="BC210" s="72">
        <v>400000</v>
      </c>
      <c r="BD210" s="72">
        <f t="shared" si="113"/>
        <v>400000</v>
      </c>
      <c r="BE210" s="129">
        <v>42018</v>
      </c>
      <c r="BF210" s="72">
        <f t="shared" si="114"/>
        <v>0</v>
      </c>
      <c r="BG210" s="76">
        <v>400000</v>
      </c>
      <c r="BH210" s="76">
        <f t="shared" si="111"/>
        <v>400000</v>
      </c>
      <c r="BI210" s="94">
        <v>42018</v>
      </c>
      <c r="BJ210" s="76">
        <f t="shared" si="112"/>
        <v>0</v>
      </c>
      <c r="BK210" s="123">
        <v>400000</v>
      </c>
      <c r="BL210" s="45">
        <f t="shared" si="115"/>
        <v>400000</v>
      </c>
      <c r="BM210" s="94">
        <v>42018</v>
      </c>
      <c r="BN210" s="77">
        <f t="shared" si="116"/>
        <v>0</v>
      </c>
      <c r="BO210" s="83">
        <f t="shared" si="117"/>
        <v>0</v>
      </c>
      <c r="BP210" s="120" t="s">
        <v>887</v>
      </c>
      <c r="BQ210" s="120" t="s">
        <v>1972</v>
      </c>
      <c r="BR210" s="46"/>
    </row>
    <row r="211" spans="1:70" s="38" customFormat="1" ht="25.5">
      <c r="A211" s="37">
        <f>SUBTOTAL(3,C$5:$C211)</f>
        <v>207</v>
      </c>
      <c r="B211" s="112"/>
      <c r="C211" s="61" t="s">
        <v>1069</v>
      </c>
      <c r="D211" s="57" t="s">
        <v>39</v>
      </c>
      <c r="E211" s="62" t="s">
        <v>1070</v>
      </c>
      <c r="F211" s="61" t="s">
        <v>1071</v>
      </c>
      <c r="G211" s="50"/>
      <c r="H211" s="61" t="s">
        <v>1072</v>
      </c>
      <c r="I211" s="67" t="s">
        <v>1074</v>
      </c>
      <c r="J211" s="65" t="s">
        <v>1073</v>
      </c>
      <c r="K211" s="342"/>
      <c r="L211" s="65"/>
      <c r="M211" s="1" t="s">
        <v>1976</v>
      </c>
      <c r="N211" s="139"/>
      <c r="O211" s="122"/>
      <c r="P211" s="153">
        <f t="shared" si="105"/>
        <v>0</v>
      </c>
      <c r="Q211" s="75"/>
      <c r="R211" s="75">
        <f t="shared" si="106"/>
        <v>0</v>
      </c>
      <c r="S211" s="127"/>
      <c r="T211" s="45"/>
      <c r="U211" s="127"/>
      <c r="V211" s="77"/>
      <c r="W211" s="81"/>
      <c r="X211" s="73"/>
      <c r="Y211" s="81"/>
      <c r="Z211" s="75"/>
      <c r="AA211" s="82"/>
      <c r="AB211" s="45"/>
      <c r="AC211" s="82"/>
      <c r="AD211" s="77"/>
      <c r="AE211" s="126"/>
      <c r="AF211" s="73">
        <f t="shared" si="102"/>
        <v>0</v>
      </c>
      <c r="AG211" s="126"/>
      <c r="AH211" s="78"/>
      <c r="AI211" s="76"/>
      <c r="AJ211" s="45">
        <f t="shared" si="97"/>
        <v>0</v>
      </c>
      <c r="AK211" s="234"/>
      <c r="AL211" s="76">
        <f t="shared" si="104"/>
        <v>0</v>
      </c>
      <c r="AM211" s="72"/>
      <c r="AN211" s="72">
        <f t="shared" si="108"/>
        <v>0</v>
      </c>
      <c r="AO211" s="79"/>
      <c r="AP211" s="72">
        <f t="shared" si="109"/>
        <v>0</v>
      </c>
      <c r="AQ211" s="76"/>
      <c r="AR211" s="76">
        <f t="shared" si="110"/>
        <v>0</v>
      </c>
      <c r="AS211" s="82"/>
      <c r="AT211" s="76">
        <f t="shared" si="119"/>
        <v>0</v>
      </c>
      <c r="AU211" s="72"/>
      <c r="AV211" s="72">
        <f>AS211-AT211</f>
        <v>0</v>
      </c>
      <c r="AW211" s="95"/>
      <c r="AX211" s="72">
        <f>+AU211-AV211</f>
        <v>0</v>
      </c>
      <c r="AY211" s="76">
        <v>1000000</v>
      </c>
      <c r="AZ211" s="76">
        <f t="shared" si="120"/>
        <v>1000000</v>
      </c>
      <c r="BA211" s="125">
        <v>41963</v>
      </c>
      <c r="BB211" s="76">
        <f t="shared" si="118"/>
        <v>0</v>
      </c>
      <c r="BC211" s="72">
        <v>1000000</v>
      </c>
      <c r="BD211" s="72">
        <f t="shared" si="113"/>
        <v>1000000</v>
      </c>
      <c r="BE211" s="129">
        <v>42014</v>
      </c>
      <c r="BF211" s="72">
        <f t="shared" si="114"/>
        <v>0</v>
      </c>
      <c r="BG211" s="76">
        <v>1000000</v>
      </c>
      <c r="BH211" s="76">
        <f t="shared" si="111"/>
        <v>1000000</v>
      </c>
      <c r="BI211" s="94">
        <v>42014</v>
      </c>
      <c r="BJ211" s="76">
        <f t="shared" si="112"/>
        <v>0</v>
      </c>
      <c r="BK211" s="123">
        <v>1000000</v>
      </c>
      <c r="BL211" s="45">
        <f t="shared" si="115"/>
        <v>1000000</v>
      </c>
      <c r="BM211" s="94">
        <v>42014</v>
      </c>
      <c r="BN211" s="77">
        <f t="shared" si="116"/>
        <v>0</v>
      </c>
      <c r="BO211" s="83">
        <f t="shared" si="117"/>
        <v>0</v>
      </c>
      <c r="BP211" s="120" t="s">
        <v>887</v>
      </c>
      <c r="BQ211" s="120" t="s">
        <v>1972</v>
      </c>
      <c r="BR211" s="46"/>
    </row>
    <row r="212" spans="1:70" s="38" customFormat="1" ht="51">
      <c r="A212" s="37">
        <f>SUBTOTAL(3,C$5:$C212)</f>
        <v>208</v>
      </c>
      <c r="B212" s="112"/>
      <c r="C212" s="61" t="s">
        <v>1079</v>
      </c>
      <c r="D212" s="114" t="s">
        <v>12</v>
      </c>
      <c r="E212" s="62" t="s">
        <v>1081</v>
      </c>
      <c r="F212" s="61" t="s">
        <v>1080</v>
      </c>
      <c r="G212" s="50"/>
      <c r="H212" s="61" t="s">
        <v>1082</v>
      </c>
      <c r="I212" s="61" t="s">
        <v>1083</v>
      </c>
      <c r="J212" s="170" t="s">
        <v>1084</v>
      </c>
      <c r="K212" s="242" t="s">
        <v>1813</v>
      </c>
      <c r="L212" s="170"/>
      <c r="M212" s="1" t="s">
        <v>2642</v>
      </c>
      <c r="N212" s="139"/>
      <c r="O212" s="122"/>
      <c r="P212" s="153">
        <f t="shared" si="105"/>
        <v>0</v>
      </c>
      <c r="Q212" s="75"/>
      <c r="R212" s="75">
        <f t="shared" si="106"/>
        <v>0</v>
      </c>
      <c r="S212" s="127"/>
      <c r="T212" s="45"/>
      <c r="U212" s="127"/>
      <c r="V212" s="77"/>
      <c r="W212" s="81"/>
      <c r="X212" s="73"/>
      <c r="Y212" s="81"/>
      <c r="Z212" s="75"/>
      <c r="AA212" s="82"/>
      <c r="AB212" s="45"/>
      <c r="AC212" s="82"/>
      <c r="AD212" s="77"/>
      <c r="AE212" s="126"/>
      <c r="AF212" s="73">
        <f t="shared" si="102"/>
        <v>0</v>
      </c>
      <c r="AG212" s="126"/>
      <c r="AH212" s="78"/>
      <c r="AI212" s="76"/>
      <c r="AJ212" s="45">
        <f t="shared" si="97"/>
        <v>0</v>
      </c>
      <c r="AK212" s="234"/>
      <c r="AL212" s="76">
        <f t="shared" si="104"/>
        <v>0</v>
      </c>
      <c r="AM212" s="72"/>
      <c r="AN212" s="72">
        <f t="shared" si="108"/>
        <v>0</v>
      </c>
      <c r="AO212" s="79"/>
      <c r="AP212" s="72">
        <f t="shared" si="109"/>
        <v>0</v>
      </c>
      <c r="AQ212" s="76"/>
      <c r="AR212" s="76">
        <f t="shared" si="110"/>
        <v>0</v>
      </c>
      <c r="AS212" s="82"/>
      <c r="AT212" s="76">
        <f t="shared" si="119"/>
        <v>0</v>
      </c>
      <c r="AU212" s="72" t="s">
        <v>65</v>
      </c>
      <c r="AV212" s="72">
        <f>AS212-AT212</f>
        <v>0</v>
      </c>
      <c r="AW212" s="95"/>
      <c r="AX212" s="72"/>
      <c r="AY212" s="76">
        <v>800000</v>
      </c>
      <c r="AZ212" s="76">
        <f t="shared" si="120"/>
        <v>800000</v>
      </c>
      <c r="BA212" s="125">
        <v>41997</v>
      </c>
      <c r="BB212" s="76">
        <f t="shared" si="118"/>
        <v>0</v>
      </c>
      <c r="BC212" s="72">
        <v>1000000</v>
      </c>
      <c r="BD212" s="72">
        <f t="shared" si="113"/>
        <v>1000000</v>
      </c>
      <c r="BE212" s="129">
        <v>41997</v>
      </c>
      <c r="BF212" s="72">
        <f t="shared" si="114"/>
        <v>0</v>
      </c>
      <c r="BG212" s="76">
        <v>1000000</v>
      </c>
      <c r="BH212" s="76">
        <f t="shared" si="111"/>
        <v>1000000</v>
      </c>
      <c r="BI212" s="94">
        <v>41997</v>
      </c>
      <c r="BJ212" s="76">
        <f t="shared" si="112"/>
        <v>0</v>
      </c>
      <c r="BK212" s="123">
        <v>1000000</v>
      </c>
      <c r="BL212" s="45">
        <f t="shared" si="115"/>
        <v>1000000</v>
      </c>
      <c r="BM212" s="94">
        <v>41997</v>
      </c>
      <c r="BN212" s="77">
        <f t="shared" si="116"/>
        <v>0</v>
      </c>
      <c r="BO212" s="83">
        <f t="shared" si="117"/>
        <v>0</v>
      </c>
      <c r="BP212" s="120" t="s">
        <v>582</v>
      </c>
      <c r="BQ212" s="120" t="s">
        <v>1969</v>
      </c>
      <c r="BR212" s="46"/>
    </row>
    <row r="213" spans="1:70" s="38" customFormat="1" ht="25.5">
      <c r="A213" s="37">
        <f>SUBTOTAL(3,C$5:$C213)</f>
        <v>209</v>
      </c>
      <c r="B213" s="112"/>
      <c r="C213" s="50" t="s">
        <v>1085</v>
      </c>
      <c r="D213" s="114" t="s">
        <v>12</v>
      </c>
      <c r="E213" s="51" t="s">
        <v>1087</v>
      </c>
      <c r="F213" s="50" t="s">
        <v>1086</v>
      </c>
      <c r="G213" s="50"/>
      <c r="H213" s="50" t="s">
        <v>1088</v>
      </c>
      <c r="I213" s="50" t="s">
        <v>1089</v>
      </c>
      <c r="J213" s="169" t="s">
        <v>1090</v>
      </c>
      <c r="K213" s="331"/>
      <c r="L213" s="169"/>
      <c r="M213" s="46"/>
      <c r="N213" s="144"/>
      <c r="O213" s="122"/>
      <c r="P213" s="153">
        <f t="shared" si="105"/>
        <v>0</v>
      </c>
      <c r="Q213" s="75"/>
      <c r="R213" s="75">
        <f t="shared" si="106"/>
        <v>0</v>
      </c>
      <c r="S213" s="127"/>
      <c r="T213" s="45"/>
      <c r="U213" s="127"/>
      <c r="V213" s="77"/>
      <c r="W213" s="126"/>
      <c r="X213" s="73"/>
      <c r="Y213" s="126"/>
      <c r="Z213" s="75"/>
      <c r="AA213" s="127"/>
      <c r="AB213" s="45"/>
      <c r="AC213" s="127"/>
      <c r="AD213" s="77"/>
      <c r="AE213" s="126"/>
      <c r="AF213" s="73">
        <f t="shared" si="102"/>
        <v>0</v>
      </c>
      <c r="AG213" s="126"/>
      <c r="AH213" s="78"/>
      <c r="AI213" s="45"/>
      <c r="AJ213" s="45">
        <f t="shared" si="97"/>
        <v>0</v>
      </c>
      <c r="AK213" s="234"/>
      <c r="AL213" s="76">
        <f t="shared" si="104"/>
        <v>0</v>
      </c>
      <c r="AM213" s="73"/>
      <c r="AN213" s="73">
        <f t="shared" si="108"/>
        <v>0</v>
      </c>
      <c r="AO213" s="124"/>
      <c r="AP213" s="73">
        <f t="shared" si="109"/>
        <v>0</v>
      </c>
      <c r="AQ213" s="45"/>
      <c r="AR213" s="45">
        <f t="shared" si="110"/>
        <v>0</v>
      </c>
      <c r="AS213" s="127"/>
      <c r="AT213" s="45">
        <f t="shared" si="119"/>
        <v>0</v>
      </c>
      <c r="AU213" s="73">
        <v>300000</v>
      </c>
      <c r="AV213" s="73">
        <f t="shared" ref="AV213:AV272" si="121">IF(AW213="",0,AU213)</f>
        <v>300000</v>
      </c>
      <c r="AW213" s="95">
        <v>41940</v>
      </c>
      <c r="AX213" s="73">
        <f t="shared" ref="AX213:AX220" si="122">+AU213-AV213</f>
        <v>0</v>
      </c>
      <c r="AY213" s="45">
        <v>300000</v>
      </c>
      <c r="AZ213" s="45">
        <f t="shared" si="120"/>
        <v>300000</v>
      </c>
      <c r="BA213" s="125">
        <v>42032</v>
      </c>
      <c r="BB213" s="45">
        <f t="shared" si="118"/>
        <v>0</v>
      </c>
      <c r="BC213" s="73">
        <v>300000</v>
      </c>
      <c r="BD213" s="73">
        <f t="shared" si="113"/>
        <v>300000</v>
      </c>
      <c r="BE213" s="95">
        <v>42032</v>
      </c>
      <c r="BF213" s="73">
        <f t="shared" si="114"/>
        <v>0</v>
      </c>
      <c r="BG213" s="45">
        <v>300000</v>
      </c>
      <c r="BH213" s="76">
        <f t="shared" si="111"/>
        <v>300000</v>
      </c>
      <c r="BI213" s="94">
        <v>42032</v>
      </c>
      <c r="BJ213" s="45">
        <f t="shared" si="112"/>
        <v>0</v>
      </c>
      <c r="BK213" s="123">
        <v>300000</v>
      </c>
      <c r="BL213" s="45">
        <f t="shared" si="115"/>
        <v>0</v>
      </c>
      <c r="BM213" s="94"/>
      <c r="BN213" s="77">
        <f t="shared" si="116"/>
        <v>300000</v>
      </c>
      <c r="BO213" s="83">
        <f t="shared" si="117"/>
        <v>300000</v>
      </c>
      <c r="BP213" s="120" t="s">
        <v>582</v>
      </c>
      <c r="BQ213" s="120" t="s">
        <v>1969</v>
      </c>
      <c r="BR213" s="46"/>
    </row>
    <row r="214" spans="1:70" s="38" customFormat="1" ht="25.5">
      <c r="A214" s="37">
        <f>SUBTOTAL(3,C$5:$C214)</f>
        <v>210</v>
      </c>
      <c r="B214" s="112"/>
      <c r="C214" s="61" t="s">
        <v>1091</v>
      </c>
      <c r="D214" s="1" t="s">
        <v>410</v>
      </c>
      <c r="E214" s="62" t="s">
        <v>1093</v>
      </c>
      <c r="F214" s="61" t="s">
        <v>1092</v>
      </c>
      <c r="G214" s="50"/>
      <c r="H214" s="61" t="s">
        <v>1094</v>
      </c>
      <c r="I214" s="61" t="s">
        <v>1095</v>
      </c>
      <c r="J214" s="170"/>
      <c r="K214" s="332"/>
      <c r="L214" s="170"/>
      <c r="M214" s="1"/>
      <c r="N214" s="139"/>
      <c r="O214" s="122"/>
      <c r="P214" s="153">
        <f t="shared" si="105"/>
        <v>0</v>
      </c>
      <c r="Q214" s="75"/>
      <c r="R214" s="75">
        <f t="shared" si="106"/>
        <v>0</v>
      </c>
      <c r="S214" s="127"/>
      <c r="T214" s="45"/>
      <c r="U214" s="127"/>
      <c r="V214" s="77"/>
      <c r="W214" s="81"/>
      <c r="X214" s="73"/>
      <c r="Y214" s="81"/>
      <c r="Z214" s="75"/>
      <c r="AA214" s="82"/>
      <c r="AB214" s="45"/>
      <c r="AC214" s="82"/>
      <c r="AD214" s="77"/>
      <c r="AE214" s="126"/>
      <c r="AF214" s="73">
        <f t="shared" si="102"/>
        <v>0</v>
      </c>
      <c r="AG214" s="126"/>
      <c r="AH214" s="78"/>
      <c r="AI214" s="76"/>
      <c r="AJ214" s="45">
        <f t="shared" si="97"/>
        <v>0</v>
      </c>
      <c r="AK214" s="234"/>
      <c r="AL214" s="76">
        <f t="shared" si="104"/>
        <v>0</v>
      </c>
      <c r="AM214" s="72"/>
      <c r="AN214" s="72"/>
      <c r="AO214" s="79"/>
      <c r="AP214" s="72"/>
      <c r="AQ214" s="76"/>
      <c r="AR214" s="76"/>
      <c r="AS214" s="82"/>
      <c r="AT214" s="76"/>
      <c r="AU214" s="72"/>
      <c r="AV214" s="72">
        <f t="shared" si="121"/>
        <v>0</v>
      </c>
      <c r="AW214" s="95"/>
      <c r="AX214" s="72">
        <f t="shared" si="122"/>
        <v>0</v>
      </c>
      <c r="AY214" s="76">
        <v>400000</v>
      </c>
      <c r="AZ214" s="76">
        <f t="shared" si="120"/>
        <v>400000</v>
      </c>
      <c r="BA214" s="125">
        <v>42031</v>
      </c>
      <c r="BB214" s="76">
        <f t="shared" si="118"/>
        <v>0</v>
      </c>
      <c r="BC214" s="72">
        <v>400000</v>
      </c>
      <c r="BD214" s="72">
        <f t="shared" si="113"/>
        <v>400000</v>
      </c>
      <c r="BE214" s="129">
        <v>42031</v>
      </c>
      <c r="BF214" s="72">
        <f t="shared" si="114"/>
        <v>0</v>
      </c>
      <c r="BG214" s="76">
        <v>400000</v>
      </c>
      <c r="BH214" s="76">
        <f t="shared" si="111"/>
        <v>400000</v>
      </c>
      <c r="BI214" s="94">
        <v>42031</v>
      </c>
      <c r="BJ214" s="76">
        <f t="shared" si="112"/>
        <v>0</v>
      </c>
      <c r="BK214" s="123">
        <v>400000</v>
      </c>
      <c r="BL214" s="45">
        <f t="shared" si="115"/>
        <v>400000</v>
      </c>
      <c r="BM214" s="94">
        <v>42031</v>
      </c>
      <c r="BN214" s="77">
        <f t="shared" si="116"/>
        <v>0</v>
      </c>
      <c r="BO214" s="83">
        <f t="shared" si="117"/>
        <v>0</v>
      </c>
      <c r="BP214" s="120" t="s">
        <v>482</v>
      </c>
      <c r="BQ214" s="120" t="s">
        <v>1970</v>
      </c>
      <c r="BR214" s="46"/>
    </row>
    <row r="215" spans="1:70" s="60" customFormat="1" ht="25.5">
      <c r="A215" s="222">
        <f>SUBTOTAL(3,C$5:$C215)</f>
        <v>211</v>
      </c>
      <c r="B215" s="223"/>
      <c r="C215" s="50" t="s">
        <v>1096</v>
      </c>
      <c r="D215" s="1" t="s">
        <v>315</v>
      </c>
      <c r="E215" s="51" t="s">
        <v>1098</v>
      </c>
      <c r="F215" s="50" t="s">
        <v>1097</v>
      </c>
      <c r="G215" s="50"/>
      <c r="H215" s="50" t="s">
        <v>1099</v>
      </c>
      <c r="I215" s="50" t="s">
        <v>1100</v>
      </c>
      <c r="J215" s="169"/>
      <c r="K215" s="331"/>
      <c r="L215" s="169"/>
      <c r="M215" s="41"/>
      <c r="N215" s="139"/>
      <c r="O215" s="122"/>
      <c r="P215" s="153">
        <f t="shared" si="105"/>
        <v>0</v>
      </c>
      <c r="Q215" s="75"/>
      <c r="R215" s="75">
        <f t="shared" si="106"/>
        <v>0</v>
      </c>
      <c r="S215" s="127"/>
      <c r="T215" s="45"/>
      <c r="U215" s="127"/>
      <c r="V215" s="77"/>
      <c r="W215" s="81"/>
      <c r="X215" s="73"/>
      <c r="Y215" s="81"/>
      <c r="Z215" s="75"/>
      <c r="AA215" s="82"/>
      <c r="AB215" s="45"/>
      <c r="AC215" s="82"/>
      <c r="AD215" s="77"/>
      <c r="AE215" s="126"/>
      <c r="AF215" s="73">
        <f t="shared" si="102"/>
        <v>0</v>
      </c>
      <c r="AG215" s="126"/>
      <c r="AH215" s="78"/>
      <c r="AI215" s="76"/>
      <c r="AJ215" s="45">
        <f t="shared" si="97"/>
        <v>0</v>
      </c>
      <c r="AK215" s="234"/>
      <c r="AL215" s="76">
        <f t="shared" si="104"/>
        <v>0</v>
      </c>
      <c r="AM215" s="72"/>
      <c r="AN215" s="72"/>
      <c r="AO215" s="79"/>
      <c r="AP215" s="72"/>
      <c r="AQ215" s="76"/>
      <c r="AR215" s="76"/>
      <c r="AS215" s="82"/>
      <c r="AT215" s="76"/>
      <c r="AU215" s="72"/>
      <c r="AV215" s="72">
        <f t="shared" si="121"/>
        <v>0</v>
      </c>
      <c r="AW215" s="95"/>
      <c r="AX215" s="72">
        <f t="shared" si="122"/>
        <v>0</v>
      </c>
      <c r="AY215" s="76">
        <v>300000</v>
      </c>
      <c r="AZ215" s="76">
        <f t="shared" si="120"/>
        <v>300000</v>
      </c>
      <c r="BA215" s="125">
        <v>42045</v>
      </c>
      <c r="BB215" s="76">
        <f t="shared" si="118"/>
        <v>0</v>
      </c>
      <c r="BC215" s="72">
        <v>300000</v>
      </c>
      <c r="BD215" s="72">
        <f t="shared" si="113"/>
        <v>300000</v>
      </c>
      <c r="BE215" s="129">
        <v>42045</v>
      </c>
      <c r="BF215" s="72">
        <f t="shared" si="114"/>
        <v>0</v>
      </c>
      <c r="BG215" s="76">
        <v>300000</v>
      </c>
      <c r="BH215" s="76">
        <f t="shared" si="111"/>
        <v>300000</v>
      </c>
      <c r="BI215" s="94">
        <v>42045</v>
      </c>
      <c r="BJ215" s="76">
        <f t="shared" si="112"/>
        <v>0</v>
      </c>
      <c r="BK215" s="45" t="s">
        <v>65</v>
      </c>
      <c r="BL215" s="45">
        <f t="shared" si="115"/>
        <v>0</v>
      </c>
      <c r="BM215" s="94"/>
      <c r="BN215" s="77"/>
      <c r="BO215" s="83">
        <f t="shared" si="117"/>
        <v>0</v>
      </c>
      <c r="BP215" s="120" t="s">
        <v>688</v>
      </c>
      <c r="BQ215" s="120" t="s">
        <v>1970</v>
      </c>
      <c r="BR215" s="41"/>
    </row>
    <row r="216" spans="1:70" s="38" customFormat="1" ht="25.5">
      <c r="A216" s="37">
        <f>SUBTOTAL(3,C$5:$C216)</f>
        <v>212</v>
      </c>
      <c r="B216" s="112"/>
      <c r="C216" s="61" t="s">
        <v>1101</v>
      </c>
      <c r="D216" s="1" t="s">
        <v>410</v>
      </c>
      <c r="E216" s="62" t="s">
        <v>1103</v>
      </c>
      <c r="F216" s="61" t="s">
        <v>1102</v>
      </c>
      <c r="G216" s="50"/>
      <c r="H216" s="61" t="s">
        <v>1104</v>
      </c>
      <c r="I216" s="61" t="s">
        <v>1105</v>
      </c>
      <c r="J216" s="170" t="s">
        <v>1106</v>
      </c>
      <c r="K216" s="332"/>
      <c r="L216" s="170"/>
      <c r="M216" s="1"/>
      <c r="N216" s="139"/>
      <c r="O216" s="122"/>
      <c r="P216" s="153">
        <f t="shared" si="105"/>
        <v>0</v>
      </c>
      <c r="Q216" s="75"/>
      <c r="R216" s="75">
        <f t="shared" si="106"/>
        <v>0</v>
      </c>
      <c r="S216" s="127"/>
      <c r="T216" s="45"/>
      <c r="U216" s="127"/>
      <c r="V216" s="77"/>
      <c r="W216" s="81"/>
      <c r="X216" s="73"/>
      <c r="Y216" s="81"/>
      <c r="Z216" s="75"/>
      <c r="AA216" s="82"/>
      <c r="AB216" s="45"/>
      <c r="AC216" s="82"/>
      <c r="AD216" s="77"/>
      <c r="AE216" s="126"/>
      <c r="AF216" s="73">
        <f t="shared" si="102"/>
        <v>0</v>
      </c>
      <c r="AG216" s="126"/>
      <c r="AH216" s="78"/>
      <c r="AI216" s="76"/>
      <c r="AJ216" s="45">
        <f t="shared" si="97"/>
        <v>0</v>
      </c>
      <c r="AK216" s="234"/>
      <c r="AL216" s="76">
        <f t="shared" si="104"/>
        <v>0</v>
      </c>
      <c r="AM216" s="72"/>
      <c r="AN216" s="72"/>
      <c r="AO216" s="79"/>
      <c r="AP216" s="72"/>
      <c r="AQ216" s="76"/>
      <c r="AR216" s="76"/>
      <c r="AS216" s="82"/>
      <c r="AT216" s="76"/>
      <c r="AU216" s="72"/>
      <c r="AV216" s="72">
        <f t="shared" si="121"/>
        <v>0</v>
      </c>
      <c r="AW216" s="95"/>
      <c r="AX216" s="72">
        <f t="shared" si="122"/>
        <v>0</v>
      </c>
      <c r="AY216" s="76">
        <v>400000</v>
      </c>
      <c r="AZ216" s="76">
        <f t="shared" si="120"/>
        <v>400000</v>
      </c>
      <c r="BA216" s="125">
        <v>42138</v>
      </c>
      <c r="BB216" s="76">
        <f t="shared" si="118"/>
        <v>0</v>
      </c>
      <c r="BC216" s="72">
        <v>400000</v>
      </c>
      <c r="BD216" s="72">
        <f t="shared" si="113"/>
        <v>400000</v>
      </c>
      <c r="BE216" s="129">
        <v>42138</v>
      </c>
      <c r="BF216" s="72">
        <f t="shared" si="114"/>
        <v>0</v>
      </c>
      <c r="BG216" s="76">
        <v>400000</v>
      </c>
      <c r="BH216" s="76">
        <f t="shared" si="111"/>
        <v>400000</v>
      </c>
      <c r="BI216" s="94">
        <v>42138</v>
      </c>
      <c r="BJ216" s="76">
        <f t="shared" si="112"/>
        <v>0</v>
      </c>
      <c r="BK216" s="123">
        <v>400000</v>
      </c>
      <c r="BL216" s="45">
        <f t="shared" si="115"/>
        <v>400000</v>
      </c>
      <c r="BM216" s="94">
        <v>42138</v>
      </c>
      <c r="BN216" s="77">
        <f t="shared" si="116"/>
        <v>0</v>
      </c>
      <c r="BO216" s="83">
        <f t="shared" si="117"/>
        <v>0</v>
      </c>
      <c r="BP216" s="120" t="s">
        <v>482</v>
      </c>
      <c r="BQ216" s="120" t="s">
        <v>1970</v>
      </c>
      <c r="BR216" s="46"/>
    </row>
    <row r="217" spans="1:70" s="38" customFormat="1" ht="25.5">
      <c r="A217" s="37">
        <f>SUBTOTAL(3,C$5:$C217)</f>
        <v>213</v>
      </c>
      <c r="B217" s="112"/>
      <c r="C217" s="61" t="s">
        <v>1107</v>
      </c>
      <c r="D217" s="1" t="s">
        <v>1413</v>
      </c>
      <c r="E217" s="62" t="s">
        <v>1108</v>
      </c>
      <c r="F217" s="61" t="s">
        <v>1109</v>
      </c>
      <c r="G217" s="50"/>
      <c r="H217" s="61" t="s">
        <v>1110</v>
      </c>
      <c r="I217" s="61" t="s">
        <v>1111</v>
      </c>
      <c r="J217" s="170"/>
      <c r="K217" s="332"/>
      <c r="L217" s="170"/>
      <c r="M217" s="1" t="s">
        <v>2637</v>
      </c>
      <c r="N217" s="139"/>
      <c r="O217" s="122"/>
      <c r="P217" s="153">
        <f t="shared" si="105"/>
        <v>0</v>
      </c>
      <c r="Q217" s="75"/>
      <c r="R217" s="75">
        <f t="shared" si="106"/>
        <v>0</v>
      </c>
      <c r="S217" s="127"/>
      <c r="T217" s="45"/>
      <c r="U217" s="127"/>
      <c r="V217" s="77"/>
      <c r="W217" s="81"/>
      <c r="X217" s="73"/>
      <c r="Y217" s="81"/>
      <c r="Z217" s="75"/>
      <c r="AA217" s="82"/>
      <c r="AB217" s="45"/>
      <c r="AC217" s="82"/>
      <c r="AD217" s="77"/>
      <c r="AE217" s="126"/>
      <c r="AF217" s="73">
        <f t="shared" si="102"/>
        <v>0</v>
      </c>
      <c r="AG217" s="126"/>
      <c r="AH217" s="78"/>
      <c r="AI217" s="76"/>
      <c r="AJ217" s="45">
        <f t="shared" si="97"/>
        <v>0</v>
      </c>
      <c r="AK217" s="234"/>
      <c r="AL217" s="76">
        <f t="shared" si="104"/>
        <v>0</v>
      </c>
      <c r="AM217" s="72"/>
      <c r="AN217" s="72"/>
      <c r="AO217" s="79"/>
      <c r="AP217" s="72"/>
      <c r="AQ217" s="76"/>
      <c r="AR217" s="76"/>
      <c r="AS217" s="82"/>
      <c r="AT217" s="76"/>
      <c r="AU217" s="72"/>
      <c r="AV217" s="72">
        <f t="shared" si="121"/>
        <v>0</v>
      </c>
      <c r="AW217" s="95"/>
      <c r="AX217" s="72">
        <f t="shared" si="122"/>
        <v>0</v>
      </c>
      <c r="AY217" s="76">
        <v>400000</v>
      </c>
      <c r="AZ217" s="76">
        <f t="shared" si="120"/>
        <v>400000</v>
      </c>
      <c r="BA217" s="125">
        <v>42048</v>
      </c>
      <c r="BB217" s="76">
        <f t="shared" si="118"/>
        <v>0</v>
      </c>
      <c r="BC217" s="72">
        <v>400000</v>
      </c>
      <c r="BD217" s="72">
        <f t="shared" si="113"/>
        <v>400000</v>
      </c>
      <c r="BE217" s="129">
        <v>42048</v>
      </c>
      <c r="BF217" s="72">
        <f t="shared" si="114"/>
        <v>0</v>
      </c>
      <c r="BG217" s="76">
        <v>1000000</v>
      </c>
      <c r="BH217" s="76">
        <f t="shared" si="111"/>
        <v>1000000</v>
      </c>
      <c r="BI217" s="94">
        <v>42048</v>
      </c>
      <c r="BJ217" s="76">
        <f t="shared" si="112"/>
        <v>0</v>
      </c>
      <c r="BK217" s="123">
        <v>600000</v>
      </c>
      <c r="BL217" s="45">
        <f t="shared" si="115"/>
        <v>600000</v>
      </c>
      <c r="BM217" s="94">
        <v>42048</v>
      </c>
      <c r="BN217" s="77">
        <f t="shared" si="116"/>
        <v>0</v>
      </c>
      <c r="BO217" s="83">
        <f t="shared" si="117"/>
        <v>0</v>
      </c>
      <c r="BP217" s="120" t="s">
        <v>688</v>
      </c>
      <c r="BQ217" s="120" t="s">
        <v>1972</v>
      </c>
      <c r="BR217" s="46"/>
    </row>
    <row r="218" spans="1:70" s="60" customFormat="1" ht="51">
      <c r="A218" s="222">
        <f>SUBTOTAL(3,C$5:$C218)</f>
        <v>214</v>
      </c>
      <c r="B218" s="223"/>
      <c r="C218" s="50" t="s">
        <v>1112</v>
      </c>
      <c r="D218" s="46" t="s">
        <v>11</v>
      </c>
      <c r="E218" s="51" t="s">
        <v>1114</v>
      </c>
      <c r="F218" s="50" t="s">
        <v>1113</v>
      </c>
      <c r="G218" s="50"/>
      <c r="H218" s="50" t="s">
        <v>1115</v>
      </c>
      <c r="I218" s="50" t="s">
        <v>1116</v>
      </c>
      <c r="J218" s="169"/>
      <c r="K218" s="242" t="s">
        <v>1667</v>
      </c>
      <c r="L218" s="12"/>
      <c r="M218" s="41"/>
      <c r="N218" s="139"/>
      <c r="O218" s="122"/>
      <c r="P218" s="153">
        <f t="shared" ref="P218:P234" si="123">IF(Q218="",0,O218)</f>
        <v>0</v>
      </c>
      <c r="Q218" s="75"/>
      <c r="R218" s="75">
        <f t="shared" ref="R218:R234" si="124">O218-P218</f>
        <v>0</v>
      </c>
      <c r="S218" s="127"/>
      <c r="T218" s="45"/>
      <c r="U218" s="127"/>
      <c r="V218" s="77"/>
      <c r="W218" s="81"/>
      <c r="X218" s="73"/>
      <c r="Y218" s="81"/>
      <c r="Z218" s="75"/>
      <c r="AA218" s="82"/>
      <c r="AB218" s="45"/>
      <c r="AC218" s="82"/>
      <c r="AD218" s="77"/>
      <c r="AE218" s="126"/>
      <c r="AF218" s="73">
        <f t="shared" si="102"/>
        <v>0</v>
      </c>
      <c r="AG218" s="126"/>
      <c r="AH218" s="78"/>
      <c r="AI218" s="76"/>
      <c r="AJ218" s="45">
        <f t="shared" si="97"/>
        <v>0</v>
      </c>
      <c r="AK218" s="234"/>
      <c r="AL218" s="76">
        <f t="shared" si="104"/>
        <v>0</v>
      </c>
      <c r="AM218" s="72"/>
      <c r="AN218" s="72"/>
      <c r="AO218" s="79"/>
      <c r="AP218" s="72"/>
      <c r="AQ218" s="76"/>
      <c r="AR218" s="76"/>
      <c r="AS218" s="82"/>
      <c r="AT218" s="76"/>
      <c r="AU218" s="72"/>
      <c r="AV218" s="72">
        <f t="shared" si="121"/>
        <v>0</v>
      </c>
      <c r="AW218" s="95"/>
      <c r="AX218" s="72">
        <f t="shared" si="122"/>
        <v>0</v>
      </c>
      <c r="AY218" s="76" t="s">
        <v>65</v>
      </c>
      <c r="AZ218" s="76">
        <f t="shared" si="120"/>
        <v>0</v>
      </c>
      <c r="BA218" s="125"/>
      <c r="BB218" s="76"/>
      <c r="BC218" s="72">
        <v>300000</v>
      </c>
      <c r="BD218" s="72">
        <f t="shared" si="113"/>
        <v>300000</v>
      </c>
      <c r="BE218" s="129">
        <v>42016</v>
      </c>
      <c r="BF218" s="72">
        <f t="shared" si="114"/>
        <v>0</v>
      </c>
      <c r="BG218" s="76">
        <v>300000</v>
      </c>
      <c r="BH218" s="76">
        <f t="shared" si="111"/>
        <v>300000</v>
      </c>
      <c r="BI218" s="94">
        <v>42016</v>
      </c>
      <c r="BJ218" s="76">
        <f t="shared" si="112"/>
        <v>0</v>
      </c>
      <c r="BK218" s="123">
        <v>300000</v>
      </c>
      <c r="BL218" s="45">
        <f t="shared" si="115"/>
        <v>300000</v>
      </c>
      <c r="BM218" s="94">
        <v>42016</v>
      </c>
      <c r="BN218" s="77">
        <f t="shared" si="116"/>
        <v>0</v>
      </c>
      <c r="BO218" s="83">
        <f t="shared" si="117"/>
        <v>0</v>
      </c>
      <c r="BP218" s="120" t="s">
        <v>1046</v>
      </c>
      <c r="BQ218" s="120" t="s">
        <v>1966</v>
      </c>
      <c r="BR218" s="41"/>
    </row>
    <row r="219" spans="1:70" s="60" customFormat="1" ht="51">
      <c r="A219" s="37">
        <f>SUBTOTAL(3,C$5:$C219)</f>
        <v>215</v>
      </c>
      <c r="B219" s="112"/>
      <c r="C219" s="50" t="s">
        <v>1117</v>
      </c>
      <c r="D219" s="36" t="s">
        <v>293</v>
      </c>
      <c r="E219" s="51" t="s">
        <v>1119</v>
      </c>
      <c r="F219" s="50" t="s">
        <v>1118</v>
      </c>
      <c r="G219" s="50"/>
      <c r="H219" s="50" t="s">
        <v>1120</v>
      </c>
      <c r="I219" s="50" t="s">
        <v>1121</v>
      </c>
      <c r="J219" s="169"/>
      <c r="K219" s="375" t="s">
        <v>1773</v>
      </c>
      <c r="L219" s="391" t="s">
        <v>1999</v>
      </c>
      <c r="M219" s="46" t="s">
        <v>1977</v>
      </c>
      <c r="N219" s="139"/>
      <c r="O219" s="122"/>
      <c r="P219" s="153">
        <f t="shared" si="123"/>
        <v>0</v>
      </c>
      <c r="Q219" s="75"/>
      <c r="R219" s="75">
        <f t="shared" si="124"/>
        <v>0</v>
      </c>
      <c r="S219" s="127"/>
      <c r="T219" s="45"/>
      <c r="U219" s="127"/>
      <c r="V219" s="77"/>
      <c r="W219" s="81"/>
      <c r="X219" s="73"/>
      <c r="Y219" s="81"/>
      <c r="Z219" s="75"/>
      <c r="AA219" s="82"/>
      <c r="AB219" s="45"/>
      <c r="AC219" s="82"/>
      <c r="AD219" s="77"/>
      <c r="AE219" s="126"/>
      <c r="AF219" s="73">
        <f t="shared" si="102"/>
        <v>0</v>
      </c>
      <c r="AG219" s="126"/>
      <c r="AH219" s="78"/>
      <c r="AI219" s="76"/>
      <c r="AJ219" s="45">
        <f t="shared" si="97"/>
        <v>0</v>
      </c>
      <c r="AK219" s="234"/>
      <c r="AL219" s="76">
        <f t="shared" si="104"/>
        <v>0</v>
      </c>
      <c r="AM219" s="72"/>
      <c r="AN219" s="72"/>
      <c r="AO219" s="79"/>
      <c r="AP219" s="72"/>
      <c r="AQ219" s="76"/>
      <c r="AR219" s="76"/>
      <c r="AS219" s="82"/>
      <c r="AT219" s="76"/>
      <c r="AU219" s="72"/>
      <c r="AV219" s="72">
        <f t="shared" si="121"/>
        <v>0</v>
      </c>
      <c r="AW219" s="95"/>
      <c r="AX219" s="72">
        <f t="shared" si="122"/>
        <v>0</v>
      </c>
      <c r="AY219" s="76">
        <v>800000</v>
      </c>
      <c r="AZ219" s="76">
        <f t="shared" si="120"/>
        <v>800000</v>
      </c>
      <c r="BA219" s="125">
        <v>42048</v>
      </c>
      <c r="BB219" s="76">
        <f t="shared" si="118"/>
        <v>0</v>
      </c>
      <c r="BC219" s="72">
        <v>1200000</v>
      </c>
      <c r="BD219" s="72">
        <f t="shared" si="113"/>
        <v>1200000</v>
      </c>
      <c r="BE219" s="129">
        <v>42048</v>
      </c>
      <c r="BF219" s="72">
        <f t="shared" si="114"/>
        <v>0</v>
      </c>
      <c r="BG219" s="76">
        <v>1200000</v>
      </c>
      <c r="BH219" s="76">
        <f t="shared" si="111"/>
        <v>1200000</v>
      </c>
      <c r="BI219" s="94">
        <v>42048</v>
      </c>
      <c r="BJ219" s="76">
        <f t="shared" si="112"/>
        <v>0</v>
      </c>
      <c r="BK219" s="123">
        <v>1000000</v>
      </c>
      <c r="BL219" s="45">
        <f t="shared" si="115"/>
        <v>1000000</v>
      </c>
      <c r="BM219" s="94">
        <v>42048</v>
      </c>
      <c r="BN219" s="77">
        <f t="shared" si="116"/>
        <v>0</v>
      </c>
      <c r="BO219" s="83">
        <f t="shared" si="117"/>
        <v>0</v>
      </c>
      <c r="BP219" s="120" t="s">
        <v>530</v>
      </c>
      <c r="BQ219" s="120" t="s">
        <v>1969</v>
      </c>
      <c r="BR219" s="41"/>
    </row>
    <row r="220" spans="1:70" s="38" customFormat="1" ht="25.5">
      <c r="A220" s="37">
        <f>SUBTOTAL(3,C$5:$C220)</f>
        <v>216</v>
      </c>
      <c r="B220" s="112"/>
      <c r="C220" s="61" t="s">
        <v>1122</v>
      </c>
      <c r="D220" s="34" t="s">
        <v>9</v>
      </c>
      <c r="E220" s="62" t="s">
        <v>1124</v>
      </c>
      <c r="F220" s="61" t="s">
        <v>1123</v>
      </c>
      <c r="G220" s="50"/>
      <c r="H220" s="61" t="s">
        <v>1125</v>
      </c>
      <c r="I220" s="61" t="s">
        <v>1126</v>
      </c>
      <c r="J220" s="199" t="s">
        <v>1127</v>
      </c>
      <c r="K220" s="332"/>
      <c r="L220" s="170"/>
      <c r="M220" s="1"/>
      <c r="N220" s="139"/>
      <c r="O220" s="122"/>
      <c r="P220" s="153">
        <f t="shared" si="123"/>
        <v>0</v>
      </c>
      <c r="Q220" s="75"/>
      <c r="R220" s="75">
        <f t="shared" si="124"/>
        <v>0</v>
      </c>
      <c r="S220" s="127"/>
      <c r="T220" s="45"/>
      <c r="U220" s="127"/>
      <c r="V220" s="77"/>
      <c r="W220" s="81"/>
      <c r="X220" s="73"/>
      <c r="Y220" s="81"/>
      <c r="Z220" s="75"/>
      <c r="AA220" s="82"/>
      <c r="AB220" s="45"/>
      <c r="AC220" s="82"/>
      <c r="AD220" s="77"/>
      <c r="AE220" s="126"/>
      <c r="AF220" s="73">
        <f t="shared" si="102"/>
        <v>0</v>
      </c>
      <c r="AG220" s="126"/>
      <c r="AH220" s="78"/>
      <c r="AI220" s="76"/>
      <c r="AJ220" s="45">
        <f t="shared" si="97"/>
        <v>0</v>
      </c>
      <c r="AK220" s="234"/>
      <c r="AL220" s="76">
        <f t="shared" si="104"/>
        <v>0</v>
      </c>
      <c r="AM220" s="72"/>
      <c r="AN220" s="72"/>
      <c r="AO220" s="79"/>
      <c r="AP220" s="72"/>
      <c r="AQ220" s="76"/>
      <c r="AR220" s="76"/>
      <c r="AS220" s="82"/>
      <c r="AT220" s="76"/>
      <c r="AU220" s="72">
        <v>800000</v>
      </c>
      <c r="AV220" s="72">
        <f t="shared" si="121"/>
        <v>800000</v>
      </c>
      <c r="AW220" s="95" t="s">
        <v>2851</v>
      </c>
      <c r="AX220" s="72">
        <f t="shared" si="122"/>
        <v>0</v>
      </c>
      <c r="AY220" s="76">
        <v>500000</v>
      </c>
      <c r="AZ220" s="76">
        <f t="shared" si="120"/>
        <v>500000</v>
      </c>
      <c r="BA220" s="125" t="s">
        <v>2851</v>
      </c>
      <c r="BB220" s="76">
        <f t="shared" si="118"/>
        <v>0</v>
      </c>
      <c r="BC220" s="72">
        <v>500000</v>
      </c>
      <c r="BD220" s="72">
        <f t="shared" si="113"/>
        <v>500000</v>
      </c>
      <c r="BE220" s="129" t="s">
        <v>2851</v>
      </c>
      <c r="BF220" s="72">
        <f t="shared" si="114"/>
        <v>0</v>
      </c>
      <c r="BG220" s="76">
        <v>500000</v>
      </c>
      <c r="BH220" s="76">
        <f t="shared" si="111"/>
        <v>500000</v>
      </c>
      <c r="BI220" s="94" t="s">
        <v>2851</v>
      </c>
      <c r="BJ220" s="76">
        <f t="shared" si="112"/>
        <v>0</v>
      </c>
      <c r="BK220" s="123">
        <v>500000</v>
      </c>
      <c r="BL220" s="45">
        <f t="shared" si="115"/>
        <v>500000</v>
      </c>
      <c r="BM220" s="94" t="s">
        <v>2851</v>
      </c>
      <c r="BN220" s="77">
        <f t="shared" si="116"/>
        <v>0</v>
      </c>
      <c r="BO220" s="83">
        <f t="shared" si="117"/>
        <v>0</v>
      </c>
      <c r="BP220" s="120" t="s">
        <v>519</v>
      </c>
      <c r="BQ220" s="120" t="s">
        <v>1966</v>
      </c>
      <c r="BR220" s="46"/>
    </row>
    <row r="221" spans="1:70" s="60" customFormat="1" ht="25.5">
      <c r="A221" s="59">
        <f>SUBTOTAL(3,C$5:$C221)</f>
        <v>217</v>
      </c>
      <c r="B221" s="110" t="s">
        <v>1349</v>
      </c>
      <c r="C221" s="64" t="s">
        <v>1128</v>
      </c>
      <c r="D221" s="41" t="s">
        <v>315</v>
      </c>
      <c r="E221" s="63" t="s">
        <v>1130</v>
      </c>
      <c r="F221" s="64" t="s">
        <v>1129</v>
      </c>
      <c r="G221" s="64"/>
      <c r="H221" s="64" t="s">
        <v>1131</v>
      </c>
      <c r="I221" s="64" t="s">
        <v>1132</v>
      </c>
      <c r="J221" s="173" t="s">
        <v>1133</v>
      </c>
      <c r="K221" s="334"/>
      <c r="L221" s="173"/>
      <c r="M221" s="41"/>
      <c r="N221" s="140"/>
      <c r="O221" s="141"/>
      <c r="P221" s="153">
        <f t="shared" si="123"/>
        <v>0</v>
      </c>
      <c r="Q221" s="75"/>
      <c r="R221" s="75">
        <f t="shared" si="124"/>
        <v>0</v>
      </c>
      <c r="S221" s="108"/>
      <c r="T221" s="105"/>
      <c r="U221" s="108"/>
      <c r="V221" s="106"/>
      <c r="W221" s="109"/>
      <c r="X221" s="102"/>
      <c r="Y221" s="109"/>
      <c r="Z221" s="104"/>
      <c r="AA221" s="108"/>
      <c r="AB221" s="105"/>
      <c r="AC221" s="108"/>
      <c r="AD221" s="106"/>
      <c r="AE221" s="109"/>
      <c r="AF221" s="102">
        <f t="shared" si="102"/>
        <v>0</v>
      </c>
      <c r="AG221" s="109"/>
      <c r="AH221" s="143"/>
      <c r="AI221" s="105"/>
      <c r="AJ221" s="45">
        <f t="shared" si="97"/>
        <v>0</v>
      </c>
      <c r="AK221" s="216"/>
      <c r="AL221" s="105">
        <f t="shared" si="104"/>
        <v>0</v>
      </c>
      <c r="AM221" s="102"/>
      <c r="AN221" s="102"/>
      <c r="AO221" s="107"/>
      <c r="AP221" s="102"/>
      <c r="AQ221" s="105"/>
      <c r="AR221" s="105"/>
      <c r="AS221" s="108"/>
      <c r="AT221" s="105"/>
      <c r="AU221" s="102" t="s">
        <v>65</v>
      </c>
      <c r="AV221" s="102">
        <f t="shared" si="121"/>
        <v>0</v>
      </c>
      <c r="AW221" s="142"/>
      <c r="AX221" s="102"/>
      <c r="AY221" s="105"/>
      <c r="AZ221" s="105">
        <f t="shared" si="120"/>
        <v>0</v>
      </c>
      <c r="BA221" s="217"/>
      <c r="BB221" s="105">
        <f t="shared" si="118"/>
        <v>0</v>
      </c>
      <c r="BC221" s="102"/>
      <c r="BD221" s="102">
        <f t="shared" si="113"/>
        <v>0</v>
      </c>
      <c r="BE221" s="142"/>
      <c r="BF221" s="102">
        <f t="shared" si="114"/>
        <v>0</v>
      </c>
      <c r="BG221" s="105"/>
      <c r="BH221" s="105">
        <f t="shared" si="111"/>
        <v>0</v>
      </c>
      <c r="BI221" s="216"/>
      <c r="BJ221" s="105">
        <f t="shared" si="112"/>
        <v>0</v>
      </c>
      <c r="BK221" s="187"/>
      <c r="BL221" s="105">
        <f t="shared" si="115"/>
        <v>0</v>
      </c>
      <c r="BM221" s="216"/>
      <c r="BN221" s="106">
        <f t="shared" si="116"/>
        <v>0</v>
      </c>
      <c r="BO221" s="238">
        <f t="shared" si="117"/>
        <v>0</v>
      </c>
      <c r="BP221" s="98" t="s">
        <v>1134</v>
      </c>
      <c r="BQ221" s="98" t="s">
        <v>1970</v>
      </c>
      <c r="BR221" s="41"/>
    </row>
    <row r="222" spans="1:70" s="38" customFormat="1" ht="25.5">
      <c r="A222" s="37">
        <f>SUBTOTAL(3,C$5:$C222)</f>
        <v>218</v>
      </c>
      <c r="B222" s="112"/>
      <c r="C222" s="61" t="s">
        <v>1135</v>
      </c>
      <c r="D222" s="35" t="s">
        <v>718</v>
      </c>
      <c r="E222" s="62" t="s">
        <v>1137</v>
      </c>
      <c r="F222" s="61" t="s">
        <v>1136</v>
      </c>
      <c r="G222" s="50"/>
      <c r="H222" s="61" t="s">
        <v>1138</v>
      </c>
      <c r="I222" s="61" t="s">
        <v>1139</v>
      </c>
      <c r="J222" s="170"/>
      <c r="K222" s="332"/>
      <c r="L222" s="170"/>
      <c r="M222" s="1"/>
      <c r="N222" s="139"/>
      <c r="O222" s="122"/>
      <c r="P222" s="153">
        <f t="shared" si="123"/>
        <v>0</v>
      </c>
      <c r="Q222" s="75"/>
      <c r="R222" s="75">
        <f t="shared" si="124"/>
        <v>0</v>
      </c>
      <c r="S222" s="127"/>
      <c r="T222" s="45"/>
      <c r="U222" s="127"/>
      <c r="V222" s="77"/>
      <c r="W222" s="81"/>
      <c r="X222" s="73"/>
      <c r="Y222" s="81"/>
      <c r="Z222" s="75"/>
      <c r="AA222" s="82"/>
      <c r="AB222" s="45"/>
      <c r="AC222" s="82"/>
      <c r="AD222" s="77"/>
      <c r="AE222" s="126"/>
      <c r="AF222" s="73">
        <f t="shared" si="102"/>
        <v>0</v>
      </c>
      <c r="AG222" s="126"/>
      <c r="AH222" s="78"/>
      <c r="AI222" s="76"/>
      <c r="AJ222" s="45">
        <f t="shared" si="97"/>
        <v>0</v>
      </c>
      <c r="AK222" s="234"/>
      <c r="AL222" s="76">
        <f t="shared" si="104"/>
        <v>0</v>
      </c>
      <c r="AM222" s="72"/>
      <c r="AN222" s="72"/>
      <c r="AO222" s="79"/>
      <c r="AP222" s="72"/>
      <c r="AQ222" s="76"/>
      <c r="AR222" s="76"/>
      <c r="AS222" s="82"/>
      <c r="AT222" s="76"/>
      <c r="AU222" s="72"/>
      <c r="AV222" s="72">
        <f t="shared" si="121"/>
        <v>0</v>
      </c>
      <c r="AW222" s="95"/>
      <c r="AX222" s="72">
        <f t="shared" ref="AX222:AX227" si="125">+AU222-AV222</f>
        <v>0</v>
      </c>
      <c r="AY222" s="76">
        <v>300000</v>
      </c>
      <c r="AZ222" s="76">
        <f t="shared" si="120"/>
        <v>300000</v>
      </c>
      <c r="BA222" s="125">
        <v>41992</v>
      </c>
      <c r="BB222" s="76">
        <f t="shared" si="118"/>
        <v>0</v>
      </c>
      <c r="BC222" s="72">
        <v>300000</v>
      </c>
      <c r="BD222" s="72">
        <f t="shared" si="113"/>
        <v>300000</v>
      </c>
      <c r="BE222" s="129">
        <v>41992</v>
      </c>
      <c r="BF222" s="72">
        <f t="shared" si="114"/>
        <v>0</v>
      </c>
      <c r="BG222" s="76">
        <v>300000</v>
      </c>
      <c r="BH222" s="76">
        <f t="shared" si="111"/>
        <v>300000</v>
      </c>
      <c r="BI222" s="94">
        <v>41992</v>
      </c>
      <c r="BJ222" s="76">
        <f t="shared" si="112"/>
        <v>0</v>
      </c>
      <c r="BK222" s="123">
        <v>300000</v>
      </c>
      <c r="BL222" s="45">
        <f t="shared" si="115"/>
        <v>300000</v>
      </c>
      <c r="BM222" s="94">
        <v>41992</v>
      </c>
      <c r="BN222" s="77">
        <f t="shared" si="116"/>
        <v>0</v>
      </c>
      <c r="BO222" s="83">
        <f t="shared" si="117"/>
        <v>0</v>
      </c>
      <c r="BP222" s="120" t="s">
        <v>1140</v>
      </c>
      <c r="BQ222" s="120" t="s">
        <v>1972</v>
      </c>
      <c r="BR222" s="46"/>
    </row>
    <row r="223" spans="1:70" s="38" customFormat="1" ht="25.5">
      <c r="A223" s="37">
        <f>SUBTOTAL(3,C$5:$C223)</f>
        <v>219</v>
      </c>
      <c r="B223" s="112"/>
      <c r="C223" s="50" t="s">
        <v>1141</v>
      </c>
      <c r="D223" s="34" t="s">
        <v>9</v>
      </c>
      <c r="E223" s="51" t="s">
        <v>1142</v>
      </c>
      <c r="F223" s="50" t="s">
        <v>1143</v>
      </c>
      <c r="G223" s="64"/>
      <c r="H223" s="50" t="s">
        <v>1144</v>
      </c>
      <c r="I223" s="50" t="s">
        <v>1145</v>
      </c>
      <c r="J223" s="169" t="s">
        <v>1146</v>
      </c>
      <c r="K223" s="331"/>
      <c r="L223" s="169"/>
      <c r="M223" s="57" t="s">
        <v>2486</v>
      </c>
      <c r="N223" s="144"/>
      <c r="O223" s="122"/>
      <c r="P223" s="153">
        <f t="shared" si="123"/>
        <v>0</v>
      </c>
      <c r="Q223" s="75"/>
      <c r="R223" s="75">
        <f t="shared" si="124"/>
        <v>0</v>
      </c>
      <c r="S223" s="45"/>
      <c r="T223" s="45"/>
      <c r="U223" s="127"/>
      <c r="V223" s="77"/>
      <c r="W223" s="73"/>
      <c r="X223" s="73"/>
      <c r="Y223" s="126"/>
      <c r="Z223" s="75"/>
      <c r="AA223" s="127"/>
      <c r="AB223" s="45"/>
      <c r="AC223" s="127"/>
      <c r="AD223" s="77"/>
      <c r="AE223" s="126"/>
      <c r="AF223" s="73">
        <f t="shared" si="102"/>
        <v>0</v>
      </c>
      <c r="AG223" s="126"/>
      <c r="AH223" s="78"/>
      <c r="AI223" s="45"/>
      <c r="AJ223" s="45">
        <f t="shared" ref="AJ223:AJ285" si="126">IF(AK223="",0,AI223)</f>
        <v>0</v>
      </c>
      <c r="AK223" s="234"/>
      <c r="AL223" s="45">
        <f t="shared" si="104"/>
        <v>0</v>
      </c>
      <c r="AM223" s="73"/>
      <c r="AN223" s="73"/>
      <c r="AO223" s="124"/>
      <c r="AP223" s="73"/>
      <c r="AQ223" s="45"/>
      <c r="AR223" s="45"/>
      <c r="AS223" s="127"/>
      <c r="AT223" s="45"/>
      <c r="AU223" s="73"/>
      <c r="AV223" s="73">
        <f t="shared" si="121"/>
        <v>0</v>
      </c>
      <c r="AW223" s="95"/>
      <c r="AX223" s="73">
        <f t="shared" si="125"/>
        <v>0</v>
      </c>
      <c r="AY223" s="45">
        <v>700000</v>
      </c>
      <c r="AZ223" s="45">
        <f t="shared" si="120"/>
        <v>700000</v>
      </c>
      <c r="BA223" s="125">
        <v>42048</v>
      </c>
      <c r="BB223" s="45">
        <f t="shared" si="118"/>
        <v>0</v>
      </c>
      <c r="BC223" s="73">
        <v>700000</v>
      </c>
      <c r="BD223" s="73">
        <f t="shared" si="113"/>
        <v>700000</v>
      </c>
      <c r="BE223" s="95">
        <v>42048</v>
      </c>
      <c r="BF223" s="73">
        <f t="shared" si="114"/>
        <v>0</v>
      </c>
      <c r="BG223" s="45">
        <v>700000</v>
      </c>
      <c r="BH223" s="45">
        <f t="shared" si="111"/>
        <v>700000</v>
      </c>
      <c r="BI223" s="94">
        <v>42048</v>
      </c>
      <c r="BJ223" s="45">
        <f t="shared" si="112"/>
        <v>0</v>
      </c>
      <c r="BK223" s="45" t="s">
        <v>65</v>
      </c>
      <c r="BL223" s="45">
        <f t="shared" si="115"/>
        <v>0</v>
      </c>
      <c r="BM223" s="94"/>
      <c r="BN223" s="77">
        <v>0</v>
      </c>
      <c r="BO223" s="83">
        <f t="shared" si="117"/>
        <v>0</v>
      </c>
      <c r="BP223" s="44" t="s">
        <v>716</v>
      </c>
      <c r="BQ223" s="120" t="s">
        <v>1966</v>
      </c>
      <c r="BR223" s="46"/>
    </row>
    <row r="224" spans="1:70" s="38" customFormat="1" ht="25.5">
      <c r="A224" s="37">
        <f>SUBTOTAL(3,C$5:$C224)</f>
        <v>220</v>
      </c>
      <c r="B224" s="112"/>
      <c r="C224" s="61" t="s">
        <v>1147</v>
      </c>
      <c r="D224" s="114" t="s">
        <v>12</v>
      </c>
      <c r="E224" s="62" t="s">
        <v>1148</v>
      </c>
      <c r="F224" s="61" t="s">
        <v>1149</v>
      </c>
      <c r="G224" s="50"/>
      <c r="H224" s="61" t="s">
        <v>1150</v>
      </c>
      <c r="I224" s="61" t="s">
        <v>1151</v>
      </c>
      <c r="J224" s="170" t="s">
        <v>1152</v>
      </c>
      <c r="K224" s="332"/>
      <c r="L224" s="170"/>
      <c r="M224" s="1" t="s">
        <v>1976</v>
      </c>
      <c r="N224" s="139"/>
      <c r="O224" s="122"/>
      <c r="P224" s="153">
        <f t="shared" si="123"/>
        <v>0</v>
      </c>
      <c r="Q224" s="75"/>
      <c r="R224" s="75">
        <f t="shared" si="124"/>
        <v>0</v>
      </c>
      <c r="S224" s="127"/>
      <c r="T224" s="45"/>
      <c r="U224" s="127"/>
      <c r="V224" s="77"/>
      <c r="W224" s="81"/>
      <c r="X224" s="73"/>
      <c r="Y224" s="81"/>
      <c r="Z224" s="75"/>
      <c r="AA224" s="82"/>
      <c r="AB224" s="45"/>
      <c r="AC224" s="82"/>
      <c r="AD224" s="77"/>
      <c r="AE224" s="126"/>
      <c r="AF224" s="73">
        <f t="shared" si="102"/>
        <v>0</v>
      </c>
      <c r="AG224" s="126"/>
      <c r="AH224" s="78"/>
      <c r="AI224" s="76"/>
      <c r="AJ224" s="45">
        <f t="shared" si="126"/>
        <v>0</v>
      </c>
      <c r="AK224" s="234"/>
      <c r="AL224" s="76">
        <f t="shared" si="104"/>
        <v>0</v>
      </c>
      <c r="AM224" s="72"/>
      <c r="AN224" s="72"/>
      <c r="AO224" s="79"/>
      <c r="AP224" s="72"/>
      <c r="AQ224" s="76"/>
      <c r="AR224" s="76"/>
      <c r="AS224" s="82"/>
      <c r="AT224" s="76"/>
      <c r="AU224" s="72"/>
      <c r="AV224" s="72">
        <f t="shared" si="121"/>
        <v>0</v>
      </c>
      <c r="AW224" s="95"/>
      <c r="AX224" s="72">
        <f t="shared" si="125"/>
        <v>0</v>
      </c>
      <c r="AY224" s="76">
        <v>800000</v>
      </c>
      <c r="AZ224" s="76">
        <f t="shared" si="120"/>
        <v>800000</v>
      </c>
      <c r="BA224" s="125">
        <v>41975</v>
      </c>
      <c r="BB224" s="76">
        <f t="shared" si="118"/>
        <v>0</v>
      </c>
      <c r="BC224" s="81">
        <v>800000</v>
      </c>
      <c r="BD224" s="72">
        <f t="shared" si="113"/>
        <v>800000</v>
      </c>
      <c r="BE224" s="129">
        <v>41984</v>
      </c>
      <c r="BF224" s="72">
        <f t="shared" si="114"/>
        <v>0</v>
      </c>
      <c r="BG224" s="76">
        <v>800000</v>
      </c>
      <c r="BH224" s="76">
        <f t="shared" si="111"/>
        <v>800000</v>
      </c>
      <c r="BI224" s="94">
        <v>42010</v>
      </c>
      <c r="BJ224" s="76">
        <f t="shared" si="112"/>
        <v>0</v>
      </c>
      <c r="BK224" s="123">
        <v>800000</v>
      </c>
      <c r="BL224" s="45">
        <f t="shared" si="115"/>
        <v>800000</v>
      </c>
      <c r="BM224" s="94">
        <v>42010</v>
      </c>
      <c r="BN224" s="77">
        <f t="shared" si="116"/>
        <v>0</v>
      </c>
      <c r="BO224" s="83">
        <f t="shared" si="117"/>
        <v>0</v>
      </c>
      <c r="BP224" s="120" t="s">
        <v>582</v>
      </c>
      <c r="BQ224" s="120" t="s">
        <v>1969</v>
      </c>
      <c r="BR224" s="46"/>
    </row>
    <row r="225" spans="1:70" s="38" customFormat="1" ht="25.5">
      <c r="A225" s="37">
        <f>SUBTOTAL(3,C$5:$C225)</f>
        <v>221</v>
      </c>
      <c r="B225" s="112"/>
      <c r="C225" s="61" t="s">
        <v>1153</v>
      </c>
      <c r="D225" s="36" t="s">
        <v>195</v>
      </c>
      <c r="E225" s="62" t="s">
        <v>1155</v>
      </c>
      <c r="F225" s="61" t="s">
        <v>1154</v>
      </c>
      <c r="G225" s="50"/>
      <c r="H225" s="61" t="s">
        <v>1156</v>
      </c>
      <c r="I225" s="61" t="s">
        <v>1157</v>
      </c>
      <c r="J225" s="170"/>
      <c r="K225" s="242" t="s">
        <v>2000</v>
      </c>
      <c r="L225" s="170"/>
      <c r="M225" s="1" t="s">
        <v>1976</v>
      </c>
      <c r="N225" s="139"/>
      <c r="O225" s="122"/>
      <c r="P225" s="153">
        <f t="shared" si="123"/>
        <v>0</v>
      </c>
      <c r="Q225" s="75"/>
      <c r="R225" s="75">
        <f t="shared" si="124"/>
        <v>0</v>
      </c>
      <c r="S225" s="127"/>
      <c r="T225" s="45"/>
      <c r="U225" s="127"/>
      <c r="V225" s="77"/>
      <c r="W225" s="81"/>
      <c r="X225" s="73"/>
      <c r="Y225" s="81"/>
      <c r="Z225" s="75"/>
      <c r="AA225" s="82"/>
      <c r="AB225" s="45"/>
      <c r="AC225" s="82"/>
      <c r="AD225" s="77"/>
      <c r="AE225" s="126"/>
      <c r="AF225" s="73">
        <f t="shared" si="102"/>
        <v>0</v>
      </c>
      <c r="AG225" s="126"/>
      <c r="AH225" s="78"/>
      <c r="AI225" s="76"/>
      <c r="AJ225" s="45">
        <f t="shared" si="126"/>
        <v>0</v>
      </c>
      <c r="AK225" s="234"/>
      <c r="AL225" s="76">
        <f t="shared" si="104"/>
        <v>0</v>
      </c>
      <c r="AM225" s="72"/>
      <c r="AN225" s="72"/>
      <c r="AO225" s="79"/>
      <c r="AP225" s="72"/>
      <c r="AQ225" s="76"/>
      <c r="AR225" s="76"/>
      <c r="AS225" s="82"/>
      <c r="AT225" s="76"/>
      <c r="AU225" s="72"/>
      <c r="AV225" s="72">
        <f t="shared" si="121"/>
        <v>0</v>
      </c>
      <c r="AW225" s="95"/>
      <c r="AX225" s="72">
        <f t="shared" si="125"/>
        <v>0</v>
      </c>
      <c r="AY225" s="76">
        <v>700000</v>
      </c>
      <c r="AZ225" s="76">
        <f t="shared" si="120"/>
        <v>700000</v>
      </c>
      <c r="BA225" s="125">
        <v>41975</v>
      </c>
      <c r="BB225" s="76">
        <f t="shared" si="118"/>
        <v>0</v>
      </c>
      <c r="BC225" s="72">
        <v>1100000</v>
      </c>
      <c r="BD225" s="72">
        <f t="shared" si="113"/>
        <v>1100000</v>
      </c>
      <c r="BE225" s="129">
        <v>42032</v>
      </c>
      <c r="BF225" s="72">
        <f t="shared" si="114"/>
        <v>0</v>
      </c>
      <c r="BG225" s="76">
        <v>1100000</v>
      </c>
      <c r="BH225" s="76">
        <f t="shared" si="111"/>
        <v>1100000</v>
      </c>
      <c r="BI225" s="94">
        <v>42032</v>
      </c>
      <c r="BJ225" s="76">
        <f t="shared" si="112"/>
        <v>0</v>
      </c>
      <c r="BK225" s="45" t="s">
        <v>2488</v>
      </c>
      <c r="BL225" s="45">
        <f t="shared" si="115"/>
        <v>0</v>
      </c>
      <c r="BM225" s="94"/>
      <c r="BN225" s="77">
        <v>0</v>
      </c>
      <c r="BO225" s="83">
        <f t="shared" si="117"/>
        <v>0</v>
      </c>
      <c r="BP225" s="120" t="s">
        <v>642</v>
      </c>
      <c r="BQ225" s="120" t="s">
        <v>1966</v>
      </c>
      <c r="BR225" s="46"/>
    </row>
    <row r="226" spans="1:70" s="38" customFormat="1" ht="25.5">
      <c r="A226" s="37">
        <f>SUBTOTAL(3,C$5:$C226)</f>
        <v>222</v>
      </c>
      <c r="B226" s="112"/>
      <c r="C226" s="50" t="s">
        <v>1158</v>
      </c>
      <c r="D226" s="46" t="s">
        <v>1161</v>
      </c>
      <c r="E226" s="51" t="s">
        <v>1160</v>
      </c>
      <c r="F226" s="50" t="s">
        <v>1159</v>
      </c>
      <c r="G226" s="50"/>
      <c r="H226" s="50" t="s">
        <v>1162</v>
      </c>
      <c r="I226" s="200" t="s">
        <v>1660</v>
      </c>
      <c r="J226" s="169" t="s">
        <v>1163</v>
      </c>
      <c r="K226" s="331"/>
      <c r="L226" s="169"/>
      <c r="M226" s="57" t="s">
        <v>2486</v>
      </c>
      <c r="N226" s="144"/>
      <c r="O226" s="122"/>
      <c r="P226" s="153">
        <f t="shared" si="123"/>
        <v>0</v>
      </c>
      <c r="Q226" s="75"/>
      <c r="R226" s="75">
        <f t="shared" si="124"/>
        <v>0</v>
      </c>
      <c r="S226" s="45"/>
      <c r="T226" s="45"/>
      <c r="U226" s="127"/>
      <c r="V226" s="77"/>
      <c r="W226" s="73"/>
      <c r="X226" s="73"/>
      <c r="Y226" s="126"/>
      <c r="Z226" s="75"/>
      <c r="AA226" s="127"/>
      <c r="AB226" s="45"/>
      <c r="AC226" s="127"/>
      <c r="AD226" s="77"/>
      <c r="AE226" s="126"/>
      <c r="AF226" s="73">
        <f t="shared" si="102"/>
        <v>0</v>
      </c>
      <c r="AG226" s="126"/>
      <c r="AH226" s="78"/>
      <c r="AI226" s="45"/>
      <c r="AJ226" s="45">
        <f t="shared" si="126"/>
        <v>0</v>
      </c>
      <c r="AK226" s="234"/>
      <c r="AL226" s="76">
        <f t="shared" si="104"/>
        <v>0</v>
      </c>
      <c r="AM226" s="73"/>
      <c r="AN226" s="73"/>
      <c r="AO226" s="124"/>
      <c r="AP226" s="73"/>
      <c r="AQ226" s="45"/>
      <c r="AR226" s="45"/>
      <c r="AS226" s="127"/>
      <c r="AT226" s="45"/>
      <c r="AU226" s="73">
        <v>2500000</v>
      </c>
      <c r="AV226" s="73">
        <f t="shared" si="121"/>
        <v>2500000</v>
      </c>
      <c r="AW226" s="95" t="s">
        <v>1961</v>
      </c>
      <c r="AX226" s="73">
        <f t="shared" si="125"/>
        <v>0</v>
      </c>
      <c r="AY226" s="45">
        <v>2500000</v>
      </c>
      <c r="AZ226" s="45">
        <f t="shared" si="120"/>
        <v>2500000</v>
      </c>
      <c r="BA226" s="125" t="s">
        <v>1961</v>
      </c>
      <c r="BB226" s="45">
        <f t="shared" si="118"/>
        <v>0</v>
      </c>
      <c r="BC226" s="73">
        <v>2500000</v>
      </c>
      <c r="BD226" s="73">
        <f t="shared" si="113"/>
        <v>2500000</v>
      </c>
      <c r="BE226" s="95">
        <v>42023</v>
      </c>
      <c r="BF226" s="73">
        <f t="shared" si="114"/>
        <v>0</v>
      </c>
      <c r="BG226" s="45">
        <v>2500000</v>
      </c>
      <c r="BH226" s="76">
        <f t="shared" si="111"/>
        <v>2500000</v>
      </c>
      <c r="BI226" s="94">
        <v>42023</v>
      </c>
      <c r="BJ226" s="45">
        <f t="shared" si="112"/>
        <v>0</v>
      </c>
      <c r="BK226" s="123">
        <v>2500000</v>
      </c>
      <c r="BL226" s="45">
        <f t="shared" si="115"/>
        <v>2500000</v>
      </c>
      <c r="BM226" s="94">
        <v>42023</v>
      </c>
      <c r="BN226" s="77">
        <f t="shared" si="116"/>
        <v>0</v>
      </c>
      <c r="BO226" s="83">
        <f t="shared" si="117"/>
        <v>0</v>
      </c>
      <c r="BP226" s="120" t="s">
        <v>582</v>
      </c>
      <c r="BQ226" s="120" t="s">
        <v>1969</v>
      </c>
      <c r="BR226" s="46"/>
    </row>
    <row r="227" spans="1:70" s="38" customFormat="1" ht="25.5">
      <c r="A227" s="37">
        <f>SUBTOTAL(3,C$5:$C227)</f>
        <v>223</v>
      </c>
      <c r="B227" s="112"/>
      <c r="C227" s="61" t="s">
        <v>1164</v>
      </c>
      <c r="D227" s="1" t="s">
        <v>410</v>
      </c>
      <c r="E227" s="62" t="s">
        <v>1165</v>
      </c>
      <c r="F227" s="61" t="s">
        <v>1166</v>
      </c>
      <c r="G227" s="50"/>
      <c r="H227" s="61" t="s">
        <v>1167</v>
      </c>
      <c r="I227" s="61" t="s">
        <v>1168</v>
      </c>
      <c r="J227" s="170"/>
      <c r="K227" s="332"/>
      <c r="L227" s="170"/>
      <c r="M227" s="1"/>
      <c r="N227" s="139"/>
      <c r="O227" s="122"/>
      <c r="P227" s="153">
        <f t="shared" si="123"/>
        <v>0</v>
      </c>
      <c r="Q227" s="75"/>
      <c r="R227" s="75">
        <f t="shared" si="124"/>
        <v>0</v>
      </c>
      <c r="S227" s="127"/>
      <c r="T227" s="45"/>
      <c r="U227" s="127"/>
      <c r="V227" s="77"/>
      <c r="W227" s="81"/>
      <c r="X227" s="73"/>
      <c r="Y227" s="81"/>
      <c r="Z227" s="75"/>
      <c r="AA227" s="82"/>
      <c r="AB227" s="45"/>
      <c r="AC227" s="82"/>
      <c r="AD227" s="77"/>
      <c r="AE227" s="126"/>
      <c r="AF227" s="73">
        <f t="shared" si="102"/>
        <v>0</v>
      </c>
      <c r="AG227" s="126"/>
      <c r="AH227" s="78"/>
      <c r="AI227" s="76"/>
      <c r="AJ227" s="45">
        <f t="shared" si="126"/>
        <v>0</v>
      </c>
      <c r="AK227" s="234"/>
      <c r="AL227" s="76">
        <f t="shared" si="104"/>
        <v>0</v>
      </c>
      <c r="AM227" s="72"/>
      <c r="AN227" s="72"/>
      <c r="AO227" s="79"/>
      <c r="AP227" s="72"/>
      <c r="AQ227" s="76"/>
      <c r="AR227" s="76"/>
      <c r="AS227" s="82"/>
      <c r="AT227" s="76"/>
      <c r="AU227" s="72"/>
      <c r="AV227" s="72">
        <f t="shared" si="121"/>
        <v>0</v>
      </c>
      <c r="AW227" s="95"/>
      <c r="AX227" s="72">
        <f t="shared" si="125"/>
        <v>0</v>
      </c>
      <c r="AY227" s="76">
        <v>400000</v>
      </c>
      <c r="AZ227" s="76">
        <f t="shared" si="120"/>
        <v>400000</v>
      </c>
      <c r="BA227" s="125">
        <v>42018</v>
      </c>
      <c r="BB227" s="76">
        <f t="shared" si="118"/>
        <v>0</v>
      </c>
      <c r="BC227" s="72">
        <v>400000</v>
      </c>
      <c r="BD227" s="72">
        <f t="shared" si="113"/>
        <v>400000</v>
      </c>
      <c r="BE227" s="129">
        <v>42018</v>
      </c>
      <c r="BF227" s="72">
        <f t="shared" si="114"/>
        <v>0</v>
      </c>
      <c r="BG227" s="76">
        <v>400000</v>
      </c>
      <c r="BH227" s="76">
        <f t="shared" si="111"/>
        <v>400000</v>
      </c>
      <c r="BI227" s="94">
        <v>42018</v>
      </c>
      <c r="BJ227" s="76">
        <f t="shared" si="112"/>
        <v>0</v>
      </c>
      <c r="BK227" s="123">
        <v>400000</v>
      </c>
      <c r="BL227" s="45">
        <f t="shared" si="115"/>
        <v>400000</v>
      </c>
      <c r="BM227" s="94">
        <v>42018</v>
      </c>
      <c r="BN227" s="77">
        <f t="shared" si="116"/>
        <v>0</v>
      </c>
      <c r="BO227" s="83">
        <f t="shared" si="117"/>
        <v>0</v>
      </c>
      <c r="BP227" s="120" t="s">
        <v>482</v>
      </c>
      <c r="BQ227" s="120" t="s">
        <v>1970</v>
      </c>
      <c r="BR227" s="46"/>
    </row>
    <row r="228" spans="1:70" s="38" customFormat="1" ht="38.25">
      <c r="A228" s="37">
        <f>SUBTOTAL(3,C$5:$C228)</f>
        <v>224</v>
      </c>
      <c r="B228" s="112"/>
      <c r="C228" s="50" t="s">
        <v>1169</v>
      </c>
      <c r="D228" s="34" t="s">
        <v>9</v>
      </c>
      <c r="E228" s="51" t="s">
        <v>1171</v>
      </c>
      <c r="F228" s="50" t="s">
        <v>1170</v>
      </c>
      <c r="G228" s="50"/>
      <c r="H228" s="50" t="s">
        <v>1172</v>
      </c>
      <c r="I228" s="50" t="s">
        <v>1173</v>
      </c>
      <c r="J228" s="169" t="s">
        <v>1174</v>
      </c>
      <c r="K228" s="331"/>
      <c r="L228" s="169"/>
      <c r="M228" s="46" t="s">
        <v>1977</v>
      </c>
      <c r="N228" s="139"/>
      <c r="O228" s="122"/>
      <c r="P228" s="153">
        <f t="shared" si="123"/>
        <v>0</v>
      </c>
      <c r="Q228" s="75"/>
      <c r="R228" s="75">
        <f t="shared" si="124"/>
        <v>0</v>
      </c>
      <c r="S228" s="127"/>
      <c r="T228" s="45"/>
      <c r="U228" s="127"/>
      <c r="V228" s="77"/>
      <c r="W228" s="81"/>
      <c r="X228" s="73"/>
      <c r="Y228" s="81"/>
      <c r="Z228" s="75"/>
      <c r="AA228" s="82"/>
      <c r="AB228" s="45"/>
      <c r="AC228" s="82"/>
      <c r="AD228" s="77"/>
      <c r="AE228" s="126"/>
      <c r="AF228" s="73">
        <f t="shared" si="102"/>
        <v>0</v>
      </c>
      <c r="AG228" s="126"/>
      <c r="AH228" s="78"/>
      <c r="AI228" s="76"/>
      <c r="AJ228" s="45">
        <f t="shared" si="126"/>
        <v>0</v>
      </c>
      <c r="AK228" s="234"/>
      <c r="AL228" s="76">
        <f t="shared" si="104"/>
        <v>0</v>
      </c>
      <c r="AM228" s="72"/>
      <c r="AN228" s="72"/>
      <c r="AO228" s="79"/>
      <c r="AP228" s="72"/>
      <c r="AQ228" s="76"/>
      <c r="AR228" s="76"/>
      <c r="AS228" s="82"/>
      <c r="AT228" s="76"/>
      <c r="AU228" s="72" t="s">
        <v>65</v>
      </c>
      <c r="AV228" s="72">
        <f t="shared" si="121"/>
        <v>0</v>
      </c>
      <c r="AW228" s="95"/>
      <c r="AX228" s="72"/>
      <c r="AY228" s="76">
        <v>700000</v>
      </c>
      <c r="AZ228" s="76">
        <f t="shared" si="120"/>
        <v>700000</v>
      </c>
      <c r="BA228" s="125">
        <v>41933</v>
      </c>
      <c r="BB228" s="76">
        <f t="shared" si="118"/>
        <v>0</v>
      </c>
      <c r="BC228" s="81">
        <v>700000</v>
      </c>
      <c r="BD228" s="72">
        <f t="shared" si="113"/>
        <v>700000</v>
      </c>
      <c r="BE228" s="129">
        <v>41989</v>
      </c>
      <c r="BF228" s="72">
        <f t="shared" si="114"/>
        <v>0</v>
      </c>
      <c r="BG228" s="76">
        <v>700000</v>
      </c>
      <c r="BH228" s="76">
        <f t="shared" si="111"/>
        <v>700000</v>
      </c>
      <c r="BI228" s="94">
        <v>42024</v>
      </c>
      <c r="BJ228" s="76">
        <f t="shared" si="112"/>
        <v>0</v>
      </c>
      <c r="BK228" s="123">
        <v>700000</v>
      </c>
      <c r="BL228" s="45">
        <f t="shared" si="115"/>
        <v>700000</v>
      </c>
      <c r="BM228" s="94">
        <v>42024</v>
      </c>
      <c r="BN228" s="77">
        <f t="shared" si="116"/>
        <v>0</v>
      </c>
      <c r="BO228" s="83">
        <f t="shared" si="117"/>
        <v>0</v>
      </c>
      <c r="BP228" s="120" t="s">
        <v>519</v>
      </c>
      <c r="BQ228" s="120" t="s">
        <v>1966</v>
      </c>
      <c r="BR228" s="46"/>
    </row>
    <row r="229" spans="1:70" s="38" customFormat="1" ht="25.5">
      <c r="A229" s="37">
        <f>SUBTOTAL(3,C$5:$C229)</f>
        <v>225</v>
      </c>
      <c r="B229" s="112"/>
      <c r="C229" s="50" t="s">
        <v>1175</v>
      </c>
      <c r="D229" s="37" t="s">
        <v>1412</v>
      </c>
      <c r="E229" s="51" t="s">
        <v>1176</v>
      </c>
      <c r="F229" s="50" t="s">
        <v>1177</v>
      </c>
      <c r="G229" s="50"/>
      <c r="H229" s="50" t="s">
        <v>1178</v>
      </c>
      <c r="I229" s="50" t="s">
        <v>1179</v>
      </c>
      <c r="J229" s="169"/>
      <c r="K229" s="331"/>
      <c r="L229" s="169"/>
      <c r="M229" s="46" t="s">
        <v>1976</v>
      </c>
      <c r="N229" s="144"/>
      <c r="O229" s="122"/>
      <c r="P229" s="153">
        <f t="shared" si="123"/>
        <v>0</v>
      </c>
      <c r="Q229" s="75"/>
      <c r="R229" s="75">
        <f t="shared" si="124"/>
        <v>0</v>
      </c>
      <c r="S229" s="127"/>
      <c r="T229" s="45"/>
      <c r="U229" s="127"/>
      <c r="V229" s="77"/>
      <c r="W229" s="126"/>
      <c r="X229" s="73"/>
      <c r="Y229" s="126"/>
      <c r="Z229" s="75"/>
      <c r="AA229" s="127"/>
      <c r="AB229" s="45"/>
      <c r="AC229" s="127"/>
      <c r="AD229" s="77"/>
      <c r="AE229" s="126"/>
      <c r="AF229" s="73">
        <f t="shared" si="102"/>
        <v>0</v>
      </c>
      <c r="AG229" s="126"/>
      <c r="AH229" s="78"/>
      <c r="AI229" s="45"/>
      <c r="AJ229" s="45">
        <f t="shared" si="126"/>
        <v>0</v>
      </c>
      <c r="AK229" s="234"/>
      <c r="AL229" s="76">
        <f t="shared" si="104"/>
        <v>0</v>
      </c>
      <c r="AM229" s="73"/>
      <c r="AN229" s="73"/>
      <c r="AO229" s="124"/>
      <c r="AP229" s="73"/>
      <c r="AQ229" s="45"/>
      <c r="AR229" s="45"/>
      <c r="AS229" s="127"/>
      <c r="AT229" s="45"/>
      <c r="AU229" s="73"/>
      <c r="AV229" s="73">
        <f t="shared" si="121"/>
        <v>0</v>
      </c>
      <c r="AW229" s="95"/>
      <c r="AX229" s="73">
        <f t="shared" ref="AX229:AX275" si="127">+AU229-AV229</f>
        <v>0</v>
      </c>
      <c r="AY229" s="45">
        <v>1000000</v>
      </c>
      <c r="AZ229" s="45">
        <f t="shared" si="120"/>
        <v>1000000</v>
      </c>
      <c r="BA229" s="125">
        <v>42009</v>
      </c>
      <c r="BB229" s="45">
        <f t="shared" si="118"/>
        <v>0</v>
      </c>
      <c r="BC229" s="73">
        <v>1000000</v>
      </c>
      <c r="BD229" s="73">
        <f t="shared" si="113"/>
        <v>1000000</v>
      </c>
      <c r="BE229" s="95">
        <v>42009</v>
      </c>
      <c r="BF229" s="73">
        <f t="shared" si="114"/>
        <v>0</v>
      </c>
      <c r="BG229" s="45">
        <v>1000000</v>
      </c>
      <c r="BH229" s="45">
        <f t="shared" si="111"/>
        <v>1000000</v>
      </c>
      <c r="BI229" s="94">
        <v>42021</v>
      </c>
      <c r="BJ229" s="45">
        <f t="shared" si="112"/>
        <v>0</v>
      </c>
      <c r="BK229" s="123">
        <v>1000000</v>
      </c>
      <c r="BL229" s="45">
        <f t="shared" si="115"/>
        <v>1000000</v>
      </c>
      <c r="BM229" s="94">
        <v>42021</v>
      </c>
      <c r="BN229" s="77">
        <f t="shared" si="116"/>
        <v>0</v>
      </c>
      <c r="BO229" s="83">
        <f t="shared" si="117"/>
        <v>0</v>
      </c>
      <c r="BP229" s="120" t="s">
        <v>483</v>
      </c>
      <c r="BQ229" s="120" t="s">
        <v>1970</v>
      </c>
      <c r="BR229" s="46"/>
    </row>
    <row r="230" spans="1:70" s="38" customFormat="1" ht="25.5">
      <c r="A230" s="37">
        <f>SUBTOTAL(3,C$5:$C230)</f>
        <v>226</v>
      </c>
      <c r="B230" s="112"/>
      <c r="C230" s="61" t="s">
        <v>1180</v>
      </c>
      <c r="D230" s="1" t="s">
        <v>410</v>
      </c>
      <c r="E230" s="62" t="s">
        <v>1181</v>
      </c>
      <c r="F230" s="61" t="s">
        <v>1182</v>
      </c>
      <c r="G230" s="50"/>
      <c r="H230" s="61" t="s">
        <v>1183</v>
      </c>
      <c r="I230" s="61" t="s">
        <v>1184</v>
      </c>
      <c r="J230" s="170"/>
      <c r="K230" s="332"/>
      <c r="L230" s="170"/>
      <c r="M230" s="1"/>
      <c r="N230" s="139"/>
      <c r="O230" s="122"/>
      <c r="P230" s="153">
        <f t="shared" si="123"/>
        <v>0</v>
      </c>
      <c r="Q230" s="75"/>
      <c r="R230" s="75">
        <f t="shared" si="124"/>
        <v>0</v>
      </c>
      <c r="S230" s="127"/>
      <c r="T230" s="45"/>
      <c r="U230" s="127"/>
      <c r="V230" s="77"/>
      <c r="W230" s="81"/>
      <c r="X230" s="73"/>
      <c r="Y230" s="81"/>
      <c r="Z230" s="75"/>
      <c r="AA230" s="82"/>
      <c r="AB230" s="45"/>
      <c r="AC230" s="82"/>
      <c r="AD230" s="77"/>
      <c r="AE230" s="126"/>
      <c r="AF230" s="73">
        <f t="shared" si="102"/>
        <v>0</v>
      </c>
      <c r="AG230" s="126"/>
      <c r="AH230" s="78"/>
      <c r="AI230" s="76"/>
      <c r="AJ230" s="45">
        <f t="shared" si="126"/>
        <v>0</v>
      </c>
      <c r="AK230" s="234"/>
      <c r="AL230" s="76">
        <f t="shared" si="104"/>
        <v>0</v>
      </c>
      <c r="AM230" s="72"/>
      <c r="AN230" s="72"/>
      <c r="AO230" s="79"/>
      <c r="AP230" s="72"/>
      <c r="AQ230" s="76"/>
      <c r="AR230" s="76"/>
      <c r="AS230" s="82"/>
      <c r="AT230" s="76"/>
      <c r="AU230" s="72"/>
      <c r="AV230" s="72">
        <f t="shared" si="121"/>
        <v>0</v>
      </c>
      <c r="AW230" s="95"/>
      <c r="AX230" s="72">
        <f t="shared" si="127"/>
        <v>0</v>
      </c>
      <c r="AY230" s="76">
        <v>250000</v>
      </c>
      <c r="AZ230" s="76">
        <f t="shared" si="120"/>
        <v>250000</v>
      </c>
      <c r="BA230" s="125">
        <v>41965</v>
      </c>
      <c r="BB230" s="76">
        <f t="shared" si="118"/>
        <v>0</v>
      </c>
      <c r="BC230" s="72">
        <v>250000</v>
      </c>
      <c r="BD230" s="72">
        <f t="shared" si="113"/>
        <v>0</v>
      </c>
      <c r="BE230" s="129"/>
      <c r="BF230" s="72">
        <f t="shared" si="114"/>
        <v>250000</v>
      </c>
      <c r="BG230" s="76">
        <v>250000</v>
      </c>
      <c r="BH230" s="76">
        <f t="shared" si="111"/>
        <v>0</v>
      </c>
      <c r="BI230" s="94"/>
      <c r="BJ230" s="76">
        <f t="shared" si="112"/>
        <v>250000</v>
      </c>
      <c r="BK230" s="123">
        <v>250000</v>
      </c>
      <c r="BL230" s="45">
        <f t="shared" si="115"/>
        <v>0</v>
      </c>
      <c r="BM230" s="94"/>
      <c r="BN230" s="77">
        <f t="shared" si="116"/>
        <v>250000</v>
      </c>
      <c r="BO230" s="83">
        <f t="shared" si="117"/>
        <v>750000</v>
      </c>
      <c r="BP230" s="120" t="s">
        <v>482</v>
      </c>
      <c r="BQ230" s="120" t="s">
        <v>1970</v>
      </c>
      <c r="BR230" s="46">
        <f>+BO230*2</f>
        <v>1500000</v>
      </c>
    </row>
    <row r="231" spans="1:70" s="60" customFormat="1" ht="38.25">
      <c r="A231" s="222">
        <f>SUBTOTAL(3,C$5:$C231)</f>
        <v>227</v>
      </c>
      <c r="B231" s="223"/>
      <c r="C231" s="50" t="s">
        <v>1333</v>
      </c>
      <c r="D231" s="36" t="s">
        <v>195</v>
      </c>
      <c r="E231" s="51" t="s">
        <v>1185</v>
      </c>
      <c r="F231" s="50" t="s">
        <v>1186</v>
      </c>
      <c r="G231" s="50"/>
      <c r="H231" s="50" t="s">
        <v>1187</v>
      </c>
      <c r="I231" s="50"/>
      <c r="J231" s="110"/>
      <c r="K231" s="242" t="s">
        <v>1669</v>
      </c>
      <c r="L231" s="12"/>
      <c r="M231" s="41"/>
      <c r="N231" s="139"/>
      <c r="O231" s="122"/>
      <c r="P231" s="153">
        <f t="shared" si="123"/>
        <v>0</v>
      </c>
      <c r="Q231" s="75"/>
      <c r="R231" s="75">
        <f t="shared" si="124"/>
        <v>0</v>
      </c>
      <c r="S231" s="127"/>
      <c r="T231" s="45"/>
      <c r="U231" s="127"/>
      <c r="V231" s="77"/>
      <c r="W231" s="81"/>
      <c r="X231" s="73"/>
      <c r="Y231" s="81"/>
      <c r="Z231" s="75"/>
      <c r="AA231" s="82"/>
      <c r="AB231" s="45"/>
      <c r="AC231" s="82"/>
      <c r="AD231" s="77"/>
      <c r="AE231" s="126"/>
      <c r="AF231" s="73">
        <f t="shared" si="102"/>
        <v>0</v>
      </c>
      <c r="AG231" s="126"/>
      <c r="AH231" s="78"/>
      <c r="AI231" s="76"/>
      <c r="AJ231" s="45">
        <f t="shared" si="126"/>
        <v>0</v>
      </c>
      <c r="AK231" s="234"/>
      <c r="AL231" s="76">
        <f t="shared" si="104"/>
        <v>0</v>
      </c>
      <c r="AM231" s="72"/>
      <c r="AN231" s="72">
        <f>IF(AO231="",0,AM231)</f>
        <v>0</v>
      </c>
      <c r="AO231" s="79"/>
      <c r="AP231" s="72">
        <f>AM231-AN231</f>
        <v>0</v>
      </c>
      <c r="AQ231" s="76"/>
      <c r="AR231" s="76">
        <f t="shared" ref="AR231:AR275" si="128">IF(AS231="",0,AQ231)</f>
        <v>0</v>
      </c>
      <c r="AS231" s="82"/>
      <c r="AT231" s="76">
        <f t="shared" ref="AT231:AT275" si="129">AQ231-AR231</f>
        <v>0</v>
      </c>
      <c r="AU231" s="72"/>
      <c r="AV231" s="72">
        <f t="shared" si="121"/>
        <v>0</v>
      </c>
      <c r="AW231" s="95"/>
      <c r="AX231" s="72">
        <f t="shared" si="127"/>
        <v>0</v>
      </c>
      <c r="AY231" s="76">
        <v>300000</v>
      </c>
      <c r="AZ231" s="76">
        <f t="shared" si="120"/>
        <v>300000</v>
      </c>
      <c r="BA231" s="125">
        <v>42037</v>
      </c>
      <c r="BB231" s="76">
        <f t="shared" si="118"/>
        <v>0</v>
      </c>
      <c r="BC231" s="72">
        <v>300000</v>
      </c>
      <c r="BD231" s="72">
        <f t="shared" si="113"/>
        <v>300000</v>
      </c>
      <c r="BE231" s="129">
        <v>42037</v>
      </c>
      <c r="BF231" s="72">
        <f t="shared" si="114"/>
        <v>0</v>
      </c>
      <c r="BG231" s="76">
        <v>300000</v>
      </c>
      <c r="BH231" s="76">
        <f t="shared" si="111"/>
        <v>300000</v>
      </c>
      <c r="BI231" s="94">
        <v>42037</v>
      </c>
      <c r="BJ231" s="76">
        <f t="shared" si="112"/>
        <v>0</v>
      </c>
      <c r="BK231" s="123">
        <v>300000</v>
      </c>
      <c r="BL231" s="45">
        <f t="shared" si="115"/>
        <v>300000</v>
      </c>
      <c r="BM231" s="94">
        <v>42037</v>
      </c>
      <c r="BN231" s="77">
        <f t="shared" si="116"/>
        <v>0</v>
      </c>
      <c r="BO231" s="83">
        <f t="shared" si="117"/>
        <v>0</v>
      </c>
      <c r="BP231" s="120" t="s">
        <v>1046</v>
      </c>
      <c r="BQ231" s="120" t="s">
        <v>1966</v>
      </c>
      <c r="BR231" s="41"/>
    </row>
    <row r="232" spans="1:70" s="38" customFormat="1" ht="25.5">
      <c r="A232" s="37">
        <f>SUBTOTAL(3,C$5:$C232)</f>
        <v>228</v>
      </c>
      <c r="B232" s="112"/>
      <c r="C232" s="61" t="s">
        <v>1188</v>
      </c>
      <c r="D232" s="1" t="s">
        <v>13</v>
      </c>
      <c r="E232" s="62" t="s">
        <v>1189</v>
      </c>
      <c r="F232" s="61" t="s">
        <v>1190</v>
      </c>
      <c r="G232" s="50"/>
      <c r="H232" s="61" t="s">
        <v>1191</v>
      </c>
      <c r="I232" s="61" t="s">
        <v>1192</v>
      </c>
      <c r="J232" s="170" t="s">
        <v>1193</v>
      </c>
      <c r="K232" s="359" t="s">
        <v>2003</v>
      </c>
      <c r="L232" s="170"/>
      <c r="M232" s="1" t="s">
        <v>1976</v>
      </c>
      <c r="N232" s="139"/>
      <c r="O232" s="122"/>
      <c r="P232" s="153">
        <f t="shared" si="123"/>
        <v>0</v>
      </c>
      <c r="Q232" s="75"/>
      <c r="R232" s="75">
        <f t="shared" si="124"/>
        <v>0</v>
      </c>
      <c r="S232" s="127"/>
      <c r="T232" s="45"/>
      <c r="U232" s="127"/>
      <c r="V232" s="77"/>
      <c r="W232" s="81"/>
      <c r="X232" s="73"/>
      <c r="Y232" s="81"/>
      <c r="Z232" s="75"/>
      <c r="AA232" s="82"/>
      <c r="AB232" s="45"/>
      <c r="AC232" s="82"/>
      <c r="AD232" s="77"/>
      <c r="AE232" s="126"/>
      <c r="AF232" s="73">
        <f t="shared" si="102"/>
        <v>0</v>
      </c>
      <c r="AG232" s="126"/>
      <c r="AH232" s="78"/>
      <c r="AI232" s="76"/>
      <c r="AJ232" s="45">
        <f t="shared" si="126"/>
        <v>0</v>
      </c>
      <c r="AK232" s="234"/>
      <c r="AL232" s="76">
        <f t="shared" si="104"/>
        <v>0</v>
      </c>
      <c r="AM232" s="72"/>
      <c r="AN232" s="72">
        <f>IF(AO232="",0,AM232)</f>
        <v>0</v>
      </c>
      <c r="AO232" s="79"/>
      <c r="AP232" s="72">
        <f>AM232-AN232</f>
        <v>0</v>
      </c>
      <c r="AQ232" s="76"/>
      <c r="AR232" s="76">
        <f t="shared" si="128"/>
        <v>0</v>
      </c>
      <c r="AS232" s="82"/>
      <c r="AT232" s="76">
        <f t="shared" si="129"/>
        <v>0</v>
      </c>
      <c r="AU232" s="72"/>
      <c r="AV232" s="72">
        <f t="shared" si="121"/>
        <v>0</v>
      </c>
      <c r="AW232" s="95"/>
      <c r="AX232" s="72">
        <f t="shared" si="127"/>
        <v>0</v>
      </c>
      <c r="AY232" s="76">
        <v>300000</v>
      </c>
      <c r="AZ232" s="76">
        <f t="shared" si="120"/>
        <v>300000</v>
      </c>
      <c r="BA232" s="125">
        <v>41971</v>
      </c>
      <c r="BB232" s="76">
        <f t="shared" si="118"/>
        <v>0</v>
      </c>
      <c r="BC232" s="72">
        <v>500000</v>
      </c>
      <c r="BD232" s="72">
        <f t="shared" si="113"/>
        <v>500000</v>
      </c>
      <c r="BE232" s="129">
        <v>42044</v>
      </c>
      <c r="BF232" s="72">
        <f t="shared" si="114"/>
        <v>0</v>
      </c>
      <c r="BG232" s="76">
        <v>500000</v>
      </c>
      <c r="BH232" s="76">
        <f t="shared" si="111"/>
        <v>500000</v>
      </c>
      <c r="BI232" s="94">
        <v>42044</v>
      </c>
      <c r="BJ232" s="76">
        <f t="shared" si="112"/>
        <v>0</v>
      </c>
      <c r="BK232" s="123">
        <v>500000</v>
      </c>
      <c r="BL232" s="45">
        <f t="shared" si="115"/>
        <v>500000</v>
      </c>
      <c r="BM232" s="94">
        <v>42044</v>
      </c>
      <c r="BN232" s="77">
        <f t="shared" si="116"/>
        <v>0</v>
      </c>
      <c r="BO232" s="83">
        <f t="shared" si="117"/>
        <v>0</v>
      </c>
      <c r="BP232" s="120" t="s">
        <v>642</v>
      </c>
      <c r="BQ232" s="120" t="s">
        <v>1972</v>
      </c>
      <c r="BR232" s="46"/>
    </row>
    <row r="233" spans="1:70" s="60" customFormat="1" ht="38.25">
      <c r="A233" s="59">
        <f>SUBTOTAL(3,C$5:$C233)</f>
        <v>229</v>
      </c>
      <c r="B233" s="110" t="s">
        <v>1349</v>
      </c>
      <c r="C233" s="64" t="s">
        <v>1194</v>
      </c>
      <c r="D233" s="41" t="s">
        <v>1313</v>
      </c>
      <c r="E233" s="63" t="s">
        <v>1195</v>
      </c>
      <c r="F233" s="64" t="s">
        <v>1196</v>
      </c>
      <c r="G233" s="64"/>
      <c r="H233" s="64" t="s">
        <v>1197</v>
      </c>
      <c r="I233" s="64" t="s">
        <v>1198</v>
      </c>
      <c r="J233" s="110"/>
      <c r="K233" s="314"/>
      <c r="L233" s="110"/>
      <c r="M233" s="41"/>
      <c r="N233" s="140"/>
      <c r="O233" s="141"/>
      <c r="P233" s="153">
        <f t="shared" si="123"/>
        <v>0</v>
      </c>
      <c r="Q233" s="75"/>
      <c r="R233" s="75">
        <f t="shared" si="124"/>
        <v>0</v>
      </c>
      <c r="S233" s="108"/>
      <c r="T233" s="105"/>
      <c r="U233" s="108"/>
      <c r="V233" s="106"/>
      <c r="W233" s="109"/>
      <c r="X233" s="102"/>
      <c r="Y233" s="109"/>
      <c r="Z233" s="104"/>
      <c r="AA233" s="108"/>
      <c r="AB233" s="105"/>
      <c r="AC233" s="108"/>
      <c r="AD233" s="106"/>
      <c r="AE233" s="109"/>
      <c r="AF233" s="73">
        <f t="shared" ref="AF233:AF259" si="130">IF(AG233="",0,AE233)</f>
        <v>0</v>
      </c>
      <c r="AG233" s="109"/>
      <c r="AH233" s="143"/>
      <c r="AI233" s="105"/>
      <c r="AJ233" s="45">
        <f t="shared" si="126"/>
        <v>0</v>
      </c>
      <c r="AK233" s="216"/>
      <c r="AL233" s="105">
        <f t="shared" si="104"/>
        <v>0</v>
      </c>
      <c r="AM233" s="102"/>
      <c r="AN233" s="102">
        <f>IF(AO233="",0,AM233)</f>
        <v>0</v>
      </c>
      <c r="AO233" s="107"/>
      <c r="AP233" s="102">
        <f>AM233-AN233</f>
        <v>0</v>
      </c>
      <c r="AQ233" s="105"/>
      <c r="AR233" s="105">
        <f t="shared" si="128"/>
        <v>0</v>
      </c>
      <c r="AS233" s="108"/>
      <c r="AT233" s="105">
        <f t="shared" si="129"/>
        <v>0</v>
      </c>
      <c r="AU233" s="102"/>
      <c r="AV233" s="102">
        <f t="shared" si="121"/>
        <v>0</v>
      </c>
      <c r="AW233" s="142"/>
      <c r="AX233" s="102">
        <f t="shared" si="127"/>
        <v>0</v>
      </c>
      <c r="AY233" s="105"/>
      <c r="AZ233" s="105">
        <f t="shared" ref="AZ233:AZ275" si="131">IF(BA233="",0,AY233)</f>
        <v>0</v>
      </c>
      <c r="BA233" s="217"/>
      <c r="BB233" s="105">
        <f t="shared" si="118"/>
        <v>0</v>
      </c>
      <c r="BC233" s="102"/>
      <c r="BD233" s="102">
        <f t="shared" si="113"/>
        <v>0</v>
      </c>
      <c r="BE233" s="142"/>
      <c r="BF233" s="102">
        <f t="shared" si="114"/>
        <v>0</v>
      </c>
      <c r="BG233" s="105"/>
      <c r="BH233" s="105">
        <f t="shared" si="111"/>
        <v>0</v>
      </c>
      <c r="BI233" s="94"/>
      <c r="BJ233" s="105">
        <f t="shared" si="112"/>
        <v>0</v>
      </c>
      <c r="BK233" s="187"/>
      <c r="BL233" s="105">
        <f t="shared" si="115"/>
        <v>0</v>
      </c>
      <c r="BM233" s="94"/>
      <c r="BN233" s="106">
        <f t="shared" si="116"/>
        <v>0</v>
      </c>
      <c r="BO233" s="238">
        <f t="shared" si="117"/>
        <v>0</v>
      </c>
      <c r="BP233" s="98" t="s">
        <v>523</v>
      </c>
      <c r="BQ233" s="98"/>
      <c r="BR233" s="41"/>
    </row>
    <row r="234" spans="1:70" s="60" customFormat="1" ht="25.5">
      <c r="A234" s="37">
        <f>SUBTOTAL(3,C$5:$C234)</f>
        <v>230</v>
      </c>
      <c r="B234" s="110" t="s">
        <v>1349</v>
      </c>
      <c r="C234" s="64" t="s">
        <v>1199</v>
      </c>
      <c r="D234" s="1" t="s">
        <v>651</v>
      </c>
      <c r="E234" s="51" t="s">
        <v>1200</v>
      </c>
      <c r="F234" s="50" t="s">
        <v>1201</v>
      </c>
      <c r="G234" s="50"/>
      <c r="H234" s="50" t="s">
        <v>1202</v>
      </c>
      <c r="I234" s="50" t="s">
        <v>1203</v>
      </c>
      <c r="J234" s="110"/>
      <c r="K234" s="314"/>
      <c r="L234" s="110"/>
      <c r="M234" s="41"/>
      <c r="N234" s="139"/>
      <c r="O234" s="122"/>
      <c r="P234" s="153">
        <f t="shared" si="123"/>
        <v>0</v>
      </c>
      <c r="Q234" s="75"/>
      <c r="R234" s="75">
        <f t="shared" si="124"/>
        <v>0</v>
      </c>
      <c r="S234" s="127"/>
      <c r="T234" s="45"/>
      <c r="U234" s="127"/>
      <c r="V234" s="77"/>
      <c r="W234" s="81"/>
      <c r="X234" s="73"/>
      <c r="Y234" s="81"/>
      <c r="Z234" s="75"/>
      <c r="AA234" s="82"/>
      <c r="AB234" s="45"/>
      <c r="AC234" s="82"/>
      <c r="AD234" s="77"/>
      <c r="AE234" s="126"/>
      <c r="AF234" s="73">
        <f t="shared" si="130"/>
        <v>0</v>
      </c>
      <c r="AG234" s="126"/>
      <c r="AH234" s="78"/>
      <c r="AI234" s="76"/>
      <c r="AJ234" s="45">
        <f t="shared" si="126"/>
        <v>0</v>
      </c>
      <c r="AK234" s="234"/>
      <c r="AL234" s="76">
        <f t="shared" si="104"/>
        <v>0</v>
      </c>
      <c r="AM234" s="72"/>
      <c r="AN234" s="72">
        <f>IF(AO234="",0,AM234)</f>
        <v>0</v>
      </c>
      <c r="AO234" s="79"/>
      <c r="AP234" s="72">
        <f>AM234-AN234</f>
        <v>0</v>
      </c>
      <c r="AQ234" s="76"/>
      <c r="AR234" s="76">
        <f t="shared" si="128"/>
        <v>0</v>
      </c>
      <c r="AS234" s="82"/>
      <c r="AT234" s="76">
        <f t="shared" si="129"/>
        <v>0</v>
      </c>
      <c r="AU234" s="72"/>
      <c r="AV234" s="72">
        <f t="shared" si="121"/>
        <v>0</v>
      </c>
      <c r="AW234" s="95"/>
      <c r="AX234" s="72">
        <f t="shared" si="127"/>
        <v>0</v>
      </c>
      <c r="AY234" s="76"/>
      <c r="AZ234" s="76">
        <f t="shared" si="131"/>
        <v>0</v>
      </c>
      <c r="BA234" s="125"/>
      <c r="BB234" s="76">
        <f t="shared" si="118"/>
        <v>0</v>
      </c>
      <c r="BC234" s="72"/>
      <c r="BD234" s="72">
        <f t="shared" si="113"/>
        <v>0</v>
      </c>
      <c r="BE234" s="129"/>
      <c r="BF234" s="72">
        <f t="shared" si="114"/>
        <v>0</v>
      </c>
      <c r="BG234" s="76"/>
      <c r="BH234" s="76">
        <f t="shared" si="111"/>
        <v>0</v>
      </c>
      <c r="BI234" s="94"/>
      <c r="BJ234" s="76">
        <f t="shared" si="112"/>
        <v>0</v>
      </c>
      <c r="BK234" s="123"/>
      <c r="BL234" s="45">
        <f t="shared" si="115"/>
        <v>0</v>
      </c>
      <c r="BM234" s="94"/>
      <c r="BN234" s="77">
        <f t="shared" si="116"/>
        <v>0</v>
      </c>
      <c r="BO234" s="83">
        <f t="shared" si="117"/>
        <v>0</v>
      </c>
      <c r="BP234" s="47" t="s">
        <v>716</v>
      </c>
      <c r="BQ234" s="47"/>
      <c r="BR234" s="41"/>
    </row>
    <row r="235" spans="1:70" s="38" customFormat="1" ht="38.25">
      <c r="A235" s="37">
        <f>SUBTOTAL(3,C$5:$C235)</f>
        <v>231</v>
      </c>
      <c r="B235" s="112"/>
      <c r="C235" s="61" t="s">
        <v>1204</v>
      </c>
      <c r="D235" s="34" t="s">
        <v>9</v>
      </c>
      <c r="E235" s="51" t="s">
        <v>1205</v>
      </c>
      <c r="F235" s="50" t="s">
        <v>1206</v>
      </c>
      <c r="G235" s="50"/>
      <c r="H235" s="50" t="s">
        <v>1207</v>
      </c>
      <c r="I235" s="50" t="s">
        <v>1208</v>
      </c>
      <c r="J235" s="170" t="s">
        <v>1209</v>
      </c>
      <c r="K235" s="547" t="s">
        <v>2662</v>
      </c>
      <c r="L235" s="170"/>
      <c r="M235" s="1" t="s">
        <v>1977</v>
      </c>
      <c r="N235" s="139"/>
      <c r="O235" s="122"/>
      <c r="P235" s="153">
        <f t="shared" ref="P235:P260" si="132">IF(Q235="",0,O235)</f>
        <v>0</v>
      </c>
      <c r="Q235" s="75"/>
      <c r="R235" s="75">
        <f t="shared" ref="R235:R260" si="133">O235-P235</f>
        <v>0</v>
      </c>
      <c r="S235" s="127"/>
      <c r="T235" s="45"/>
      <c r="U235" s="127"/>
      <c r="V235" s="77"/>
      <c r="W235" s="81"/>
      <c r="X235" s="73"/>
      <c r="Y235" s="81"/>
      <c r="Z235" s="75"/>
      <c r="AA235" s="82"/>
      <c r="AB235" s="45"/>
      <c r="AC235" s="82"/>
      <c r="AD235" s="77"/>
      <c r="AE235" s="126"/>
      <c r="AF235" s="73">
        <f t="shared" si="130"/>
        <v>0</v>
      </c>
      <c r="AG235" s="126"/>
      <c r="AH235" s="78"/>
      <c r="AI235" s="76"/>
      <c r="AJ235" s="45">
        <f t="shared" si="126"/>
        <v>0</v>
      </c>
      <c r="AK235" s="234"/>
      <c r="AL235" s="76">
        <f t="shared" ref="AL235:AL287" si="134">AI235-AJ235</f>
        <v>0</v>
      </c>
      <c r="AM235" s="72"/>
      <c r="AN235" s="72">
        <f t="shared" ref="AN235:AN287" si="135">IF(AO235="",0,AM235)</f>
        <v>0</v>
      </c>
      <c r="AO235" s="79"/>
      <c r="AP235" s="72">
        <f t="shared" ref="AP235:AP287" si="136">AM235-AN235</f>
        <v>0</v>
      </c>
      <c r="AQ235" s="76"/>
      <c r="AR235" s="76">
        <f t="shared" si="128"/>
        <v>0</v>
      </c>
      <c r="AS235" s="82"/>
      <c r="AT235" s="76">
        <f t="shared" si="129"/>
        <v>0</v>
      </c>
      <c r="AU235" s="72"/>
      <c r="AV235" s="72">
        <f t="shared" si="121"/>
        <v>0</v>
      </c>
      <c r="AW235" s="95"/>
      <c r="AX235" s="72">
        <f t="shared" si="127"/>
        <v>0</v>
      </c>
      <c r="AY235" s="76">
        <v>350000</v>
      </c>
      <c r="AZ235" s="76">
        <f t="shared" si="131"/>
        <v>350000</v>
      </c>
      <c r="BA235" s="125">
        <v>42139</v>
      </c>
      <c r="BB235" s="76">
        <f t="shared" si="118"/>
        <v>0</v>
      </c>
      <c r="BC235" s="72">
        <v>800000</v>
      </c>
      <c r="BD235" s="72">
        <f t="shared" si="113"/>
        <v>800000</v>
      </c>
      <c r="BE235" s="129">
        <v>42139</v>
      </c>
      <c r="BF235" s="72">
        <f t="shared" si="114"/>
        <v>0</v>
      </c>
      <c r="BG235" s="76">
        <v>1200000</v>
      </c>
      <c r="BH235" s="76">
        <f t="shared" si="111"/>
        <v>1200000</v>
      </c>
      <c r="BI235" s="94">
        <v>42139</v>
      </c>
      <c r="BJ235" s="76">
        <f t="shared" si="112"/>
        <v>0</v>
      </c>
      <c r="BK235" s="123">
        <v>780000</v>
      </c>
      <c r="BL235" s="45">
        <f t="shared" si="115"/>
        <v>780000</v>
      </c>
      <c r="BM235" s="94">
        <v>42139</v>
      </c>
      <c r="BN235" s="77">
        <f t="shared" si="116"/>
        <v>0</v>
      </c>
      <c r="BO235" s="83">
        <f t="shared" si="117"/>
        <v>0</v>
      </c>
      <c r="BP235" s="120" t="s">
        <v>642</v>
      </c>
      <c r="BQ235" s="120" t="s">
        <v>1966</v>
      </c>
      <c r="BR235" s="46" t="s">
        <v>1779</v>
      </c>
    </row>
    <row r="236" spans="1:70" s="60" customFormat="1" ht="25.5">
      <c r="A236" s="274">
        <f>SUBTOTAL(3,C$5:$C236)</f>
        <v>232</v>
      </c>
      <c r="B236" s="276" t="s">
        <v>2649</v>
      </c>
      <c r="C236" s="276" t="s">
        <v>1210</v>
      </c>
      <c r="D236" s="139" t="s">
        <v>410</v>
      </c>
      <c r="E236" s="277" t="s">
        <v>1211</v>
      </c>
      <c r="F236" s="276" t="s">
        <v>1212</v>
      </c>
      <c r="G236" s="276"/>
      <c r="H236" s="276" t="s">
        <v>1213</v>
      </c>
      <c r="I236" s="276" t="s">
        <v>1214</v>
      </c>
      <c r="J236" s="278" t="s">
        <v>1215</v>
      </c>
      <c r="K236" s="343"/>
      <c r="L236" s="278"/>
      <c r="M236" s="139" t="s">
        <v>1977</v>
      </c>
      <c r="N236" s="140"/>
      <c r="O236" s="279"/>
      <c r="P236" s="528">
        <f t="shared" si="132"/>
        <v>0</v>
      </c>
      <c r="Q236" s="389"/>
      <c r="R236" s="389">
        <f t="shared" si="133"/>
        <v>0</v>
      </c>
      <c r="S236" s="140"/>
      <c r="T236" s="101"/>
      <c r="U236" s="140"/>
      <c r="V236" s="280"/>
      <c r="W236" s="140"/>
      <c r="X236" s="101"/>
      <c r="Y236" s="140"/>
      <c r="Z236" s="280"/>
      <c r="AA236" s="140"/>
      <c r="AB236" s="101"/>
      <c r="AC236" s="140"/>
      <c r="AD236" s="280"/>
      <c r="AE236" s="140"/>
      <c r="AF236" s="119">
        <f t="shared" si="130"/>
        <v>0</v>
      </c>
      <c r="AG236" s="140"/>
      <c r="AH236" s="281"/>
      <c r="AI236" s="101"/>
      <c r="AJ236" s="119">
        <f t="shared" si="126"/>
        <v>0</v>
      </c>
      <c r="AK236" s="282"/>
      <c r="AL236" s="101">
        <f t="shared" si="134"/>
        <v>0</v>
      </c>
      <c r="AM236" s="101"/>
      <c r="AN236" s="101">
        <f t="shared" si="135"/>
        <v>0</v>
      </c>
      <c r="AO236" s="282"/>
      <c r="AP236" s="101">
        <f t="shared" si="136"/>
        <v>0</v>
      </c>
      <c r="AQ236" s="101"/>
      <c r="AR236" s="101">
        <f t="shared" si="128"/>
        <v>0</v>
      </c>
      <c r="AS236" s="140"/>
      <c r="AT236" s="101">
        <f t="shared" si="129"/>
        <v>0</v>
      </c>
      <c r="AU236" s="101"/>
      <c r="AV236" s="101">
        <f t="shared" si="121"/>
        <v>0</v>
      </c>
      <c r="AW236" s="283"/>
      <c r="AX236" s="101">
        <f t="shared" si="127"/>
        <v>0</v>
      </c>
      <c r="AY236" s="101">
        <v>700000</v>
      </c>
      <c r="AZ236" s="101">
        <f t="shared" si="131"/>
        <v>0</v>
      </c>
      <c r="BA236" s="283"/>
      <c r="BB236" s="101">
        <f t="shared" si="118"/>
        <v>700000</v>
      </c>
      <c r="BC236" s="101">
        <v>700000</v>
      </c>
      <c r="BD236" s="101">
        <f t="shared" si="113"/>
        <v>0</v>
      </c>
      <c r="BE236" s="283"/>
      <c r="BF236" s="101">
        <f t="shared" si="114"/>
        <v>700000</v>
      </c>
      <c r="BG236" s="101">
        <v>700000</v>
      </c>
      <c r="BH236" s="101">
        <f t="shared" si="111"/>
        <v>0</v>
      </c>
      <c r="BI236" s="387"/>
      <c r="BJ236" s="101">
        <f t="shared" si="112"/>
        <v>700000</v>
      </c>
      <c r="BK236" s="279"/>
      <c r="BL236" s="101">
        <f t="shared" si="115"/>
        <v>0</v>
      </c>
      <c r="BM236" s="387"/>
      <c r="BN236" s="280">
        <f t="shared" si="116"/>
        <v>0</v>
      </c>
      <c r="BO236" s="280">
        <f t="shared" si="117"/>
        <v>2100000</v>
      </c>
      <c r="BP236" s="276" t="s">
        <v>642</v>
      </c>
      <c r="BQ236" s="276"/>
      <c r="BR236" s="140" t="s">
        <v>2844</v>
      </c>
    </row>
    <row r="237" spans="1:70" s="60" customFormat="1" ht="51">
      <c r="A237" s="59">
        <f>SUBTOTAL(3,C$5:$C237)</f>
        <v>233</v>
      </c>
      <c r="B237" s="110" t="s">
        <v>1349</v>
      </c>
      <c r="C237" s="64" t="s">
        <v>1216</v>
      </c>
      <c r="D237" s="34" t="s">
        <v>9</v>
      </c>
      <c r="E237" s="63" t="s">
        <v>1218</v>
      </c>
      <c r="F237" s="64" t="s">
        <v>1217</v>
      </c>
      <c r="G237" s="50"/>
      <c r="H237" s="64" t="s">
        <v>1219</v>
      </c>
      <c r="I237" s="64" t="s">
        <v>1220</v>
      </c>
      <c r="J237" s="173" t="s">
        <v>1221</v>
      </c>
      <c r="K237" s="334"/>
      <c r="L237" s="173"/>
      <c r="M237" s="41"/>
      <c r="N237" s="140"/>
      <c r="O237" s="141"/>
      <c r="P237" s="153">
        <f t="shared" si="132"/>
        <v>0</v>
      </c>
      <c r="Q237" s="75"/>
      <c r="R237" s="75">
        <f t="shared" si="133"/>
        <v>0</v>
      </c>
      <c r="S237" s="108"/>
      <c r="T237" s="105"/>
      <c r="U237" s="108"/>
      <c r="V237" s="106"/>
      <c r="W237" s="109"/>
      <c r="X237" s="102"/>
      <c r="Y237" s="109"/>
      <c r="Z237" s="104"/>
      <c r="AA237" s="108"/>
      <c r="AB237" s="105"/>
      <c r="AC237" s="108"/>
      <c r="AD237" s="106"/>
      <c r="AE237" s="109"/>
      <c r="AF237" s="73">
        <f t="shared" si="130"/>
        <v>0</v>
      </c>
      <c r="AG237" s="109"/>
      <c r="AH237" s="143"/>
      <c r="AI237" s="105"/>
      <c r="AJ237" s="45">
        <f t="shared" si="126"/>
        <v>0</v>
      </c>
      <c r="AK237" s="216"/>
      <c r="AL237" s="105">
        <f t="shared" si="134"/>
        <v>0</v>
      </c>
      <c r="AM237" s="102"/>
      <c r="AN237" s="102">
        <f t="shared" si="135"/>
        <v>0</v>
      </c>
      <c r="AO237" s="107"/>
      <c r="AP237" s="102">
        <f t="shared" si="136"/>
        <v>0</v>
      </c>
      <c r="AQ237" s="105"/>
      <c r="AR237" s="105">
        <f t="shared" si="128"/>
        <v>0</v>
      </c>
      <c r="AS237" s="108"/>
      <c r="AT237" s="105">
        <f t="shared" si="129"/>
        <v>0</v>
      </c>
      <c r="AU237" s="102"/>
      <c r="AV237" s="102">
        <f t="shared" si="121"/>
        <v>0</v>
      </c>
      <c r="AW237" s="142"/>
      <c r="AX237" s="102">
        <f t="shared" si="127"/>
        <v>0</v>
      </c>
      <c r="AY237" s="105"/>
      <c r="AZ237" s="105">
        <f t="shared" si="131"/>
        <v>0</v>
      </c>
      <c r="BA237" s="217"/>
      <c r="BB237" s="105">
        <f t="shared" si="118"/>
        <v>0</v>
      </c>
      <c r="BC237" s="102"/>
      <c r="BD237" s="102">
        <f t="shared" si="113"/>
        <v>0</v>
      </c>
      <c r="BE237" s="142"/>
      <c r="BF237" s="102">
        <f t="shared" si="114"/>
        <v>0</v>
      </c>
      <c r="BG237" s="105"/>
      <c r="BH237" s="105">
        <f t="shared" si="111"/>
        <v>0</v>
      </c>
      <c r="BI237" s="94"/>
      <c r="BJ237" s="105">
        <f t="shared" si="112"/>
        <v>0</v>
      </c>
      <c r="BK237" s="187"/>
      <c r="BL237" s="105">
        <f t="shared" si="115"/>
        <v>0</v>
      </c>
      <c r="BM237" s="94"/>
      <c r="BN237" s="106">
        <f t="shared" si="116"/>
        <v>0</v>
      </c>
      <c r="BO237" s="238">
        <f t="shared" si="117"/>
        <v>0</v>
      </c>
      <c r="BP237" s="98" t="s">
        <v>1336</v>
      </c>
      <c r="BQ237" s="98"/>
      <c r="BR237" s="41"/>
    </row>
    <row r="238" spans="1:70" s="60" customFormat="1" ht="25.5">
      <c r="A238" s="59">
        <f>SUBTOTAL(3,C$5:$C238)</f>
        <v>234</v>
      </c>
      <c r="B238" s="110" t="s">
        <v>1349</v>
      </c>
      <c r="C238" s="64" t="s">
        <v>1222</v>
      </c>
      <c r="D238" s="36" t="s">
        <v>293</v>
      </c>
      <c r="E238" s="63" t="s">
        <v>1223</v>
      </c>
      <c r="F238" s="64" t="s">
        <v>1224</v>
      </c>
      <c r="G238" s="64"/>
      <c r="H238" s="64" t="s">
        <v>1225</v>
      </c>
      <c r="I238" s="64" t="s">
        <v>1226</v>
      </c>
      <c r="J238" s="110"/>
      <c r="K238" s="314"/>
      <c r="L238" s="110"/>
      <c r="M238" s="41"/>
      <c r="N238" s="140"/>
      <c r="O238" s="141"/>
      <c r="P238" s="153">
        <f t="shared" si="132"/>
        <v>0</v>
      </c>
      <c r="Q238" s="75"/>
      <c r="R238" s="75">
        <f t="shared" si="133"/>
        <v>0</v>
      </c>
      <c r="S238" s="108"/>
      <c r="T238" s="105"/>
      <c r="U238" s="108"/>
      <c r="V238" s="106"/>
      <c r="W238" s="109"/>
      <c r="X238" s="102"/>
      <c r="Y238" s="109"/>
      <c r="Z238" s="104"/>
      <c r="AA238" s="108"/>
      <c r="AB238" s="105"/>
      <c r="AC238" s="108"/>
      <c r="AD238" s="106"/>
      <c r="AE238" s="109"/>
      <c r="AF238" s="73">
        <f t="shared" si="130"/>
        <v>0</v>
      </c>
      <c r="AG238" s="109"/>
      <c r="AH238" s="143"/>
      <c r="AI238" s="105"/>
      <c r="AJ238" s="45">
        <f t="shared" si="126"/>
        <v>0</v>
      </c>
      <c r="AK238" s="216"/>
      <c r="AL238" s="105">
        <f t="shared" si="134"/>
        <v>0</v>
      </c>
      <c r="AM238" s="102"/>
      <c r="AN238" s="102">
        <f t="shared" si="135"/>
        <v>0</v>
      </c>
      <c r="AO238" s="107"/>
      <c r="AP238" s="102">
        <f t="shared" si="136"/>
        <v>0</v>
      </c>
      <c r="AQ238" s="105"/>
      <c r="AR238" s="105">
        <f t="shared" si="128"/>
        <v>0</v>
      </c>
      <c r="AS238" s="108"/>
      <c r="AT238" s="105">
        <f t="shared" si="129"/>
        <v>0</v>
      </c>
      <c r="AU238" s="102"/>
      <c r="AV238" s="102">
        <f t="shared" si="121"/>
        <v>0</v>
      </c>
      <c r="AW238" s="142"/>
      <c r="AX238" s="102">
        <f t="shared" si="127"/>
        <v>0</v>
      </c>
      <c r="AY238" s="105"/>
      <c r="AZ238" s="105">
        <f t="shared" si="131"/>
        <v>0</v>
      </c>
      <c r="BA238" s="217"/>
      <c r="BB238" s="105">
        <f t="shared" si="118"/>
        <v>0</v>
      </c>
      <c r="BC238" s="102"/>
      <c r="BD238" s="102">
        <f t="shared" si="113"/>
        <v>0</v>
      </c>
      <c r="BE238" s="142"/>
      <c r="BF238" s="102">
        <f t="shared" si="114"/>
        <v>0</v>
      </c>
      <c r="BG238" s="105"/>
      <c r="BH238" s="105">
        <f t="shared" si="111"/>
        <v>0</v>
      </c>
      <c r="BI238" s="94"/>
      <c r="BJ238" s="105">
        <f t="shared" si="112"/>
        <v>0</v>
      </c>
      <c r="BK238" s="187"/>
      <c r="BL238" s="105">
        <f t="shared" si="115"/>
        <v>0</v>
      </c>
      <c r="BM238" s="94"/>
      <c r="BN238" s="106">
        <f t="shared" si="116"/>
        <v>0</v>
      </c>
      <c r="BO238" s="238">
        <f t="shared" si="117"/>
        <v>0</v>
      </c>
      <c r="BP238" s="98" t="s">
        <v>530</v>
      </c>
      <c r="BQ238" s="98"/>
      <c r="BR238" s="41"/>
    </row>
    <row r="239" spans="1:70" s="60" customFormat="1" ht="25.5">
      <c r="A239" s="59">
        <f>SUBTOTAL(3,C$5:$C239)</f>
        <v>235</v>
      </c>
      <c r="B239" s="110" t="s">
        <v>1964</v>
      </c>
      <c r="C239" s="64" t="s">
        <v>1227</v>
      </c>
      <c r="D239" s="39" t="s">
        <v>1367</v>
      </c>
      <c r="E239" s="63" t="s">
        <v>1229</v>
      </c>
      <c r="F239" s="64" t="s">
        <v>1228</v>
      </c>
      <c r="G239" s="50"/>
      <c r="H239" s="64" t="s">
        <v>1230</v>
      </c>
      <c r="I239" s="110"/>
      <c r="J239" s="110"/>
      <c r="K239" s="314"/>
      <c r="L239" s="110"/>
      <c r="M239" s="41"/>
      <c r="N239" s="140"/>
      <c r="O239" s="141"/>
      <c r="P239" s="153">
        <f t="shared" si="132"/>
        <v>0</v>
      </c>
      <c r="Q239" s="75"/>
      <c r="R239" s="75">
        <f t="shared" si="133"/>
        <v>0</v>
      </c>
      <c r="S239" s="108"/>
      <c r="T239" s="105"/>
      <c r="U239" s="108"/>
      <c r="V239" s="106"/>
      <c r="W239" s="109"/>
      <c r="X239" s="102"/>
      <c r="Y239" s="109"/>
      <c r="Z239" s="104"/>
      <c r="AA239" s="108"/>
      <c r="AB239" s="105"/>
      <c r="AC239" s="108"/>
      <c r="AD239" s="106"/>
      <c r="AE239" s="109"/>
      <c r="AF239" s="102">
        <f t="shared" si="130"/>
        <v>0</v>
      </c>
      <c r="AG239" s="109"/>
      <c r="AH239" s="143"/>
      <c r="AI239" s="105"/>
      <c r="AJ239" s="45">
        <f t="shared" si="126"/>
        <v>0</v>
      </c>
      <c r="AK239" s="216"/>
      <c r="AL239" s="105">
        <f t="shared" si="134"/>
        <v>0</v>
      </c>
      <c r="AM239" s="102"/>
      <c r="AN239" s="102">
        <f t="shared" si="135"/>
        <v>0</v>
      </c>
      <c r="AO239" s="107"/>
      <c r="AP239" s="102">
        <f t="shared" si="136"/>
        <v>0</v>
      </c>
      <c r="AQ239" s="105"/>
      <c r="AR239" s="105">
        <f t="shared" si="128"/>
        <v>0</v>
      </c>
      <c r="AS239" s="108"/>
      <c r="AT239" s="105">
        <f t="shared" si="129"/>
        <v>0</v>
      </c>
      <c r="AU239" s="102"/>
      <c r="AV239" s="102">
        <f t="shared" si="121"/>
        <v>0</v>
      </c>
      <c r="AW239" s="142"/>
      <c r="AX239" s="102">
        <f t="shared" si="127"/>
        <v>0</v>
      </c>
      <c r="AY239" s="105"/>
      <c r="AZ239" s="105">
        <f t="shared" si="131"/>
        <v>0</v>
      </c>
      <c r="BA239" s="217"/>
      <c r="BB239" s="105">
        <f t="shared" si="118"/>
        <v>0</v>
      </c>
      <c r="BC239" s="102"/>
      <c r="BD239" s="102">
        <f t="shared" si="113"/>
        <v>0</v>
      </c>
      <c r="BE239" s="142"/>
      <c r="BF239" s="102">
        <f t="shared" si="114"/>
        <v>0</v>
      </c>
      <c r="BG239" s="105"/>
      <c r="BH239" s="105">
        <f t="shared" si="111"/>
        <v>0</v>
      </c>
      <c r="BI239" s="94"/>
      <c r="BJ239" s="105">
        <f t="shared" si="112"/>
        <v>0</v>
      </c>
      <c r="BK239" s="187"/>
      <c r="BL239" s="105">
        <f t="shared" si="115"/>
        <v>0</v>
      </c>
      <c r="BM239" s="94"/>
      <c r="BN239" s="106">
        <f t="shared" si="116"/>
        <v>0</v>
      </c>
      <c r="BO239" s="238">
        <f t="shared" si="117"/>
        <v>0</v>
      </c>
      <c r="BP239" s="49" t="s">
        <v>716</v>
      </c>
      <c r="BQ239" s="49"/>
      <c r="BR239" s="41"/>
    </row>
    <row r="240" spans="1:70" s="60" customFormat="1" ht="25.5">
      <c r="A240" s="59">
        <f>SUBTOTAL(3,C$5:$C240)</f>
        <v>236</v>
      </c>
      <c r="B240" s="110" t="s">
        <v>1964</v>
      </c>
      <c r="C240" s="64" t="s">
        <v>1231</v>
      </c>
      <c r="D240" s="39" t="s">
        <v>1367</v>
      </c>
      <c r="E240" s="63" t="s">
        <v>1232</v>
      </c>
      <c r="F240" s="64" t="s">
        <v>1233</v>
      </c>
      <c r="G240" s="50"/>
      <c r="H240" s="64" t="s">
        <v>1234</v>
      </c>
      <c r="I240" s="110"/>
      <c r="J240" s="110"/>
      <c r="K240" s="314"/>
      <c r="L240" s="110"/>
      <c r="M240" s="41"/>
      <c r="N240" s="140"/>
      <c r="O240" s="141"/>
      <c r="P240" s="153">
        <f t="shared" si="132"/>
        <v>0</v>
      </c>
      <c r="Q240" s="75"/>
      <c r="R240" s="75">
        <f t="shared" si="133"/>
        <v>0</v>
      </c>
      <c r="S240" s="108"/>
      <c r="T240" s="105"/>
      <c r="U240" s="108"/>
      <c r="V240" s="106"/>
      <c r="W240" s="109"/>
      <c r="X240" s="102"/>
      <c r="Y240" s="109"/>
      <c r="Z240" s="104"/>
      <c r="AA240" s="108"/>
      <c r="AB240" s="105"/>
      <c r="AC240" s="108"/>
      <c r="AD240" s="106"/>
      <c r="AE240" s="109"/>
      <c r="AF240" s="102">
        <f t="shared" si="130"/>
        <v>0</v>
      </c>
      <c r="AG240" s="109"/>
      <c r="AH240" s="143"/>
      <c r="AI240" s="105"/>
      <c r="AJ240" s="45">
        <f t="shared" si="126"/>
        <v>0</v>
      </c>
      <c r="AK240" s="216"/>
      <c r="AL240" s="105">
        <f t="shared" si="134"/>
        <v>0</v>
      </c>
      <c r="AM240" s="102"/>
      <c r="AN240" s="102">
        <f t="shared" si="135"/>
        <v>0</v>
      </c>
      <c r="AO240" s="107"/>
      <c r="AP240" s="102">
        <f t="shared" si="136"/>
        <v>0</v>
      </c>
      <c r="AQ240" s="105"/>
      <c r="AR240" s="105">
        <f t="shared" si="128"/>
        <v>0</v>
      </c>
      <c r="AS240" s="108"/>
      <c r="AT240" s="105">
        <f t="shared" si="129"/>
        <v>0</v>
      </c>
      <c r="AU240" s="102"/>
      <c r="AV240" s="102">
        <f t="shared" si="121"/>
        <v>0</v>
      </c>
      <c r="AW240" s="142"/>
      <c r="AX240" s="102">
        <f t="shared" si="127"/>
        <v>0</v>
      </c>
      <c r="AY240" s="105"/>
      <c r="AZ240" s="105">
        <f t="shared" si="131"/>
        <v>0</v>
      </c>
      <c r="BA240" s="217"/>
      <c r="BB240" s="105">
        <f t="shared" si="118"/>
        <v>0</v>
      </c>
      <c r="BC240" s="102"/>
      <c r="BD240" s="102">
        <f t="shared" si="113"/>
        <v>0</v>
      </c>
      <c r="BE240" s="142"/>
      <c r="BF240" s="102">
        <f t="shared" si="114"/>
        <v>0</v>
      </c>
      <c r="BG240" s="105"/>
      <c r="BH240" s="105">
        <f t="shared" si="111"/>
        <v>0</v>
      </c>
      <c r="BI240" s="94"/>
      <c r="BJ240" s="105">
        <f t="shared" si="112"/>
        <v>0</v>
      </c>
      <c r="BK240" s="187"/>
      <c r="BL240" s="105">
        <f t="shared" si="115"/>
        <v>0</v>
      </c>
      <c r="BM240" s="94"/>
      <c r="BN240" s="106">
        <f t="shared" si="116"/>
        <v>0</v>
      </c>
      <c r="BO240" s="238">
        <f t="shared" si="117"/>
        <v>0</v>
      </c>
      <c r="BP240" s="49" t="s">
        <v>716</v>
      </c>
      <c r="BQ240" s="49"/>
      <c r="BR240" s="41"/>
    </row>
    <row r="241" spans="1:70" s="60" customFormat="1" ht="25.5">
      <c r="A241" s="59">
        <f>SUBTOTAL(3,C$5:$C241)</f>
        <v>237</v>
      </c>
      <c r="B241" s="110" t="s">
        <v>1349</v>
      </c>
      <c r="C241" s="64" t="s">
        <v>1235</v>
      </c>
      <c r="D241" s="46" t="s">
        <v>1161</v>
      </c>
      <c r="E241" s="63" t="s">
        <v>1237</v>
      </c>
      <c r="F241" s="64" t="s">
        <v>1236</v>
      </c>
      <c r="G241" s="50"/>
      <c r="H241" s="64" t="s">
        <v>1238</v>
      </c>
      <c r="I241" s="64" t="s">
        <v>1239</v>
      </c>
      <c r="J241" s="110" t="s">
        <v>1240</v>
      </c>
      <c r="K241" s="314"/>
      <c r="L241" s="110"/>
      <c r="M241" s="41"/>
      <c r="N241" s="140"/>
      <c r="O241" s="141"/>
      <c r="P241" s="153">
        <f t="shared" si="132"/>
        <v>0</v>
      </c>
      <c r="Q241" s="75"/>
      <c r="R241" s="75">
        <f t="shared" si="133"/>
        <v>0</v>
      </c>
      <c r="S241" s="108"/>
      <c r="T241" s="105"/>
      <c r="U241" s="108"/>
      <c r="V241" s="106"/>
      <c r="W241" s="109"/>
      <c r="X241" s="102"/>
      <c r="Y241" s="109"/>
      <c r="Z241" s="104"/>
      <c r="AA241" s="108"/>
      <c r="AB241" s="105"/>
      <c r="AC241" s="108"/>
      <c r="AD241" s="106"/>
      <c r="AE241" s="109"/>
      <c r="AF241" s="73">
        <f t="shared" si="130"/>
        <v>0</v>
      </c>
      <c r="AG241" s="109"/>
      <c r="AH241" s="143"/>
      <c r="AI241" s="105"/>
      <c r="AJ241" s="45">
        <f t="shared" si="126"/>
        <v>0</v>
      </c>
      <c r="AK241" s="216"/>
      <c r="AL241" s="105">
        <f t="shared" si="134"/>
        <v>0</v>
      </c>
      <c r="AM241" s="102"/>
      <c r="AN241" s="102">
        <f t="shared" si="135"/>
        <v>0</v>
      </c>
      <c r="AO241" s="107"/>
      <c r="AP241" s="102">
        <f t="shared" si="136"/>
        <v>0</v>
      </c>
      <c r="AQ241" s="105"/>
      <c r="AR241" s="105">
        <f t="shared" si="128"/>
        <v>0</v>
      </c>
      <c r="AS241" s="108"/>
      <c r="AT241" s="105">
        <f t="shared" si="129"/>
        <v>0</v>
      </c>
      <c r="AU241" s="102"/>
      <c r="AV241" s="102">
        <f t="shared" si="121"/>
        <v>0</v>
      </c>
      <c r="AW241" s="142"/>
      <c r="AX241" s="102">
        <f t="shared" si="127"/>
        <v>0</v>
      </c>
      <c r="AY241" s="105"/>
      <c r="AZ241" s="105">
        <f t="shared" si="131"/>
        <v>0</v>
      </c>
      <c r="BA241" s="217"/>
      <c r="BB241" s="105">
        <f t="shared" si="118"/>
        <v>0</v>
      </c>
      <c r="BC241" s="102"/>
      <c r="BD241" s="102">
        <f t="shared" si="113"/>
        <v>0</v>
      </c>
      <c r="BE241" s="142"/>
      <c r="BF241" s="102">
        <f t="shared" si="114"/>
        <v>0</v>
      </c>
      <c r="BG241" s="105"/>
      <c r="BH241" s="105">
        <f t="shared" si="111"/>
        <v>0</v>
      </c>
      <c r="BI241" s="94"/>
      <c r="BJ241" s="105">
        <f t="shared" si="112"/>
        <v>0</v>
      </c>
      <c r="BK241" s="187"/>
      <c r="BL241" s="105">
        <f t="shared" si="115"/>
        <v>0</v>
      </c>
      <c r="BM241" s="94"/>
      <c r="BN241" s="106">
        <f t="shared" si="116"/>
        <v>0</v>
      </c>
      <c r="BO241" s="238">
        <f t="shared" si="117"/>
        <v>0</v>
      </c>
      <c r="BP241" s="98" t="s">
        <v>582</v>
      </c>
      <c r="BQ241" s="98"/>
      <c r="BR241" s="41"/>
    </row>
    <row r="242" spans="1:70" s="60" customFormat="1" ht="25.5">
      <c r="A242" s="274">
        <f>SUBTOTAL(3,C$5:$C242)</f>
        <v>238</v>
      </c>
      <c r="B242" s="276" t="s">
        <v>2649</v>
      </c>
      <c r="C242" s="276" t="s">
        <v>1241</v>
      </c>
      <c r="D242" s="276" t="s">
        <v>195</v>
      </c>
      <c r="E242" s="277" t="s">
        <v>1242</v>
      </c>
      <c r="F242" s="276" t="s">
        <v>1243</v>
      </c>
      <c r="G242" s="276"/>
      <c r="H242" s="276" t="s">
        <v>1244</v>
      </c>
      <c r="I242" s="276" t="s">
        <v>1245</v>
      </c>
      <c r="J242" s="278" t="s">
        <v>1246</v>
      </c>
      <c r="K242" s="343"/>
      <c r="L242" s="278"/>
      <c r="M242" s="140"/>
      <c r="N242" s="140"/>
      <c r="O242" s="279"/>
      <c r="P242" s="528">
        <f t="shared" si="132"/>
        <v>0</v>
      </c>
      <c r="Q242" s="389"/>
      <c r="R242" s="389">
        <f t="shared" si="133"/>
        <v>0</v>
      </c>
      <c r="S242" s="140"/>
      <c r="T242" s="101"/>
      <c r="U242" s="140"/>
      <c r="V242" s="280"/>
      <c r="W242" s="140"/>
      <c r="X242" s="101"/>
      <c r="Y242" s="140"/>
      <c r="Z242" s="280"/>
      <c r="AA242" s="140"/>
      <c r="AB242" s="101"/>
      <c r="AC242" s="140"/>
      <c r="AD242" s="280"/>
      <c r="AE242" s="140"/>
      <c r="AF242" s="101">
        <f t="shared" si="130"/>
        <v>0</v>
      </c>
      <c r="AG242" s="140"/>
      <c r="AH242" s="281"/>
      <c r="AI242" s="101"/>
      <c r="AJ242" s="119">
        <f t="shared" si="126"/>
        <v>0</v>
      </c>
      <c r="AK242" s="282"/>
      <c r="AL242" s="101">
        <f t="shared" si="134"/>
        <v>0</v>
      </c>
      <c r="AM242" s="101"/>
      <c r="AN242" s="101">
        <f t="shared" si="135"/>
        <v>0</v>
      </c>
      <c r="AO242" s="282"/>
      <c r="AP242" s="101">
        <f t="shared" si="136"/>
        <v>0</v>
      </c>
      <c r="AQ242" s="101"/>
      <c r="AR242" s="101">
        <f t="shared" si="128"/>
        <v>0</v>
      </c>
      <c r="AS242" s="140"/>
      <c r="AT242" s="101">
        <f t="shared" si="129"/>
        <v>0</v>
      </c>
      <c r="AU242" s="101"/>
      <c r="AV242" s="101">
        <f t="shared" si="121"/>
        <v>0</v>
      </c>
      <c r="AW242" s="283"/>
      <c r="AX242" s="101">
        <f t="shared" si="127"/>
        <v>0</v>
      </c>
      <c r="AY242" s="101"/>
      <c r="AZ242" s="101">
        <f t="shared" si="131"/>
        <v>0</v>
      </c>
      <c r="BA242" s="283"/>
      <c r="BB242" s="101">
        <f t="shared" si="118"/>
        <v>0</v>
      </c>
      <c r="BC242" s="101"/>
      <c r="BD242" s="101">
        <f t="shared" si="113"/>
        <v>0</v>
      </c>
      <c r="BE242" s="283"/>
      <c r="BF242" s="101">
        <f t="shared" si="114"/>
        <v>0</v>
      </c>
      <c r="BG242" s="101"/>
      <c r="BH242" s="101">
        <f t="shared" si="111"/>
        <v>0</v>
      </c>
      <c r="BI242" s="140"/>
      <c r="BJ242" s="101">
        <f t="shared" si="112"/>
        <v>0</v>
      </c>
      <c r="BK242" s="279"/>
      <c r="BL242" s="101">
        <f t="shared" si="115"/>
        <v>0</v>
      </c>
      <c r="BM242" s="140"/>
      <c r="BN242" s="280">
        <f t="shared" si="116"/>
        <v>0</v>
      </c>
      <c r="BO242" s="280">
        <f t="shared" si="117"/>
        <v>0</v>
      </c>
      <c r="BP242" s="276" t="s">
        <v>1046</v>
      </c>
      <c r="BQ242" s="276" t="s">
        <v>1966</v>
      </c>
      <c r="BR242" s="140"/>
    </row>
    <row r="243" spans="1:70" s="60" customFormat="1" ht="25.5">
      <c r="A243" s="222">
        <f>SUBTOTAL(3,C$5:$C243)</f>
        <v>239</v>
      </c>
      <c r="B243" s="223"/>
      <c r="C243" s="61" t="s">
        <v>1247</v>
      </c>
      <c r="D243" s="36" t="s">
        <v>891</v>
      </c>
      <c r="E243" s="51" t="s">
        <v>1248</v>
      </c>
      <c r="F243" s="50" t="s">
        <v>1249</v>
      </c>
      <c r="G243" s="50"/>
      <c r="H243" s="50" t="s">
        <v>1250</v>
      </c>
      <c r="I243" s="50" t="s">
        <v>1251</v>
      </c>
      <c r="J243" s="112"/>
      <c r="K243" s="290"/>
      <c r="L243" s="112"/>
      <c r="M243" s="46"/>
      <c r="N243" s="139"/>
      <c r="O243" s="122"/>
      <c r="P243" s="153">
        <f t="shared" si="132"/>
        <v>0</v>
      </c>
      <c r="Q243" s="75"/>
      <c r="R243" s="75">
        <f t="shared" si="133"/>
        <v>0</v>
      </c>
      <c r="S243" s="127"/>
      <c r="T243" s="45"/>
      <c r="U243" s="127"/>
      <c r="V243" s="77"/>
      <c r="W243" s="81"/>
      <c r="X243" s="73"/>
      <c r="Y243" s="81"/>
      <c r="Z243" s="75"/>
      <c r="AA243" s="82"/>
      <c r="AB243" s="45"/>
      <c r="AC243" s="82"/>
      <c r="AD243" s="77"/>
      <c r="AE243" s="126"/>
      <c r="AF243" s="73">
        <f t="shared" si="130"/>
        <v>0</v>
      </c>
      <c r="AG243" s="126"/>
      <c r="AH243" s="78"/>
      <c r="AI243" s="76"/>
      <c r="AJ243" s="45">
        <f t="shared" si="126"/>
        <v>0</v>
      </c>
      <c r="AK243" s="234"/>
      <c r="AL243" s="76">
        <f t="shared" si="134"/>
        <v>0</v>
      </c>
      <c r="AM243" s="72"/>
      <c r="AN243" s="72">
        <f t="shared" si="135"/>
        <v>0</v>
      </c>
      <c r="AO243" s="79"/>
      <c r="AP243" s="72">
        <f t="shared" si="136"/>
        <v>0</v>
      </c>
      <c r="AQ243" s="76"/>
      <c r="AR243" s="76">
        <f t="shared" si="128"/>
        <v>0</v>
      </c>
      <c r="AS243" s="82"/>
      <c r="AT243" s="76">
        <f t="shared" si="129"/>
        <v>0</v>
      </c>
      <c r="AU243" s="72"/>
      <c r="AV243" s="72">
        <f t="shared" si="121"/>
        <v>0</v>
      </c>
      <c r="AW243" s="95"/>
      <c r="AX243" s="72">
        <f t="shared" si="127"/>
        <v>0</v>
      </c>
      <c r="AY243" s="76">
        <v>500000</v>
      </c>
      <c r="AZ243" s="76">
        <f t="shared" si="131"/>
        <v>500000</v>
      </c>
      <c r="BA243" s="125">
        <v>42040</v>
      </c>
      <c r="BB243" s="76">
        <f t="shared" si="118"/>
        <v>0</v>
      </c>
      <c r="BC243" s="81">
        <v>500000</v>
      </c>
      <c r="BD243" s="72">
        <f t="shared" si="113"/>
        <v>500000</v>
      </c>
      <c r="BE243" s="129">
        <v>42040</v>
      </c>
      <c r="BF243" s="72">
        <f t="shared" si="114"/>
        <v>0</v>
      </c>
      <c r="BG243" s="76">
        <v>500000</v>
      </c>
      <c r="BH243" s="76">
        <f t="shared" si="111"/>
        <v>500000</v>
      </c>
      <c r="BI243" s="94">
        <v>42040</v>
      </c>
      <c r="BJ243" s="76">
        <f t="shared" si="112"/>
        <v>0</v>
      </c>
      <c r="BK243" s="123">
        <v>500000</v>
      </c>
      <c r="BL243" s="45">
        <f t="shared" si="115"/>
        <v>500000</v>
      </c>
      <c r="BM243" s="94">
        <v>42040</v>
      </c>
      <c r="BN243" s="77">
        <f t="shared" si="116"/>
        <v>0</v>
      </c>
      <c r="BO243" s="83">
        <f t="shared" si="117"/>
        <v>0</v>
      </c>
      <c r="BP243" s="120" t="s">
        <v>1663</v>
      </c>
      <c r="BQ243" s="120" t="s">
        <v>1966</v>
      </c>
      <c r="BR243" s="41"/>
    </row>
    <row r="244" spans="1:70" s="38" customFormat="1" ht="25.5">
      <c r="A244" s="37">
        <f>SUBTOTAL(3,C$5:$C244)</f>
        <v>240</v>
      </c>
      <c r="B244" s="112"/>
      <c r="C244" s="61" t="s">
        <v>1253</v>
      </c>
      <c r="D244" s="36" t="s">
        <v>195</v>
      </c>
      <c r="E244" s="51" t="s">
        <v>1254</v>
      </c>
      <c r="F244" s="50" t="s">
        <v>1255</v>
      </c>
      <c r="G244" s="50"/>
      <c r="H244" s="50" t="s">
        <v>1256</v>
      </c>
      <c r="I244" s="50" t="s">
        <v>1257</v>
      </c>
      <c r="J244" s="112"/>
      <c r="K244" s="290"/>
      <c r="L244" s="112"/>
      <c r="M244" s="46"/>
      <c r="N244" s="139"/>
      <c r="O244" s="122"/>
      <c r="P244" s="153">
        <f t="shared" si="132"/>
        <v>0</v>
      </c>
      <c r="Q244" s="75"/>
      <c r="R244" s="75">
        <f t="shared" si="133"/>
        <v>0</v>
      </c>
      <c r="S244" s="127"/>
      <c r="T244" s="45"/>
      <c r="U244" s="127"/>
      <c r="V244" s="77"/>
      <c r="W244" s="81"/>
      <c r="X244" s="73"/>
      <c r="Y244" s="81"/>
      <c r="Z244" s="75"/>
      <c r="AA244" s="82"/>
      <c r="AB244" s="45"/>
      <c r="AC244" s="82"/>
      <c r="AD244" s="77"/>
      <c r="AE244" s="126"/>
      <c r="AF244" s="73">
        <f t="shared" si="130"/>
        <v>0</v>
      </c>
      <c r="AG244" s="126"/>
      <c r="AH244" s="78"/>
      <c r="AI244" s="76"/>
      <c r="AJ244" s="45">
        <f t="shared" si="126"/>
        <v>0</v>
      </c>
      <c r="AK244" s="234"/>
      <c r="AL244" s="76">
        <f t="shared" si="134"/>
        <v>0</v>
      </c>
      <c r="AM244" s="72"/>
      <c r="AN244" s="72">
        <f t="shared" si="135"/>
        <v>0</v>
      </c>
      <c r="AO244" s="79"/>
      <c r="AP244" s="72">
        <f t="shared" si="136"/>
        <v>0</v>
      </c>
      <c r="AQ244" s="76"/>
      <c r="AR244" s="76">
        <f t="shared" si="128"/>
        <v>0</v>
      </c>
      <c r="AS244" s="82"/>
      <c r="AT244" s="76">
        <f t="shared" si="129"/>
        <v>0</v>
      </c>
      <c r="AU244" s="72"/>
      <c r="AV244" s="72">
        <f t="shared" si="121"/>
        <v>0</v>
      </c>
      <c r="AW244" s="95"/>
      <c r="AX244" s="72">
        <f t="shared" si="127"/>
        <v>0</v>
      </c>
      <c r="AY244" s="76">
        <v>300000</v>
      </c>
      <c r="AZ244" s="76">
        <f t="shared" si="131"/>
        <v>300000</v>
      </c>
      <c r="BA244" s="125">
        <v>42016</v>
      </c>
      <c r="BB244" s="76">
        <f t="shared" si="118"/>
        <v>0</v>
      </c>
      <c r="BC244" s="72">
        <v>300000</v>
      </c>
      <c r="BD244" s="72">
        <f t="shared" si="113"/>
        <v>300000</v>
      </c>
      <c r="BE244" s="129">
        <v>42016</v>
      </c>
      <c r="BF244" s="72">
        <f t="shared" si="114"/>
        <v>0</v>
      </c>
      <c r="BG244" s="76">
        <v>300000</v>
      </c>
      <c r="BH244" s="76">
        <f t="shared" si="111"/>
        <v>300000</v>
      </c>
      <c r="BI244" s="94">
        <v>42016</v>
      </c>
      <c r="BJ244" s="76">
        <f t="shared" si="112"/>
        <v>0</v>
      </c>
      <c r="BK244" s="123">
        <v>300000</v>
      </c>
      <c r="BL244" s="45">
        <f t="shared" si="115"/>
        <v>300000</v>
      </c>
      <c r="BM244" s="94">
        <v>42016</v>
      </c>
      <c r="BN244" s="77">
        <f t="shared" si="116"/>
        <v>0</v>
      </c>
      <c r="BO244" s="83">
        <f t="shared" si="117"/>
        <v>0</v>
      </c>
      <c r="BP244" s="120" t="s">
        <v>642</v>
      </c>
      <c r="BQ244" s="120" t="s">
        <v>1966</v>
      </c>
      <c r="BR244" s="46"/>
    </row>
    <row r="245" spans="1:70" s="60" customFormat="1" ht="51">
      <c r="A245" s="59">
        <f>SUBTOTAL(3,C$5:$C245)</f>
        <v>241</v>
      </c>
      <c r="B245" s="110" t="s">
        <v>1349</v>
      </c>
      <c r="C245" s="64" t="s">
        <v>1258</v>
      </c>
      <c r="D245" s="41" t="s">
        <v>411</v>
      </c>
      <c r="E245" s="63" t="s">
        <v>1259</v>
      </c>
      <c r="F245" s="64" t="s">
        <v>1260</v>
      </c>
      <c r="G245" s="64"/>
      <c r="H245" s="64" t="s">
        <v>1261</v>
      </c>
      <c r="I245" s="64" t="s">
        <v>1262</v>
      </c>
      <c r="J245" s="110"/>
      <c r="K245" s="252" t="s">
        <v>1631</v>
      </c>
      <c r="L245" s="110"/>
      <c r="M245" s="41"/>
      <c r="N245" s="140"/>
      <c r="O245" s="141"/>
      <c r="P245" s="102">
        <f t="shared" si="132"/>
        <v>0</v>
      </c>
      <c r="Q245" s="104"/>
      <c r="R245" s="104">
        <f t="shared" si="133"/>
        <v>0</v>
      </c>
      <c r="S245" s="108"/>
      <c r="T245" s="105"/>
      <c r="U245" s="108"/>
      <c r="V245" s="106"/>
      <c r="W245" s="109"/>
      <c r="X245" s="102"/>
      <c r="Y245" s="109"/>
      <c r="Z245" s="104"/>
      <c r="AA245" s="108"/>
      <c r="AB245" s="105"/>
      <c r="AC245" s="108"/>
      <c r="AD245" s="106"/>
      <c r="AE245" s="109"/>
      <c r="AF245" s="102">
        <f t="shared" si="130"/>
        <v>0</v>
      </c>
      <c r="AG245" s="109"/>
      <c r="AH245" s="143"/>
      <c r="AI245" s="105"/>
      <c r="AJ245" s="105">
        <f t="shared" si="126"/>
        <v>0</v>
      </c>
      <c r="AK245" s="216"/>
      <c r="AL245" s="105">
        <f t="shared" si="134"/>
        <v>0</v>
      </c>
      <c r="AM245" s="102"/>
      <c r="AN245" s="102">
        <f t="shared" si="135"/>
        <v>0</v>
      </c>
      <c r="AO245" s="107"/>
      <c r="AP245" s="102">
        <f t="shared" si="136"/>
        <v>0</v>
      </c>
      <c r="AQ245" s="105"/>
      <c r="AR245" s="105">
        <f t="shared" si="128"/>
        <v>0</v>
      </c>
      <c r="AS245" s="108"/>
      <c r="AT245" s="105">
        <f t="shared" si="129"/>
        <v>0</v>
      </c>
      <c r="AU245" s="102"/>
      <c r="AV245" s="102">
        <f t="shared" si="121"/>
        <v>0</v>
      </c>
      <c r="AW245" s="142"/>
      <c r="AX245" s="102">
        <f t="shared" si="127"/>
        <v>0</v>
      </c>
      <c r="AY245" s="105"/>
      <c r="AZ245" s="105">
        <f t="shared" si="131"/>
        <v>0</v>
      </c>
      <c r="BA245" s="217"/>
      <c r="BB245" s="105">
        <v>0</v>
      </c>
      <c r="BC245" s="102"/>
      <c r="BD245" s="102">
        <f t="shared" si="113"/>
        <v>0</v>
      </c>
      <c r="BE245" s="142"/>
      <c r="BF245" s="102">
        <f t="shared" si="114"/>
        <v>0</v>
      </c>
      <c r="BG245" s="105"/>
      <c r="BH245" s="105">
        <f t="shared" si="111"/>
        <v>0</v>
      </c>
      <c r="BI245" s="216"/>
      <c r="BJ245" s="105">
        <f t="shared" si="112"/>
        <v>0</v>
      </c>
      <c r="BK245" s="187"/>
      <c r="BL245" s="105">
        <f t="shared" si="115"/>
        <v>0</v>
      </c>
      <c r="BM245" s="216"/>
      <c r="BN245" s="106">
        <f t="shared" si="116"/>
        <v>0</v>
      </c>
      <c r="BO245" s="238">
        <f t="shared" si="117"/>
        <v>0</v>
      </c>
      <c r="BP245" s="98" t="s">
        <v>482</v>
      </c>
      <c r="BQ245" s="98" t="s">
        <v>1970</v>
      </c>
      <c r="BR245" s="41"/>
    </row>
    <row r="246" spans="1:70" s="60" customFormat="1" ht="38.25">
      <c r="A246" s="37">
        <f>SUBTOTAL(3,C$5:$C246)</f>
        <v>242</v>
      </c>
      <c r="B246" s="112"/>
      <c r="C246" s="50" t="s">
        <v>1263</v>
      </c>
      <c r="D246" s="35" t="s">
        <v>718</v>
      </c>
      <c r="E246" s="51" t="s">
        <v>1264</v>
      </c>
      <c r="F246" s="50" t="s">
        <v>1265</v>
      </c>
      <c r="G246" s="50"/>
      <c r="H246" s="50" t="s">
        <v>1266</v>
      </c>
      <c r="I246" s="50" t="s">
        <v>1267</v>
      </c>
      <c r="J246" s="112"/>
      <c r="K246" s="290">
        <v>700</v>
      </c>
      <c r="L246" s="112"/>
      <c r="M246" s="46"/>
      <c r="N246" s="144"/>
      <c r="O246" s="122"/>
      <c r="P246" s="153">
        <f t="shared" si="132"/>
        <v>0</v>
      </c>
      <c r="Q246" s="75"/>
      <c r="R246" s="75">
        <f t="shared" si="133"/>
        <v>0</v>
      </c>
      <c r="S246" s="127"/>
      <c r="T246" s="45"/>
      <c r="U246" s="127"/>
      <c r="V246" s="77"/>
      <c r="W246" s="81"/>
      <c r="X246" s="73"/>
      <c r="Y246" s="81"/>
      <c r="Z246" s="75"/>
      <c r="AA246" s="82"/>
      <c r="AB246" s="45"/>
      <c r="AC246" s="82"/>
      <c r="AD246" s="77"/>
      <c r="AE246" s="126"/>
      <c r="AF246" s="73">
        <f t="shared" si="130"/>
        <v>0</v>
      </c>
      <c r="AG246" s="126"/>
      <c r="AH246" s="78"/>
      <c r="AI246" s="76"/>
      <c r="AJ246" s="45">
        <f t="shared" si="126"/>
        <v>0</v>
      </c>
      <c r="AK246" s="234"/>
      <c r="AL246" s="76">
        <f t="shared" si="134"/>
        <v>0</v>
      </c>
      <c r="AM246" s="72"/>
      <c r="AN246" s="72">
        <f t="shared" si="135"/>
        <v>0</v>
      </c>
      <c r="AO246" s="79"/>
      <c r="AP246" s="72">
        <f t="shared" si="136"/>
        <v>0</v>
      </c>
      <c r="AQ246" s="76"/>
      <c r="AR246" s="76">
        <f t="shared" si="128"/>
        <v>0</v>
      </c>
      <c r="AS246" s="82"/>
      <c r="AT246" s="76">
        <f t="shared" si="129"/>
        <v>0</v>
      </c>
      <c r="AU246" s="72" t="s">
        <v>65</v>
      </c>
      <c r="AV246" s="72">
        <f t="shared" si="121"/>
        <v>0</v>
      </c>
      <c r="AW246" s="95"/>
      <c r="AX246" s="72">
        <v>0</v>
      </c>
      <c r="AY246" s="76">
        <v>700000</v>
      </c>
      <c r="AZ246" s="76">
        <f t="shared" si="131"/>
        <v>700000</v>
      </c>
      <c r="BA246" s="125">
        <v>42084</v>
      </c>
      <c r="BB246" s="76">
        <f t="shared" si="118"/>
        <v>0</v>
      </c>
      <c r="BC246" s="72">
        <v>700000</v>
      </c>
      <c r="BD246" s="72">
        <f t="shared" si="113"/>
        <v>700000</v>
      </c>
      <c r="BE246" s="129">
        <v>42084</v>
      </c>
      <c r="BF246" s="72">
        <f t="shared" si="114"/>
        <v>0</v>
      </c>
      <c r="BG246" s="76">
        <v>700000</v>
      </c>
      <c r="BH246" s="76">
        <f t="shared" si="111"/>
        <v>700000</v>
      </c>
      <c r="BI246" s="94">
        <v>42084</v>
      </c>
      <c r="BJ246" s="76">
        <f t="shared" si="112"/>
        <v>0</v>
      </c>
      <c r="BK246" s="123">
        <v>700000</v>
      </c>
      <c r="BL246" s="45">
        <f t="shared" si="115"/>
        <v>700000</v>
      </c>
      <c r="BM246" s="94">
        <v>42084</v>
      </c>
      <c r="BN246" s="77">
        <f t="shared" si="116"/>
        <v>0</v>
      </c>
      <c r="BO246" s="83">
        <f t="shared" si="117"/>
        <v>0</v>
      </c>
      <c r="BP246" s="120" t="s">
        <v>526</v>
      </c>
      <c r="BQ246" s="120" t="s">
        <v>1972</v>
      </c>
      <c r="BR246" s="41"/>
    </row>
    <row r="247" spans="1:70" s="38" customFormat="1" ht="25.5">
      <c r="A247" s="37">
        <f>SUBTOTAL(3,C$5:$C247)</f>
        <v>243</v>
      </c>
      <c r="B247" s="112"/>
      <c r="C247" s="61" t="s">
        <v>1268</v>
      </c>
      <c r="D247" s="36" t="s">
        <v>195</v>
      </c>
      <c r="E247" s="62" t="s">
        <v>1269</v>
      </c>
      <c r="F247" s="61" t="s">
        <v>1270</v>
      </c>
      <c r="G247" s="89"/>
      <c r="H247" s="61" t="s">
        <v>1271</v>
      </c>
      <c r="I247" s="61" t="s">
        <v>1272</v>
      </c>
      <c r="J247" s="112"/>
      <c r="K247" s="290" t="s">
        <v>2664</v>
      </c>
      <c r="L247" s="112"/>
      <c r="M247" s="1" t="s">
        <v>1976</v>
      </c>
      <c r="N247" s="139"/>
      <c r="O247" s="122"/>
      <c r="P247" s="153">
        <f t="shared" si="132"/>
        <v>0</v>
      </c>
      <c r="Q247" s="75"/>
      <c r="R247" s="75">
        <f t="shared" si="133"/>
        <v>0</v>
      </c>
      <c r="S247" s="127"/>
      <c r="T247" s="45"/>
      <c r="U247" s="127"/>
      <c r="V247" s="77"/>
      <c r="W247" s="81"/>
      <c r="X247" s="73"/>
      <c r="Y247" s="81"/>
      <c r="Z247" s="75"/>
      <c r="AA247" s="82"/>
      <c r="AB247" s="45"/>
      <c r="AC247" s="82"/>
      <c r="AD247" s="77"/>
      <c r="AE247" s="126"/>
      <c r="AF247" s="73">
        <f t="shared" si="130"/>
        <v>0</v>
      </c>
      <c r="AG247" s="126"/>
      <c r="AH247" s="78"/>
      <c r="AI247" s="76"/>
      <c r="AJ247" s="45">
        <f t="shared" si="126"/>
        <v>0</v>
      </c>
      <c r="AK247" s="234"/>
      <c r="AL247" s="76">
        <f t="shared" si="134"/>
        <v>0</v>
      </c>
      <c r="AM247" s="72"/>
      <c r="AN247" s="72">
        <f t="shared" si="135"/>
        <v>0</v>
      </c>
      <c r="AO247" s="79"/>
      <c r="AP247" s="72">
        <f t="shared" si="136"/>
        <v>0</v>
      </c>
      <c r="AQ247" s="76"/>
      <c r="AR247" s="76">
        <f t="shared" si="128"/>
        <v>0</v>
      </c>
      <c r="AS247" s="82"/>
      <c r="AT247" s="76">
        <f t="shared" si="129"/>
        <v>0</v>
      </c>
      <c r="AU247" s="72">
        <v>0</v>
      </c>
      <c r="AV247" s="72">
        <f t="shared" si="121"/>
        <v>0</v>
      </c>
      <c r="AW247" s="95"/>
      <c r="AX247" s="72">
        <f t="shared" si="127"/>
        <v>0</v>
      </c>
      <c r="AY247" s="76">
        <v>300000</v>
      </c>
      <c r="AZ247" s="76">
        <f t="shared" si="131"/>
        <v>300000</v>
      </c>
      <c r="BA247" s="125">
        <v>42041</v>
      </c>
      <c r="BB247" s="76">
        <f t="shared" si="118"/>
        <v>0</v>
      </c>
      <c r="BC247" s="72">
        <v>1200000</v>
      </c>
      <c r="BD247" s="72">
        <f t="shared" si="113"/>
        <v>1200000</v>
      </c>
      <c r="BE247" s="129">
        <v>42041</v>
      </c>
      <c r="BF247" s="72">
        <f t="shared" si="114"/>
        <v>0</v>
      </c>
      <c r="BG247" s="76">
        <v>300000</v>
      </c>
      <c r="BH247" s="76">
        <f t="shared" si="111"/>
        <v>300000</v>
      </c>
      <c r="BI247" s="94">
        <v>42041</v>
      </c>
      <c r="BJ247" s="76">
        <f t="shared" si="112"/>
        <v>0</v>
      </c>
      <c r="BK247" s="123">
        <v>600000</v>
      </c>
      <c r="BL247" s="45">
        <f t="shared" si="115"/>
        <v>600000</v>
      </c>
      <c r="BM247" s="94">
        <v>42041</v>
      </c>
      <c r="BN247" s="77">
        <f t="shared" si="116"/>
        <v>0</v>
      </c>
      <c r="BO247" s="83">
        <f t="shared" si="117"/>
        <v>0</v>
      </c>
      <c r="BP247" s="120" t="s">
        <v>1334</v>
      </c>
      <c r="BQ247" s="120" t="s">
        <v>1966</v>
      </c>
      <c r="BR247" s="46"/>
    </row>
    <row r="248" spans="1:70" s="60" customFormat="1" ht="38.25">
      <c r="A248" s="222">
        <f>SUBTOTAL(3,C$5:$C248)</f>
        <v>244</v>
      </c>
      <c r="B248" s="223"/>
      <c r="C248" s="61" t="s">
        <v>1273</v>
      </c>
      <c r="D248" s="34" t="s">
        <v>9</v>
      </c>
      <c r="E248" s="51" t="s">
        <v>1274</v>
      </c>
      <c r="F248" s="50" t="s">
        <v>1275</v>
      </c>
      <c r="G248" s="50"/>
      <c r="H248" s="50" t="s">
        <v>1276</v>
      </c>
      <c r="I248" s="50" t="s">
        <v>1277</v>
      </c>
      <c r="J248" s="169" t="s">
        <v>1278</v>
      </c>
      <c r="K248" s="331"/>
      <c r="L248" s="169"/>
      <c r="M248" s="1" t="s">
        <v>1976</v>
      </c>
      <c r="N248" s="144"/>
      <c r="O248" s="122"/>
      <c r="P248" s="153">
        <f t="shared" si="132"/>
        <v>0</v>
      </c>
      <c r="Q248" s="75"/>
      <c r="R248" s="75">
        <f t="shared" si="133"/>
        <v>0</v>
      </c>
      <c r="S248" s="127"/>
      <c r="T248" s="45"/>
      <c r="U248" s="127"/>
      <c r="V248" s="77"/>
      <c r="W248" s="126"/>
      <c r="X248" s="73"/>
      <c r="Y248" s="126"/>
      <c r="Z248" s="75"/>
      <c r="AA248" s="127"/>
      <c r="AB248" s="45"/>
      <c r="AC248" s="127"/>
      <c r="AD248" s="77"/>
      <c r="AE248" s="126"/>
      <c r="AF248" s="73">
        <f t="shared" si="130"/>
        <v>0</v>
      </c>
      <c r="AG248" s="126"/>
      <c r="AH248" s="78"/>
      <c r="AI248" s="45"/>
      <c r="AJ248" s="45">
        <f t="shared" si="126"/>
        <v>0</v>
      </c>
      <c r="AK248" s="234"/>
      <c r="AL248" s="76">
        <f t="shared" si="134"/>
        <v>0</v>
      </c>
      <c r="AM248" s="73"/>
      <c r="AN248" s="72">
        <f t="shared" si="135"/>
        <v>0</v>
      </c>
      <c r="AO248" s="79"/>
      <c r="AP248" s="72">
        <f t="shared" si="136"/>
        <v>0</v>
      </c>
      <c r="AQ248" s="45"/>
      <c r="AR248" s="45">
        <f t="shared" si="128"/>
        <v>0</v>
      </c>
      <c r="AS248" s="127"/>
      <c r="AT248" s="45">
        <f t="shared" si="129"/>
        <v>0</v>
      </c>
      <c r="AU248" s="73"/>
      <c r="AV248" s="72">
        <f t="shared" si="121"/>
        <v>0</v>
      </c>
      <c r="AW248" s="95"/>
      <c r="AX248" s="73">
        <f t="shared" si="127"/>
        <v>0</v>
      </c>
      <c r="AY248" s="45">
        <v>500000</v>
      </c>
      <c r="AZ248" s="45">
        <f t="shared" si="131"/>
        <v>500000</v>
      </c>
      <c r="BA248" s="125">
        <v>42082</v>
      </c>
      <c r="BB248" s="45">
        <f t="shared" si="118"/>
        <v>0</v>
      </c>
      <c r="BC248" s="73">
        <v>500000</v>
      </c>
      <c r="BD248" s="73">
        <f t="shared" si="113"/>
        <v>500000</v>
      </c>
      <c r="BE248" s="95">
        <v>42082</v>
      </c>
      <c r="BF248" s="73">
        <f t="shared" si="114"/>
        <v>0</v>
      </c>
      <c r="BG248" s="45">
        <v>500000</v>
      </c>
      <c r="BH248" s="45">
        <f t="shared" si="111"/>
        <v>500000</v>
      </c>
      <c r="BI248" s="94">
        <v>42082</v>
      </c>
      <c r="BJ248" s="45">
        <f t="shared" si="112"/>
        <v>0</v>
      </c>
      <c r="BK248" s="123">
        <v>500000</v>
      </c>
      <c r="BL248" s="45">
        <f t="shared" si="115"/>
        <v>500000</v>
      </c>
      <c r="BM248" s="94">
        <v>42082</v>
      </c>
      <c r="BN248" s="77">
        <f t="shared" si="116"/>
        <v>0</v>
      </c>
      <c r="BO248" s="83">
        <f t="shared" si="117"/>
        <v>0</v>
      </c>
      <c r="BP248" s="120" t="s">
        <v>1336</v>
      </c>
      <c r="BQ248" s="120" t="s">
        <v>1966</v>
      </c>
      <c r="BR248" s="41"/>
    </row>
    <row r="249" spans="1:70" s="38" customFormat="1" ht="25.5">
      <c r="A249" s="37">
        <f>SUBTOTAL(3,C$5:$C249)</f>
        <v>245</v>
      </c>
      <c r="B249" s="112"/>
      <c r="C249" s="61" t="s">
        <v>1279</v>
      </c>
      <c r="D249" s="1" t="s">
        <v>315</v>
      </c>
      <c r="E249" s="51" t="s">
        <v>1280</v>
      </c>
      <c r="F249" s="50" t="s">
        <v>1281</v>
      </c>
      <c r="G249" s="50"/>
      <c r="H249" s="50" t="s">
        <v>1282</v>
      </c>
      <c r="I249" s="50" t="s">
        <v>1283</v>
      </c>
      <c r="J249" s="112"/>
      <c r="K249" s="290"/>
      <c r="L249" s="112"/>
      <c r="M249" s="46" t="s">
        <v>2486</v>
      </c>
      <c r="N249" s="144"/>
      <c r="O249" s="122"/>
      <c r="P249" s="153">
        <f t="shared" si="132"/>
        <v>0</v>
      </c>
      <c r="Q249" s="75"/>
      <c r="R249" s="75">
        <f t="shared" si="133"/>
        <v>0</v>
      </c>
      <c r="S249" s="45"/>
      <c r="T249" s="45"/>
      <c r="U249" s="127"/>
      <c r="V249" s="77"/>
      <c r="W249" s="73"/>
      <c r="X249" s="73"/>
      <c r="Y249" s="126"/>
      <c r="Z249" s="75"/>
      <c r="AA249" s="127"/>
      <c r="AB249" s="45"/>
      <c r="AC249" s="127"/>
      <c r="AD249" s="77"/>
      <c r="AE249" s="126"/>
      <c r="AF249" s="73">
        <f t="shared" si="130"/>
        <v>0</v>
      </c>
      <c r="AG249" s="126"/>
      <c r="AH249" s="78"/>
      <c r="AI249" s="45"/>
      <c r="AJ249" s="45">
        <f t="shared" si="126"/>
        <v>0</v>
      </c>
      <c r="AK249" s="234"/>
      <c r="AL249" s="76">
        <f t="shared" si="134"/>
        <v>0</v>
      </c>
      <c r="AM249" s="73"/>
      <c r="AN249" s="72">
        <f t="shared" si="135"/>
        <v>0</v>
      </c>
      <c r="AO249" s="79"/>
      <c r="AP249" s="72">
        <f t="shared" si="136"/>
        <v>0</v>
      </c>
      <c r="AQ249" s="45"/>
      <c r="AR249" s="45">
        <f t="shared" si="128"/>
        <v>0</v>
      </c>
      <c r="AS249" s="127"/>
      <c r="AT249" s="45">
        <f t="shared" si="129"/>
        <v>0</v>
      </c>
      <c r="AU249" s="73"/>
      <c r="AV249" s="72">
        <f t="shared" si="121"/>
        <v>0</v>
      </c>
      <c r="AW249" s="95"/>
      <c r="AX249" s="73">
        <f t="shared" si="127"/>
        <v>0</v>
      </c>
      <c r="AY249" s="45">
        <v>300000</v>
      </c>
      <c r="AZ249" s="45">
        <f t="shared" si="131"/>
        <v>300000</v>
      </c>
      <c r="BA249" s="125">
        <v>42041</v>
      </c>
      <c r="BB249" s="45">
        <f t="shared" si="118"/>
        <v>0</v>
      </c>
      <c r="BC249" s="73">
        <v>300000</v>
      </c>
      <c r="BD249" s="73">
        <f t="shared" si="113"/>
        <v>300000</v>
      </c>
      <c r="BE249" s="95">
        <v>42041</v>
      </c>
      <c r="BF249" s="73">
        <f t="shared" si="114"/>
        <v>0</v>
      </c>
      <c r="BG249" s="45">
        <v>300000</v>
      </c>
      <c r="BH249" s="45">
        <f t="shared" si="111"/>
        <v>300000</v>
      </c>
      <c r="BI249" s="94">
        <v>42044</v>
      </c>
      <c r="BJ249" s="45">
        <f t="shared" si="112"/>
        <v>0</v>
      </c>
      <c r="BK249" s="123">
        <v>300000</v>
      </c>
      <c r="BL249" s="45">
        <f t="shared" si="115"/>
        <v>300000</v>
      </c>
      <c r="BM249" s="94">
        <v>42044</v>
      </c>
      <c r="BN249" s="77">
        <f t="shared" si="116"/>
        <v>0</v>
      </c>
      <c r="BO249" s="83">
        <f t="shared" si="117"/>
        <v>0</v>
      </c>
      <c r="BP249" s="120" t="s">
        <v>688</v>
      </c>
      <c r="BQ249" s="120" t="s">
        <v>1970</v>
      </c>
      <c r="BR249" s="46"/>
    </row>
    <row r="250" spans="1:70" s="60" customFormat="1" ht="25.5">
      <c r="A250" s="59">
        <f>SUBTOTAL(3,C$5:$C250)</f>
        <v>246</v>
      </c>
      <c r="B250" s="110" t="s">
        <v>1411</v>
      </c>
      <c r="C250" s="64" t="s">
        <v>1284</v>
      </c>
      <c r="D250" s="1" t="s">
        <v>315</v>
      </c>
      <c r="E250" s="63" t="s">
        <v>1285</v>
      </c>
      <c r="F250" s="64" t="s">
        <v>1286</v>
      </c>
      <c r="G250" s="64"/>
      <c r="H250" s="64" t="s">
        <v>1287</v>
      </c>
      <c r="I250" s="64" t="s">
        <v>1288</v>
      </c>
      <c r="J250" s="110"/>
      <c r="K250" s="314"/>
      <c r="L250" s="110"/>
      <c r="M250" s="41"/>
      <c r="N250" s="140"/>
      <c r="O250" s="141"/>
      <c r="P250" s="153">
        <f t="shared" si="132"/>
        <v>0</v>
      </c>
      <c r="Q250" s="75"/>
      <c r="R250" s="75">
        <f t="shared" si="133"/>
        <v>0</v>
      </c>
      <c r="S250" s="108"/>
      <c r="T250" s="105"/>
      <c r="U250" s="108"/>
      <c r="V250" s="106"/>
      <c r="W250" s="109"/>
      <c r="X250" s="102"/>
      <c r="Y250" s="109"/>
      <c r="Z250" s="104"/>
      <c r="AA250" s="108"/>
      <c r="AB250" s="105"/>
      <c r="AC250" s="108"/>
      <c r="AD250" s="106"/>
      <c r="AE250" s="109"/>
      <c r="AF250" s="73">
        <f t="shared" si="130"/>
        <v>0</v>
      </c>
      <c r="AG250" s="109"/>
      <c r="AH250" s="143"/>
      <c r="AI250" s="105"/>
      <c r="AJ250" s="45">
        <f t="shared" si="126"/>
        <v>0</v>
      </c>
      <c r="AK250" s="216"/>
      <c r="AL250" s="105">
        <f t="shared" si="134"/>
        <v>0</v>
      </c>
      <c r="AM250" s="102"/>
      <c r="AN250" s="102">
        <f t="shared" si="135"/>
        <v>0</v>
      </c>
      <c r="AO250" s="107"/>
      <c r="AP250" s="102">
        <f t="shared" si="136"/>
        <v>0</v>
      </c>
      <c r="AQ250" s="105"/>
      <c r="AR250" s="105">
        <f t="shared" si="128"/>
        <v>0</v>
      </c>
      <c r="AS250" s="108"/>
      <c r="AT250" s="105">
        <f t="shared" si="129"/>
        <v>0</v>
      </c>
      <c r="AU250" s="102"/>
      <c r="AV250" s="102">
        <f t="shared" si="121"/>
        <v>0</v>
      </c>
      <c r="AW250" s="142"/>
      <c r="AX250" s="102">
        <f t="shared" si="127"/>
        <v>0</v>
      </c>
      <c r="AY250" s="105"/>
      <c r="AZ250" s="105">
        <f t="shared" si="131"/>
        <v>0</v>
      </c>
      <c r="BA250" s="217"/>
      <c r="BB250" s="105">
        <f t="shared" si="118"/>
        <v>0</v>
      </c>
      <c r="BC250" s="102"/>
      <c r="BD250" s="102">
        <f t="shared" si="113"/>
        <v>0</v>
      </c>
      <c r="BE250" s="142"/>
      <c r="BF250" s="102">
        <f t="shared" si="114"/>
        <v>0</v>
      </c>
      <c r="BG250" s="105"/>
      <c r="BH250" s="105">
        <f t="shared" si="111"/>
        <v>0</v>
      </c>
      <c r="BI250" s="94"/>
      <c r="BJ250" s="105">
        <f t="shared" si="112"/>
        <v>0</v>
      </c>
      <c r="BK250" s="187"/>
      <c r="BL250" s="105">
        <f t="shared" si="115"/>
        <v>0</v>
      </c>
      <c r="BM250" s="94"/>
      <c r="BN250" s="106">
        <f t="shared" si="116"/>
        <v>0</v>
      </c>
      <c r="BO250" s="238">
        <f t="shared" si="117"/>
        <v>0</v>
      </c>
      <c r="BP250" s="98" t="s">
        <v>530</v>
      </c>
      <c r="BQ250" s="98"/>
      <c r="BR250" s="41"/>
    </row>
    <row r="251" spans="1:70" s="60" customFormat="1" ht="51">
      <c r="A251" s="59">
        <f>SUBTOTAL(3,C$5:$C251)</f>
        <v>247</v>
      </c>
      <c r="B251" s="110" t="s">
        <v>1349</v>
      </c>
      <c r="C251" s="64" t="s">
        <v>1289</v>
      </c>
      <c r="D251" s="41" t="s">
        <v>11</v>
      </c>
      <c r="E251" s="63" t="s">
        <v>1290</v>
      </c>
      <c r="F251" s="64" t="s">
        <v>1291</v>
      </c>
      <c r="G251" s="64"/>
      <c r="H251" s="64" t="s">
        <v>1292</v>
      </c>
      <c r="I251" s="64" t="s">
        <v>1293</v>
      </c>
      <c r="J251" s="110"/>
      <c r="K251" s="252" t="s">
        <v>1631</v>
      </c>
      <c r="L251" s="110"/>
      <c r="M251" s="41"/>
      <c r="N251" s="140"/>
      <c r="O251" s="141"/>
      <c r="P251" s="153">
        <f t="shared" si="132"/>
        <v>0</v>
      </c>
      <c r="Q251" s="75"/>
      <c r="R251" s="75">
        <f t="shared" si="133"/>
        <v>0</v>
      </c>
      <c r="S251" s="108"/>
      <c r="T251" s="105"/>
      <c r="U251" s="108"/>
      <c r="V251" s="106"/>
      <c r="W251" s="109"/>
      <c r="X251" s="102"/>
      <c r="Y251" s="109"/>
      <c r="Z251" s="104"/>
      <c r="AA251" s="108"/>
      <c r="AB251" s="105"/>
      <c r="AC251" s="108"/>
      <c r="AD251" s="106"/>
      <c r="AE251" s="109"/>
      <c r="AF251" s="102">
        <f t="shared" si="130"/>
        <v>0</v>
      </c>
      <c r="AG251" s="109"/>
      <c r="AH251" s="143"/>
      <c r="AI251" s="105"/>
      <c r="AJ251" s="45">
        <f t="shared" si="126"/>
        <v>0</v>
      </c>
      <c r="AK251" s="216"/>
      <c r="AL251" s="105">
        <f t="shared" si="134"/>
        <v>0</v>
      </c>
      <c r="AM251" s="102"/>
      <c r="AN251" s="102">
        <f t="shared" si="135"/>
        <v>0</v>
      </c>
      <c r="AO251" s="107"/>
      <c r="AP251" s="102">
        <f t="shared" si="136"/>
        <v>0</v>
      </c>
      <c r="AQ251" s="105"/>
      <c r="AR251" s="105">
        <f t="shared" si="128"/>
        <v>0</v>
      </c>
      <c r="AS251" s="108"/>
      <c r="AT251" s="105">
        <f t="shared" si="129"/>
        <v>0</v>
      </c>
      <c r="AU251" s="102"/>
      <c r="AV251" s="102">
        <f t="shared" si="121"/>
        <v>0</v>
      </c>
      <c r="AW251" s="142"/>
      <c r="AX251" s="102">
        <f t="shared" si="127"/>
        <v>0</v>
      </c>
      <c r="AY251" s="105">
        <v>0</v>
      </c>
      <c r="AZ251" s="105">
        <f t="shared" si="131"/>
        <v>0</v>
      </c>
      <c r="BA251" s="217"/>
      <c r="BB251" s="105">
        <f t="shared" si="118"/>
        <v>0</v>
      </c>
      <c r="BC251" s="102">
        <v>0</v>
      </c>
      <c r="BD251" s="102">
        <f t="shared" si="113"/>
        <v>0</v>
      </c>
      <c r="BE251" s="142"/>
      <c r="BF251" s="102">
        <f t="shared" si="114"/>
        <v>0</v>
      </c>
      <c r="BG251" s="105"/>
      <c r="BH251" s="105">
        <f t="shared" si="111"/>
        <v>0</v>
      </c>
      <c r="BI251" s="94"/>
      <c r="BJ251" s="105">
        <f t="shared" si="112"/>
        <v>0</v>
      </c>
      <c r="BK251" s="187"/>
      <c r="BL251" s="105">
        <f t="shared" si="115"/>
        <v>0</v>
      </c>
      <c r="BM251" s="94"/>
      <c r="BN251" s="106">
        <f t="shared" si="116"/>
        <v>0</v>
      </c>
      <c r="BO251" s="238">
        <f t="shared" si="117"/>
        <v>0</v>
      </c>
      <c r="BP251" s="98" t="s">
        <v>808</v>
      </c>
      <c r="BQ251" s="98"/>
      <c r="BR251" s="41"/>
    </row>
    <row r="252" spans="1:70" s="38" customFormat="1" ht="25.5">
      <c r="A252" s="37">
        <f>SUBTOTAL(3,C$5:$C252)</f>
        <v>248</v>
      </c>
      <c r="B252" s="112"/>
      <c r="C252" s="61" t="s">
        <v>1294</v>
      </c>
      <c r="D252" s="1" t="s">
        <v>13</v>
      </c>
      <c r="E252" s="62" t="s">
        <v>1295</v>
      </c>
      <c r="F252" s="61" t="s">
        <v>1296</v>
      </c>
      <c r="G252" s="89"/>
      <c r="H252" s="61" t="s">
        <v>1297</v>
      </c>
      <c r="I252" s="61" t="s">
        <v>1298</v>
      </c>
      <c r="J252" s="170" t="s">
        <v>1299</v>
      </c>
      <c r="K252" s="332"/>
      <c r="L252" s="170"/>
      <c r="M252" s="1" t="s">
        <v>1977</v>
      </c>
      <c r="N252" s="139"/>
      <c r="O252" s="122"/>
      <c r="P252" s="153">
        <f t="shared" si="132"/>
        <v>0</v>
      </c>
      <c r="Q252" s="75"/>
      <c r="R252" s="75">
        <f t="shared" si="133"/>
        <v>0</v>
      </c>
      <c r="S252" s="127"/>
      <c r="T252" s="45"/>
      <c r="U252" s="127"/>
      <c r="V252" s="77"/>
      <c r="W252" s="81"/>
      <c r="X252" s="73"/>
      <c r="Y252" s="81"/>
      <c r="Z252" s="75"/>
      <c r="AA252" s="82"/>
      <c r="AB252" s="45"/>
      <c r="AC252" s="82"/>
      <c r="AD252" s="77"/>
      <c r="AE252" s="126"/>
      <c r="AF252" s="73">
        <f t="shared" si="130"/>
        <v>0</v>
      </c>
      <c r="AG252" s="126"/>
      <c r="AH252" s="78"/>
      <c r="AI252" s="76"/>
      <c r="AJ252" s="45">
        <f t="shared" si="126"/>
        <v>0</v>
      </c>
      <c r="AK252" s="234"/>
      <c r="AL252" s="76">
        <f t="shared" si="134"/>
        <v>0</v>
      </c>
      <c r="AM252" s="72"/>
      <c r="AN252" s="72">
        <f t="shared" si="135"/>
        <v>0</v>
      </c>
      <c r="AO252" s="79"/>
      <c r="AP252" s="72">
        <f t="shared" si="136"/>
        <v>0</v>
      </c>
      <c r="AQ252" s="76"/>
      <c r="AR252" s="76">
        <f t="shared" si="128"/>
        <v>0</v>
      </c>
      <c r="AS252" s="82"/>
      <c r="AT252" s="76">
        <f t="shared" si="129"/>
        <v>0</v>
      </c>
      <c r="AU252" s="72"/>
      <c r="AV252" s="72">
        <f t="shared" si="121"/>
        <v>0</v>
      </c>
      <c r="AW252" s="95"/>
      <c r="AX252" s="72">
        <f t="shared" si="127"/>
        <v>0</v>
      </c>
      <c r="AY252" s="76">
        <v>300000</v>
      </c>
      <c r="AZ252" s="76">
        <f t="shared" si="131"/>
        <v>300000</v>
      </c>
      <c r="BA252" s="125">
        <v>42011</v>
      </c>
      <c r="BB252" s="76">
        <f t="shared" si="118"/>
        <v>0</v>
      </c>
      <c r="BC252" s="72">
        <v>300000</v>
      </c>
      <c r="BD252" s="72">
        <f t="shared" si="113"/>
        <v>300000</v>
      </c>
      <c r="BE252" s="129">
        <v>42011</v>
      </c>
      <c r="BF252" s="72">
        <f t="shared" si="114"/>
        <v>0</v>
      </c>
      <c r="BG252" s="76">
        <v>300000</v>
      </c>
      <c r="BH252" s="76">
        <f t="shared" si="111"/>
        <v>300000</v>
      </c>
      <c r="BI252" s="94">
        <v>42011</v>
      </c>
      <c r="BJ252" s="76">
        <f t="shared" si="112"/>
        <v>0</v>
      </c>
      <c r="BK252" s="45" t="s">
        <v>65</v>
      </c>
      <c r="BL252" s="45">
        <f t="shared" si="115"/>
        <v>0</v>
      </c>
      <c r="BM252" s="94"/>
      <c r="BN252" s="77">
        <v>0</v>
      </c>
      <c r="BO252" s="83">
        <f t="shared" si="117"/>
        <v>0</v>
      </c>
      <c r="BP252" s="120" t="s">
        <v>642</v>
      </c>
      <c r="BQ252" s="120" t="s">
        <v>1972</v>
      </c>
      <c r="BR252" s="46"/>
    </row>
    <row r="253" spans="1:70" s="38" customFormat="1" ht="25.5">
      <c r="A253" s="37">
        <f>SUBTOTAL(3,C$5:$C253)</f>
        <v>249</v>
      </c>
      <c r="B253" s="112"/>
      <c r="C253" s="61" t="s">
        <v>1300</v>
      </c>
      <c r="D253" s="1" t="s">
        <v>651</v>
      </c>
      <c r="E253" s="62" t="s">
        <v>1301</v>
      </c>
      <c r="F253" s="61" t="s">
        <v>1302</v>
      </c>
      <c r="G253" s="89"/>
      <c r="H253" s="61" t="s">
        <v>1303</v>
      </c>
      <c r="I253" s="61" t="s">
        <v>1304</v>
      </c>
      <c r="J253" s="112"/>
      <c r="K253" s="290"/>
      <c r="L253" s="112"/>
      <c r="M253" s="1"/>
      <c r="N253" s="139"/>
      <c r="O253" s="122"/>
      <c r="P253" s="153">
        <f t="shared" si="132"/>
        <v>0</v>
      </c>
      <c r="Q253" s="75"/>
      <c r="R253" s="75">
        <f t="shared" si="133"/>
        <v>0</v>
      </c>
      <c r="S253" s="127"/>
      <c r="T253" s="45"/>
      <c r="U253" s="127"/>
      <c r="V253" s="77"/>
      <c r="W253" s="81"/>
      <c r="X253" s="73"/>
      <c r="Y253" s="81"/>
      <c r="Z253" s="75"/>
      <c r="AA253" s="82"/>
      <c r="AB253" s="45"/>
      <c r="AC253" s="82"/>
      <c r="AD253" s="77"/>
      <c r="AE253" s="126"/>
      <c r="AF253" s="73">
        <f t="shared" si="130"/>
        <v>0</v>
      </c>
      <c r="AG253" s="126"/>
      <c r="AH253" s="78"/>
      <c r="AI253" s="76"/>
      <c r="AJ253" s="45">
        <f t="shared" si="126"/>
        <v>0</v>
      </c>
      <c r="AK253" s="234"/>
      <c r="AL253" s="76">
        <f t="shared" si="134"/>
        <v>0</v>
      </c>
      <c r="AM253" s="72"/>
      <c r="AN253" s="72">
        <f t="shared" si="135"/>
        <v>0</v>
      </c>
      <c r="AO253" s="79"/>
      <c r="AP253" s="72">
        <f t="shared" si="136"/>
        <v>0</v>
      </c>
      <c r="AQ253" s="76"/>
      <c r="AR253" s="76">
        <f t="shared" si="128"/>
        <v>0</v>
      </c>
      <c r="AS253" s="82"/>
      <c r="AT253" s="76">
        <f t="shared" si="129"/>
        <v>0</v>
      </c>
      <c r="AU253" s="72"/>
      <c r="AV253" s="72">
        <f t="shared" si="121"/>
        <v>0</v>
      </c>
      <c r="AW253" s="95"/>
      <c r="AX253" s="72">
        <f t="shared" si="127"/>
        <v>0</v>
      </c>
      <c r="AY253" s="76">
        <v>300000</v>
      </c>
      <c r="AZ253" s="76">
        <f t="shared" si="131"/>
        <v>300000</v>
      </c>
      <c r="BA253" s="125">
        <v>42369</v>
      </c>
      <c r="BB253" s="76">
        <f t="shared" si="118"/>
        <v>0</v>
      </c>
      <c r="BC253" s="72">
        <v>300000</v>
      </c>
      <c r="BD253" s="72">
        <f t="shared" si="113"/>
        <v>300000</v>
      </c>
      <c r="BE253" s="129">
        <v>42369</v>
      </c>
      <c r="BF253" s="72">
        <f t="shared" si="114"/>
        <v>0</v>
      </c>
      <c r="BG253" s="76">
        <v>300000</v>
      </c>
      <c r="BH253" s="76">
        <f t="shared" si="111"/>
        <v>300000</v>
      </c>
      <c r="BI253" s="94">
        <v>42369</v>
      </c>
      <c r="BJ253" s="76">
        <f t="shared" si="112"/>
        <v>0</v>
      </c>
      <c r="BK253" s="123">
        <v>300000</v>
      </c>
      <c r="BL253" s="45">
        <f t="shared" si="115"/>
        <v>300000</v>
      </c>
      <c r="BM253" s="94">
        <v>42369</v>
      </c>
      <c r="BN253" s="77">
        <f t="shared" si="116"/>
        <v>0</v>
      </c>
      <c r="BO253" s="83">
        <f t="shared" si="117"/>
        <v>0</v>
      </c>
      <c r="BP253" s="120" t="s">
        <v>1334</v>
      </c>
      <c r="BQ253" s="120" t="s">
        <v>1972</v>
      </c>
      <c r="BR253" s="46"/>
    </row>
    <row r="254" spans="1:70" s="60" customFormat="1" ht="38.25">
      <c r="A254" s="222">
        <f>SUBTOTAL(3,C$5:$C254)</f>
        <v>250</v>
      </c>
      <c r="B254" s="223"/>
      <c r="C254" s="50" t="s">
        <v>1305</v>
      </c>
      <c r="D254" s="35" t="s">
        <v>718</v>
      </c>
      <c r="E254" s="51" t="s">
        <v>1306</v>
      </c>
      <c r="F254" s="50" t="s">
        <v>1307</v>
      </c>
      <c r="G254" s="50"/>
      <c r="H254" s="50" t="s">
        <v>1308</v>
      </c>
      <c r="I254" s="50" t="s">
        <v>1309</v>
      </c>
      <c r="J254" s="110"/>
      <c r="K254" s="290" t="s">
        <v>1772</v>
      </c>
      <c r="L254" s="110"/>
      <c r="M254" s="41" t="s">
        <v>2486</v>
      </c>
      <c r="N254" s="139"/>
      <c r="O254" s="122"/>
      <c r="P254" s="153">
        <f t="shared" si="132"/>
        <v>0</v>
      </c>
      <c r="Q254" s="75"/>
      <c r="R254" s="75">
        <f t="shared" si="133"/>
        <v>0</v>
      </c>
      <c r="S254" s="45"/>
      <c r="T254" s="45"/>
      <c r="U254" s="127"/>
      <c r="V254" s="77"/>
      <c r="W254" s="72"/>
      <c r="X254" s="73"/>
      <c r="Y254" s="81"/>
      <c r="Z254" s="75"/>
      <c r="AA254" s="82"/>
      <c r="AB254" s="45"/>
      <c r="AC254" s="82"/>
      <c r="AD254" s="77"/>
      <c r="AE254" s="126"/>
      <c r="AF254" s="73">
        <f t="shared" si="130"/>
        <v>0</v>
      </c>
      <c r="AG254" s="126"/>
      <c r="AH254" s="78"/>
      <c r="AI254" s="76"/>
      <c r="AJ254" s="45">
        <f t="shared" si="126"/>
        <v>0</v>
      </c>
      <c r="AK254" s="234"/>
      <c r="AL254" s="76">
        <f t="shared" si="134"/>
        <v>0</v>
      </c>
      <c r="AM254" s="72"/>
      <c r="AN254" s="72">
        <f t="shared" si="135"/>
        <v>0</v>
      </c>
      <c r="AO254" s="79"/>
      <c r="AP254" s="72">
        <f t="shared" si="136"/>
        <v>0</v>
      </c>
      <c r="AQ254" s="76"/>
      <c r="AR254" s="76">
        <f t="shared" si="128"/>
        <v>0</v>
      </c>
      <c r="AS254" s="82"/>
      <c r="AT254" s="76">
        <f t="shared" si="129"/>
        <v>0</v>
      </c>
      <c r="AU254" s="72"/>
      <c r="AV254" s="72">
        <f t="shared" si="121"/>
        <v>0</v>
      </c>
      <c r="AW254" s="95"/>
      <c r="AX254" s="72">
        <f t="shared" si="127"/>
        <v>0</v>
      </c>
      <c r="AY254" s="76" t="s">
        <v>65</v>
      </c>
      <c r="AZ254" s="76">
        <f t="shared" si="131"/>
        <v>0</v>
      </c>
      <c r="BA254" s="125"/>
      <c r="BB254" s="76">
        <v>0</v>
      </c>
      <c r="BC254" s="72">
        <v>400000</v>
      </c>
      <c r="BD254" s="72">
        <f t="shared" si="113"/>
        <v>400000</v>
      </c>
      <c r="BE254" s="129">
        <v>42010</v>
      </c>
      <c r="BF254" s="72">
        <f t="shared" si="114"/>
        <v>0</v>
      </c>
      <c r="BG254" s="76">
        <v>700000</v>
      </c>
      <c r="BH254" s="76">
        <f t="shared" si="111"/>
        <v>700000</v>
      </c>
      <c r="BI254" s="94">
        <v>42010</v>
      </c>
      <c r="BJ254" s="76">
        <f t="shared" si="112"/>
        <v>0</v>
      </c>
      <c r="BK254" s="123">
        <v>550000</v>
      </c>
      <c r="BL254" s="45">
        <f t="shared" si="115"/>
        <v>550000</v>
      </c>
      <c r="BM254" s="94">
        <v>42010</v>
      </c>
      <c r="BN254" s="77">
        <f t="shared" si="116"/>
        <v>0</v>
      </c>
      <c r="BO254" s="83">
        <f t="shared" si="117"/>
        <v>0</v>
      </c>
      <c r="BP254" s="120" t="s">
        <v>530</v>
      </c>
      <c r="BQ254" s="120" t="s">
        <v>1972</v>
      </c>
      <c r="BR254" s="41"/>
    </row>
    <row r="255" spans="1:70" s="60" customFormat="1" ht="25.5">
      <c r="A255" s="59">
        <f>SUBTOTAL(3,C$5:$C255)</f>
        <v>251</v>
      </c>
      <c r="B255" s="110" t="s">
        <v>1349</v>
      </c>
      <c r="C255" s="64" t="s">
        <v>1312</v>
      </c>
      <c r="D255" s="1" t="s">
        <v>315</v>
      </c>
      <c r="E255" s="63" t="s">
        <v>1314</v>
      </c>
      <c r="F255" s="64" t="s">
        <v>1315</v>
      </c>
      <c r="G255" s="64"/>
      <c r="H255" s="64" t="s">
        <v>1316</v>
      </c>
      <c r="I255" s="64" t="s">
        <v>1317</v>
      </c>
      <c r="J255" s="110"/>
      <c r="K255" s="314"/>
      <c r="L255" s="110"/>
      <c r="M255" s="41"/>
      <c r="N255" s="140"/>
      <c r="O255" s="141"/>
      <c r="P255" s="153">
        <f t="shared" si="132"/>
        <v>0</v>
      </c>
      <c r="Q255" s="75"/>
      <c r="R255" s="75">
        <f t="shared" si="133"/>
        <v>0</v>
      </c>
      <c r="S255" s="108"/>
      <c r="T255" s="105"/>
      <c r="U255" s="108"/>
      <c r="V255" s="106"/>
      <c r="W255" s="109"/>
      <c r="X255" s="102"/>
      <c r="Y255" s="109"/>
      <c r="Z255" s="104"/>
      <c r="AA255" s="108"/>
      <c r="AB255" s="105"/>
      <c r="AC255" s="108"/>
      <c r="AD255" s="106"/>
      <c r="AE255" s="109"/>
      <c r="AF255" s="73">
        <f t="shared" si="130"/>
        <v>0</v>
      </c>
      <c r="AG255" s="109"/>
      <c r="AH255" s="143"/>
      <c r="AI255" s="105"/>
      <c r="AJ255" s="45">
        <f t="shared" si="126"/>
        <v>0</v>
      </c>
      <c r="AK255" s="216"/>
      <c r="AL255" s="105">
        <f t="shared" si="134"/>
        <v>0</v>
      </c>
      <c r="AM255" s="102"/>
      <c r="AN255" s="102">
        <f t="shared" si="135"/>
        <v>0</v>
      </c>
      <c r="AO255" s="107"/>
      <c r="AP255" s="102">
        <f t="shared" si="136"/>
        <v>0</v>
      </c>
      <c r="AQ255" s="105"/>
      <c r="AR255" s="105">
        <f t="shared" si="128"/>
        <v>0</v>
      </c>
      <c r="AS255" s="108"/>
      <c r="AT255" s="105">
        <f t="shared" si="129"/>
        <v>0</v>
      </c>
      <c r="AU255" s="102"/>
      <c r="AV255" s="102">
        <f t="shared" si="121"/>
        <v>0</v>
      </c>
      <c r="AW255" s="142"/>
      <c r="AX255" s="102">
        <f t="shared" si="127"/>
        <v>0</v>
      </c>
      <c r="AY255" s="105"/>
      <c r="AZ255" s="105">
        <f t="shared" si="131"/>
        <v>0</v>
      </c>
      <c r="BA255" s="217"/>
      <c r="BB255" s="105">
        <f t="shared" si="118"/>
        <v>0</v>
      </c>
      <c r="BC255" s="102"/>
      <c r="BD255" s="102">
        <f t="shared" si="113"/>
        <v>0</v>
      </c>
      <c r="BE255" s="142"/>
      <c r="BF255" s="102">
        <f t="shared" si="114"/>
        <v>0</v>
      </c>
      <c r="BG255" s="105"/>
      <c r="BH255" s="105">
        <f t="shared" si="111"/>
        <v>0</v>
      </c>
      <c r="BI255" s="94"/>
      <c r="BJ255" s="105">
        <f t="shared" si="112"/>
        <v>0</v>
      </c>
      <c r="BK255" s="187"/>
      <c r="BL255" s="105">
        <f t="shared" si="115"/>
        <v>0</v>
      </c>
      <c r="BM255" s="94"/>
      <c r="BN255" s="106">
        <f t="shared" si="116"/>
        <v>0</v>
      </c>
      <c r="BO255" s="238">
        <f t="shared" si="117"/>
        <v>0</v>
      </c>
      <c r="BP255" s="98" t="s">
        <v>716</v>
      </c>
      <c r="BQ255" s="98"/>
      <c r="BR255" s="41"/>
    </row>
    <row r="256" spans="1:70" s="60" customFormat="1" ht="25.5">
      <c r="A256" s="59">
        <f>SUBTOTAL(3,C$5:$C256)</f>
        <v>252</v>
      </c>
      <c r="B256" s="110" t="s">
        <v>1349</v>
      </c>
      <c r="C256" s="64" t="s">
        <v>1318</v>
      </c>
      <c r="D256" s="114" t="s">
        <v>12</v>
      </c>
      <c r="E256" s="264" t="s">
        <v>1426</v>
      </c>
      <c r="F256" s="64" t="s">
        <v>1319</v>
      </c>
      <c r="G256" s="64"/>
      <c r="H256" s="64" t="s">
        <v>1320</v>
      </c>
      <c r="I256" s="64" t="s">
        <v>1321</v>
      </c>
      <c r="J256" s="110"/>
      <c r="K256" s="314"/>
      <c r="L256" s="110"/>
      <c r="M256" s="41"/>
      <c r="N256" s="140"/>
      <c r="O256" s="141"/>
      <c r="P256" s="153">
        <f t="shared" si="132"/>
        <v>0</v>
      </c>
      <c r="Q256" s="75"/>
      <c r="R256" s="75">
        <f t="shared" si="133"/>
        <v>0</v>
      </c>
      <c r="S256" s="108"/>
      <c r="T256" s="105"/>
      <c r="U256" s="108"/>
      <c r="V256" s="106"/>
      <c r="W256" s="109"/>
      <c r="X256" s="102"/>
      <c r="Y256" s="109"/>
      <c r="Z256" s="104"/>
      <c r="AA256" s="108"/>
      <c r="AB256" s="105"/>
      <c r="AC256" s="108"/>
      <c r="AD256" s="106"/>
      <c r="AE256" s="109"/>
      <c r="AF256" s="73">
        <f t="shared" si="130"/>
        <v>0</v>
      </c>
      <c r="AG256" s="109"/>
      <c r="AH256" s="143"/>
      <c r="AI256" s="105"/>
      <c r="AJ256" s="45">
        <f t="shared" si="126"/>
        <v>0</v>
      </c>
      <c r="AK256" s="216"/>
      <c r="AL256" s="105">
        <f t="shared" si="134"/>
        <v>0</v>
      </c>
      <c r="AM256" s="102"/>
      <c r="AN256" s="102">
        <f t="shared" si="135"/>
        <v>0</v>
      </c>
      <c r="AO256" s="107"/>
      <c r="AP256" s="102">
        <f t="shared" si="136"/>
        <v>0</v>
      </c>
      <c r="AQ256" s="105"/>
      <c r="AR256" s="105">
        <f t="shared" si="128"/>
        <v>0</v>
      </c>
      <c r="AS256" s="108"/>
      <c r="AT256" s="105">
        <f t="shared" si="129"/>
        <v>0</v>
      </c>
      <c r="AU256" s="102"/>
      <c r="AV256" s="102">
        <f t="shared" si="121"/>
        <v>0</v>
      </c>
      <c r="AW256" s="142"/>
      <c r="AX256" s="102">
        <f t="shared" si="127"/>
        <v>0</v>
      </c>
      <c r="AY256" s="105"/>
      <c r="AZ256" s="105">
        <f t="shared" si="131"/>
        <v>0</v>
      </c>
      <c r="BA256" s="217"/>
      <c r="BB256" s="105">
        <f t="shared" si="118"/>
        <v>0</v>
      </c>
      <c r="BC256" s="102"/>
      <c r="BD256" s="102">
        <f t="shared" si="113"/>
        <v>0</v>
      </c>
      <c r="BE256" s="142"/>
      <c r="BF256" s="102">
        <f t="shared" si="114"/>
        <v>0</v>
      </c>
      <c r="BG256" s="105"/>
      <c r="BH256" s="105">
        <f t="shared" si="111"/>
        <v>0</v>
      </c>
      <c r="BI256" s="94"/>
      <c r="BJ256" s="105">
        <f t="shared" si="112"/>
        <v>0</v>
      </c>
      <c r="BK256" s="187"/>
      <c r="BL256" s="105">
        <f t="shared" si="115"/>
        <v>0</v>
      </c>
      <c r="BM256" s="94"/>
      <c r="BN256" s="106">
        <f t="shared" si="116"/>
        <v>0</v>
      </c>
      <c r="BO256" s="238">
        <f t="shared" si="117"/>
        <v>0</v>
      </c>
      <c r="BP256" s="98" t="s">
        <v>582</v>
      </c>
      <c r="BQ256" s="98"/>
      <c r="BR256" s="41"/>
    </row>
    <row r="257" spans="1:71" s="38" customFormat="1" ht="25.5">
      <c r="A257" s="37">
        <f>SUBTOTAL(3,C$5:$C257)</f>
        <v>253</v>
      </c>
      <c r="B257" s="112"/>
      <c r="C257" s="50" t="s">
        <v>1322</v>
      </c>
      <c r="D257" s="36" t="s">
        <v>293</v>
      </c>
      <c r="E257" s="51" t="s">
        <v>1323</v>
      </c>
      <c r="F257" s="50" t="s">
        <v>1324</v>
      </c>
      <c r="G257" s="50"/>
      <c r="H257" s="50" t="s">
        <v>1325</v>
      </c>
      <c r="I257" s="50" t="s">
        <v>1326</v>
      </c>
      <c r="J257" s="112"/>
      <c r="K257" s="290"/>
      <c r="L257" s="112"/>
      <c r="M257" s="46"/>
      <c r="N257" s="144"/>
      <c r="O257" s="122"/>
      <c r="P257" s="153">
        <f t="shared" si="132"/>
        <v>0</v>
      </c>
      <c r="Q257" s="75"/>
      <c r="R257" s="75">
        <f t="shared" si="133"/>
        <v>0</v>
      </c>
      <c r="S257" s="127"/>
      <c r="T257" s="45"/>
      <c r="U257" s="127"/>
      <c r="V257" s="77"/>
      <c r="W257" s="126"/>
      <c r="X257" s="73"/>
      <c r="Y257" s="126"/>
      <c r="Z257" s="75"/>
      <c r="AA257" s="127"/>
      <c r="AB257" s="45"/>
      <c r="AC257" s="127"/>
      <c r="AD257" s="77"/>
      <c r="AE257" s="126"/>
      <c r="AF257" s="73">
        <f t="shared" si="130"/>
        <v>0</v>
      </c>
      <c r="AG257" s="126"/>
      <c r="AH257" s="78"/>
      <c r="AI257" s="45"/>
      <c r="AJ257" s="45">
        <f t="shared" si="126"/>
        <v>0</v>
      </c>
      <c r="AK257" s="234"/>
      <c r="AL257" s="76">
        <f t="shared" si="134"/>
        <v>0</v>
      </c>
      <c r="AM257" s="73"/>
      <c r="AN257" s="72">
        <f t="shared" si="135"/>
        <v>0</v>
      </c>
      <c r="AO257" s="79"/>
      <c r="AP257" s="72">
        <f t="shared" si="136"/>
        <v>0</v>
      </c>
      <c r="AQ257" s="45"/>
      <c r="AR257" s="45">
        <f t="shared" si="128"/>
        <v>0</v>
      </c>
      <c r="AS257" s="127"/>
      <c r="AT257" s="45">
        <f t="shared" si="129"/>
        <v>0</v>
      </c>
      <c r="AU257" s="73"/>
      <c r="AV257" s="72">
        <f t="shared" si="121"/>
        <v>0</v>
      </c>
      <c r="AW257" s="95"/>
      <c r="AX257" s="73">
        <f t="shared" si="127"/>
        <v>0</v>
      </c>
      <c r="AY257" s="45">
        <v>240000</v>
      </c>
      <c r="AZ257" s="45">
        <f t="shared" si="131"/>
        <v>240000</v>
      </c>
      <c r="BA257" s="125">
        <v>41953</v>
      </c>
      <c r="BB257" s="45">
        <f t="shared" si="118"/>
        <v>0</v>
      </c>
      <c r="BC257" s="73">
        <v>240000</v>
      </c>
      <c r="BD257" s="73">
        <f t="shared" si="113"/>
        <v>240000</v>
      </c>
      <c r="BE257" s="95">
        <v>41953</v>
      </c>
      <c r="BF257" s="73">
        <f t="shared" si="114"/>
        <v>0</v>
      </c>
      <c r="BG257" s="45">
        <v>240000</v>
      </c>
      <c r="BH257" s="76">
        <f t="shared" si="111"/>
        <v>240000</v>
      </c>
      <c r="BI257" s="94">
        <v>41953</v>
      </c>
      <c r="BJ257" s="45">
        <f t="shared" si="112"/>
        <v>0</v>
      </c>
      <c r="BK257" s="123"/>
      <c r="BL257" s="45">
        <f t="shared" si="115"/>
        <v>0</v>
      </c>
      <c r="BM257" s="94"/>
      <c r="BN257" s="77">
        <f t="shared" si="116"/>
        <v>0</v>
      </c>
      <c r="BO257" s="83">
        <f t="shared" si="117"/>
        <v>0</v>
      </c>
      <c r="BP257" s="120" t="s">
        <v>530</v>
      </c>
      <c r="BQ257" s="120" t="s">
        <v>1969</v>
      </c>
      <c r="BR257" s="46"/>
    </row>
    <row r="258" spans="1:71" s="60" customFormat="1" ht="38.25">
      <c r="A258" s="59">
        <f>SUBTOTAL(3,C$5:$C258)</f>
        <v>254</v>
      </c>
      <c r="B258" s="110" t="s">
        <v>1425</v>
      </c>
      <c r="C258" s="50" t="s">
        <v>1327</v>
      </c>
      <c r="D258" s="36" t="s">
        <v>293</v>
      </c>
      <c r="E258" s="51" t="s">
        <v>1328</v>
      </c>
      <c r="F258" s="50" t="s">
        <v>1329</v>
      </c>
      <c r="G258" s="50"/>
      <c r="H258" s="50" t="s">
        <v>1330</v>
      </c>
      <c r="I258" s="50" t="s">
        <v>1331</v>
      </c>
      <c r="J258" s="110"/>
      <c r="K258" s="314"/>
      <c r="L258" s="110"/>
      <c r="M258" s="41" t="s">
        <v>1976</v>
      </c>
      <c r="N258" s="139"/>
      <c r="O258" s="122"/>
      <c r="P258" s="153">
        <f t="shared" si="132"/>
        <v>0</v>
      </c>
      <c r="Q258" s="75"/>
      <c r="R258" s="75">
        <f t="shared" si="133"/>
        <v>0</v>
      </c>
      <c r="S258" s="127"/>
      <c r="T258" s="45"/>
      <c r="U258" s="127"/>
      <c r="V258" s="77"/>
      <c r="W258" s="81"/>
      <c r="X258" s="73"/>
      <c r="Y258" s="81"/>
      <c r="Z258" s="75"/>
      <c r="AA258" s="82"/>
      <c r="AB258" s="45"/>
      <c r="AC258" s="82"/>
      <c r="AD258" s="77"/>
      <c r="AE258" s="126"/>
      <c r="AF258" s="73">
        <f t="shared" si="130"/>
        <v>0</v>
      </c>
      <c r="AG258" s="126"/>
      <c r="AH258" s="78"/>
      <c r="AI258" s="76"/>
      <c r="AJ258" s="45">
        <f t="shared" si="126"/>
        <v>0</v>
      </c>
      <c r="AK258" s="234"/>
      <c r="AL258" s="76">
        <f t="shared" si="134"/>
        <v>0</v>
      </c>
      <c r="AM258" s="72"/>
      <c r="AN258" s="72">
        <f t="shared" si="135"/>
        <v>0</v>
      </c>
      <c r="AO258" s="79"/>
      <c r="AP258" s="72">
        <f t="shared" si="136"/>
        <v>0</v>
      </c>
      <c r="AQ258" s="76"/>
      <c r="AR258" s="76">
        <f t="shared" si="128"/>
        <v>0</v>
      </c>
      <c r="AS258" s="82"/>
      <c r="AT258" s="76">
        <f t="shared" si="129"/>
        <v>0</v>
      </c>
      <c r="AU258" s="72"/>
      <c r="AV258" s="72">
        <f t="shared" si="121"/>
        <v>0</v>
      </c>
      <c r="AW258" s="95"/>
      <c r="AX258" s="72">
        <f t="shared" si="127"/>
        <v>0</v>
      </c>
      <c r="AY258" s="76">
        <v>700000</v>
      </c>
      <c r="AZ258" s="76">
        <f t="shared" si="131"/>
        <v>700000</v>
      </c>
      <c r="BA258" s="125">
        <v>42048</v>
      </c>
      <c r="BB258" s="76">
        <f t="shared" si="118"/>
        <v>0</v>
      </c>
      <c r="BC258" s="72">
        <v>700000</v>
      </c>
      <c r="BD258" s="72">
        <f t="shared" si="113"/>
        <v>700000</v>
      </c>
      <c r="BE258" s="129">
        <v>42048</v>
      </c>
      <c r="BF258" s="72">
        <f t="shared" si="114"/>
        <v>0</v>
      </c>
      <c r="BG258" s="76">
        <v>700000</v>
      </c>
      <c r="BH258" s="76">
        <f t="shared" si="111"/>
        <v>700000</v>
      </c>
      <c r="BI258" s="94">
        <v>42048</v>
      </c>
      <c r="BJ258" s="76">
        <f t="shared" si="112"/>
        <v>0</v>
      </c>
      <c r="BK258" s="45" t="s">
        <v>65</v>
      </c>
      <c r="BL258" s="45">
        <f t="shared" si="115"/>
        <v>0</v>
      </c>
      <c r="BM258" s="94"/>
      <c r="BN258" s="77">
        <v>0</v>
      </c>
      <c r="BO258" s="83">
        <f t="shared" si="117"/>
        <v>0</v>
      </c>
      <c r="BP258" s="120" t="s">
        <v>530</v>
      </c>
      <c r="BQ258" s="120" t="s">
        <v>1969</v>
      </c>
      <c r="BR258" s="41"/>
    </row>
    <row r="259" spans="1:71" s="30" customFormat="1" ht="51">
      <c r="A259" s="224">
        <f>SUBTOTAL(3,C$5:$C259)</f>
        <v>255</v>
      </c>
      <c r="B259" s="178"/>
      <c r="C259" s="61" t="s">
        <v>1351</v>
      </c>
      <c r="D259" s="1" t="s">
        <v>411</v>
      </c>
      <c r="E259" s="67" t="s">
        <v>1352</v>
      </c>
      <c r="F259" s="61" t="s">
        <v>1353</v>
      </c>
      <c r="G259" s="177"/>
      <c r="H259" s="61" t="s">
        <v>1354</v>
      </c>
      <c r="I259" s="61" t="s">
        <v>1355</v>
      </c>
      <c r="J259" s="199" t="s">
        <v>1356</v>
      </c>
      <c r="K259" s="242" t="s">
        <v>1774</v>
      </c>
      <c r="L259" s="199"/>
      <c r="M259" s="32"/>
      <c r="N259" s="139"/>
      <c r="O259" s="122"/>
      <c r="P259" s="153">
        <f t="shared" si="132"/>
        <v>0</v>
      </c>
      <c r="Q259" s="75"/>
      <c r="R259" s="75">
        <f t="shared" si="133"/>
        <v>0</v>
      </c>
      <c r="S259" s="127"/>
      <c r="T259" s="45"/>
      <c r="U259" s="127"/>
      <c r="V259" s="77"/>
      <c r="W259" s="81"/>
      <c r="X259" s="73"/>
      <c r="Y259" s="81"/>
      <c r="Z259" s="75"/>
      <c r="AA259" s="82"/>
      <c r="AB259" s="45"/>
      <c r="AC259" s="82"/>
      <c r="AD259" s="77"/>
      <c r="AE259" s="126"/>
      <c r="AF259" s="73">
        <f t="shared" si="130"/>
        <v>0</v>
      </c>
      <c r="AG259" s="126"/>
      <c r="AH259" s="78"/>
      <c r="AI259" s="76"/>
      <c r="AJ259" s="45">
        <f t="shared" si="126"/>
        <v>0</v>
      </c>
      <c r="AK259" s="234"/>
      <c r="AL259" s="76">
        <f t="shared" si="134"/>
        <v>0</v>
      </c>
      <c r="AM259" s="72"/>
      <c r="AN259" s="72">
        <f t="shared" si="135"/>
        <v>0</v>
      </c>
      <c r="AO259" s="79"/>
      <c r="AP259" s="72">
        <f t="shared" si="136"/>
        <v>0</v>
      </c>
      <c r="AQ259" s="76"/>
      <c r="AR259" s="76">
        <f t="shared" si="128"/>
        <v>0</v>
      </c>
      <c r="AS259" s="82"/>
      <c r="AT259" s="76">
        <f t="shared" si="129"/>
        <v>0</v>
      </c>
      <c r="AU259" s="72"/>
      <c r="AV259" s="72">
        <f t="shared" si="121"/>
        <v>0</v>
      </c>
      <c r="AW259" s="95"/>
      <c r="AX259" s="72">
        <f t="shared" si="127"/>
        <v>0</v>
      </c>
      <c r="AY259" s="76">
        <v>200000</v>
      </c>
      <c r="AZ259" s="76">
        <f t="shared" si="131"/>
        <v>200000</v>
      </c>
      <c r="BA259" s="125">
        <v>41992</v>
      </c>
      <c r="BB259" s="76">
        <f t="shared" si="118"/>
        <v>0</v>
      </c>
      <c r="BC259" s="72">
        <v>200000</v>
      </c>
      <c r="BD259" s="72">
        <f t="shared" si="113"/>
        <v>200000</v>
      </c>
      <c r="BE259" s="95">
        <v>41992</v>
      </c>
      <c r="BF259" s="72">
        <f t="shared" si="114"/>
        <v>0</v>
      </c>
      <c r="BG259" s="76">
        <v>200000</v>
      </c>
      <c r="BH259" s="76">
        <f t="shared" ref="BH259:BH275" si="137">IF(BI259="",0,BG259)</f>
        <v>200000</v>
      </c>
      <c r="BI259" s="94">
        <v>41992</v>
      </c>
      <c r="BJ259" s="76">
        <f t="shared" ref="BJ259:BJ275" si="138">+BG259-BH259</f>
        <v>0</v>
      </c>
      <c r="BK259" s="123"/>
      <c r="BL259" s="45">
        <f t="shared" si="115"/>
        <v>0</v>
      </c>
      <c r="BM259" s="94"/>
      <c r="BN259" s="77">
        <f t="shared" si="116"/>
        <v>0</v>
      </c>
      <c r="BO259" s="83">
        <f t="shared" si="117"/>
        <v>0</v>
      </c>
      <c r="BP259" s="120" t="s">
        <v>482</v>
      </c>
      <c r="BQ259" s="120" t="s">
        <v>1970</v>
      </c>
      <c r="BR259" s="31"/>
    </row>
    <row r="260" spans="1:71" s="30" customFormat="1" ht="51">
      <c r="A260" s="224">
        <f>SUBTOTAL(3,C$5:$C260)</f>
        <v>256</v>
      </c>
      <c r="B260" s="178"/>
      <c r="C260" s="50" t="s">
        <v>1357</v>
      </c>
      <c r="D260" s="34" t="s">
        <v>9</v>
      </c>
      <c r="E260" s="67" t="s">
        <v>1358</v>
      </c>
      <c r="F260" s="61" t="s">
        <v>1359</v>
      </c>
      <c r="G260" s="177"/>
      <c r="H260" s="61" t="s">
        <v>1360</v>
      </c>
      <c r="I260" s="61" t="s">
        <v>1361</v>
      </c>
      <c r="J260" s="178"/>
      <c r="K260" s="242" t="s">
        <v>1672</v>
      </c>
      <c r="L260" s="12"/>
      <c r="M260" s="32"/>
      <c r="N260" s="139"/>
      <c r="O260" s="122"/>
      <c r="P260" s="153">
        <f t="shared" si="132"/>
        <v>0</v>
      </c>
      <c r="Q260" s="75"/>
      <c r="R260" s="75">
        <f t="shared" si="133"/>
        <v>0</v>
      </c>
      <c r="S260" s="127"/>
      <c r="T260" s="45"/>
      <c r="U260" s="127"/>
      <c r="V260" s="77"/>
      <c r="W260" s="81"/>
      <c r="X260" s="73"/>
      <c r="Y260" s="81"/>
      <c r="Z260" s="75"/>
      <c r="AA260" s="82"/>
      <c r="AB260" s="45"/>
      <c r="AC260" s="82"/>
      <c r="AD260" s="77"/>
      <c r="AE260" s="126"/>
      <c r="AF260" s="73"/>
      <c r="AG260" s="126"/>
      <c r="AH260" s="78"/>
      <c r="AI260" s="76"/>
      <c r="AJ260" s="45">
        <f t="shared" si="126"/>
        <v>0</v>
      </c>
      <c r="AK260" s="234"/>
      <c r="AL260" s="76">
        <f t="shared" si="134"/>
        <v>0</v>
      </c>
      <c r="AM260" s="72"/>
      <c r="AN260" s="72">
        <f t="shared" si="135"/>
        <v>0</v>
      </c>
      <c r="AO260" s="79"/>
      <c r="AP260" s="72">
        <f t="shared" si="136"/>
        <v>0</v>
      </c>
      <c r="AQ260" s="76"/>
      <c r="AR260" s="76">
        <f t="shared" si="128"/>
        <v>0</v>
      </c>
      <c r="AS260" s="82"/>
      <c r="AT260" s="76">
        <f t="shared" si="129"/>
        <v>0</v>
      </c>
      <c r="AU260" s="72"/>
      <c r="AV260" s="72">
        <f t="shared" si="121"/>
        <v>0</v>
      </c>
      <c r="AW260" s="95"/>
      <c r="AX260" s="72">
        <f t="shared" si="127"/>
        <v>0</v>
      </c>
      <c r="AY260" s="76">
        <v>400000</v>
      </c>
      <c r="AZ260" s="76">
        <f t="shared" si="131"/>
        <v>400000</v>
      </c>
      <c r="BA260" s="125" t="s">
        <v>2219</v>
      </c>
      <c r="BB260" s="76">
        <f t="shared" si="118"/>
        <v>0</v>
      </c>
      <c r="BC260" s="72">
        <v>400000</v>
      </c>
      <c r="BD260" s="72">
        <f t="shared" ref="BD260:BD275" si="139">IF(BE260="",0,BC260)</f>
        <v>400000</v>
      </c>
      <c r="BE260" s="129" t="s">
        <v>2219</v>
      </c>
      <c r="BF260" s="72">
        <f t="shared" ref="BF260:BF275" si="140">+BC260-BD260</f>
        <v>0</v>
      </c>
      <c r="BG260" s="76">
        <v>400000</v>
      </c>
      <c r="BH260" s="76">
        <f t="shared" si="137"/>
        <v>400000</v>
      </c>
      <c r="BI260" s="94" t="s">
        <v>2219</v>
      </c>
      <c r="BJ260" s="76">
        <f t="shared" si="138"/>
        <v>0</v>
      </c>
      <c r="BK260" s="123">
        <v>400000</v>
      </c>
      <c r="BL260" s="45">
        <f t="shared" ref="BL260:BL321" si="141">+IF(BM260="",0,BK260)</f>
        <v>400000</v>
      </c>
      <c r="BM260" s="94" t="s">
        <v>2219</v>
      </c>
      <c r="BN260" s="77">
        <f t="shared" ref="BN260:BN321" si="142">+BK260-BL260</f>
        <v>0</v>
      </c>
      <c r="BO260" s="83">
        <f t="shared" ref="BO260:BO287" si="143">+N260+R260+V260+Z260+AD260+AH260+AL260+AP260+AT260+AX260+BB260+BF260+BJ260+BN260</f>
        <v>0</v>
      </c>
      <c r="BP260" s="120" t="s">
        <v>519</v>
      </c>
      <c r="BQ260" s="120" t="s">
        <v>1966</v>
      </c>
      <c r="BR260" s="31" t="s">
        <v>1779</v>
      </c>
    </row>
    <row r="261" spans="1:71" s="30" customFormat="1" ht="25.5">
      <c r="A261" s="258">
        <f>SUBTOTAL(3,C$5:$C261)</f>
        <v>257</v>
      </c>
      <c r="B261" s="110" t="s">
        <v>1964</v>
      </c>
      <c r="C261" s="64" t="s">
        <v>1362</v>
      </c>
      <c r="D261" s="36" t="s">
        <v>1367</v>
      </c>
      <c r="E261" s="67" t="s">
        <v>1363</v>
      </c>
      <c r="F261" s="61" t="s">
        <v>1364</v>
      </c>
      <c r="G261" s="177"/>
      <c r="H261" s="61" t="s">
        <v>266</v>
      </c>
      <c r="I261" s="61" t="s">
        <v>1365</v>
      </c>
      <c r="J261" s="178"/>
      <c r="K261" s="344"/>
      <c r="L261" s="178"/>
      <c r="M261" s="32"/>
      <c r="N261" s="139"/>
      <c r="O261" s="122"/>
      <c r="P261" s="153">
        <f t="shared" ref="P261:P268" si="144">IF(Q261="",0,O261)</f>
        <v>0</v>
      </c>
      <c r="Q261" s="75"/>
      <c r="R261" s="75">
        <f t="shared" ref="R261:R268" si="145">O261-P261</f>
        <v>0</v>
      </c>
      <c r="S261" s="127"/>
      <c r="T261" s="45"/>
      <c r="U261" s="127"/>
      <c r="V261" s="77"/>
      <c r="W261" s="81"/>
      <c r="X261" s="73"/>
      <c r="Y261" s="81"/>
      <c r="Z261" s="75"/>
      <c r="AA261" s="82"/>
      <c r="AB261" s="45"/>
      <c r="AC261" s="82"/>
      <c r="AD261" s="77"/>
      <c r="AE261" s="126"/>
      <c r="AF261" s="73"/>
      <c r="AG261" s="126"/>
      <c r="AH261" s="78"/>
      <c r="AI261" s="76"/>
      <c r="AJ261" s="45">
        <f t="shared" si="126"/>
        <v>0</v>
      </c>
      <c r="AK261" s="234"/>
      <c r="AL261" s="76">
        <f t="shared" si="134"/>
        <v>0</v>
      </c>
      <c r="AM261" s="72"/>
      <c r="AN261" s="72">
        <f t="shared" si="135"/>
        <v>0</v>
      </c>
      <c r="AO261" s="79"/>
      <c r="AP261" s="72">
        <f t="shared" si="136"/>
        <v>0</v>
      </c>
      <c r="AQ261" s="76"/>
      <c r="AR261" s="76">
        <f t="shared" si="128"/>
        <v>0</v>
      </c>
      <c r="AS261" s="82"/>
      <c r="AT261" s="76">
        <f t="shared" si="129"/>
        <v>0</v>
      </c>
      <c r="AU261" s="72"/>
      <c r="AV261" s="72">
        <f t="shared" si="121"/>
        <v>0</v>
      </c>
      <c r="AW261" s="95"/>
      <c r="AX261" s="72">
        <f t="shared" si="127"/>
        <v>0</v>
      </c>
      <c r="AY261" s="76"/>
      <c r="AZ261" s="76">
        <f t="shared" si="131"/>
        <v>0</v>
      </c>
      <c r="BA261" s="125"/>
      <c r="BB261" s="76">
        <f t="shared" si="118"/>
        <v>0</v>
      </c>
      <c r="BC261" s="72"/>
      <c r="BD261" s="72">
        <f t="shared" si="139"/>
        <v>0</v>
      </c>
      <c r="BE261" s="129"/>
      <c r="BF261" s="72">
        <f t="shared" si="140"/>
        <v>0</v>
      </c>
      <c r="BG261" s="76"/>
      <c r="BH261" s="76">
        <f t="shared" si="137"/>
        <v>0</v>
      </c>
      <c r="BI261" s="94"/>
      <c r="BJ261" s="76">
        <f t="shared" si="138"/>
        <v>0</v>
      </c>
      <c r="BK261" s="123"/>
      <c r="BL261" s="45">
        <f t="shared" si="141"/>
        <v>0</v>
      </c>
      <c r="BM261" s="94"/>
      <c r="BN261" s="77">
        <f t="shared" si="142"/>
        <v>0</v>
      </c>
      <c r="BO261" s="83">
        <f t="shared" si="143"/>
        <v>0</v>
      </c>
      <c r="BP261" s="120" t="s">
        <v>716</v>
      </c>
      <c r="BQ261" s="120" t="s">
        <v>1969</v>
      </c>
      <c r="BR261" s="31"/>
    </row>
    <row r="262" spans="1:71" s="30" customFormat="1" ht="38.25">
      <c r="A262" s="33">
        <f>SUBTOTAL(3,C$5:$C262)</f>
        <v>258</v>
      </c>
      <c r="B262" s="178"/>
      <c r="C262" s="61" t="s">
        <v>1366</v>
      </c>
      <c r="D262" s="1" t="s">
        <v>410</v>
      </c>
      <c r="E262" s="67" t="s">
        <v>1368</v>
      </c>
      <c r="F262" s="61" t="s">
        <v>1369</v>
      </c>
      <c r="G262" s="177"/>
      <c r="H262" s="61" t="s">
        <v>1370</v>
      </c>
      <c r="I262" s="61" t="s">
        <v>1371</v>
      </c>
      <c r="J262" s="178"/>
      <c r="K262" s="344"/>
      <c r="L262" s="178"/>
      <c r="M262" s="32"/>
      <c r="N262" s="139"/>
      <c r="O262" s="122"/>
      <c r="P262" s="153">
        <f t="shared" si="144"/>
        <v>0</v>
      </c>
      <c r="Q262" s="75"/>
      <c r="R262" s="75">
        <f t="shared" si="145"/>
        <v>0</v>
      </c>
      <c r="S262" s="127"/>
      <c r="T262" s="45"/>
      <c r="U262" s="127"/>
      <c r="V262" s="77"/>
      <c r="W262" s="81"/>
      <c r="X262" s="73"/>
      <c r="Y262" s="81"/>
      <c r="Z262" s="75"/>
      <c r="AA262" s="82"/>
      <c r="AB262" s="45"/>
      <c r="AC262" s="82"/>
      <c r="AD262" s="77"/>
      <c r="AE262" s="126"/>
      <c r="AF262" s="73"/>
      <c r="AG262" s="126"/>
      <c r="AH262" s="78"/>
      <c r="AI262" s="76"/>
      <c r="AJ262" s="45">
        <f t="shared" si="126"/>
        <v>0</v>
      </c>
      <c r="AK262" s="234"/>
      <c r="AL262" s="76">
        <f t="shared" si="134"/>
        <v>0</v>
      </c>
      <c r="AM262" s="72"/>
      <c r="AN262" s="72">
        <f t="shared" si="135"/>
        <v>0</v>
      </c>
      <c r="AO262" s="79"/>
      <c r="AP262" s="72">
        <f t="shared" si="136"/>
        <v>0</v>
      </c>
      <c r="AQ262" s="76"/>
      <c r="AR262" s="76">
        <f t="shared" si="128"/>
        <v>0</v>
      </c>
      <c r="AS262" s="82"/>
      <c r="AT262" s="76">
        <f t="shared" si="129"/>
        <v>0</v>
      </c>
      <c r="AU262" s="72"/>
      <c r="AV262" s="72">
        <f t="shared" si="121"/>
        <v>0</v>
      </c>
      <c r="AW262" s="95"/>
      <c r="AX262" s="72">
        <f t="shared" si="127"/>
        <v>0</v>
      </c>
      <c r="AY262" s="76" t="s">
        <v>65</v>
      </c>
      <c r="AZ262" s="76">
        <f t="shared" si="131"/>
        <v>0</v>
      </c>
      <c r="BA262" s="125"/>
      <c r="BB262" s="76">
        <v>0</v>
      </c>
      <c r="BC262" s="72">
        <v>400000</v>
      </c>
      <c r="BD262" s="72">
        <f t="shared" si="139"/>
        <v>400000</v>
      </c>
      <c r="BE262" s="129">
        <v>42034</v>
      </c>
      <c r="BF262" s="72">
        <f t="shared" si="140"/>
        <v>0</v>
      </c>
      <c r="BG262" s="76">
        <v>400000</v>
      </c>
      <c r="BH262" s="76">
        <f t="shared" si="137"/>
        <v>400000</v>
      </c>
      <c r="BI262" s="94">
        <v>42034</v>
      </c>
      <c r="BJ262" s="76">
        <f t="shared" si="138"/>
        <v>0</v>
      </c>
      <c r="BK262" s="123">
        <v>400000</v>
      </c>
      <c r="BL262" s="45">
        <f t="shared" si="141"/>
        <v>400000</v>
      </c>
      <c r="BM262" s="94">
        <v>42034</v>
      </c>
      <c r="BN262" s="77">
        <f t="shared" si="142"/>
        <v>0</v>
      </c>
      <c r="BO262" s="83">
        <f t="shared" si="143"/>
        <v>0</v>
      </c>
      <c r="BP262" s="120" t="s">
        <v>808</v>
      </c>
      <c r="BQ262" s="120" t="s">
        <v>1970</v>
      </c>
      <c r="BR262" s="31"/>
    </row>
    <row r="263" spans="1:71" s="30" customFormat="1" ht="51">
      <c r="A263" s="33">
        <f>SUBTOTAL(3,C$5:$C263)</f>
        <v>259</v>
      </c>
      <c r="B263" s="178"/>
      <c r="C263" s="61" t="s">
        <v>1372</v>
      </c>
      <c r="D263" s="36" t="s">
        <v>293</v>
      </c>
      <c r="E263" s="67" t="s">
        <v>1373</v>
      </c>
      <c r="F263" s="61" t="s">
        <v>1374</v>
      </c>
      <c r="G263" s="177"/>
      <c r="H263" s="61" t="s">
        <v>1375</v>
      </c>
      <c r="I263" s="61" t="s">
        <v>1376</v>
      </c>
      <c r="J263" s="201" t="s">
        <v>1377</v>
      </c>
      <c r="K263" s="290" t="s">
        <v>1773</v>
      </c>
      <c r="L263" s="201"/>
      <c r="M263" s="32" t="s">
        <v>2486</v>
      </c>
      <c r="N263" s="139"/>
      <c r="O263" s="122"/>
      <c r="P263" s="153">
        <f t="shared" si="144"/>
        <v>0</v>
      </c>
      <c r="Q263" s="75"/>
      <c r="R263" s="75">
        <f t="shared" si="145"/>
        <v>0</v>
      </c>
      <c r="S263" s="45"/>
      <c r="T263" s="45"/>
      <c r="U263" s="127"/>
      <c r="V263" s="77"/>
      <c r="W263" s="72"/>
      <c r="X263" s="73"/>
      <c r="Y263" s="81"/>
      <c r="Z263" s="75"/>
      <c r="AA263" s="82"/>
      <c r="AB263" s="45"/>
      <c r="AC263" s="82"/>
      <c r="AD263" s="77"/>
      <c r="AE263" s="126"/>
      <c r="AF263" s="73"/>
      <c r="AG263" s="126"/>
      <c r="AH263" s="78"/>
      <c r="AI263" s="76"/>
      <c r="AJ263" s="45">
        <f t="shared" si="126"/>
        <v>0</v>
      </c>
      <c r="AK263" s="234"/>
      <c r="AL263" s="76">
        <f t="shared" si="134"/>
        <v>0</v>
      </c>
      <c r="AM263" s="72"/>
      <c r="AN263" s="72">
        <f t="shared" si="135"/>
        <v>0</v>
      </c>
      <c r="AO263" s="79"/>
      <c r="AP263" s="72">
        <f t="shared" si="136"/>
        <v>0</v>
      </c>
      <c r="AQ263" s="76"/>
      <c r="AR263" s="76">
        <f t="shared" si="128"/>
        <v>0</v>
      </c>
      <c r="AS263" s="82"/>
      <c r="AT263" s="76">
        <f t="shared" si="129"/>
        <v>0</v>
      </c>
      <c r="AU263" s="72"/>
      <c r="AV263" s="72">
        <f t="shared" si="121"/>
        <v>0</v>
      </c>
      <c r="AW263" s="95"/>
      <c r="AX263" s="72">
        <f t="shared" si="127"/>
        <v>0</v>
      </c>
      <c r="AY263" s="76">
        <v>800000</v>
      </c>
      <c r="AZ263" s="76">
        <f t="shared" si="131"/>
        <v>800000</v>
      </c>
      <c r="BA263" s="125">
        <v>42048</v>
      </c>
      <c r="BB263" s="76">
        <f t="shared" si="118"/>
        <v>0</v>
      </c>
      <c r="BC263" s="72">
        <v>800000</v>
      </c>
      <c r="BD263" s="72">
        <f t="shared" si="139"/>
        <v>800000</v>
      </c>
      <c r="BE263" s="129">
        <v>42048</v>
      </c>
      <c r="BF263" s="72">
        <f t="shared" si="140"/>
        <v>0</v>
      </c>
      <c r="BG263" s="76">
        <v>800000</v>
      </c>
      <c r="BH263" s="76">
        <f t="shared" si="137"/>
        <v>800000</v>
      </c>
      <c r="BI263" s="94">
        <v>42048</v>
      </c>
      <c r="BJ263" s="76">
        <f t="shared" si="138"/>
        <v>0</v>
      </c>
      <c r="BK263" s="123">
        <v>800000</v>
      </c>
      <c r="BL263" s="45">
        <f t="shared" si="141"/>
        <v>800000</v>
      </c>
      <c r="BM263" s="94">
        <v>42137</v>
      </c>
      <c r="BN263" s="77">
        <f t="shared" si="142"/>
        <v>0</v>
      </c>
      <c r="BO263" s="83">
        <f t="shared" si="143"/>
        <v>0</v>
      </c>
      <c r="BP263" s="120" t="s">
        <v>530</v>
      </c>
      <c r="BQ263" s="120" t="s">
        <v>1969</v>
      </c>
      <c r="BR263" s="31" t="s">
        <v>1779</v>
      </c>
    </row>
    <row r="264" spans="1:71" s="263" customFormat="1" ht="25.5">
      <c r="A264" s="529">
        <f>SUBTOTAL(3,C$5:$C264)</f>
        <v>260</v>
      </c>
      <c r="B264" s="276" t="s">
        <v>2649</v>
      </c>
      <c r="C264" s="276" t="s">
        <v>1378</v>
      </c>
      <c r="D264" s="140" t="s">
        <v>14</v>
      </c>
      <c r="E264" s="530" t="s">
        <v>1379</v>
      </c>
      <c r="F264" s="276" t="s">
        <v>1380</v>
      </c>
      <c r="G264" s="531"/>
      <c r="H264" s="276" t="s">
        <v>1381</v>
      </c>
      <c r="I264" s="276" t="s">
        <v>1382</v>
      </c>
      <c r="J264" s="532"/>
      <c r="K264" s="533"/>
      <c r="L264" s="532"/>
      <c r="M264" s="534" t="s">
        <v>1976</v>
      </c>
      <c r="N264" s="140"/>
      <c r="O264" s="279"/>
      <c r="P264" s="101">
        <f t="shared" si="144"/>
        <v>0</v>
      </c>
      <c r="Q264" s="280"/>
      <c r="R264" s="280">
        <f t="shared" si="145"/>
        <v>0</v>
      </c>
      <c r="S264" s="140"/>
      <c r="T264" s="101"/>
      <c r="U264" s="140"/>
      <c r="V264" s="280"/>
      <c r="W264" s="140"/>
      <c r="X264" s="101"/>
      <c r="Y264" s="140"/>
      <c r="Z264" s="280"/>
      <c r="AA264" s="140"/>
      <c r="AB264" s="101"/>
      <c r="AC264" s="140"/>
      <c r="AD264" s="280"/>
      <c r="AE264" s="140"/>
      <c r="AF264" s="101"/>
      <c r="AG264" s="140"/>
      <c r="AH264" s="281"/>
      <c r="AI264" s="101"/>
      <c r="AJ264" s="101">
        <f t="shared" si="126"/>
        <v>0</v>
      </c>
      <c r="AK264" s="282"/>
      <c r="AL264" s="101">
        <f t="shared" si="134"/>
        <v>0</v>
      </c>
      <c r="AM264" s="101"/>
      <c r="AN264" s="101">
        <f t="shared" si="135"/>
        <v>0</v>
      </c>
      <c r="AO264" s="282"/>
      <c r="AP264" s="101">
        <f t="shared" si="136"/>
        <v>0</v>
      </c>
      <c r="AQ264" s="101"/>
      <c r="AR264" s="101">
        <f t="shared" si="128"/>
        <v>0</v>
      </c>
      <c r="AS264" s="140"/>
      <c r="AT264" s="101">
        <f t="shared" si="129"/>
        <v>0</v>
      </c>
      <c r="AU264" s="101"/>
      <c r="AV264" s="101">
        <f t="shared" si="121"/>
        <v>0</v>
      </c>
      <c r="AW264" s="283"/>
      <c r="AX264" s="101">
        <f t="shared" si="127"/>
        <v>0</v>
      </c>
      <c r="AY264" s="101">
        <v>400000</v>
      </c>
      <c r="AZ264" s="101">
        <f t="shared" si="131"/>
        <v>400000</v>
      </c>
      <c r="BA264" s="283">
        <v>42031</v>
      </c>
      <c r="BB264" s="101">
        <f t="shared" si="118"/>
        <v>0</v>
      </c>
      <c r="BC264" s="101">
        <v>800000</v>
      </c>
      <c r="BD264" s="101">
        <f t="shared" si="139"/>
        <v>800000</v>
      </c>
      <c r="BE264" s="283">
        <v>42031</v>
      </c>
      <c r="BF264" s="101">
        <f t="shared" si="140"/>
        <v>0</v>
      </c>
      <c r="BG264" s="101">
        <v>800000</v>
      </c>
      <c r="BH264" s="101">
        <f t="shared" si="137"/>
        <v>800000</v>
      </c>
      <c r="BI264" s="282">
        <v>42031</v>
      </c>
      <c r="BJ264" s="101">
        <f t="shared" si="138"/>
        <v>0</v>
      </c>
      <c r="BK264" s="279">
        <v>670000</v>
      </c>
      <c r="BL264" s="101">
        <f t="shared" si="141"/>
        <v>670000</v>
      </c>
      <c r="BM264" s="282">
        <v>42031</v>
      </c>
      <c r="BN264" s="280">
        <f t="shared" si="142"/>
        <v>0</v>
      </c>
      <c r="BO264" s="280">
        <f t="shared" si="143"/>
        <v>0</v>
      </c>
      <c r="BP264" s="276" t="s">
        <v>808</v>
      </c>
      <c r="BQ264" s="276" t="s">
        <v>1966</v>
      </c>
      <c r="BR264" s="535"/>
    </row>
    <row r="265" spans="1:71" s="30" customFormat="1" ht="38.25">
      <c r="A265" s="33">
        <f>SUBTOTAL(3,C$5:$C265)</f>
        <v>261</v>
      </c>
      <c r="B265" s="178"/>
      <c r="C265" s="61" t="s">
        <v>1383</v>
      </c>
      <c r="D265" s="35" t="s">
        <v>718</v>
      </c>
      <c r="E265" s="67" t="s">
        <v>1384</v>
      </c>
      <c r="F265" s="61" t="s">
        <v>1385</v>
      </c>
      <c r="G265" s="177"/>
      <c r="H265" s="61" t="s">
        <v>1386</v>
      </c>
      <c r="I265" s="61" t="s">
        <v>1387</v>
      </c>
      <c r="J265" s="201" t="s">
        <v>1388</v>
      </c>
      <c r="K265" s="345">
        <v>800</v>
      </c>
      <c r="L265" s="201"/>
      <c r="M265" s="32" t="s">
        <v>1976</v>
      </c>
      <c r="N265" s="139"/>
      <c r="O265" s="122"/>
      <c r="P265" s="153">
        <f t="shared" si="144"/>
        <v>0</v>
      </c>
      <c r="Q265" s="75"/>
      <c r="R265" s="75">
        <f t="shared" si="145"/>
        <v>0</v>
      </c>
      <c r="S265" s="127"/>
      <c r="T265" s="45"/>
      <c r="U265" s="127"/>
      <c r="V265" s="77"/>
      <c r="W265" s="81"/>
      <c r="X265" s="73"/>
      <c r="Y265" s="81"/>
      <c r="Z265" s="75"/>
      <c r="AA265" s="82"/>
      <c r="AB265" s="45"/>
      <c r="AC265" s="82"/>
      <c r="AD265" s="77"/>
      <c r="AE265" s="126"/>
      <c r="AF265" s="73"/>
      <c r="AG265" s="126"/>
      <c r="AH265" s="78"/>
      <c r="AI265" s="76"/>
      <c r="AJ265" s="45">
        <f t="shared" si="126"/>
        <v>0</v>
      </c>
      <c r="AK265" s="234"/>
      <c r="AL265" s="76">
        <f t="shared" si="134"/>
        <v>0</v>
      </c>
      <c r="AM265" s="72"/>
      <c r="AN265" s="72">
        <f t="shared" si="135"/>
        <v>0</v>
      </c>
      <c r="AO265" s="79"/>
      <c r="AP265" s="72">
        <f t="shared" si="136"/>
        <v>0</v>
      </c>
      <c r="AQ265" s="76"/>
      <c r="AR265" s="76">
        <f t="shared" si="128"/>
        <v>0</v>
      </c>
      <c r="AS265" s="82"/>
      <c r="AT265" s="76">
        <f t="shared" si="129"/>
        <v>0</v>
      </c>
      <c r="AU265" s="72"/>
      <c r="AV265" s="72">
        <f t="shared" si="121"/>
        <v>0</v>
      </c>
      <c r="AW265" s="95"/>
      <c r="AX265" s="72">
        <f t="shared" si="127"/>
        <v>0</v>
      </c>
      <c r="AY265" s="76">
        <v>800000</v>
      </c>
      <c r="AZ265" s="76">
        <f t="shared" si="131"/>
        <v>800000</v>
      </c>
      <c r="BA265" s="125">
        <v>42023</v>
      </c>
      <c r="BB265" s="76">
        <f t="shared" si="118"/>
        <v>0</v>
      </c>
      <c r="BC265" s="72">
        <v>800000</v>
      </c>
      <c r="BD265" s="72">
        <f t="shared" si="139"/>
        <v>800000</v>
      </c>
      <c r="BE265" s="129">
        <v>42023</v>
      </c>
      <c r="BF265" s="72">
        <f t="shared" si="140"/>
        <v>0</v>
      </c>
      <c r="BG265" s="76">
        <v>800000</v>
      </c>
      <c r="BH265" s="76">
        <f t="shared" si="137"/>
        <v>800000</v>
      </c>
      <c r="BI265" s="94">
        <v>42023</v>
      </c>
      <c r="BJ265" s="76">
        <f t="shared" si="138"/>
        <v>0</v>
      </c>
      <c r="BK265" s="123">
        <v>800000</v>
      </c>
      <c r="BL265" s="45">
        <f t="shared" si="141"/>
        <v>800000</v>
      </c>
      <c r="BM265" s="94">
        <v>42023</v>
      </c>
      <c r="BN265" s="77">
        <f t="shared" si="142"/>
        <v>0</v>
      </c>
      <c r="BO265" s="83">
        <f t="shared" si="143"/>
        <v>0</v>
      </c>
      <c r="BP265" s="120" t="s">
        <v>526</v>
      </c>
      <c r="BQ265" s="120" t="s">
        <v>1972</v>
      </c>
      <c r="BR265" s="31"/>
    </row>
    <row r="266" spans="1:71" s="263" customFormat="1" ht="25.5">
      <c r="A266" s="258">
        <f>SUBTOTAL(3,C$5:$C266)</f>
        <v>262</v>
      </c>
      <c r="B266" s="110" t="s">
        <v>1349</v>
      </c>
      <c r="C266" s="64" t="s">
        <v>1389</v>
      </c>
      <c r="D266" s="262" t="s">
        <v>11</v>
      </c>
      <c r="E266" s="268" t="s">
        <v>1391</v>
      </c>
      <c r="F266" s="64" t="s">
        <v>1390</v>
      </c>
      <c r="G266" s="177"/>
      <c r="H266" s="64" t="s">
        <v>1392</v>
      </c>
      <c r="I266" s="64" t="s">
        <v>1393</v>
      </c>
      <c r="J266" s="259"/>
      <c r="K266" s="346"/>
      <c r="L266" s="259"/>
      <c r="M266" s="262"/>
      <c r="N266" s="140"/>
      <c r="O266" s="141"/>
      <c r="P266" s="153">
        <f t="shared" si="144"/>
        <v>0</v>
      </c>
      <c r="Q266" s="75"/>
      <c r="R266" s="75">
        <f t="shared" si="145"/>
        <v>0</v>
      </c>
      <c r="S266" s="108"/>
      <c r="T266" s="105"/>
      <c r="U266" s="108"/>
      <c r="V266" s="106"/>
      <c r="W266" s="109"/>
      <c r="X266" s="102"/>
      <c r="Y266" s="109"/>
      <c r="Z266" s="104"/>
      <c r="AA266" s="108"/>
      <c r="AB266" s="105"/>
      <c r="AC266" s="108"/>
      <c r="AD266" s="106"/>
      <c r="AE266" s="109"/>
      <c r="AF266" s="102"/>
      <c r="AG266" s="109"/>
      <c r="AH266" s="143"/>
      <c r="AI266" s="105"/>
      <c r="AJ266" s="45">
        <f t="shared" si="126"/>
        <v>0</v>
      </c>
      <c r="AK266" s="216"/>
      <c r="AL266" s="105">
        <f t="shared" si="134"/>
        <v>0</v>
      </c>
      <c r="AM266" s="102"/>
      <c r="AN266" s="102">
        <f t="shared" si="135"/>
        <v>0</v>
      </c>
      <c r="AO266" s="107"/>
      <c r="AP266" s="102">
        <f t="shared" si="136"/>
        <v>0</v>
      </c>
      <c r="AQ266" s="105"/>
      <c r="AR266" s="105">
        <f t="shared" si="128"/>
        <v>0</v>
      </c>
      <c r="AS266" s="108"/>
      <c r="AT266" s="105">
        <f t="shared" si="129"/>
        <v>0</v>
      </c>
      <c r="AU266" s="102"/>
      <c r="AV266" s="102">
        <f t="shared" si="121"/>
        <v>0</v>
      </c>
      <c r="AW266" s="142"/>
      <c r="AX266" s="102">
        <f t="shared" si="127"/>
        <v>0</v>
      </c>
      <c r="AY266" s="105">
        <v>0</v>
      </c>
      <c r="AZ266" s="105">
        <f t="shared" si="131"/>
        <v>0</v>
      </c>
      <c r="BA266" s="217"/>
      <c r="BB266" s="105"/>
      <c r="BC266" s="102"/>
      <c r="BD266" s="102">
        <f t="shared" si="139"/>
        <v>0</v>
      </c>
      <c r="BE266" s="142"/>
      <c r="BF266" s="102">
        <f t="shared" si="140"/>
        <v>0</v>
      </c>
      <c r="BG266" s="105"/>
      <c r="BH266" s="105">
        <f t="shared" si="137"/>
        <v>0</v>
      </c>
      <c r="BI266" s="94"/>
      <c r="BJ266" s="105">
        <f t="shared" si="138"/>
        <v>0</v>
      </c>
      <c r="BK266" s="187"/>
      <c r="BL266" s="105">
        <f t="shared" si="141"/>
        <v>0</v>
      </c>
      <c r="BM266" s="94"/>
      <c r="BN266" s="106">
        <f t="shared" si="142"/>
        <v>0</v>
      </c>
      <c r="BO266" s="238">
        <f t="shared" si="143"/>
        <v>0</v>
      </c>
      <c r="BP266" s="98" t="s">
        <v>808</v>
      </c>
      <c r="BQ266" s="98"/>
      <c r="BR266" s="262"/>
    </row>
    <row r="267" spans="1:71" s="30" customFormat="1" ht="25.5">
      <c r="A267" s="258">
        <f>SUBTOTAL(3,C$5:$C267)</f>
        <v>263</v>
      </c>
      <c r="B267" s="110" t="s">
        <v>1349</v>
      </c>
      <c r="C267" s="267" t="s">
        <v>1394</v>
      </c>
      <c r="D267" s="35" t="s">
        <v>718</v>
      </c>
      <c r="E267" s="268" t="s">
        <v>1395</v>
      </c>
      <c r="F267" s="64" t="s">
        <v>1401</v>
      </c>
      <c r="G267" s="177"/>
      <c r="H267" s="64" t="s">
        <v>1396</v>
      </c>
      <c r="I267" s="259"/>
      <c r="J267" s="259"/>
      <c r="K267" s="346"/>
      <c r="L267" s="259"/>
      <c r="M267" s="262"/>
      <c r="N267" s="140"/>
      <c r="O267" s="141"/>
      <c r="P267" s="153">
        <f t="shared" si="144"/>
        <v>0</v>
      </c>
      <c r="Q267" s="75"/>
      <c r="R267" s="75">
        <f t="shared" si="145"/>
        <v>0</v>
      </c>
      <c r="S267" s="108"/>
      <c r="T267" s="105"/>
      <c r="U267" s="108"/>
      <c r="V267" s="106"/>
      <c r="W267" s="109"/>
      <c r="X267" s="102"/>
      <c r="Y267" s="109"/>
      <c r="Z267" s="104"/>
      <c r="AA267" s="108"/>
      <c r="AB267" s="105"/>
      <c r="AC267" s="108"/>
      <c r="AD267" s="106"/>
      <c r="AE267" s="109"/>
      <c r="AF267" s="102"/>
      <c r="AG267" s="109"/>
      <c r="AH267" s="143"/>
      <c r="AI267" s="105"/>
      <c r="AJ267" s="45">
        <f t="shared" si="126"/>
        <v>0</v>
      </c>
      <c r="AK267" s="216"/>
      <c r="AL267" s="105">
        <f t="shared" si="134"/>
        <v>0</v>
      </c>
      <c r="AM267" s="102"/>
      <c r="AN267" s="102">
        <f t="shared" si="135"/>
        <v>0</v>
      </c>
      <c r="AO267" s="107"/>
      <c r="AP267" s="102">
        <f t="shared" si="136"/>
        <v>0</v>
      </c>
      <c r="AQ267" s="105"/>
      <c r="AR267" s="105">
        <f t="shared" si="128"/>
        <v>0</v>
      </c>
      <c r="AS267" s="108"/>
      <c r="AT267" s="105">
        <f t="shared" si="129"/>
        <v>0</v>
      </c>
      <c r="AU267" s="102"/>
      <c r="AV267" s="102">
        <f t="shared" si="121"/>
        <v>0</v>
      </c>
      <c r="AW267" s="142"/>
      <c r="AX267" s="102">
        <f t="shared" si="127"/>
        <v>0</v>
      </c>
      <c r="AY267" s="105"/>
      <c r="AZ267" s="105">
        <f t="shared" si="131"/>
        <v>0</v>
      </c>
      <c r="BA267" s="217"/>
      <c r="BB267" s="105">
        <f t="shared" si="118"/>
        <v>0</v>
      </c>
      <c r="BC267" s="102"/>
      <c r="BD267" s="102">
        <f t="shared" si="139"/>
        <v>0</v>
      </c>
      <c r="BE267" s="142"/>
      <c r="BF267" s="102">
        <f t="shared" si="140"/>
        <v>0</v>
      </c>
      <c r="BG267" s="105"/>
      <c r="BH267" s="105">
        <f t="shared" si="137"/>
        <v>0</v>
      </c>
      <c r="BI267" s="94"/>
      <c r="BJ267" s="105">
        <f t="shared" si="138"/>
        <v>0</v>
      </c>
      <c r="BK267" s="187"/>
      <c r="BL267" s="105">
        <f t="shared" si="141"/>
        <v>0</v>
      </c>
      <c r="BM267" s="94"/>
      <c r="BN267" s="106">
        <f t="shared" si="142"/>
        <v>0</v>
      </c>
      <c r="BO267" s="238">
        <f t="shared" si="143"/>
        <v>0</v>
      </c>
      <c r="BP267" s="64" t="s">
        <v>1397</v>
      </c>
      <c r="BQ267" s="64"/>
      <c r="BR267" s="262" t="s">
        <v>1666</v>
      </c>
    </row>
    <row r="268" spans="1:71" s="30" customFormat="1" ht="25.5">
      <c r="A268" s="33">
        <f>SUBTOTAL(3,C$5:$C268)</f>
        <v>264</v>
      </c>
      <c r="B268" s="178"/>
      <c r="C268" s="61" t="s">
        <v>1398</v>
      </c>
      <c r="D268" s="32" t="s">
        <v>11</v>
      </c>
      <c r="E268" s="67" t="s">
        <v>1400</v>
      </c>
      <c r="F268" s="61" t="s">
        <v>1399</v>
      </c>
      <c r="G268" s="177"/>
      <c r="H268" s="61" t="s">
        <v>1402</v>
      </c>
      <c r="I268" s="61" t="s">
        <v>1403</v>
      </c>
      <c r="J268" s="178"/>
      <c r="K268" s="344"/>
      <c r="L268" s="178"/>
      <c r="M268" s="32" t="s">
        <v>2486</v>
      </c>
      <c r="N268" s="139"/>
      <c r="O268" s="122"/>
      <c r="P268" s="153">
        <f t="shared" si="144"/>
        <v>0</v>
      </c>
      <c r="Q268" s="75"/>
      <c r="R268" s="75">
        <f t="shared" si="145"/>
        <v>0</v>
      </c>
      <c r="S268" s="45"/>
      <c r="T268" s="45"/>
      <c r="U268" s="127"/>
      <c r="V268" s="77"/>
      <c r="W268" s="72"/>
      <c r="X268" s="73"/>
      <c r="Y268" s="81"/>
      <c r="Z268" s="75"/>
      <c r="AA268" s="82"/>
      <c r="AB268" s="45"/>
      <c r="AC268" s="82"/>
      <c r="AD268" s="77"/>
      <c r="AE268" s="126"/>
      <c r="AF268" s="73"/>
      <c r="AG268" s="126"/>
      <c r="AH268" s="78"/>
      <c r="AI268" s="76"/>
      <c r="AJ268" s="45">
        <f t="shared" si="126"/>
        <v>0</v>
      </c>
      <c r="AK268" s="234"/>
      <c r="AL268" s="76">
        <f t="shared" si="134"/>
        <v>0</v>
      </c>
      <c r="AM268" s="72"/>
      <c r="AN268" s="72">
        <f t="shared" si="135"/>
        <v>0</v>
      </c>
      <c r="AO268" s="79"/>
      <c r="AP268" s="72">
        <f t="shared" si="136"/>
        <v>0</v>
      </c>
      <c r="AQ268" s="76"/>
      <c r="AR268" s="76">
        <f t="shared" si="128"/>
        <v>0</v>
      </c>
      <c r="AS268" s="82"/>
      <c r="AT268" s="76">
        <f t="shared" si="129"/>
        <v>0</v>
      </c>
      <c r="AU268" s="72"/>
      <c r="AV268" s="72">
        <f t="shared" si="121"/>
        <v>0</v>
      </c>
      <c r="AW268" s="95"/>
      <c r="AX268" s="72">
        <f t="shared" si="127"/>
        <v>0</v>
      </c>
      <c r="AY268" s="76" t="s">
        <v>65</v>
      </c>
      <c r="AZ268" s="76">
        <f t="shared" si="131"/>
        <v>0</v>
      </c>
      <c r="BA268" s="125"/>
      <c r="BB268" s="76">
        <v>0</v>
      </c>
      <c r="BC268" s="72">
        <v>400000</v>
      </c>
      <c r="BD268" s="72">
        <f t="shared" si="139"/>
        <v>400000</v>
      </c>
      <c r="BE268" s="129" t="s">
        <v>2002</v>
      </c>
      <c r="BF268" s="72">
        <f t="shared" si="140"/>
        <v>0</v>
      </c>
      <c r="BG268" s="76">
        <v>400000</v>
      </c>
      <c r="BH268" s="76">
        <f t="shared" si="137"/>
        <v>400000</v>
      </c>
      <c r="BI268" s="94" t="s">
        <v>2002</v>
      </c>
      <c r="BJ268" s="76">
        <f t="shared" si="138"/>
        <v>0</v>
      </c>
      <c r="BK268" s="123">
        <v>400000</v>
      </c>
      <c r="BL268" s="45">
        <f t="shared" si="141"/>
        <v>400000</v>
      </c>
      <c r="BM268" s="94" t="s">
        <v>2002</v>
      </c>
      <c r="BN268" s="77">
        <f t="shared" si="142"/>
        <v>0</v>
      </c>
      <c r="BO268" s="83">
        <f t="shared" si="143"/>
        <v>0</v>
      </c>
      <c r="BP268" s="120" t="s">
        <v>808</v>
      </c>
      <c r="BQ268" s="120" t="s">
        <v>1966</v>
      </c>
      <c r="BR268" s="380"/>
      <c r="BS268" s="392"/>
    </row>
    <row r="269" spans="1:71" s="30" customFormat="1" ht="51">
      <c r="A269" s="33">
        <f>SUBTOTAL(3,C$5:$C269)</f>
        <v>265</v>
      </c>
      <c r="B269" s="178"/>
      <c r="C269" s="61" t="s">
        <v>1404</v>
      </c>
      <c r="D269" s="36" t="s">
        <v>195</v>
      </c>
      <c r="E269" s="67" t="s">
        <v>1405</v>
      </c>
      <c r="F269" s="61" t="s">
        <v>1406</v>
      </c>
      <c r="G269" s="177"/>
      <c r="H269" s="61" t="s">
        <v>1407</v>
      </c>
      <c r="I269" s="61" t="s">
        <v>1408</v>
      </c>
      <c r="J269" s="201" t="s">
        <v>1409</v>
      </c>
      <c r="K269" s="242" t="s">
        <v>1670</v>
      </c>
      <c r="L269" s="12"/>
      <c r="M269" s="32" t="s">
        <v>2486</v>
      </c>
      <c r="N269" s="139"/>
      <c r="O269" s="122"/>
      <c r="P269" s="153">
        <f t="shared" ref="P269:P279" si="146">IF(Q269="",0,O269)</f>
        <v>0</v>
      </c>
      <c r="Q269" s="75"/>
      <c r="R269" s="75">
        <f t="shared" ref="R269:R279" si="147">O269-P269</f>
        <v>0</v>
      </c>
      <c r="S269" s="45"/>
      <c r="T269" s="45"/>
      <c r="U269" s="127"/>
      <c r="V269" s="77"/>
      <c r="W269" s="72"/>
      <c r="X269" s="73"/>
      <c r="Y269" s="81"/>
      <c r="Z269" s="75"/>
      <c r="AA269" s="82"/>
      <c r="AB269" s="45"/>
      <c r="AC269" s="82"/>
      <c r="AD269" s="77"/>
      <c r="AE269" s="126"/>
      <c r="AF269" s="73"/>
      <c r="AG269" s="126"/>
      <c r="AH269" s="78"/>
      <c r="AI269" s="76"/>
      <c r="AJ269" s="45">
        <f t="shared" si="126"/>
        <v>0</v>
      </c>
      <c r="AK269" s="234"/>
      <c r="AL269" s="76">
        <f t="shared" si="134"/>
        <v>0</v>
      </c>
      <c r="AM269" s="72"/>
      <c r="AN269" s="72">
        <f t="shared" si="135"/>
        <v>0</v>
      </c>
      <c r="AO269" s="79"/>
      <c r="AP269" s="72">
        <f t="shared" si="136"/>
        <v>0</v>
      </c>
      <c r="AQ269" s="76"/>
      <c r="AR269" s="76">
        <f t="shared" si="128"/>
        <v>0</v>
      </c>
      <c r="AS269" s="82"/>
      <c r="AT269" s="76">
        <f t="shared" si="129"/>
        <v>0</v>
      </c>
      <c r="AU269" s="72"/>
      <c r="AV269" s="72">
        <f t="shared" si="121"/>
        <v>0</v>
      </c>
      <c r="AW269" s="95"/>
      <c r="AX269" s="72">
        <f t="shared" si="127"/>
        <v>0</v>
      </c>
      <c r="AY269" s="76"/>
      <c r="AZ269" s="76">
        <f t="shared" si="131"/>
        <v>0</v>
      </c>
      <c r="BA269" s="125"/>
      <c r="BB269" s="76">
        <f t="shared" si="118"/>
        <v>0</v>
      </c>
      <c r="BC269" s="72">
        <v>300000</v>
      </c>
      <c r="BD269" s="72">
        <f t="shared" si="139"/>
        <v>300000</v>
      </c>
      <c r="BE269" s="129">
        <v>42016</v>
      </c>
      <c r="BF269" s="72">
        <f t="shared" si="140"/>
        <v>0</v>
      </c>
      <c r="BG269" s="76">
        <v>300000</v>
      </c>
      <c r="BH269" s="76">
        <f t="shared" si="137"/>
        <v>300000</v>
      </c>
      <c r="BI269" s="94">
        <v>42016</v>
      </c>
      <c r="BJ269" s="76">
        <f t="shared" si="138"/>
        <v>0</v>
      </c>
      <c r="BK269" s="123">
        <v>300000</v>
      </c>
      <c r="BL269" s="45">
        <f t="shared" si="141"/>
        <v>300000</v>
      </c>
      <c r="BM269" s="94">
        <v>42016</v>
      </c>
      <c r="BN269" s="77">
        <f t="shared" si="142"/>
        <v>0</v>
      </c>
      <c r="BO269" s="83">
        <f t="shared" si="143"/>
        <v>0</v>
      </c>
      <c r="BP269" s="120" t="s">
        <v>1046</v>
      </c>
      <c r="BQ269" s="120" t="s">
        <v>1966</v>
      </c>
      <c r="BR269" s="31"/>
    </row>
    <row r="270" spans="1:71" s="263" customFormat="1" ht="25.5">
      <c r="A270" s="258">
        <f>SUBTOTAL(3,C$5:$C270)</f>
        <v>266</v>
      </c>
      <c r="B270" s="110" t="s">
        <v>1349</v>
      </c>
      <c r="C270" s="260" t="s">
        <v>1415</v>
      </c>
      <c r="D270" s="273" t="s">
        <v>411</v>
      </c>
      <c r="E270" s="264" t="s">
        <v>1416</v>
      </c>
      <c r="F270" s="265" t="s">
        <v>1417</v>
      </c>
      <c r="G270" s="271"/>
      <c r="H270" s="265" t="s">
        <v>1418</v>
      </c>
      <c r="I270" s="265" t="s">
        <v>1419</v>
      </c>
      <c r="J270" s="259"/>
      <c r="K270" s="346"/>
      <c r="L270" s="259"/>
      <c r="M270" s="262"/>
      <c r="N270" s="140"/>
      <c r="O270" s="141"/>
      <c r="P270" s="153">
        <f t="shared" si="146"/>
        <v>0</v>
      </c>
      <c r="Q270" s="75"/>
      <c r="R270" s="75">
        <f t="shared" si="147"/>
        <v>0</v>
      </c>
      <c r="S270" s="108"/>
      <c r="T270" s="105"/>
      <c r="U270" s="108"/>
      <c r="V270" s="106"/>
      <c r="W270" s="109"/>
      <c r="X270" s="102"/>
      <c r="Y270" s="109"/>
      <c r="Z270" s="104"/>
      <c r="AA270" s="108"/>
      <c r="AB270" s="105"/>
      <c r="AC270" s="108"/>
      <c r="AD270" s="106"/>
      <c r="AE270" s="109"/>
      <c r="AF270" s="102"/>
      <c r="AG270" s="109"/>
      <c r="AH270" s="143"/>
      <c r="AI270" s="105"/>
      <c r="AJ270" s="45">
        <f t="shared" si="126"/>
        <v>0</v>
      </c>
      <c r="AK270" s="216"/>
      <c r="AL270" s="105">
        <f t="shared" si="134"/>
        <v>0</v>
      </c>
      <c r="AM270" s="102"/>
      <c r="AN270" s="102">
        <f t="shared" si="135"/>
        <v>0</v>
      </c>
      <c r="AO270" s="107"/>
      <c r="AP270" s="102">
        <f t="shared" si="136"/>
        <v>0</v>
      </c>
      <c r="AQ270" s="105"/>
      <c r="AR270" s="105">
        <f t="shared" si="128"/>
        <v>0</v>
      </c>
      <c r="AS270" s="108"/>
      <c r="AT270" s="105">
        <f t="shared" si="129"/>
        <v>0</v>
      </c>
      <c r="AU270" s="102"/>
      <c r="AV270" s="102">
        <f t="shared" si="121"/>
        <v>0</v>
      </c>
      <c r="AW270" s="142"/>
      <c r="AX270" s="102">
        <f t="shared" si="127"/>
        <v>0</v>
      </c>
      <c r="AY270" s="105"/>
      <c r="AZ270" s="105">
        <f t="shared" si="131"/>
        <v>0</v>
      </c>
      <c r="BA270" s="217"/>
      <c r="BB270" s="105">
        <f t="shared" si="118"/>
        <v>0</v>
      </c>
      <c r="BC270" s="102"/>
      <c r="BD270" s="102">
        <f t="shared" si="139"/>
        <v>0</v>
      </c>
      <c r="BE270" s="142"/>
      <c r="BF270" s="102">
        <f t="shared" si="140"/>
        <v>0</v>
      </c>
      <c r="BG270" s="105"/>
      <c r="BH270" s="105">
        <f t="shared" si="137"/>
        <v>0</v>
      </c>
      <c r="BI270" s="94"/>
      <c r="BJ270" s="105">
        <f t="shared" si="138"/>
        <v>0</v>
      </c>
      <c r="BK270" s="187"/>
      <c r="BL270" s="105">
        <f t="shared" si="141"/>
        <v>0</v>
      </c>
      <c r="BM270" s="94"/>
      <c r="BN270" s="106">
        <f t="shared" si="142"/>
        <v>0</v>
      </c>
      <c r="BO270" s="238">
        <f t="shared" si="143"/>
        <v>0</v>
      </c>
      <c r="BP270" s="98" t="s">
        <v>688</v>
      </c>
      <c r="BQ270" s="98"/>
      <c r="BR270" s="262"/>
    </row>
    <row r="271" spans="1:71" s="263" customFormat="1" ht="25.5">
      <c r="A271" s="258">
        <f>SUBTOTAL(3,C$5:$C271)</f>
        <v>267</v>
      </c>
      <c r="B271" s="110" t="s">
        <v>1349</v>
      </c>
      <c r="C271" s="265" t="s">
        <v>1420</v>
      </c>
      <c r="D271" s="114" t="s">
        <v>12</v>
      </c>
      <c r="E271" s="264" t="s">
        <v>1421</v>
      </c>
      <c r="F271" s="265" t="s">
        <v>1422</v>
      </c>
      <c r="G271" s="271"/>
      <c r="H271" s="265" t="s">
        <v>1423</v>
      </c>
      <c r="I271" s="265" t="s">
        <v>1424</v>
      </c>
      <c r="J271" s="259"/>
      <c r="K271" s="346"/>
      <c r="L271" s="259"/>
      <c r="M271" s="262"/>
      <c r="N271" s="140"/>
      <c r="O271" s="141"/>
      <c r="P271" s="153">
        <f t="shared" si="146"/>
        <v>0</v>
      </c>
      <c r="Q271" s="75"/>
      <c r="R271" s="75">
        <f t="shared" si="147"/>
        <v>0</v>
      </c>
      <c r="S271" s="108"/>
      <c r="T271" s="105"/>
      <c r="U271" s="108"/>
      <c r="V271" s="106"/>
      <c r="W271" s="109"/>
      <c r="X271" s="102"/>
      <c r="Y271" s="109"/>
      <c r="Z271" s="104"/>
      <c r="AA271" s="108"/>
      <c r="AB271" s="105"/>
      <c r="AC271" s="108"/>
      <c r="AD271" s="106"/>
      <c r="AE271" s="109"/>
      <c r="AF271" s="102"/>
      <c r="AG271" s="109"/>
      <c r="AH271" s="143"/>
      <c r="AI271" s="105"/>
      <c r="AJ271" s="45">
        <f t="shared" si="126"/>
        <v>0</v>
      </c>
      <c r="AK271" s="216"/>
      <c r="AL271" s="105">
        <f t="shared" si="134"/>
        <v>0</v>
      </c>
      <c r="AM271" s="102"/>
      <c r="AN271" s="102">
        <f t="shared" si="135"/>
        <v>0</v>
      </c>
      <c r="AO271" s="107"/>
      <c r="AP271" s="102">
        <f t="shared" si="136"/>
        <v>0</v>
      </c>
      <c r="AQ271" s="105"/>
      <c r="AR271" s="105">
        <f t="shared" si="128"/>
        <v>0</v>
      </c>
      <c r="AS271" s="108"/>
      <c r="AT271" s="105">
        <f t="shared" si="129"/>
        <v>0</v>
      </c>
      <c r="AU271" s="102"/>
      <c r="AV271" s="102">
        <f t="shared" si="121"/>
        <v>0</v>
      </c>
      <c r="AW271" s="142"/>
      <c r="AX271" s="102">
        <f t="shared" si="127"/>
        <v>0</v>
      </c>
      <c r="AY271" s="105"/>
      <c r="AZ271" s="105">
        <f t="shared" si="131"/>
        <v>0</v>
      </c>
      <c r="BA271" s="217"/>
      <c r="BB271" s="105">
        <f t="shared" si="118"/>
        <v>0</v>
      </c>
      <c r="BC271" s="102"/>
      <c r="BD271" s="102">
        <f t="shared" si="139"/>
        <v>0</v>
      </c>
      <c r="BE271" s="142"/>
      <c r="BF271" s="102">
        <f t="shared" si="140"/>
        <v>0</v>
      </c>
      <c r="BG271" s="105"/>
      <c r="BH271" s="105">
        <f t="shared" si="137"/>
        <v>0</v>
      </c>
      <c r="BI271" s="94"/>
      <c r="BJ271" s="105">
        <f t="shared" si="138"/>
        <v>0</v>
      </c>
      <c r="BK271" s="187"/>
      <c r="BL271" s="105">
        <f t="shared" si="141"/>
        <v>0</v>
      </c>
      <c r="BM271" s="94"/>
      <c r="BN271" s="106">
        <f t="shared" si="142"/>
        <v>0</v>
      </c>
      <c r="BO271" s="238">
        <f t="shared" si="143"/>
        <v>0</v>
      </c>
      <c r="BP271" s="98" t="s">
        <v>582</v>
      </c>
      <c r="BQ271" s="98"/>
      <c r="BR271" s="262"/>
    </row>
    <row r="272" spans="1:71" s="30" customFormat="1" ht="25.5">
      <c r="A272" s="33">
        <f>SUBTOTAL(3,C$5:$C272)</f>
        <v>268</v>
      </c>
      <c r="B272" s="178"/>
      <c r="C272" s="12" t="s">
        <v>1428</v>
      </c>
      <c r="D272" s="114" t="s">
        <v>1413</v>
      </c>
      <c r="E272" s="213" t="s">
        <v>1429</v>
      </c>
      <c r="F272" s="12" t="s">
        <v>1427</v>
      </c>
      <c r="G272" s="214"/>
      <c r="H272" s="12" t="s">
        <v>1430</v>
      </c>
      <c r="I272" s="12" t="s">
        <v>1431</v>
      </c>
      <c r="J272" s="220"/>
      <c r="K272" s="304"/>
      <c r="L272" s="220"/>
      <c r="M272" s="32" t="s">
        <v>1977</v>
      </c>
      <c r="N272" s="139"/>
      <c r="O272" s="122"/>
      <c r="P272" s="153">
        <f t="shared" si="146"/>
        <v>0</v>
      </c>
      <c r="Q272" s="75"/>
      <c r="R272" s="75">
        <f t="shared" si="147"/>
        <v>0</v>
      </c>
      <c r="S272" s="127"/>
      <c r="T272" s="45"/>
      <c r="U272" s="127"/>
      <c r="V272" s="77"/>
      <c r="W272" s="81"/>
      <c r="X272" s="73"/>
      <c r="Y272" s="81"/>
      <c r="Z272" s="75"/>
      <c r="AA272" s="82"/>
      <c r="AB272" s="45"/>
      <c r="AC272" s="82"/>
      <c r="AD272" s="77"/>
      <c r="AE272" s="126"/>
      <c r="AF272" s="73"/>
      <c r="AG272" s="126"/>
      <c r="AH272" s="78"/>
      <c r="AI272" s="76"/>
      <c r="AJ272" s="45">
        <f t="shared" si="126"/>
        <v>0</v>
      </c>
      <c r="AK272" s="234"/>
      <c r="AL272" s="76">
        <f t="shared" si="134"/>
        <v>0</v>
      </c>
      <c r="AM272" s="72"/>
      <c r="AN272" s="72">
        <f t="shared" si="135"/>
        <v>0</v>
      </c>
      <c r="AO272" s="79"/>
      <c r="AP272" s="72">
        <f t="shared" si="136"/>
        <v>0</v>
      </c>
      <c r="AQ272" s="76"/>
      <c r="AR272" s="76">
        <f t="shared" si="128"/>
        <v>0</v>
      </c>
      <c r="AS272" s="82"/>
      <c r="AT272" s="76">
        <f t="shared" si="129"/>
        <v>0</v>
      </c>
      <c r="AU272" s="72"/>
      <c r="AV272" s="72">
        <f t="shared" si="121"/>
        <v>0</v>
      </c>
      <c r="AW272" s="95"/>
      <c r="AX272" s="72">
        <f t="shared" si="127"/>
        <v>0</v>
      </c>
      <c r="AY272" s="76">
        <v>1000000</v>
      </c>
      <c r="AZ272" s="76">
        <f t="shared" si="131"/>
        <v>1000000</v>
      </c>
      <c r="BA272" s="125" t="s">
        <v>1818</v>
      </c>
      <c r="BB272" s="76">
        <f t="shared" si="118"/>
        <v>0</v>
      </c>
      <c r="BC272" s="72">
        <v>1000000</v>
      </c>
      <c r="BD272" s="72">
        <f t="shared" si="139"/>
        <v>1000000</v>
      </c>
      <c r="BE272" s="129" t="s">
        <v>1995</v>
      </c>
      <c r="BF272" s="72">
        <f t="shared" si="140"/>
        <v>0</v>
      </c>
      <c r="BG272" s="76">
        <v>1000000</v>
      </c>
      <c r="BH272" s="76">
        <f t="shared" si="137"/>
        <v>1000000</v>
      </c>
      <c r="BI272" s="94" t="s">
        <v>1995</v>
      </c>
      <c r="BJ272" s="76">
        <f t="shared" si="138"/>
        <v>0</v>
      </c>
      <c r="BK272" s="123">
        <v>1000000</v>
      </c>
      <c r="BL272" s="45">
        <f t="shared" si="141"/>
        <v>1000000</v>
      </c>
      <c r="BM272" s="94" t="s">
        <v>1995</v>
      </c>
      <c r="BN272" s="77">
        <f t="shared" si="142"/>
        <v>0</v>
      </c>
      <c r="BO272" s="83">
        <f t="shared" si="143"/>
        <v>0</v>
      </c>
      <c r="BP272" s="120" t="s">
        <v>688</v>
      </c>
      <c r="BQ272" s="120" t="s">
        <v>1969</v>
      </c>
      <c r="BR272" s="31" t="s">
        <v>1779</v>
      </c>
    </row>
    <row r="273" spans="1:70" s="30" customFormat="1" ht="25.5">
      <c r="A273" s="258">
        <f>SUBTOTAL(3,C$5:$C273)</f>
        <v>269</v>
      </c>
      <c r="B273" s="110" t="s">
        <v>1349</v>
      </c>
      <c r="C273" s="64" t="s">
        <v>1432</v>
      </c>
      <c r="D273" s="36" t="s">
        <v>293</v>
      </c>
      <c r="E273" s="264" t="s">
        <v>1433</v>
      </c>
      <c r="F273" s="265" t="s">
        <v>1434</v>
      </c>
      <c r="G273" s="214"/>
      <c r="H273" s="265" t="s">
        <v>1435</v>
      </c>
      <c r="I273" s="265" t="s">
        <v>1436</v>
      </c>
      <c r="J273" s="266" t="s">
        <v>1437</v>
      </c>
      <c r="K273" s="306"/>
      <c r="L273" s="266"/>
      <c r="M273" s="262"/>
      <c r="N273" s="140"/>
      <c r="O273" s="141"/>
      <c r="P273" s="153">
        <f t="shared" si="146"/>
        <v>0</v>
      </c>
      <c r="Q273" s="75"/>
      <c r="R273" s="75">
        <f t="shared" si="147"/>
        <v>0</v>
      </c>
      <c r="S273" s="108"/>
      <c r="T273" s="105"/>
      <c r="U273" s="108"/>
      <c r="V273" s="106"/>
      <c r="W273" s="109"/>
      <c r="X273" s="102"/>
      <c r="Y273" s="109"/>
      <c r="Z273" s="104"/>
      <c r="AA273" s="108"/>
      <c r="AB273" s="105"/>
      <c r="AC273" s="108"/>
      <c r="AD273" s="106"/>
      <c r="AE273" s="109"/>
      <c r="AF273" s="102"/>
      <c r="AG273" s="109"/>
      <c r="AH273" s="143"/>
      <c r="AI273" s="105"/>
      <c r="AJ273" s="45">
        <f t="shared" si="126"/>
        <v>0</v>
      </c>
      <c r="AK273" s="216"/>
      <c r="AL273" s="105">
        <f t="shared" si="134"/>
        <v>0</v>
      </c>
      <c r="AM273" s="102"/>
      <c r="AN273" s="102">
        <f t="shared" si="135"/>
        <v>0</v>
      </c>
      <c r="AO273" s="107"/>
      <c r="AP273" s="102">
        <f t="shared" si="136"/>
        <v>0</v>
      </c>
      <c r="AQ273" s="105"/>
      <c r="AR273" s="105">
        <f t="shared" si="128"/>
        <v>0</v>
      </c>
      <c r="AS273" s="108"/>
      <c r="AT273" s="105">
        <f t="shared" si="129"/>
        <v>0</v>
      </c>
      <c r="AU273" s="102"/>
      <c r="AV273" s="102">
        <f t="shared" ref="AV273:AV280" si="148">IF(AW273="",0,AU273)</f>
        <v>0</v>
      </c>
      <c r="AW273" s="142"/>
      <c r="AX273" s="102">
        <f t="shared" si="127"/>
        <v>0</v>
      </c>
      <c r="AY273" s="105"/>
      <c r="AZ273" s="105">
        <f t="shared" si="131"/>
        <v>0</v>
      </c>
      <c r="BA273" s="217"/>
      <c r="BB273" s="105">
        <f t="shared" si="118"/>
        <v>0</v>
      </c>
      <c r="BC273" s="102"/>
      <c r="BD273" s="102">
        <f t="shared" si="139"/>
        <v>0</v>
      </c>
      <c r="BE273" s="142"/>
      <c r="BF273" s="102">
        <f t="shared" si="140"/>
        <v>0</v>
      </c>
      <c r="BG273" s="105"/>
      <c r="BH273" s="105">
        <f t="shared" si="137"/>
        <v>0</v>
      </c>
      <c r="BI273" s="94"/>
      <c r="BJ273" s="105">
        <f t="shared" si="138"/>
        <v>0</v>
      </c>
      <c r="BK273" s="187"/>
      <c r="BL273" s="105">
        <f t="shared" si="141"/>
        <v>0</v>
      </c>
      <c r="BM273" s="94"/>
      <c r="BN273" s="106">
        <f t="shared" si="142"/>
        <v>0</v>
      </c>
      <c r="BO273" s="238">
        <f t="shared" si="143"/>
        <v>0</v>
      </c>
      <c r="BP273" s="98" t="s">
        <v>716</v>
      </c>
      <c r="BQ273" s="98"/>
      <c r="BR273" s="262"/>
    </row>
    <row r="274" spans="1:70" s="263" customFormat="1" ht="51">
      <c r="A274" s="529">
        <f>SUBTOTAL(3,C$5:$C274)</f>
        <v>270</v>
      </c>
      <c r="B274" s="276" t="s">
        <v>2649</v>
      </c>
      <c r="C274" s="276" t="s">
        <v>1438</v>
      </c>
      <c r="D274" s="140" t="s">
        <v>1161</v>
      </c>
      <c r="E274" s="530" t="s">
        <v>1440</v>
      </c>
      <c r="F274" s="276" t="s">
        <v>1439</v>
      </c>
      <c r="G274" s="531"/>
      <c r="H274" s="276" t="s">
        <v>1441</v>
      </c>
      <c r="I274" s="276" t="s">
        <v>1442</v>
      </c>
      <c r="J274" s="536" t="s">
        <v>1443</v>
      </c>
      <c r="K274" s="537" t="s">
        <v>1770</v>
      </c>
      <c r="L274" s="536"/>
      <c r="M274" s="534"/>
      <c r="N274" s="140"/>
      <c r="O274" s="279"/>
      <c r="P274" s="101">
        <f t="shared" si="146"/>
        <v>0</v>
      </c>
      <c r="Q274" s="280"/>
      <c r="R274" s="280">
        <f t="shared" si="147"/>
        <v>0</v>
      </c>
      <c r="S274" s="140"/>
      <c r="T274" s="101"/>
      <c r="U274" s="140"/>
      <c r="V274" s="280"/>
      <c r="W274" s="140"/>
      <c r="X274" s="101"/>
      <c r="Y274" s="140"/>
      <c r="Z274" s="280"/>
      <c r="AA274" s="140"/>
      <c r="AB274" s="101"/>
      <c r="AC274" s="140"/>
      <c r="AD274" s="280"/>
      <c r="AE274" s="140"/>
      <c r="AF274" s="101"/>
      <c r="AG274" s="140"/>
      <c r="AH274" s="281"/>
      <c r="AI274" s="101"/>
      <c r="AJ274" s="101">
        <f t="shared" si="126"/>
        <v>0</v>
      </c>
      <c r="AK274" s="282"/>
      <c r="AL274" s="101">
        <f t="shared" si="134"/>
        <v>0</v>
      </c>
      <c r="AM274" s="101"/>
      <c r="AN274" s="101">
        <f t="shared" si="135"/>
        <v>0</v>
      </c>
      <c r="AO274" s="282"/>
      <c r="AP274" s="101">
        <f t="shared" si="136"/>
        <v>0</v>
      </c>
      <c r="AQ274" s="101"/>
      <c r="AR274" s="101">
        <f t="shared" si="128"/>
        <v>0</v>
      </c>
      <c r="AS274" s="140"/>
      <c r="AT274" s="101">
        <f t="shared" si="129"/>
        <v>0</v>
      </c>
      <c r="AU274" s="101"/>
      <c r="AV274" s="101">
        <f t="shared" si="148"/>
        <v>0</v>
      </c>
      <c r="AW274" s="283"/>
      <c r="AX274" s="101">
        <f t="shared" si="127"/>
        <v>0</v>
      </c>
      <c r="AY274" s="101" t="s">
        <v>65</v>
      </c>
      <c r="AZ274" s="101">
        <f t="shared" si="131"/>
        <v>0</v>
      </c>
      <c r="BA274" s="283"/>
      <c r="BB274" s="101"/>
      <c r="BC274" s="101">
        <v>300000</v>
      </c>
      <c r="BD274" s="101">
        <f t="shared" si="139"/>
        <v>0</v>
      </c>
      <c r="BE274" s="283"/>
      <c r="BF274" s="101">
        <f t="shared" si="140"/>
        <v>300000</v>
      </c>
      <c r="BG274" s="101">
        <v>300000</v>
      </c>
      <c r="BH274" s="101">
        <f t="shared" si="137"/>
        <v>0</v>
      </c>
      <c r="BI274" s="282"/>
      <c r="BJ274" s="101">
        <f t="shared" si="138"/>
        <v>300000</v>
      </c>
      <c r="BK274" s="279">
        <v>300000</v>
      </c>
      <c r="BL274" s="101">
        <f t="shared" si="141"/>
        <v>0</v>
      </c>
      <c r="BM274" s="282"/>
      <c r="BN274" s="280">
        <f t="shared" si="142"/>
        <v>300000</v>
      </c>
      <c r="BO274" s="280">
        <f t="shared" si="143"/>
        <v>900000</v>
      </c>
      <c r="BP274" s="276" t="s">
        <v>582</v>
      </c>
      <c r="BQ274" s="276" t="s">
        <v>1969</v>
      </c>
      <c r="BR274" s="534"/>
    </row>
    <row r="275" spans="1:70" s="30" customFormat="1" ht="25.5">
      <c r="A275" s="33">
        <f>SUBTOTAL(3,C$5:$C275)</f>
        <v>271</v>
      </c>
      <c r="B275" s="178"/>
      <c r="C275" s="52" t="s">
        <v>1444</v>
      </c>
      <c r="D275" s="34" t="s">
        <v>9</v>
      </c>
      <c r="E275" s="213" t="s">
        <v>1445</v>
      </c>
      <c r="F275" s="12" t="s">
        <v>1446</v>
      </c>
      <c r="G275" s="214"/>
      <c r="H275" s="12" t="s">
        <v>1447</v>
      </c>
      <c r="I275" s="12" t="s">
        <v>1448</v>
      </c>
      <c r="J275" s="221" t="s">
        <v>1449</v>
      </c>
      <c r="K275" s="305"/>
      <c r="L275" s="221"/>
      <c r="M275" s="32"/>
      <c r="N275" s="139"/>
      <c r="O275" s="122"/>
      <c r="P275" s="153">
        <f t="shared" si="146"/>
        <v>0</v>
      </c>
      <c r="Q275" s="75"/>
      <c r="R275" s="75">
        <f t="shared" si="147"/>
        <v>0</v>
      </c>
      <c r="S275" s="127"/>
      <c r="T275" s="45"/>
      <c r="U275" s="127"/>
      <c r="V275" s="77"/>
      <c r="W275" s="81"/>
      <c r="X275" s="73"/>
      <c r="Y275" s="81"/>
      <c r="Z275" s="75"/>
      <c r="AA275" s="82"/>
      <c r="AB275" s="45"/>
      <c r="AC275" s="82"/>
      <c r="AD275" s="77"/>
      <c r="AE275" s="126"/>
      <c r="AF275" s="73"/>
      <c r="AG275" s="126"/>
      <c r="AH275" s="78"/>
      <c r="AI275" s="76"/>
      <c r="AJ275" s="45">
        <f t="shared" si="126"/>
        <v>0</v>
      </c>
      <c r="AK275" s="234"/>
      <c r="AL275" s="76">
        <f t="shared" si="134"/>
        <v>0</v>
      </c>
      <c r="AM275" s="72"/>
      <c r="AN275" s="72">
        <f t="shared" si="135"/>
        <v>0</v>
      </c>
      <c r="AO275" s="79"/>
      <c r="AP275" s="72">
        <f t="shared" si="136"/>
        <v>0</v>
      </c>
      <c r="AQ275" s="76"/>
      <c r="AR275" s="76">
        <f t="shared" si="128"/>
        <v>0</v>
      </c>
      <c r="AS275" s="82"/>
      <c r="AT275" s="76">
        <f t="shared" si="129"/>
        <v>0</v>
      </c>
      <c r="AU275" s="72"/>
      <c r="AV275" s="72">
        <f t="shared" si="148"/>
        <v>0</v>
      </c>
      <c r="AW275" s="95"/>
      <c r="AX275" s="72">
        <f t="shared" si="127"/>
        <v>0</v>
      </c>
      <c r="AY275" s="76">
        <v>500000</v>
      </c>
      <c r="AZ275" s="76">
        <f t="shared" si="131"/>
        <v>500000</v>
      </c>
      <c r="BA275" s="125">
        <v>42034</v>
      </c>
      <c r="BB275" s="76">
        <f t="shared" si="118"/>
        <v>0</v>
      </c>
      <c r="BC275" s="72">
        <v>500000</v>
      </c>
      <c r="BD275" s="72">
        <f t="shared" si="139"/>
        <v>500000</v>
      </c>
      <c r="BE275" s="129">
        <v>42034</v>
      </c>
      <c r="BF275" s="72">
        <f t="shared" si="140"/>
        <v>0</v>
      </c>
      <c r="BG275" s="76">
        <v>800000</v>
      </c>
      <c r="BH275" s="76">
        <f t="shared" si="137"/>
        <v>800000</v>
      </c>
      <c r="BI275" s="94">
        <v>42018</v>
      </c>
      <c r="BJ275" s="76">
        <f t="shared" si="138"/>
        <v>0</v>
      </c>
      <c r="BK275" s="123">
        <v>800000</v>
      </c>
      <c r="BL275" s="45">
        <f t="shared" si="141"/>
        <v>800000</v>
      </c>
      <c r="BM275" s="94">
        <v>42018</v>
      </c>
      <c r="BN275" s="77">
        <f t="shared" si="142"/>
        <v>0</v>
      </c>
      <c r="BO275" s="83">
        <f t="shared" si="143"/>
        <v>0</v>
      </c>
      <c r="BP275" s="120" t="s">
        <v>519</v>
      </c>
      <c r="BQ275" s="120" t="s">
        <v>1966</v>
      </c>
      <c r="BR275" s="31" t="s">
        <v>1992</v>
      </c>
    </row>
    <row r="276" spans="1:70" s="263" customFormat="1" ht="25.5">
      <c r="A276" s="258">
        <f>SUBTOTAL(3,C$5:$C276)</f>
        <v>272</v>
      </c>
      <c r="B276" s="110" t="s">
        <v>1349</v>
      </c>
      <c r="C276" s="64" t="s">
        <v>1450</v>
      </c>
      <c r="D276" s="36" t="s">
        <v>293</v>
      </c>
      <c r="E276" s="357" t="s">
        <v>1451</v>
      </c>
      <c r="F276" s="265" t="s">
        <v>1452</v>
      </c>
      <c r="G276" s="271"/>
      <c r="H276" s="265" t="s">
        <v>1453</v>
      </c>
      <c r="I276" s="265" t="s">
        <v>1454</v>
      </c>
      <c r="J276" s="272"/>
      <c r="K276" s="348"/>
      <c r="L276" s="272"/>
      <c r="M276" s="262"/>
      <c r="N276" s="140"/>
      <c r="O276" s="141"/>
      <c r="P276" s="153">
        <f t="shared" si="146"/>
        <v>0</v>
      </c>
      <c r="Q276" s="75"/>
      <c r="R276" s="75">
        <f t="shared" si="147"/>
        <v>0</v>
      </c>
      <c r="S276" s="108"/>
      <c r="T276" s="105"/>
      <c r="U276" s="108"/>
      <c r="V276" s="106"/>
      <c r="W276" s="109"/>
      <c r="X276" s="102"/>
      <c r="Y276" s="109"/>
      <c r="Z276" s="104"/>
      <c r="AA276" s="108"/>
      <c r="AB276" s="105"/>
      <c r="AC276" s="108"/>
      <c r="AD276" s="106"/>
      <c r="AE276" s="109"/>
      <c r="AF276" s="102"/>
      <c r="AG276" s="109"/>
      <c r="AH276" s="143"/>
      <c r="AI276" s="105"/>
      <c r="AJ276" s="45">
        <f t="shared" si="126"/>
        <v>0</v>
      </c>
      <c r="AK276" s="216"/>
      <c r="AL276" s="105">
        <f t="shared" si="134"/>
        <v>0</v>
      </c>
      <c r="AM276" s="102"/>
      <c r="AN276" s="102">
        <f t="shared" si="135"/>
        <v>0</v>
      </c>
      <c r="AO276" s="107"/>
      <c r="AP276" s="102">
        <f t="shared" si="136"/>
        <v>0</v>
      </c>
      <c r="AQ276" s="105"/>
      <c r="AR276" s="105">
        <f t="shared" ref="AR276:AR287" si="149">IF(AS276="",0,AQ276)</f>
        <v>0</v>
      </c>
      <c r="AS276" s="108"/>
      <c r="AT276" s="105">
        <f t="shared" ref="AT276:AT284" si="150">AQ276-AR276</f>
        <v>0</v>
      </c>
      <c r="AU276" s="102"/>
      <c r="AV276" s="102">
        <f t="shared" si="148"/>
        <v>0</v>
      </c>
      <c r="AW276" s="142"/>
      <c r="AX276" s="102">
        <f t="shared" ref="AX276:AX287" si="151">+AU276-AV276</f>
        <v>0</v>
      </c>
      <c r="AY276" s="105"/>
      <c r="AZ276" s="105">
        <f t="shared" ref="AZ276:AZ287" si="152">IF(BA276="",0,AY276)</f>
        <v>0</v>
      </c>
      <c r="BA276" s="217"/>
      <c r="BB276" s="105">
        <f t="shared" ref="BB276:BB287" si="153">+AY276-AZ276</f>
        <v>0</v>
      </c>
      <c r="BC276" s="102"/>
      <c r="BD276" s="102">
        <f t="shared" ref="BD276:BD287" si="154">IF(BE276="",0,BC276)</f>
        <v>0</v>
      </c>
      <c r="BE276" s="142"/>
      <c r="BF276" s="102">
        <f t="shared" ref="BF276:BF287" si="155">+BC276-BD276</f>
        <v>0</v>
      </c>
      <c r="BG276" s="105"/>
      <c r="BH276" s="105">
        <f t="shared" ref="BH276:BH287" si="156">IF(BI276="",0,BG276)</f>
        <v>0</v>
      </c>
      <c r="BI276" s="94"/>
      <c r="BJ276" s="105">
        <f t="shared" ref="BJ276:BJ287" si="157">+BG276-BH276</f>
        <v>0</v>
      </c>
      <c r="BK276" s="187"/>
      <c r="BL276" s="105">
        <f t="shared" si="141"/>
        <v>0</v>
      </c>
      <c r="BM276" s="94"/>
      <c r="BN276" s="106">
        <f t="shared" si="142"/>
        <v>0</v>
      </c>
      <c r="BO276" s="238">
        <f t="shared" si="143"/>
        <v>0</v>
      </c>
      <c r="BP276" s="98" t="s">
        <v>716</v>
      </c>
      <c r="BQ276" s="98"/>
      <c r="BR276" s="262"/>
    </row>
    <row r="277" spans="1:70" s="30" customFormat="1" ht="25.5">
      <c r="A277" s="224">
        <f>SUBTOTAL(3,C$5:$C277)</f>
        <v>273</v>
      </c>
      <c r="B277" s="112"/>
      <c r="C277" s="12" t="s">
        <v>1455</v>
      </c>
      <c r="D277" s="32" t="s">
        <v>1458</v>
      </c>
      <c r="E277" s="213" t="s">
        <v>1456</v>
      </c>
      <c r="F277" s="12" t="s">
        <v>1457</v>
      </c>
      <c r="G277" s="214"/>
      <c r="H277" s="12" t="s">
        <v>1459</v>
      </c>
      <c r="I277" s="220"/>
      <c r="J277" s="220"/>
      <c r="K277" s="304" t="s">
        <v>1988</v>
      </c>
      <c r="L277" s="220"/>
      <c r="M277" s="32"/>
      <c r="N277" s="139"/>
      <c r="O277" s="122"/>
      <c r="P277" s="153">
        <f t="shared" si="146"/>
        <v>0</v>
      </c>
      <c r="Q277" s="75"/>
      <c r="R277" s="75">
        <f t="shared" si="147"/>
        <v>0</v>
      </c>
      <c r="S277" s="127"/>
      <c r="T277" s="45"/>
      <c r="U277" s="127"/>
      <c r="V277" s="77"/>
      <c r="W277" s="81"/>
      <c r="X277" s="73"/>
      <c r="Y277" s="81"/>
      <c r="Z277" s="75"/>
      <c r="AA277" s="82"/>
      <c r="AB277" s="45"/>
      <c r="AC277" s="82"/>
      <c r="AD277" s="77"/>
      <c r="AE277" s="126"/>
      <c r="AF277" s="73"/>
      <c r="AG277" s="126"/>
      <c r="AH277" s="78"/>
      <c r="AI277" s="76"/>
      <c r="AJ277" s="45">
        <f t="shared" si="126"/>
        <v>0</v>
      </c>
      <c r="AK277" s="234"/>
      <c r="AL277" s="76">
        <f t="shared" si="134"/>
        <v>0</v>
      </c>
      <c r="AM277" s="72"/>
      <c r="AN277" s="72">
        <f t="shared" si="135"/>
        <v>0</v>
      </c>
      <c r="AO277" s="79"/>
      <c r="AP277" s="72">
        <f t="shared" si="136"/>
        <v>0</v>
      </c>
      <c r="AQ277" s="76"/>
      <c r="AR277" s="76">
        <f t="shared" si="149"/>
        <v>0</v>
      </c>
      <c r="AS277" s="82"/>
      <c r="AT277" s="76">
        <f t="shared" si="150"/>
        <v>0</v>
      </c>
      <c r="AU277" s="72"/>
      <c r="AV277" s="72">
        <f t="shared" si="148"/>
        <v>0</v>
      </c>
      <c r="AW277" s="95"/>
      <c r="AX277" s="72">
        <f t="shared" si="151"/>
        <v>0</v>
      </c>
      <c r="AY277" s="76"/>
      <c r="AZ277" s="76">
        <f t="shared" si="152"/>
        <v>0</v>
      </c>
      <c r="BA277" s="125"/>
      <c r="BB277" s="76">
        <f t="shared" si="153"/>
        <v>0</v>
      </c>
      <c r="BC277" s="72">
        <v>300000</v>
      </c>
      <c r="BD277" s="72">
        <f t="shared" si="154"/>
        <v>0</v>
      </c>
      <c r="BE277" s="129"/>
      <c r="BF277" s="72">
        <f t="shared" si="155"/>
        <v>300000</v>
      </c>
      <c r="BG277" s="76">
        <v>300000</v>
      </c>
      <c r="BH277" s="76">
        <f t="shared" si="156"/>
        <v>0</v>
      </c>
      <c r="BI277" s="94"/>
      <c r="BJ277" s="76">
        <f t="shared" si="157"/>
        <v>300000</v>
      </c>
      <c r="BK277" s="45" t="s">
        <v>65</v>
      </c>
      <c r="BL277" s="45">
        <f t="shared" si="141"/>
        <v>0</v>
      </c>
      <c r="BM277" s="94"/>
      <c r="BN277" s="77">
        <v>0</v>
      </c>
      <c r="BO277" s="83">
        <f t="shared" si="143"/>
        <v>600000</v>
      </c>
      <c r="BP277" s="120" t="s">
        <v>716</v>
      </c>
      <c r="BQ277" s="120"/>
      <c r="BR277" s="31"/>
    </row>
    <row r="278" spans="1:70" s="30" customFormat="1" ht="25.5">
      <c r="A278" s="224">
        <f>SUBTOTAL(3,C$5:$C278)</f>
        <v>274</v>
      </c>
      <c r="B278" s="178"/>
      <c r="C278" s="61" t="s">
        <v>2676</v>
      </c>
      <c r="D278" s="34" t="s">
        <v>9</v>
      </c>
      <c r="E278" s="213" t="s">
        <v>1460</v>
      </c>
      <c r="F278" s="12" t="s">
        <v>1461</v>
      </c>
      <c r="G278" s="214"/>
      <c r="H278" s="12" t="s">
        <v>1462</v>
      </c>
      <c r="I278" s="220"/>
      <c r="J278" s="220"/>
      <c r="K278" s="304"/>
      <c r="L278" s="220"/>
      <c r="M278" s="32" t="s">
        <v>2486</v>
      </c>
      <c r="N278" s="139"/>
      <c r="O278" s="122"/>
      <c r="P278" s="153">
        <f t="shared" si="146"/>
        <v>0</v>
      </c>
      <c r="Q278" s="75"/>
      <c r="R278" s="75">
        <f t="shared" si="147"/>
        <v>0</v>
      </c>
      <c r="S278" s="45"/>
      <c r="T278" s="45"/>
      <c r="U278" s="127"/>
      <c r="V278" s="77"/>
      <c r="W278" s="72"/>
      <c r="X278" s="73"/>
      <c r="Y278" s="81"/>
      <c r="Z278" s="75"/>
      <c r="AA278" s="82"/>
      <c r="AB278" s="45"/>
      <c r="AC278" s="82"/>
      <c r="AD278" s="77"/>
      <c r="AE278" s="126"/>
      <c r="AF278" s="73"/>
      <c r="AG278" s="126"/>
      <c r="AH278" s="78"/>
      <c r="AI278" s="76"/>
      <c r="AJ278" s="45">
        <f t="shared" si="126"/>
        <v>0</v>
      </c>
      <c r="AK278" s="234"/>
      <c r="AL278" s="76">
        <f t="shared" si="134"/>
        <v>0</v>
      </c>
      <c r="AM278" s="72"/>
      <c r="AN278" s="72">
        <f t="shared" si="135"/>
        <v>0</v>
      </c>
      <c r="AO278" s="79"/>
      <c r="AP278" s="72">
        <f t="shared" si="136"/>
        <v>0</v>
      </c>
      <c r="AQ278" s="76"/>
      <c r="AR278" s="76">
        <f t="shared" si="149"/>
        <v>0</v>
      </c>
      <c r="AS278" s="82"/>
      <c r="AT278" s="76">
        <f t="shared" si="150"/>
        <v>0</v>
      </c>
      <c r="AU278" s="72"/>
      <c r="AV278" s="72">
        <f t="shared" si="148"/>
        <v>0</v>
      </c>
      <c r="AW278" s="95"/>
      <c r="AX278" s="72">
        <f t="shared" si="151"/>
        <v>0</v>
      </c>
      <c r="AY278" s="76" t="s">
        <v>65</v>
      </c>
      <c r="AZ278" s="76">
        <f t="shared" si="152"/>
        <v>0</v>
      </c>
      <c r="BA278" s="125"/>
      <c r="BB278" s="76"/>
      <c r="BC278" s="72" t="s">
        <v>65</v>
      </c>
      <c r="BD278" s="72">
        <f t="shared" si="154"/>
        <v>0</v>
      </c>
      <c r="BE278" s="129"/>
      <c r="BF278" s="72">
        <v>0</v>
      </c>
      <c r="BG278" s="76">
        <v>1000000</v>
      </c>
      <c r="BH278" s="76">
        <f t="shared" si="156"/>
        <v>1000000</v>
      </c>
      <c r="BI278" s="94">
        <v>42021</v>
      </c>
      <c r="BJ278" s="76">
        <f t="shared" si="157"/>
        <v>0</v>
      </c>
      <c r="BK278" s="123">
        <v>300000</v>
      </c>
      <c r="BL278" s="45">
        <f t="shared" si="141"/>
        <v>300000</v>
      </c>
      <c r="BM278" s="94">
        <v>42021</v>
      </c>
      <c r="BN278" s="77">
        <f t="shared" si="142"/>
        <v>0</v>
      </c>
      <c r="BO278" s="83">
        <f t="shared" si="143"/>
        <v>0</v>
      </c>
      <c r="BP278" s="120" t="s">
        <v>530</v>
      </c>
      <c r="BQ278" s="120" t="s">
        <v>1966</v>
      </c>
      <c r="BR278" s="31"/>
    </row>
    <row r="279" spans="1:70" s="30" customFormat="1" ht="25.5">
      <c r="A279" s="33">
        <f>SUBTOTAL(3,C$5:$C279)</f>
        <v>275</v>
      </c>
      <c r="B279" s="178"/>
      <c r="C279" s="52" t="s">
        <v>1463</v>
      </c>
      <c r="D279" s="34" t="s">
        <v>9</v>
      </c>
      <c r="E279" s="213" t="s">
        <v>1464</v>
      </c>
      <c r="F279" s="12" t="s">
        <v>1465</v>
      </c>
      <c r="G279" s="214"/>
      <c r="H279" s="12" t="s">
        <v>1466</v>
      </c>
      <c r="I279" s="12" t="s">
        <v>1467</v>
      </c>
      <c r="J279" s="220"/>
      <c r="K279" s="304"/>
      <c r="L279" s="220"/>
      <c r="M279" s="32"/>
      <c r="N279" s="139"/>
      <c r="O279" s="122"/>
      <c r="P279" s="153">
        <f t="shared" si="146"/>
        <v>0</v>
      </c>
      <c r="Q279" s="75"/>
      <c r="R279" s="75">
        <f t="shared" si="147"/>
        <v>0</v>
      </c>
      <c r="S279" s="127"/>
      <c r="T279" s="45"/>
      <c r="U279" s="127"/>
      <c r="V279" s="77"/>
      <c r="W279" s="81"/>
      <c r="X279" s="73"/>
      <c r="Y279" s="81"/>
      <c r="Z279" s="75"/>
      <c r="AA279" s="82"/>
      <c r="AB279" s="45"/>
      <c r="AC279" s="82"/>
      <c r="AD279" s="77"/>
      <c r="AE279" s="126"/>
      <c r="AF279" s="73"/>
      <c r="AG279" s="126"/>
      <c r="AH279" s="78"/>
      <c r="AI279" s="76"/>
      <c r="AJ279" s="45">
        <f t="shared" si="126"/>
        <v>0</v>
      </c>
      <c r="AK279" s="234"/>
      <c r="AL279" s="76">
        <f t="shared" si="134"/>
        <v>0</v>
      </c>
      <c r="AM279" s="72"/>
      <c r="AN279" s="72">
        <f t="shared" si="135"/>
        <v>0</v>
      </c>
      <c r="AO279" s="79"/>
      <c r="AP279" s="72">
        <f t="shared" si="136"/>
        <v>0</v>
      </c>
      <c r="AQ279" s="76"/>
      <c r="AR279" s="76">
        <f t="shared" si="149"/>
        <v>0</v>
      </c>
      <c r="AS279" s="82"/>
      <c r="AT279" s="76">
        <f t="shared" si="150"/>
        <v>0</v>
      </c>
      <c r="AU279" s="72"/>
      <c r="AV279" s="72">
        <f t="shared" si="148"/>
        <v>0</v>
      </c>
      <c r="AW279" s="95"/>
      <c r="AX279" s="72">
        <f t="shared" si="151"/>
        <v>0</v>
      </c>
      <c r="AY279" s="76"/>
      <c r="AZ279" s="76">
        <f t="shared" si="152"/>
        <v>0</v>
      </c>
      <c r="BA279" s="125"/>
      <c r="BB279" s="76">
        <f t="shared" si="153"/>
        <v>0</v>
      </c>
      <c r="BC279" s="72">
        <v>500000</v>
      </c>
      <c r="BD279" s="72">
        <f t="shared" si="154"/>
        <v>500000</v>
      </c>
      <c r="BE279" s="129">
        <v>42016</v>
      </c>
      <c r="BF279" s="72">
        <f t="shared" si="155"/>
        <v>0</v>
      </c>
      <c r="BG279" s="76">
        <v>500000</v>
      </c>
      <c r="BH279" s="76">
        <f t="shared" si="156"/>
        <v>500000</v>
      </c>
      <c r="BI279" s="94">
        <v>42016</v>
      </c>
      <c r="BJ279" s="76">
        <f t="shared" si="157"/>
        <v>0</v>
      </c>
      <c r="BK279" s="123">
        <v>500000</v>
      </c>
      <c r="BL279" s="45">
        <f t="shared" si="141"/>
        <v>500000</v>
      </c>
      <c r="BM279" s="94">
        <v>42016</v>
      </c>
      <c r="BN279" s="77">
        <f t="shared" si="142"/>
        <v>0</v>
      </c>
      <c r="BO279" s="83">
        <f t="shared" si="143"/>
        <v>0</v>
      </c>
      <c r="BP279" s="120" t="s">
        <v>519</v>
      </c>
      <c r="BQ279" s="120" t="s">
        <v>1966</v>
      </c>
      <c r="BR279" s="31"/>
    </row>
    <row r="280" spans="1:70" s="30" customFormat="1" ht="38.25">
      <c r="A280" s="33">
        <f>SUBTOTAL(3,C$5:$C280)</f>
        <v>276</v>
      </c>
      <c r="B280" s="178"/>
      <c r="C280" s="61" t="s">
        <v>1469</v>
      </c>
      <c r="D280" s="34" t="s">
        <v>9</v>
      </c>
      <c r="E280" s="227" t="s">
        <v>1470</v>
      </c>
      <c r="F280" s="12" t="s">
        <v>1471</v>
      </c>
      <c r="G280" s="214"/>
      <c r="H280" s="270" t="s">
        <v>1472</v>
      </c>
      <c r="I280" s="302" t="s">
        <v>1508</v>
      </c>
      <c r="J280" s="303" t="s">
        <v>1473</v>
      </c>
      <c r="K280" s="350"/>
      <c r="L280" s="303"/>
      <c r="M280" s="32"/>
      <c r="N280" s="139"/>
      <c r="O280" s="122"/>
      <c r="P280" s="153">
        <f t="shared" ref="P280:P285" si="158">IF(Q280="",0,O280)</f>
        <v>0</v>
      </c>
      <c r="Q280" s="75"/>
      <c r="R280" s="75">
        <f t="shared" ref="R280:R286" si="159">O280-P280</f>
        <v>0</v>
      </c>
      <c r="S280" s="127"/>
      <c r="T280" s="45"/>
      <c r="U280" s="127"/>
      <c r="V280" s="77"/>
      <c r="W280" s="81"/>
      <c r="X280" s="73"/>
      <c r="Y280" s="81"/>
      <c r="Z280" s="75"/>
      <c r="AA280" s="126" t="s">
        <v>695</v>
      </c>
      <c r="AB280" s="45"/>
      <c r="AC280" s="82"/>
      <c r="AD280" s="77"/>
      <c r="AE280" s="126" t="s">
        <v>695</v>
      </c>
      <c r="AF280" s="73"/>
      <c r="AG280" s="126"/>
      <c r="AH280" s="78"/>
      <c r="AI280" s="126" t="s">
        <v>695</v>
      </c>
      <c r="AJ280" s="45">
        <f t="shared" si="126"/>
        <v>0</v>
      </c>
      <c r="AK280" s="234"/>
      <c r="AL280" s="76"/>
      <c r="AM280" s="72">
        <v>350000</v>
      </c>
      <c r="AN280" s="72">
        <f t="shared" si="135"/>
        <v>350000</v>
      </c>
      <c r="AO280" s="79" t="s">
        <v>1514</v>
      </c>
      <c r="AP280" s="72">
        <f t="shared" si="136"/>
        <v>0</v>
      </c>
      <c r="AQ280" s="76">
        <v>350000</v>
      </c>
      <c r="AR280" s="76">
        <f>IF(AS280="",0,AQ280)</f>
        <v>350000</v>
      </c>
      <c r="AS280" s="82" t="s">
        <v>1514</v>
      </c>
      <c r="AT280" s="76">
        <f t="shared" si="150"/>
        <v>0</v>
      </c>
      <c r="AU280" s="72">
        <v>350000</v>
      </c>
      <c r="AV280" s="72">
        <f t="shared" si="148"/>
        <v>350000</v>
      </c>
      <c r="AW280" s="95" t="s">
        <v>1514</v>
      </c>
      <c r="AX280" s="72">
        <f t="shared" si="151"/>
        <v>0</v>
      </c>
      <c r="AY280" s="76">
        <v>350000</v>
      </c>
      <c r="AZ280" s="76">
        <f t="shared" si="152"/>
        <v>350000</v>
      </c>
      <c r="BA280" s="125" t="s">
        <v>1514</v>
      </c>
      <c r="BB280" s="76">
        <f t="shared" si="153"/>
        <v>0</v>
      </c>
      <c r="BC280" s="72">
        <v>350000</v>
      </c>
      <c r="BD280" s="72">
        <f t="shared" si="154"/>
        <v>350000</v>
      </c>
      <c r="BE280" s="129" t="s">
        <v>1514</v>
      </c>
      <c r="BF280" s="72">
        <f t="shared" si="155"/>
        <v>0</v>
      </c>
      <c r="BG280" s="76">
        <v>350000</v>
      </c>
      <c r="BH280" s="76">
        <f t="shared" si="156"/>
        <v>350000</v>
      </c>
      <c r="BI280" s="94" t="s">
        <v>1514</v>
      </c>
      <c r="BJ280" s="76">
        <f t="shared" si="157"/>
        <v>0</v>
      </c>
      <c r="BK280" s="123">
        <v>0</v>
      </c>
      <c r="BL280" s="45">
        <f t="shared" si="141"/>
        <v>0</v>
      </c>
      <c r="BM280" s="94"/>
      <c r="BN280" s="77">
        <f t="shared" si="142"/>
        <v>0</v>
      </c>
      <c r="BO280" s="83">
        <f t="shared" si="143"/>
        <v>0</v>
      </c>
      <c r="BP280" s="120" t="s">
        <v>1336</v>
      </c>
      <c r="BQ280" s="120" t="s">
        <v>1966</v>
      </c>
      <c r="BR280" s="46" t="s">
        <v>1779</v>
      </c>
    </row>
    <row r="281" spans="1:70" s="30" customFormat="1" ht="30">
      <c r="A281" s="224">
        <f>SUBTOTAL(3,C$5:$C281)</f>
        <v>277</v>
      </c>
      <c r="B281" s="178"/>
      <c r="C281" s="61" t="s">
        <v>1474</v>
      </c>
      <c r="D281" s="1" t="s">
        <v>315</v>
      </c>
      <c r="E281" s="213" t="s">
        <v>1475</v>
      </c>
      <c r="F281" s="12" t="s">
        <v>1476</v>
      </c>
      <c r="G281" s="214"/>
      <c r="H281" s="12" t="s">
        <v>1477</v>
      </c>
      <c r="I281" s="12" t="s">
        <v>1478</v>
      </c>
      <c r="J281" s="228" t="s">
        <v>1479</v>
      </c>
      <c r="K281" s="351"/>
      <c r="L281" s="228"/>
      <c r="M281" s="32"/>
      <c r="N281" s="139"/>
      <c r="O281" s="122"/>
      <c r="P281" s="153">
        <f t="shared" si="158"/>
        <v>0</v>
      </c>
      <c r="Q281" s="75"/>
      <c r="R281" s="75">
        <f t="shared" si="159"/>
        <v>0</v>
      </c>
      <c r="S281" s="127"/>
      <c r="T281" s="45"/>
      <c r="U281" s="127"/>
      <c r="V281" s="77"/>
      <c r="W281" s="81"/>
      <c r="X281" s="73"/>
      <c r="Y281" s="81"/>
      <c r="Z281" s="75"/>
      <c r="AA281" s="82"/>
      <c r="AB281" s="45"/>
      <c r="AC281" s="82"/>
      <c r="AD281" s="77"/>
      <c r="AE281" s="126"/>
      <c r="AF281" s="73"/>
      <c r="AG281" s="126"/>
      <c r="AH281" s="78"/>
      <c r="AI281" s="76"/>
      <c r="AJ281" s="45">
        <f t="shared" si="126"/>
        <v>0</v>
      </c>
      <c r="AK281" s="234"/>
      <c r="AL281" s="76">
        <f t="shared" si="134"/>
        <v>0</v>
      </c>
      <c r="AM281" s="72"/>
      <c r="AN281" s="72">
        <f t="shared" si="135"/>
        <v>0</v>
      </c>
      <c r="AO281" s="79"/>
      <c r="AP281" s="72">
        <f t="shared" si="136"/>
        <v>0</v>
      </c>
      <c r="AQ281" s="76"/>
      <c r="AR281" s="76">
        <f t="shared" si="149"/>
        <v>0</v>
      </c>
      <c r="AS281" s="82"/>
      <c r="AT281" s="76">
        <f t="shared" si="150"/>
        <v>0</v>
      </c>
      <c r="AU281" s="72"/>
      <c r="AV281" s="72">
        <f t="shared" ref="AV281:AV287" si="160">IF(AW281="",0,AU281)</f>
        <v>0</v>
      </c>
      <c r="AW281" s="95"/>
      <c r="AX281" s="72">
        <f t="shared" si="151"/>
        <v>0</v>
      </c>
      <c r="AY281" s="76"/>
      <c r="AZ281" s="76">
        <f t="shared" si="152"/>
        <v>0</v>
      </c>
      <c r="BA281" s="125"/>
      <c r="BB281" s="76">
        <f t="shared" si="153"/>
        <v>0</v>
      </c>
      <c r="BC281" s="72">
        <v>300000</v>
      </c>
      <c r="BD281" s="72">
        <f t="shared" si="154"/>
        <v>300000</v>
      </c>
      <c r="BE281" s="129">
        <v>42033</v>
      </c>
      <c r="BF281" s="72">
        <f t="shared" si="155"/>
        <v>0</v>
      </c>
      <c r="BG281" s="76">
        <v>300000</v>
      </c>
      <c r="BH281" s="76">
        <f t="shared" si="156"/>
        <v>300000</v>
      </c>
      <c r="BI281" s="94">
        <v>42033</v>
      </c>
      <c r="BJ281" s="76">
        <f t="shared" si="157"/>
        <v>0</v>
      </c>
      <c r="BK281" s="123">
        <v>300000</v>
      </c>
      <c r="BL281" s="45">
        <f t="shared" si="141"/>
        <v>300000</v>
      </c>
      <c r="BM281" s="94">
        <v>42033</v>
      </c>
      <c r="BN281" s="77">
        <f t="shared" si="142"/>
        <v>0</v>
      </c>
      <c r="BO281" s="83">
        <f t="shared" si="143"/>
        <v>0</v>
      </c>
      <c r="BP281" s="120" t="s">
        <v>1346</v>
      </c>
      <c r="BQ281" s="120" t="s">
        <v>1970</v>
      </c>
      <c r="BR281" s="31"/>
    </row>
    <row r="282" spans="1:70" s="30" customFormat="1" ht="38.25">
      <c r="A282" s="33">
        <f>SUBTOTAL(3,C$5:$C282)</f>
        <v>278</v>
      </c>
      <c r="B282" s="178"/>
      <c r="C282" s="61" t="s">
        <v>1480</v>
      </c>
      <c r="D282" s="35" t="s">
        <v>718</v>
      </c>
      <c r="E282" s="213" t="s">
        <v>1481</v>
      </c>
      <c r="F282" s="12" t="s">
        <v>1482</v>
      </c>
      <c r="G282" s="214"/>
      <c r="H282" s="12" t="s">
        <v>1483</v>
      </c>
      <c r="I282" s="12" t="s">
        <v>1484</v>
      </c>
      <c r="J282" s="220"/>
      <c r="K282" s="242" t="s">
        <v>2645</v>
      </c>
      <c r="L282" s="220"/>
      <c r="M282" s="32" t="s">
        <v>2486</v>
      </c>
      <c r="N282" s="139"/>
      <c r="O282" s="122"/>
      <c r="P282" s="153">
        <f t="shared" si="158"/>
        <v>0</v>
      </c>
      <c r="Q282" s="75"/>
      <c r="R282" s="75">
        <f t="shared" si="159"/>
        <v>0</v>
      </c>
      <c r="S282" s="45"/>
      <c r="T282" s="45"/>
      <c r="U282" s="127"/>
      <c r="V282" s="77"/>
      <c r="W282" s="72"/>
      <c r="X282" s="73"/>
      <c r="Y282" s="81"/>
      <c r="Z282" s="75"/>
      <c r="AA282" s="82"/>
      <c r="AB282" s="45"/>
      <c r="AC282" s="82"/>
      <c r="AD282" s="77"/>
      <c r="AE282" s="126"/>
      <c r="AF282" s="73"/>
      <c r="AG282" s="126"/>
      <c r="AH282" s="78"/>
      <c r="AI282" s="76"/>
      <c r="AJ282" s="45">
        <f t="shared" si="126"/>
        <v>0</v>
      </c>
      <c r="AK282" s="234"/>
      <c r="AL282" s="76">
        <f t="shared" si="134"/>
        <v>0</v>
      </c>
      <c r="AM282" s="72"/>
      <c r="AN282" s="72">
        <f t="shared" si="135"/>
        <v>0</v>
      </c>
      <c r="AO282" s="79"/>
      <c r="AP282" s="72">
        <f t="shared" si="136"/>
        <v>0</v>
      </c>
      <c r="AQ282" s="76"/>
      <c r="AR282" s="76">
        <f t="shared" si="149"/>
        <v>0</v>
      </c>
      <c r="AS282" s="82"/>
      <c r="AT282" s="76">
        <f t="shared" si="150"/>
        <v>0</v>
      </c>
      <c r="AU282" s="72"/>
      <c r="AV282" s="72">
        <f t="shared" si="160"/>
        <v>0</v>
      </c>
      <c r="AW282" s="95"/>
      <c r="AX282" s="72">
        <f t="shared" si="151"/>
        <v>0</v>
      </c>
      <c r="AY282" s="76" t="s">
        <v>65</v>
      </c>
      <c r="AZ282" s="76">
        <f t="shared" si="152"/>
        <v>0</v>
      </c>
      <c r="BA282" s="125"/>
      <c r="BB282" s="76"/>
      <c r="BC282" s="72">
        <v>350000</v>
      </c>
      <c r="BD282" s="72">
        <f t="shared" si="154"/>
        <v>350000</v>
      </c>
      <c r="BE282" s="129">
        <v>41976</v>
      </c>
      <c r="BF282" s="72">
        <f t="shared" si="155"/>
        <v>0</v>
      </c>
      <c r="BG282" s="76">
        <v>1200000</v>
      </c>
      <c r="BH282" s="76">
        <f t="shared" si="156"/>
        <v>1200000</v>
      </c>
      <c r="BI282" s="94">
        <v>42021</v>
      </c>
      <c r="BJ282" s="76">
        <f t="shared" si="157"/>
        <v>0</v>
      </c>
      <c r="BK282" s="123">
        <v>750000</v>
      </c>
      <c r="BL282" s="45">
        <f t="shared" si="141"/>
        <v>750000</v>
      </c>
      <c r="BM282" s="94">
        <v>42021</v>
      </c>
      <c r="BN282" s="77">
        <f t="shared" si="142"/>
        <v>0</v>
      </c>
      <c r="BO282" s="83">
        <f t="shared" si="143"/>
        <v>0</v>
      </c>
      <c r="BP282" s="120" t="s">
        <v>1140</v>
      </c>
      <c r="BQ282" s="120" t="s">
        <v>1972</v>
      </c>
      <c r="BR282" s="31"/>
    </row>
    <row r="283" spans="1:70" s="30" customFormat="1" ht="38.25">
      <c r="A283" s="224">
        <f>SUBTOTAL(3,C$5:$C283)</f>
        <v>279</v>
      </c>
      <c r="B283" s="225"/>
      <c r="C283" s="12" t="s">
        <v>1485</v>
      </c>
      <c r="D283" s="212" t="s">
        <v>1490</v>
      </c>
      <c r="E283" s="213" t="s">
        <v>1486</v>
      </c>
      <c r="F283" s="12" t="s">
        <v>1487</v>
      </c>
      <c r="G283" s="12"/>
      <c r="H283" s="12" t="s">
        <v>1483</v>
      </c>
      <c r="I283" s="12" t="s">
        <v>1488</v>
      </c>
      <c r="J283" s="221" t="s">
        <v>1489</v>
      </c>
      <c r="K283" s="305"/>
      <c r="L283" s="221"/>
      <c r="M283" s="32" t="s">
        <v>1977</v>
      </c>
      <c r="N283" s="139"/>
      <c r="O283" s="122">
        <v>0</v>
      </c>
      <c r="P283" s="153">
        <f>IF(Q283="",0,O283)</f>
        <v>0</v>
      </c>
      <c r="Q283" s="75"/>
      <c r="R283" s="75">
        <f>O283-P283</f>
        <v>0</v>
      </c>
      <c r="S283" s="45"/>
      <c r="T283" s="45"/>
      <c r="U283" s="182"/>
      <c r="V283" s="77"/>
      <c r="W283" s="72"/>
      <c r="X283" s="153"/>
      <c r="Y283" s="168"/>
      <c r="Z283" s="153">
        <f>+W283-X283</f>
        <v>0</v>
      </c>
      <c r="AA283" s="76"/>
      <c r="AB283" s="45"/>
      <c r="AC283" s="80"/>
      <c r="AD283" s="77">
        <f>+AA283-AB283</f>
        <v>0</v>
      </c>
      <c r="AE283" s="126"/>
      <c r="AF283" s="73"/>
      <c r="AG283" s="167"/>
      <c r="AH283" s="78"/>
      <c r="AI283" s="76"/>
      <c r="AJ283" s="45">
        <f t="shared" si="126"/>
        <v>0</v>
      </c>
      <c r="AK283" s="234"/>
      <c r="AL283" s="76">
        <f t="shared" si="134"/>
        <v>0</v>
      </c>
      <c r="AM283" s="72"/>
      <c r="AN283" s="72">
        <f t="shared" si="135"/>
        <v>0</v>
      </c>
      <c r="AO283" s="79"/>
      <c r="AP283" s="72">
        <f t="shared" si="136"/>
        <v>0</v>
      </c>
      <c r="AQ283" s="76"/>
      <c r="AR283" s="76">
        <f t="shared" si="149"/>
        <v>0</v>
      </c>
      <c r="AS283" s="82"/>
      <c r="AT283" s="76">
        <f t="shared" si="150"/>
        <v>0</v>
      </c>
      <c r="AU283" s="72"/>
      <c r="AV283" s="72">
        <f t="shared" si="160"/>
        <v>0</v>
      </c>
      <c r="AW283" s="95"/>
      <c r="AX283" s="72">
        <f t="shared" si="151"/>
        <v>0</v>
      </c>
      <c r="AY283" s="76"/>
      <c r="AZ283" s="76">
        <f t="shared" si="152"/>
        <v>0</v>
      </c>
      <c r="BA283" s="125"/>
      <c r="BB283" s="76">
        <f t="shared" si="153"/>
        <v>0</v>
      </c>
      <c r="BC283" s="72"/>
      <c r="BD283" s="72">
        <f t="shared" si="154"/>
        <v>0</v>
      </c>
      <c r="BE283" s="129"/>
      <c r="BF283" s="72">
        <f t="shared" si="155"/>
        <v>0</v>
      </c>
      <c r="BG283" s="76"/>
      <c r="BH283" s="76">
        <f t="shared" si="156"/>
        <v>0</v>
      </c>
      <c r="BI283" s="94"/>
      <c r="BJ283" s="76">
        <f t="shared" si="157"/>
        <v>0</v>
      </c>
      <c r="BK283" s="123">
        <v>9400000</v>
      </c>
      <c r="BL283" s="45">
        <f t="shared" si="141"/>
        <v>9400000</v>
      </c>
      <c r="BM283" s="619" t="s">
        <v>3200</v>
      </c>
      <c r="BN283" s="77">
        <f t="shared" si="142"/>
        <v>0</v>
      </c>
      <c r="BO283" s="83">
        <f t="shared" si="143"/>
        <v>0</v>
      </c>
      <c r="BP283" s="120" t="s">
        <v>688</v>
      </c>
      <c r="BQ283" s="120"/>
      <c r="BR283" s="31" t="s">
        <v>3199</v>
      </c>
    </row>
    <row r="284" spans="1:70" s="30" customFormat="1" ht="30">
      <c r="A284" s="33">
        <f>SUBTOTAL(3,C$5:$C284)</f>
        <v>280</v>
      </c>
      <c r="B284" s="178"/>
      <c r="C284" s="219" t="s">
        <v>1500</v>
      </c>
      <c r="D284" s="37" t="s">
        <v>1412</v>
      </c>
      <c r="E284" s="229" t="s">
        <v>1501</v>
      </c>
      <c r="F284" s="214" t="s">
        <v>1502</v>
      </c>
      <c r="G284" s="214"/>
      <c r="H284" s="270" t="s">
        <v>1503</v>
      </c>
      <c r="I284" s="239" t="s">
        <v>1513</v>
      </c>
      <c r="J284" s="220"/>
      <c r="K284" s="304"/>
      <c r="L284" s="220"/>
      <c r="M284" s="32"/>
      <c r="N284" s="139"/>
      <c r="O284" s="122"/>
      <c r="P284" s="153">
        <f t="shared" si="158"/>
        <v>0</v>
      </c>
      <c r="Q284" s="75"/>
      <c r="R284" s="75">
        <f t="shared" si="159"/>
        <v>0</v>
      </c>
      <c r="S284" s="127"/>
      <c r="T284" s="45"/>
      <c r="U284" s="127"/>
      <c r="V284" s="77"/>
      <c r="W284" s="81"/>
      <c r="X284" s="73"/>
      <c r="Y284" s="81"/>
      <c r="Z284" s="75"/>
      <c r="AA284" s="82"/>
      <c r="AB284" s="45"/>
      <c r="AC284" s="82"/>
      <c r="AD284" s="77"/>
      <c r="AE284" s="126"/>
      <c r="AF284" s="73"/>
      <c r="AG284" s="126"/>
      <c r="AH284" s="78"/>
      <c r="AI284" s="76"/>
      <c r="AJ284" s="45">
        <f t="shared" si="126"/>
        <v>0</v>
      </c>
      <c r="AK284" s="234"/>
      <c r="AL284" s="76">
        <f t="shared" si="134"/>
        <v>0</v>
      </c>
      <c r="AM284" s="72" t="s">
        <v>65</v>
      </c>
      <c r="AN284" s="72">
        <f t="shared" si="135"/>
        <v>0</v>
      </c>
      <c r="AO284" s="79"/>
      <c r="AP284" s="72">
        <v>0</v>
      </c>
      <c r="AQ284" s="76">
        <v>300000</v>
      </c>
      <c r="AR284" s="76">
        <f t="shared" si="149"/>
        <v>300000</v>
      </c>
      <c r="AS284" s="95">
        <v>41998</v>
      </c>
      <c r="AT284" s="76">
        <f t="shared" si="150"/>
        <v>0</v>
      </c>
      <c r="AU284" s="72">
        <v>300000</v>
      </c>
      <c r="AV284" s="72">
        <f t="shared" si="160"/>
        <v>300000</v>
      </c>
      <c r="AW284" s="95">
        <v>41998</v>
      </c>
      <c r="AX284" s="72">
        <f t="shared" si="151"/>
        <v>0</v>
      </c>
      <c r="AY284" s="76">
        <v>300000</v>
      </c>
      <c r="AZ284" s="76">
        <f t="shared" si="152"/>
        <v>300000</v>
      </c>
      <c r="BA284" s="125">
        <v>41998</v>
      </c>
      <c r="BB284" s="76">
        <f t="shared" si="153"/>
        <v>0</v>
      </c>
      <c r="BC284" s="72">
        <v>300000</v>
      </c>
      <c r="BD284" s="72">
        <f t="shared" si="154"/>
        <v>300000</v>
      </c>
      <c r="BE284" s="129">
        <v>41998</v>
      </c>
      <c r="BF284" s="72">
        <f t="shared" si="155"/>
        <v>0</v>
      </c>
      <c r="BG284" s="76">
        <v>300000</v>
      </c>
      <c r="BH284" s="76">
        <f t="shared" si="156"/>
        <v>300000</v>
      </c>
      <c r="BI284" s="94">
        <v>41998</v>
      </c>
      <c r="BJ284" s="76">
        <f t="shared" si="157"/>
        <v>0</v>
      </c>
      <c r="BK284" s="123">
        <v>300000</v>
      </c>
      <c r="BL284" s="45">
        <f t="shared" si="141"/>
        <v>300000</v>
      </c>
      <c r="BM284" s="94">
        <v>41998</v>
      </c>
      <c r="BN284" s="77">
        <f t="shared" si="142"/>
        <v>0</v>
      </c>
      <c r="BO284" s="83">
        <f t="shared" si="143"/>
        <v>0</v>
      </c>
      <c r="BP284" s="98" t="s">
        <v>716</v>
      </c>
      <c r="BQ284" s="120" t="s">
        <v>1970</v>
      </c>
      <c r="BR284" s="31"/>
    </row>
    <row r="285" spans="1:70" s="30" customFormat="1" ht="38.25">
      <c r="A285" s="33">
        <f>SUBTOTAL(3,C$5:$C285)</f>
        <v>281</v>
      </c>
      <c r="B285" s="112"/>
      <c r="C285" s="61" t="s">
        <v>1505</v>
      </c>
      <c r="D285" s="36" t="s">
        <v>293</v>
      </c>
      <c r="E285" s="229" t="s">
        <v>1506</v>
      </c>
      <c r="F285" s="214" t="s">
        <v>1507</v>
      </c>
      <c r="G285" s="214"/>
      <c r="H285" s="12" t="s">
        <v>1579</v>
      </c>
      <c r="I285" s="12" t="s">
        <v>1580</v>
      </c>
      <c r="J285" s="220"/>
      <c r="K285" s="352"/>
      <c r="L285" s="240"/>
      <c r="M285" s="32" t="s">
        <v>1977</v>
      </c>
      <c r="N285" s="139"/>
      <c r="O285" s="122"/>
      <c r="P285" s="153">
        <f t="shared" si="158"/>
        <v>0</v>
      </c>
      <c r="Q285" s="75"/>
      <c r="R285" s="75">
        <f t="shared" si="159"/>
        <v>0</v>
      </c>
      <c r="S285" s="127"/>
      <c r="T285" s="45"/>
      <c r="U285" s="127"/>
      <c r="V285" s="77"/>
      <c r="W285" s="81"/>
      <c r="X285" s="73"/>
      <c r="Y285" s="81"/>
      <c r="Z285" s="75"/>
      <c r="AA285" s="82"/>
      <c r="AB285" s="45"/>
      <c r="AC285" s="82"/>
      <c r="AD285" s="77"/>
      <c r="AE285" s="126"/>
      <c r="AF285" s="73"/>
      <c r="AG285" s="126"/>
      <c r="AH285" s="78"/>
      <c r="AI285" s="76"/>
      <c r="AJ285" s="45">
        <f t="shared" si="126"/>
        <v>0</v>
      </c>
      <c r="AK285" s="234"/>
      <c r="AL285" s="76">
        <f t="shared" si="134"/>
        <v>0</v>
      </c>
      <c r="AM285" s="72"/>
      <c r="AN285" s="72">
        <f t="shared" si="135"/>
        <v>0</v>
      </c>
      <c r="AO285" s="79"/>
      <c r="AP285" s="72">
        <f t="shared" si="136"/>
        <v>0</v>
      </c>
      <c r="AQ285" s="76" t="s">
        <v>695</v>
      </c>
      <c r="AR285" s="76">
        <f t="shared" si="149"/>
        <v>0</v>
      </c>
      <c r="AS285" s="82"/>
      <c r="AT285" s="76">
        <v>0</v>
      </c>
      <c r="AU285" s="72">
        <v>400000</v>
      </c>
      <c r="AV285" s="72">
        <f t="shared" si="160"/>
        <v>400000</v>
      </c>
      <c r="AW285" s="95">
        <v>41990</v>
      </c>
      <c r="AX285" s="72">
        <f t="shared" si="151"/>
        <v>0</v>
      </c>
      <c r="AY285" s="76">
        <v>1000000</v>
      </c>
      <c r="AZ285" s="76">
        <f t="shared" si="152"/>
        <v>1000000</v>
      </c>
      <c r="BA285" s="125">
        <v>41990</v>
      </c>
      <c r="BB285" s="76">
        <f t="shared" si="153"/>
        <v>0</v>
      </c>
      <c r="BC285" s="72">
        <v>400000</v>
      </c>
      <c r="BD285" s="72">
        <f t="shared" si="154"/>
        <v>400000</v>
      </c>
      <c r="BE285" s="129">
        <v>41990</v>
      </c>
      <c r="BF285" s="72">
        <f t="shared" si="155"/>
        <v>0</v>
      </c>
      <c r="BG285" s="76">
        <v>1000000</v>
      </c>
      <c r="BH285" s="76">
        <f t="shared" si="156"/>
        <v>1000000</v>
      </c>
      <c r="BI285" s="94">
        <v>42102</v>
      </c>
      <c r="BJ285" s="76">
        <f t="shared" si="157"/>
        <v>0</v>
      </c>
      <c r="BK285" s="123">
        <v>700000</v>
      </c>
      <c r="BL285" s="45">
        <f t="shared" si="141"/>
        <v>700000</v>
      </c>
      <c r="BM285" s="94">
        <v>42102</v>
      </c>
      <c r="BN285" s="77">
        <f t="shared" si="142"/>
        <v>0</v>
      </c>
      <c r="BO285" s="83">
        <f t="shared" si="143"/>
        <v>0</v>
      </c>
      <c r="BP285" s="120" t="s">
        <v>530</v>
      </c>
      <c r="BQ285" s="120" t="s">
        <v>1969</v>
      </c>
      <c r="BR285" s="380"/>
    </row>
    <row r="286" spans="1:70" s="30" customFormat="1" ht="51">
      <c r="A286" s="33">
        <f>SUBTOTAL(3,C$5:$C286)</f>
        <v>282</v>
      </c>
      <c r="B286" s="178"/>
      <c r="C286" s="12" t="s">
        <v>1515</v>
      </c>
      <c r="D286" s="36" t="s">
        <v>195</v>
      </c>
      <c r="E286" s="213" t="s">
        <v>1536</v>
      </c>
      <c r="F286" s="12" t="s">
        <v>1558</v>
      </c>
      <c r="G286" s="214"/>
      <c r="H286" s="12" t="s">
        <v>1581</v>
      </c>
      <c r="I286" s="12" t="s">
        <v>1582</v>
      </c>
      <c r="J286" s="221" t="s">
        <v>1617</v>
      </c>
      <c r="K286" s="242" t="s">
        <v>1626</v>
      </c>
      <c r="L286" s="12"/>
      <c r="M286" s="32"/>
      <c r="N286" s="139"/>
      <c r="O286" s="122"/>
      <c r="P286" s="73"/>
      <c r="Q286" s="75"/>
      <c r="R286" s="75">
        <f t="shared" si="159"/>
        <v>0</v>
      </c>
      <c r="S286" s="127"/>
      <c r="T286" s="45"/>
      <c r="U286" s="127"/>
      <c r="V286" s="77"/>
      <c r="W286" s="81"/>
      <c r="X286" s="73"/>
      <c r="Y286" s="81"/>
      <c r="Z286" s="75"/>
      <c r="AA286" s="82"/>
      <c r="AB286" s="45"/>
      <c r="AC286" s="82"/>
      <c r="AD286" s="77"/>
      <c r="AE286" s="126"/>
      <c r="AF286" s="73"/>
      <c r="AG286" s="126"/>
      <c r="AH286" s="78"/>
      <c r="AI286" s="76"/>
      <c r="AJ286" s="45">
        <f t="shared" ref="AJ286:AJ349" si="161">IF(AK286="",0,AI286)</f>
        <v>0</v>
      </c>
      <c r="AK286" s="234"/>
      <c r="AL286" s="76">
        <f t="shared" si="134"/>
        <v>0</v>
      </c>
      <c r="AM286" s="72"/>
      <c r="AN286" s="72">
        <f t="shared" si="135"/>
        <v>0</v>
      </c>
      <c r="AO286" s="79"/>
      <c r="AP286" s="72">
        <f t="shared" si="136"/>
        <v>0</v>
      </c>
      <c r="AQ286" s="76"/>
      <c r="AR286" s="76">
        <f t="shared" si="149"/>
        <v>0</v>
      </c>
      <c r="AS286" s="82"/>
      <c r="AT286" s="76">
        <f>AQ286-AR286</f>
        <v>0</v>
      </c>
      <c r="AU286" s="72"/>
      <c r="AV286" s="72">
        <f t="shared" si="160"/>
        <v>0</v>
      </c>
      <c r="AW286" s="95"/>
      <c r="AX286" s="72">
        <f t="shared" si="151"/>
        <v>0</v>
      </c>
      <c r="AY286" s="76">
        <v>300000</v>
      </c>
      <c r="AZ286" s="76">
        <f t="shared" si="152"/>
        <v>300000</v>
      </c>
      <c r="BA286" s="125">
        <v>42107</v>
      </c>
      <c r="BB286" s="76">
        <f t="shared" si="153"/>
        <v>0</v>
      </c>
      <c r="BC286" s="72">
        <v>300000</v>
      </c>
      <c r="BD286" s="72">
        <f t="shared" si="154"/>
        <v>300000</v>
      </c>
      <c r="BE286" s="129">
        <v>42107</v>
      </c>
      <c r="BF286" s="72">
        <f t="shared" si="155"/>
        <v>0</v>
      </c>
      <c r="BG286" s="76">
        <v>300000</v>
      </c>
      <c r="BH286" s="76">
        <f t="shared" si="156"/>
        <v>300000</v>
      </c>
      <c r="BI286" s="94">
        <v>42107</v>
      </c>
      <c r="BJ286" s="76">
        <f t="shared" si="157"/>
        <v>0</v>
      </c>
      <c r="BK286" s="123">
        <v>300000</v>
      </c>
      <c r="BL286" s="45">
        <f t="shared" si="141"/>
        <v>300000</v>
      </c>
      <c r="BM286" s="94">
        <v>42107</v>
      </c>
      <c r="BN286" s="77">
        <f t="shared" si="142"/>
        <v>0</v>
      </c>
      <c r="BO286" s="83">
        <f t="shared" si="143"/>
        <v>0</v>
      </c>
      <c r="BP286" s="120" t="s">
        <v>1046</v>
      </c>
      <c r="BQ286" s="120" t="s">
        <v>1966</v>
      </c>
      <c r="BR286" s="31"/>
    </row>
    <row r="287" spans="1:70" s="30" customFormat="1" ht="25.5">
      <c r="A287" s="258">
        <f>SUBTOTAL(3,C$5:$C287)</f>
        <v>283</v>
      </c>
      <c r="B287" s="110" t="s">
        <v>1349</v>
      </c>
      <c r="C287" s="260" t="s">
        <v>1516</v>
      </c>
      <c r="D287" s="1" t="s">
        <v>651</v>
      </c>
      <c r="E287" s="264" t="s">
        <v>1537</v>
      </c>
      <c r="F287" s="265" t="s">
        <v>1559</v>
      </c>
      <c r="G287" s="214"/>
      <c r="H287" s="265" t="s">
        <v>1583</v>
      </c>
      <c r="I287" s="265"/>
      <c r="J287" s="266" t="s">
        <v>1618</v>
      </c>
      <c r="K287" s="353"/>
      <c r="L287" s="261"/>
      <c r="M287" s="262"/>
      <c r="N287" s="140"/>
      <c r="O287" s="141"/>
      <c r="P287" s="102"/>
      <c r="Q287" s="104"/>
      <c r="R287" s="104"/>
      <c r="S287" s="108"/>
      <c r="T287" s="105"/>
      <c r="U287" s="108"/>
      <c r="V287" s="106"/>
      <c r="W287" s="109"/>
      <c r="X287" s="102"/>
      <c r="Y287" s="109"/>
      <c r="Z287" s="104"/>
      <c r="AA287" s="108"/>
      <c r="AB287" s="105"/>
      <c r="AC287" s="108"/>
      <c r="AD287" s="106"/>
      <c r="AE287" s="109"/>
      <c r="AF287" s="102"/>
      <c r="AG287" s="109"/>
      <c r="AH287" s="143"/>
      <c r="AI287" s="105"/>
      <c r="AJ287" s="45">
        <f t="shared" si="161"/>
        <v>0</v>
      </c>
      <c r="AK287" s="216"/>
      <c r="AL287" s="105">
        <f t="shared" si="134"/>
        <v>0</v>
      </c>
      <c r="AM287" s="102"/>
      <c r="AN287" s="102">
        <f t="shared" si="135"/>
        <v>0</v>
      </c>
      <c r="AO287" s="107"/>
      <c r="AP287" s="102">
        <f t="shared" si="136"/>
        <v>0</v>
      </c>
      <c r="AQ287" s="105"/>
      <c r="AR287" s="105">
        <f t="shared" si="149"/>
        <v>0</v>
      </c>
      <c r="AS287" s="108"/>
      <c r="AT287" s="105">
        <f>AQ287-AR287</f>
        <v>0</v>
      </c>
      <c r="AU287" s="102"/>
      <c r="AV287" s="102">
        <f t="shared" si="160"/>
        <v>0</v>
      </c>
      <c r="AW287" s="142"/>
      <c r="AX287" s="102">
        <f t="shared" si="151"/>
        <v>0</v>
      </c>
      <c r="AY287" s="105"/>
      <c r="AZ287" s="105">
        <f t="shared" si="152"/>
        <v>0</v>
      </c>
      <c r="BA287" s="217"/>
      <c r="BB287" s="105">
        <f t="shared" si="153"/>
        <v>0</v>
      </c>
      <c r="BC287" s="102"/>
      <c r="BD287" s="102">
        <f t="shared" si="154"/>
        <v>0</v>
      </c>
      <c r="BE287" s="142"/>
      <c r="BF287" s="102">
        <f t="shared" si="155"/>
        <v>0</v>
      </c>
      <c r="BG287" s="105"/>
      <c r="BH287" s="105">
        <f t="shared" si="156"/>
        <v>0</v>
      </c>
      <c r="BI287" s="94"/>
      <c r="BJ287" s="105">
        <f t="shared" si="157"/>
        <v>0</v>
      </c>
      <c r="BK287" s="187"/>
      <c r="BL287" s="105">
        <f t="shared" si="141"/>
        <v>0</v>
      </c>
      <c r="BM287" s="94"/>
      <c r="BN287" s="106">
        <f t="shared" si="142"/>
        <v>0</v>
      </c>
      <c r="BO287" s="238">
        <f t="shared" si="143"/>
        <v>0</v>
      </c>
      <c r="BP287" s="98" t="s">
        <v>1334</v>
      </c>
      <c r="BQ287" s="98"/>
      <c r="BR287" s="31"/>
    </row>
    <row r="288" spans="1:70" s="30" customFormat="1" ht="38.25">
      <c r="A288" s="33">
        <f>SUBTOTAL(3,C$5:$C288)</f>
        <v>284</v>
      </c>
      <c r="B288" s="178"/>
      <c r="C288" s="61" t="s">
        <v>1517</v>
      </c>
      <c r="D288" s="1" t="s">
        <v>410</v>
      </c>
      <c r="E288" s="213" t="s">
        <v>1538</v>
      </c>
      <c r="F288" s="12" t="s">
        <v>1560</v>
      </c>
      <c r="G288" s="214"/>
      <c r="H288" s="12" t="s">
        <v>1584</v>
      </c>
      <c r="I288" s="12" t="s">
        <v>1585</v>
      </c>
      <c r="J288" s="221" t="s">
        <v>1619</v>
      </c>
      <c r="K288" s="242" t="s">
        <v>1775</v>
      </c>
      <c r="L288" s="241"/>
      <c r="M288" s="32"/>
      <c r="N288" s="139"/>
      <c r="O288" s="122"/>
      <c r="P288" s="73"/>
      <c r="Q288" s="75"/>
      <c r="R288" s="75"/>
      <c r="S288" s="127"/>
      <c r="T288" s="45"/>
      <c r="U288" s="127"/>
      <c r="V288" s="77"/>
      <c r="W288" s="81"/>
      <c r="X288" s="73"/>
      <c r="Y288" s="81"/>
      <c r="Z288" s="75"/>
      <c r="AA288" s="82"/>
      <c r="AB288" s="45"/>
      <c r="AC288" s="82"/>
      <c r="AD288" s="77"/>
      <c r="AE288" s="126"/>
      <c r="AF288" s="73"/>
      <c r="AG288" s="126"/>
      <c r="AH288" s="78"/>
      <c r="AI288" s="76"/>
      <c r="AJ288" s="45">
        <f t="shared" si="161"/>
        <v>0</v>
      </c>
      <c r="AK288" s="234"/>
      <c r="AL288" s="76">
        <f t="shared" ref="AL288:AL309" si="162">AI288-AJ288</f>
        <v>0</v>
      </c>
      <c r="AM288" s="72"/>
      <c r="AN288" s="72">
        <f t="shared" ref="AN288:AN309" si="163">IF(AO288="",0,AM288)</f>
        <v>0</v>
      </c>
      <c r="AO288" s="79"/>
      <c r="AP288" s="72">
        <f t="shared" ref="AP288:AP309" si="164">AM288-AN288</f>
        <v>0</v>
      </c>
      <c r="AQ288" s="76"/>
      <c r="AR288" s="76">
        <f t="shared" ref="AR288:AR309" si="165">IF(AS288="",0,AQ288)</f>
        <v>0</v>
      </c>
      <c r="AS288" s="82"/>
      <c r="AT288" s="76">
        <f t="shared" ref="AT288:AT309" si="166">AQ288-AR288</f>
        <v>0</v>
      </c>
      <c r="AU288" s="72"/>
      <c r="AV288" s="72">
        <f t="shared" ref="AV288:AV309" si="167">IF(AW288="",0,AU288)</f>
        <v>0</v>
      </c>
      <c r="AW288" s="95"/>
      <c r="AX288" s="72">
        <f t="shared" ref="AX288:AX309" si="168">+AU288-AV288</f>
        <v>0</v>
      </c>
      <c r="AY288" s="76"/>
      <c r="AZ288" s="76">
        <f t="shared" ref="AZ288:AZ309" si="169">IF(BA288="",0,AY288)</f>
        <v>0</v>
      </c>
      <c r="BA288" s="125"/>
      <c r="BB288" s="76">
        <f t="shared" ref="BB288:BB309" si="170">+AY288-AZ288</f>
        <v>0</v>
      </c>
      <c r="BC288" s="72">
        <v>300000</v>
      </c>
      <c r="BD288" s="72">
        <f t="shared" ref="BD288:BD309" si="171">IF(BE288="",0,BC288)</f>
        <v>300000</v>
      </c>
      <c r="BE288" s="129">
        <v>42115</v>
      </c>
      <c r="BF288" s="72">
        <f t="shared" ref="BF288:BF309" si="172">+BC288-BD288</f>
        <v>0</v>
      </c>
      <c r="BG288" s="76">
        <v>300000</v>
      </c>
      <c r="BH288" s="76">
        <f t="shared" ref="BH288:BH309" si="173">IF(BI288="",0,BG288)</f>
        <v>300000</v>
      </c>
      <c r="BI288" s="94">
        <v>42115</v>
      </c>
      <c r="BJ288" s="76">
        <f t="shared" ref="BJ288:BJ309" si="174">+BG288-BH288</f>
        <v>0</v>
      </c>
      <c r="BK288" s="123">
        <v>300000</v>
      </c>
      <c r="BL288" s="45">
        <f t="shared" ref="BL288:BL309" si="175">+IF(BM288="",0,BK288)</f>
        <v>300000</v>
      </c>
      <c r="BM288" s="94">
        <v>42115</v>
      </c>
      <c r="BN288" s="77">
        <f t="shared" ref="BN288:BN309" si="176">+BK288-BL288</f>
        <v>0</v>
      </c>
      <c r="BO288" s="83">
        <f t="shared" ref="BO288:BO309" si="177">+N288+R288+V288+Z288+AD288+AH288+AL288+AP288+AT288+AX288+BB288+BF288+BJ288+BN288</f>
        <v>0</v>
      </c>
      <c r="BP288" s="120" t="s">
        <v>482</v>
      </c>
      <c r="BQ288" s="120" t="s">
        <v>1970</v>
      </c>
      <c r="BR288" s="568"/>
    </row>
    <row r="289" spans="1:70" s="263" customFormat="1" ht="25.5">
      <c r="A289" s="258">
        <f>SUBTOTAL(3,C$5:$C289)</f>
        <v>285</v>
      </c>
      <c r="B289" s="110" t="s">
        <v>1349</v>
      </c>
      <c r="C289" s="260" t="s">
        <v>1518</v>
      </c>
      <c r="D289" s="37" t="s">
        <v>1412</v>
      </c>
      <c r="E289" s="264" t="s">
        <v>1539</v>
      </c>
      <c r="F289" s="265" t="s">
        <v>1561</v>
      </c>
      <c r="G289" s="214"/>
      <c r="H289" s="265" t="s">
        <v>1586</v>
      </c>
      <c r="I289" s="265" t="s">
        <v>1587</v>
      </c>
      <c r="J289" s="265"/>
      <c r="K289" s="347"/>
      <c r="L289" s="260"/>
      <c r="M289" s="262"/>
      <c r="N289" s="140"/>
      <c r="O289" s="141"/>
      <c r="P289" s="102"/>
      <c r="Q289" s="104"/>
      <c r="R289" s="104"/>
      <c r="S289" s="108"/>
      <c r="T289" s="105"/>
      <c r="U289" s="108"/>
      <c r="V289" s="106"/>
      <c r="W289" s="109"/>
      <c r="X289" s="102"/>
      <c r="Y289" s="109"/>
      <c r="Z289" s="104"/>
      <c r="AA289" s="108"/>
      <c r="AB289" s="105"/>
      <c r="AC289" s="108"/>
      <c r="AD289" s="106"/>
      <c r="AE289" s="109"/>
      <c r="AF289" s="102"/>
      <c r="AG289" s="109"/>
      <c r="AH289" s="143"/>
      <c r="AI289" s="105"/>
      <c r="AJ289" s="45">
        <f t="shared" si="161"/>
        <v>0</v>
      </c>
      <c r="AK289" s="216"/>
      <c r="AL289" s="105">
        <f t="shared" si="162"/>
        <v>0</v>
      </c>
      <c r="AM289" s="102"/>
      <c r="AN289" s="102">
        <f t="shared" si="163"/>
        <v>0</v>
      </c>
      <c r="AO289" s="107"/>
      <c r="AP289" s="102">
        <f t="shared" si="164"/>
        <v>0</v>
      </c>
      <c r="AQ289" s="105"/>
      <c r="AR289" s="105">
        <f t="shared" si="165"/>
        <v>0</v>
      </c>
      <c r="AS289" s="108"/>
      <c r="AT289" s="105">
        <f t="shared" si="166"/>
        <v>0</v>
      </c>
      <c r="AU289" s="102"/>
      <c r="AV289" s="102">
        <f t="shared" si="167"/>
        <v>0</v>
      </c>
      <c r="AW289" s="142"/>
      <c r="AX289" s="102">
        <f t="shared" si="168"/>
        <v>0</v>
      </c>
      <c r="AY289" s="105"/>
      <c r="AZ289" s="105">
        <f t="shared" si="169"/>
        <v>0</v>
      </c>
      <c r="BA289" s="217"/>
      <c r="BB289" s="105">
        <f t="shared" si="170"/>
        <v>0</v>
      </c>
      <c r="BC289" s="102"/>
      <c r="BD289" s="102">
        <f t="shared" si="171"/>
        <v>0</v>
      </c>
      <c r="BE289" s="142"/>
      <c r="BF289" s="102">
        <f t="shared" si="172"/>
        <v>0</v>
      </c>
      <c r="BG289" s="105"/>
      <c r="BH289" s="105">
        <f t="shared" si="173"/>
        <v>0</v>
      </c>
      <c r="BI289" s="94"/>
      <c r="BJ289" s="105">
        <f t="shared" si="174"/>
        <v>0</v>
      </c>
      <c r="BK289" s="187"/>
      <c r="BL289" s="105">
        <f t="shared" si="175"/>
        <v>0</v>
      </c>
      <c r="BM289" s="94"/>
      <c r="BN289" s="106">
        <f t="shared" si="176"/>
        <v>0</v>
      </c>
      <c r="BO289" s="238">
        <f t="shared" si="177"/>
        <v>0</v>
      </c>
      <c r="BP289" s="64" t="s">
        <v>716</v>
      </c>
      <c r="BQ289" s="64"/>
      <c r="BR289" s="262"/>
    </row>
    <row r="290" spans="1:70" s="30" customFormat="1" ht="51">
      <c r="A290" s="33">
        <f>SUBTOTAL(3,C$5:$C290)</f>
        <v>286</v>
      </c>
      <c r="B290" s="178"/>
      <c r="C290" s="12" t="s">
        <v>1519</v>
      </c>
      <c r="D290" s="36" t="s">
        <v>195</v>
      </c>
      <c r="E290" s="213" t="s">
        <v>1540</v>
      </c>
      <c r="F290" s="12" t="s">
        <v>1562</v>
      </c>
      <c r="G290" s="214"/>
      <c r="H290" s="12" t="s">
        <v>1588</v>
      </c>
      <c r="I290" s="12" t="s">
        <v>1589</v>
      </c>
      <c r="J290" s="12"/>
      <c r="K290" s="242" t="s">
        <v>1627</v>
      </c>
      <c r="L290" s="12"/>
      <c r="M290" s="32"/>
      <c r="N290" s="139"/>
      <c r="O290" s="122"/>
      <c r="P290" s="73"/>
      <c r="Q290" s="75"/>
      <c r="R290" s="75"/>
      <c r="S290" s="127"/>
      <c r="T290" s="45"/>
      <c r="U290" s="127"/>
      <c r="V290" s="77"/>
      <c r="W290" s="81"/>
      <c r="X290" s="73"/>
      <c r="Y290" s="81"/>
      <c r="Z290" s="75"/>
      <c r="AA290" s="82"/>
      <c r="AB290" s="45"/>
      <c r="AC290" s="82"/>
      <c r="AD290" s="77"/>
      <c r="AE290" s="126"/>
      <c r="AF290" s="73"/>
      <c r="AG290" s="126"/>
      <c r="AH290" s="78"/>
      <c r="AI290" s="76"/>
      <c r="AJ290" s="45">
        <f t="shared" si="161"/>
        <v>0</v>
      </c>
      <c r="AK290" s="234"/>
      <c r="AL290" s="76">
        <f t="shared" si="162"/>
        <v>0</v>
      </c>
      <c r="AM290" s="72"/>
      <c r="AN290" s="72">
        <f t="shared" si="163"/>
        <v>0</v>
      </c>
      <c r="AO290" s="107"/>
      <c r="AP290" s="72">
        <f t="shared" si="164"/>
        <v>0</v>
      </c>
      <c r="AQ290" s="76"/>
      <c r="AR290" s="76">
        <f t="shared" si="165"/>
        <v>0</v>
      </c>
      <c r="AS290" s="82"/>
      <c r="AT290" s="76">
        <f t="shared" si="166"/>
        <v>0</v>
      </c>
      <c r="AU290" s="72"/>
      <c r="AV290" s="72">
        <f t="shared" si="167"/>
        <v>0</v>
      </c>
      <c r="AW290" s="95"/>
      <c r="AX290" s="72">
        <f t="shared" si="168"/>
        <v>0</v>
      </c>
      <c r="AY290" s="76" t="s">
        <v>65</v>
      </c>
      <c r="AZ290" s="76">
        <f t="shared" si="169"/>
        <v>0</v>
      </c>
      <c r="BA290" s="125"/>
      <c r="BB290" s="76">
        <v>0</v>
      </c>
      <c r="BC290" s="72" t="s">
        <v>65</v>
      </c>
      <c r="BD290" s="72">
        <f t="shared" si="171"/>
        <v>0</v>
      </c>
      <c r="BE290" s="129"/>
      <c r="BF290" s="72">
        <v>0</v>
      </c>
      <c r="BG290" s="76">
        <v>1000000</v>
      </c>
      <c r="BH290" s="76">
        <f t="shared" si="173"/>
        <v>1000000</v>
      </c>
      <c r="BI290" s="94">
        <v>42017</v>
      </c>
      <c r="BJ290" s="76">
        <f t="shared" si="174"/>
        <v>0</v>
      </c>
      <c r="BK290" s="123">
        <v>530000</v>
      </c>
      <c r="BL290" s="45">
        <f t="shared" si="175"/>
        <v>530000</v>
      </c>
      <c r="BM290" s="94">
        <v>42017</v>
      </c>
      <c r="BN290" s="77">
        <f t="shared" si="176"/>
        <v>0</v>
      </c>
      <c r="BO290" s="83">
        <f t="shared" si="177"/>
        <v>0</v>
      </c>
      <c r="BP290" s="120" t="s">
        <v>642</v>
      </c>
      <c r="BQ290" s="120" t="s">
        <v>1966</v>
      </c>
      <c r="BR290" s="380" t="s">
        <v>1991</v>
      </c>
    </row>
    <row r="291" spans="1:70" s="263" customFormat="1" ht="25.5">
      <c r="A291" s="258">
        <f>SUBTOTAL(3,C$5:$C291)</f>
        <v>287</v>
      </c>
      <c r="B291" s="110" t="s">
        <v>1349</v>
      </c>
      <c r="C291" s="260" t="s">
        <v>1520</v>
      </c>
      <c r="D291" s="36" t="s">
        <v>13</v>
      </c>
      <c r="E291" s="264" t="s">
        <v>1541</v>
      </c>
      <c r="F291" s="265" t="s">
        <v>1563</v>
      </c>
      <c r="G291" s="214"/>
      <c r="H291" s="265" t="s">
        <v>1590</v>
      </c>
      <c r="I291" s="265" t="s">
        <v>1591</v>
      </c>
      <c r="J291" s="265"/>
      <c r="K291" s="347"/>
      <c r="L291" s="260"/>
      <c r="M291" s="262"/>
      <c r="N291" s="140"/>
      <c r="O291" s="141"/>
      <c r="P291" s="102"/>
      <c r="Q291" s="104"/>
      <c r="R291" s="104"/>
      <c r="S291" s="108"/>
      <c r="T291" s="105"/>
      <c r="U291" s="108"/>
      <c r="V291" s="106"/>
      <c r="W291" s="109"/>
      <c r="X291" s="102"/>
      <c r="Y291" s="109"/>
      <c r="Z291" s="104"/>
      <c r="AA291" s="108"/>
      <c r="AB291" s="105"/>
      <c r="AC291" s="108"/>
      <c r="AD291" s="106"/>
      <c r="AE291" s="109"/>
      <c r="AF291" s="102"/>
      <c r="AG291" s="109"/>
      <c r="AH291" s="143"/>
      <c r="AI291" s="105"/>
      <c r="AJ291" s="45">
        <f t="shared" si="161"/>
        <v>0</v>
      </c>
      <c r="AK291" s="216"/>
      <c r="AL291" s="105">
        <f t="shared" si="162"/>
        <v>0</v>
      </c>
      <c r="AM291" s="102"/>
      <c r="AN291" s="102">
        <f t="shared" si="163"/>
        <v>0</v>
      </c>
      <c r="AO291" s="107"/>
      <c r="AP291" s="102">
        <f t="shared" si="164"/>
        <v>0</v>
      </c>
      <c r="AQ291" s="105"/>
      <c r="AR291" s="105">
        <f t="shared" si="165"/>
        <v>0</v>
      </c>
      <c r="AS291" s="108"/>
      <c r="AT291" s="105">
        <f t="shared" si="166"/>
        <v>0</v>
      </c>
      <c r="AU291" s="102"/>
      <c r="AV291" s="102">
        <f t="shared" si="167"/>
        <v>0</v>
      </c>
      <c r="AW291" s="142"/>
      <c r="AX291" s="102">
        <f t="shared" si="168"/>
        <v>0</v>
      </c>
      <c r="AY291" s="105"/>
      <c r="AZ291" s="105">
        <f t="shared" si="169"/>
        <v>0</v>
      </c>
      <c r="BA291" s="217"/>
      <c r="BB291" s="105">
        <f t="shared" si="170"/>
        <v>0</v>
      </c>
      <c r="BC291" s="102"/>
      <c r="BD291" s="102">
        <f t="shared" si="171"/>
        <v>0</v>
      </c>
      <c r="BE291" s="142"/>
      <c r="BF291" s="102">
        <f t="shared" si="172"/>
        <v>0</v>
      </c>
      <c r="BG291" s="105"/>
      <c r="BH291" s="105">
        <f t="shared" si="173"/>
        <v>0</v>
      </c>
      <c r="BI291" s="94"/>
      <c r="BJ291" s="105">
        <f t="shared" si="174"/>
        <v>0</v>
      </c>
      <c r="BK291" s="187"/>
      <c r="BL291" s="105">
        <f t="shared" si="175"/>
        <v>0</v>
      </c>
      <c r="BM291" s="94"/>
      <c r="BN291" s="106">
        <f t="shared" si="176"/>
        <v>0</v>
      </c>
      <c r="BO291" s="238">
        <f t="shared" si="177"/>
        <v>0</v>
      </c>
      <c r="BP291" s="64" t="s">
        <v>716</v>
      </c>
      <c r="BQ291" s="64"/>
      <c r="BR291" s="262"/>
    </row>
    <row r="292" spans="1:70" s="30" customFormat="1" ht="25.5">
      <c r="A292" s="33">
        <f>SUBTOTAL(3,C$5:$C292)</f>
        <v>288</v>
      </c>
      <c r="B292" s="178"/>
      <c r="C292" s="12" t="s">
        <v>1521</v>
      </c>
      <c r="D292" s="37" t="s">
        <v>1412</v>
      </c>
      <c r="E292" s="213" t="s">
        <v>1542</v>
      </c>
      <c r="F292" s="12" t="s">
        <v>1564</v>
      </c>
      <c r="G292" s="214"/>
      <c r="H292" s="12" t="s">
        <v>1592</v>
      </c>
      <c r="I292" s="12" t="s">
        <v>1593</v>
      </c>
      <c r="J292" s="12"/>
      <c r="K292" s="349">
        <v>800</v>
      </c>
      <c r="L292" s="219"/>
      <c r="M292" s="32" t="s">
        <v>2486</v>
      </c>
      <c r="N292" s="139"/>
      <c r="O292" s="122"/>
      <c r="P292" s="73"/>
      <c r="Q292" s="75"/>
      <c r="R292" s="75"/>
      <c r="S292" s="45"/>
      <c r="T292" s="45"/>
      <c r="U292" s="127"/>
      <c r="V292" s="77"/>
      <c r="W292" s="72"/>
      <c r="X292" s="73"/>
      <c r="Y292" s="81"/>
      <c r="Z292" s="75"/>
      <c r="AA292" s="82"/>
      <c r="AB292" s="45"/>
      <c r="AC292" s="82"/>
      <c r="AD292" s="77"/>
      <c r="AE292" s="126"/>
      <c r="AF292" s="73"/>
      <c r="AG292" s="126"/>
      <c r="AH292" s="78"/>
      <c r="AI292" s="76"/>
      <c r="AJ292" s="45">
        <f t="shared" si="161"/>
        <v>0</v>
      </c>
      <c r="AK292" s="234"/>
      <c r="AL292" s="76">
        <f t="shared" si="162"/>
        <v>0</v>
      </c>
      <c r="AM292" s="72"/>
      <c r="AN292" s="72">
        <f t="shared" si="163"/>
        <v>0</v>
      </c>
      <c r="AO292" s="79"/>
      <c r="AP292" s="72">
        <f t="shared" si="164"/>
        <v>0</v>
      </c>
      <c r="AQ292" s="76"/>
      <c r="AR292" s="76">
        <f t="shared" si="165"/>
        <v>0</v>
      </c>
      <c r="AS292" s="82"/>
      <c r="AT292" s="76">
        <f t="shared" si="166"/>
        <v>0</v>
      </c>
      <c r="AU292" s="72"/>
      <c r="AV292" s="72">
        <f t="shared" si="167"/>
        <v>0</v>
      </c>
      <c r="AW292" s="95"/>
      <c r="AX292" s="72">
        <f t="shared" si="168"/>
        <v>0</v>
      </c>
      <c r="AY292" s="76"/>
      <c r="AZ292" s="76">
        <f t="shared" si="169"/>
        <v>0</v>
      </c>
      <c r="BA292" s="125"/>
      <c r="BB292" s="76">
        <f t="shared" si="170"/>
        <v>0</v>
      </c>
      <c r="BC292" s="72">
        <v>800000</v>
      </c>
      <c r="BD292" s="72">
        <f t="shared" si="171"/>
        <v>800000</v>
      </c>
      <c r="BE292" s="129">
        <v>42031</v>
      </c>
      <c r="BF292" s="72">
        <f t="shared" si="172"/>
        <v>0</v>
      </c>
      <c r="BG292" s="76">
        <v>800000</v>
      </c>
      <c r="BH292" s="76">
        <f t="shared" si="173"/>
        <v>800000</v>
      </c>
      <c r="BI292" s="94">
        <v>42031</v>
      </c>
      <c r="BJ292" s="76">
        <f t="shared" si="174"/>
        <v>0</v>
      </c>
      <c r="BK292" s="45" t="s">
        <v>65</v>
      </c>
      <c r="BL292" s="45">
        <f t="shared" si="175"/>
        <v>0</v>
      </c>
      <c r="BM292" s="94"/>
      <c r="BN292" s="77">
        <v>0</v>
      </c>
      <c r="BO292" s="83">
        <f t="shared" si="177"/>
        <v>0</v>
      </c>
      <c r="BP292" s="12" t="s">
        <v>483</v>
      </c>
      <c r="BQ292" s="120" t="s">
        <v>1970</v>
      </c>
      <c r="BR292" s="31"/>
    </row>
    <row r="293" spans="1:70" s="30" customFormat="1" ht="51">
      <c r="A293" s="33">
        <f>SUBTOTAL(3,C$5:$C293)</f>
        <v>289</v>
      </c>
      <c r="B293" s="178"/>
      <c r="C293" s="12" t="s">
        <v>1522</v>
      </c>
      <c r="D293" s="1" t="s">
        <v>1413</v>
      </c>
      <c r="E293" s="213" t="s">
        <v>1544</v>
      </c>
      <c r="F293" s="12" t="s">
        <v>1565</v>
      </c>
      <c r="G293" s="214"/>
      <c r="H293" s="12" t="s">
        <v>1594</v>
      </c>
      <c r="I293" s="12" t="s">
        <v>1595</v>
      </c>
      <c r="J293" s="221" t="s">
        <v>1620</v>
      </c>
      <c r="K293" s="242" t="s">
        <v>1628</v>
      </c>
      <c r="L293" s="12"/>
      <c r="M293" s="32"/>
      <c r="N293" s="139"/>
      <c r="O293" s="122"/>
      <c r="P293" s="73"/>
      <c r="Q293" s="75"/>
      <c r="R293" s="75"/>
      <c r="S293" s="127"/>
      <c r="T293" s="45"/>
      <c r="U293" s="127"/>
      <c r="V293" s="77"/>
      <c r="W293" s="81"/>
      <c r="X293" s="73"/>
      <c r="Y293" s="81"/>
      <c r="Z293" s="75"/>
      <c r="AA293" s="82"/>
      <c r="AB293" s="45"/>
      <c r="AC293" s="82"/>
      <c r="AD293" s="77"/>
      <c r="AE293" s="126"/>
      <c r="AF293" s="73"/>
      <c r="AG293" s="126"/>
      <c r="AH293" s="78"/>
      <c r="AI293" s="76"/>
      <c r="AJ293" s="45">
        <f t="shared" si="161"/>
        <v>0</v>
      </c>
      <c r="AK293" s="234"/>
      <c r="AL293" s="76">
        <f t="shared" si="162"/>
        <v>0</v>
      </c>
      <c r="AM293" s="72"/>
      <c r="AN293" s="72">
        <f t="shared" si="163"/>
        <v>0</v>
      </c>
      <c r="AO293" s="79"/>
      <c r="AP293" s="72">
        <f t="shared" si="164"/>
        <v>0</v>
      </c>
      <c r="AQ293" s="76"/>
      <c r="AR293" s="76">
        <f t="shared" si="165"/>
        <v>0</v>
      </c>
      <c r="AS293" s="82"/>
      <c r="AT293" s="76">
        <f t="shared" si="166"/>
        <v>0</v>
      </c>
      <c r="AU293" s="72"/>
      <c r="AV293" s="72">
        <f t="shared" si="167"/>
        <v>0</v>
      </c>
      <c r="AW293" s="95"/>
      <c r="AX293" s="72">
        <f t="shared" si="168"/>
        <v>0</v>
      </c>
      <c r="AY293" s="76"/>
      <c r="AZ293" s="76">
        <f t="shared" si="169"/>
        <v>0</v>
      </c>
      <c r="BA293" s="125"/>
      <c r="BB293" s="76">
        <f t="shared" si="170"/>
        <v>0</v>
      </c>
      <c r="BC293" s="72">
        <v>200000</v>
      </c>
      <c r="BD293" s="72">
        <f t="shared" si="171"/>
        <v>200000</v>
      </c>
      <c r="BE293" s="129">
        <v>42028</v>
      </c>
      <c r="BF293" s="72">
        <f t="shared" si="172"/>
        <v>0</v>
      </c>
      <c r="BG293" s="76">
        <v>200000</v>
      </c>
      <c r="BH293" s="76">
        <f t="shared" si="173"/>
        <v>200000</v>
      </c>
      <c r="BI293" s="94">
        <v>42028</v>
      </c>
      <c r="BJ293" s="76">
        <f t="shared" si="174"/>
        <v>0</v>
      </c>
      <c r="BK293" s="123">
        <v>200000</v>
      </c>
      <c r="BL293" s="45">
        <f t="shared" si="175"/>
        <v>200000</v>
      </c>
      <c r="BM293" s="94">
        <v>42028</v>
      </c>
      <c r="BN293" s="77">
        <f t="shared" si="176"/>
        <v>0</v>
      </c>
      <c r="BO293" s="83">
        <f t="shared" si="177"/>
        <v>0</v>
      </c>
      <c r="BP293" s="120" t="s">
        <v>688</v>
      </c>
      <c r="BQ293" s="120" t="s">
        <v>1966</v>
      </c>
      <c r="BR293" s="31"/>
    </row>
    <row r="294" spans="1:70" s="30" customFormat="1" ht="25.5">
      <c r="A294" s="33">
        <f>SUBTOTAL(3,C$5:$C294)</f>
        <v>290</v>
      </c>
      <c r="B294" s="112"/>
      <c r="C294" s="52" t="s">
        <v>1523</v>
      </c>
      <c r="D294" s="44" t="s">
        <v>9</v>
      </c>
      <c r="F294" s="52" t="s">
        <v>1566</v>
      </c>
      <c r="G294" s="382"/>
      <c r="H294" s="52" t="s">
        <v>1596</v>
      </c>
      <c r="I294" s="52" t="s">
        <v>1597</v>
      </c>
      <c r="J294" s="52"/>
      <c r="K294" s="383"/>
      <c r="L294" s="381"/>
      <c r="M294" s="31"/>
      <c r="N294" s="144"/>
      <c r="O294" s="122"/>
      <c r="P294" s="73"/>
      <c r="Q294" s="75"/>
      <c r="R294" s="75"/>
      <c r="S294" s="127"/>
      <c r="T294" s="45"/>
      <c r="U294" s="127"/>
      <c r="V294" s="77"/>
      <c r="W294" s="126"/>
      <c r="X294" s="73"/>
      <c r="Y294" s="126"/>
      <c r="Z294" s="75"/>
      <c r="AA294" s="127"/>
      <c r="AB294" s="45"/>
      <c r="AC294" s="127"/>
      <c r="AD294" s="77"/>
      <c r="AE294" s="126"/>
      <c r="AF294" s="73"/>
      <c r="AG294" s="126"/>
      <c r="AH294" s="78"/>
      <c r="AI294" s="45"/>
      <c r="AJ294" s="45">
        <f t="shared" si="161"/>
        <v>0</v>
      </c>
      <c r="AK294" s="234"/>
      <c r="AL294" s="45">
        <f t="shared" si="162"/>
        <v>0</v>
      </c>
      <c r="AM294" s="73"/>
      <c r="AN294" s="73">
        <f t="shared" si="163"/>
        <v>0</v>
      </c>
      <c r="AO294" s="124"/>
      <c r="AP294" s="73">
        <f t="shared" si="164"/>
        <v>0</v>
      </c>
      <c r="AQ294" s="45"/>
      <c r="AR294" s="45">
        <f t="shared" si="165"/>
        <v>0</v>
      </c>
      <c r="AS294" s="127"/>
      <c r="AT294" s="45">
        <f t="shared" si="166"/>
        <v>0</v>
      </c>
      <c r="AU294" s="73"/>
      <c r="AV294" s="73">
        <f t="shared" si="167"/>
        <v>0</v>
      </c>
      <c r="AW294" s="95"/>
      <c r="AX294" s="73">
        <f t="shared" si="168"/>
        <v>0</v>
      </c>
      <c r="AY294" s="45"/>
      <c r="AZ294" s="45">
        <f t="shared" si="169"/>
        <v>0</v>
      </c>
      <c r="BA294" s="125"/>
      <c r="BB294" s="45">
        <f t="shared" si="170"/>
        <v>0</v>
      </c>
      <c r="BC294" s="73"/>
      <c r="BD294" s="73">
        <f t="shared" si="171"/>
        <v>0</v>
      </c>
      <c r="BE294" s="95"/>
      <c r="BF294" s="73">
        <f t="shared" si="172"/>
        <v>0</v>
      </c>
      <c r="BG294" s="45"/>
      <c r="BH294" s="45">
        <f t="shared" si="173"/>
        <v>0</v>
      </c>
      <c r="BI294" s="94"/>
      <c r="BJ294" s="45">
        <f t="shared" si="174"/>
        <v>0</v>
      </c>
      <c r="BK294" s="123"/>
      <c r="BL294" s="45">
        <f t="shared" si="175"/>
        <v>0</v>
      </c>
      <c r="BM294" s="94"/>
      <c r="BN294" s="77">
        <f t="shared" si="176"/>
        <v>0</v>
      </c>
      <c r="BO294" s="83">
        <f t="shared" si="177"/>
        <v>0</v>
      </c>
      <c r="BP294" s="50" t="s">
        <v>716</v>
      </c>
      <c r="BQ294" s="50"/>
      <c r="BR294" s="31"/>
    </row>
    <row r="295" spans="1:70" s="263" customFormat="1" ht="38.25">
      <c r="A295" s="258">
        <f>SUBTOTAL(3,C$5:$C295)</f>
        <v>291</v>
      </c>
      <c r="B295" s="110" t="s">
        <v>1349</v>
      </c>
      <c r="C295" s="260" t="s">
        <v>1524</v>
      </c>
      <c r="D295" s="36" t="s">
        <v>293</v>
      </c>
      <c r="E295" s="264" t="s">
        <v>1546</v>
      </c>
      <c r="F295" s="265" t="s">
        <v>1567</v>
      </c>
      <c r="G295" s="271"/>
      <c r="H295" s="265" t="s">
        <v>1598</v>
      </c>
      <c r="I295" s="265" t="s">
        <v>1599</v>
      </c>
      <c r="J295" s="266" t="s">
        <v>1621</v>
      </c>
      <c r="K295" s="353"/>
      <c r="L295" s="261"/>
      <c r="M295" s="262"/>
      <c r="N295" s="140"/>
      <c r="O295" s="141"/>
      <c r="P295" s="102"/>
      <c r="Q295" s="104"/>
      <c r="R295" s="104"/>
      <c r="S295" s="108"/>
      <c r="T295" s="105"/>
      <c r="U295" s="108"/>
      <c r="V295" s="106"/>
      <c r="W295" s="109"/>
      <c r="X295" s="102"/>
      <c r="Y295" s="109"/>
      <c r="Z295" s="104"/>
      <c r="AA295" s="108"/>
      <c r="AB295" s="105"/>
      <c r="AC295" s="108"/>
      <c r="AD295" s="106"/>
      <c r="AE295" s="109"/>
      <c r="AF295" s="102"/>
      <c r="AG295" s="109"/>
      <c r="AH295" s="143"/>
      <c r="AI295" s="105"/>
      <c r="AJ295" s="45">
        <f t="shared" si="161"/>
        <v>0</v>
      </c>
      <c r="AK295" s="216"/>
      <c r="AL295" s="105">
        <f t="shared" si="162"/>
        <v>0</v>
      </c>
      <c r="AM295" s="102"/>
      <c r="AN295" s="102">
        <f t="shared" si="163"/>
        <v>0</v>
      </c>
      <c r="AO295" s="107"/>
      <c r="AP295" s="102">
        <f t="shared" si="164"/>
        <v>0</v>
      </c>
      <c r="AQ295" s="105"/>
      <c r="AR295" s="105">
        <f t="shared" si="165"/>
        <v>0</v>
      </c>
      <c r="AS295" s="108"/>
      <c r="AT295" s="105">
        <f t="shared" si="166"/>
        <v>0</v>
      </c>
      <c r="AU295" s="102"/>
      <c r="AV295" s="102">
        <f t="shared" si="167"/>
        <v>0</v>
      </c>
      <c r="AW295" s="142"/>
      <c r="AX295" s="102">
        <f t="shared" si="168"/>
        <v>0</v>
      </c>
      <c r="AY295" s="105"/>
      <c r="AZ295" s="105">
        <f t="shared" si="169"/>
        <v>0</v>
      </c>
      <c r="BA295" s="217"/>
      <c r="BB295" s="105">
        <f t="shared" si="170"/>
        <v>0</v>
      </c>
      <c r="BC295" s="102"/>
      <c r="BD295" s="102">
        <f t="shared" si="171"/>
        <v>0</v>
      </c>
      <c r="BE295" s="142"/>
      <c r="BF295" s="102">
        <f t="shared" si="172"/>
        <v>0</v>
      </c>
      <c r="BG295" s="105"/>
      <c r="BH295" s="105">
        <f t="shared" si="173"/>
        <v>0</v>
      </c>
      <c r="BI295" s="94"/>
      <c r="BJ295" s="105">
        <f t="shared" si="174"/>
        <v>0</v>
      </c>
      <c r="BK295" s="187"/>
      <c r="BL295" s="105">
        <f t="shared" si="175"/>
        <v>0</v>
      </c>
      <c r="BM295" s="94"/>
      <c r="BN295" s="106">
        <f t="shared" si="176"/>
        <v>0</v>
      </c>
      <c r="BO295" s="238">
        <f t="shared" si="177"/>
        <v>0</v>
      </c>
      <c r="BP295" s="64" t="s">
        <v>716</v>
      </c>
      <c r="BQ295" s="64"/>
      <c r="BR295" s="262"/>
    </row>
    <row r="296" spans="1:70" s="263" customFormat="1" ht="25.5">
      <c r="A296" s="258">
        <f>SUBTOTAL(3,C$5:$C296)</f>
        <v>292</v>
      </c>
      <c r="B296" s="110" t="s">
        <v>1349</v>
      </c>
      <c r="C296" s="260" t="s">
        <v>1525</v>
      </c>
      <c r="D296" s="1" t="s">
        <v>891</v>
      </c>
      <c r="E296" s="264" t="s">
        <v>1547</v>
      </c>
      <c r="F296" s="265" t="s">
        <v>1568</v>
      </c>
      <c r="G296" s="271"/>
      <c r="H296" s="265" t="s">
        <v>342</v>
      </c>
      <c r="I296" s="265" t="s">
        <v>1600</v>
      </c>
      <c r="J296" s="265"/>
      <c r="K296" s="347"/>
      <c r="L296" s="260"/>
      <c r="M296" s="262"/>
      <c r="N296" s="140"/>
      <c r="O296" s="141"/>
      <c r="P296" s="102"/>
      <c r="Q296" s="104"/>
      <c r="R296" s="104"/>
      <c r="S296" s="108"/>
      <c r="T296" s="105"/>
      <c r="U296" s="108"/>
      <c r="V296" s="106"/>
      <c r="W296" s="109"/>
      <c r="X296" s="102"/>
      <c r="Y296" s="109"/>
      <c r="Z296" s="104"/>
      <c r="AA296" s="108"/>
      <c r="AB296" s="105"/>
      <c r="AC296" s="108"/>
      <c r="AD296" s="106"/>
      <c r="AE296" s="109"/>
      <c r="AF296" s="102"/>
      <c r="AG296" s="109"/>
      <c r="AH296" s="143"/>
      <c r="AI296" s="105"/>
      <c r="AJ296" s="45">
        <f t="shared" si="161"/>
        <v>0</v>
      </c>
      <c r="AK296" s="216"/>
      <c r="AL296" s="105">
        <f t="shared" si="162"/>
        <v>0</v>
      </c>
      <c r="AM296" s="102"/>
      <c r="AN296" s="102">
        <f t="shared" si="163"/>
        <v>0</v>
      </c>
      <c r="AO296" s="107"/>
      <c r="AP296" s="102">
        <f t="shared" si="164"/>
        <v>0</v>
      </c>
      <c r="AQ296" s="105"/>
      <c r="AR296" s="105">
        <f t="shared" si="165"/>
        <v>0</v>
      </c>
      <c r="AS296" s="108"/>
      <c r="AT296" s="105">
        <f t="shared" si="166"/>
        <v>0</v>
      </c>
      <c r="AU296" s="102"/>
      <c r="AV296" s="102">
        <f t="shared" si="167"/>
        <v>0</v>
      </c>
      <c r="AW296" s="142"/>
      <c r="AX296" s="102">
        <f t="shared" si="168"/>
        <v>0</v>
      </c>
      <c r="AY296" s="105"/>
      <c r="AZ296" s="105">
        <f t="shared" si="169"/>
        <v>0</v>
      </c>
      <c r="BA296" s="217"/>
      <c r="BB296" s="105">
        <f t="shared" si="170"/>
        <v>0</v>
      </c>
      <c r="BC296" s="102"/>
      <c r="BD296" s="102">
        <f t="shared" si="171"/>
        <v>0</v>
      </c>
      <c r="BE296" s="142"/>
      <c r="BF296" s="102">
        <f t="shared" si="172"/>
        <v>0</v>
      </c>
      <c r="BG296" s="105"/>
      <c r="BH296" s="105">
        <f t="shared" si="173"/>
        <v>0</v>
      </c>
      <c r="BI296" s="94"/>
      <c r="BJ296" s="105">
        <f t="shared" si="174"/>
        <v>0</v>
      </c>
      <c r="BK296" s="187"/>
      <c r="BL296" s="105">
        <f t="shared" si="175"/>
        <v>0</v>
      </c>
      <c r="BM296" s="94"/>
      <c r="BN296" s="106">
        <f t="shared" si="176"/>
        <v>0</v>
      </c>
      <c r="BO296" s="238">
        <f t="shared" si="177"/>
        <v>0</v>
      </c>
      <c r="BP296" s="64" t="s">
        <v>716</v>
      </c>
      <c r="BQ296" s="64"/>
      <c r="BR296" s="262"/>
    </row>
    <row r="297" spans="1:70" s="30" customFormat="1" ht="51">
      <c r="A297" s="33">
        <f>SUBTOTAL(3,C$5:$C297)</f>
        <v>293</v>
      </c>
      <c r="B297" s="178"/>
      <c r="C297" s="12" t="s">
        <v>1526</v>
      </c>
      <c r="D297" s="36" t="s">
        <v>293</v>
      </c>
      <c r="E297" s="213" t="s">
        <v>1548</v>
      </c>
      <c r="F297" s="12" t="s">
        <v>1434</v>
      </c>
      <c r="G297" s="214"/>
      <c r="H297" s="12" t="s">
        <v>1601</v>
      </c>
      <c r="I297" s="12" t="s">
        <v>1602</v>
      </c>
      <c r="J297" s="221" t="s">
        <v>1622</v>
      </c>
      <c r="K297" s="242" t="s">
        <v>1629</v>
      </c>
      <c r="L297" s="12"/>
      <c r="M297" s="32" t="s">
        <v>1977</v>
      </c>
      <c r="N297" s="139"/>
      <c r="O297" s="122"/>
      <c r="P297" s="73"/>
      <c r="Q297" s="75"/>
      <c r="R297" s="75"/>
      <c r="S297" s="127"/>
      <c r="T297" s="45"/>
      <c r="U297" s="127"/>
      <c r="V297" s="77"/>
      <c r="W297" s="81"/>
      <c r="X297" s="73"/>
      <c r="Y297" s="81"/>
      <c r="Z297" s="75"/>
      <c r="AA297" s="82"/>
      <c r="AB297" s="45"/>
      <c r="AC297" s="82"/>
      <c r="AD297" s="77"/>
      <c r="AE297" s="126"/>
      <c r="AF297" s="73"/>
      <c r="AG297" s="126"/>
      <c r="AH297" s="78"/>
      <c r="AI297" s="76"/>
      <c r="AJ297" s="45">
        <f t="shared" si="161"/>
        <v>0</v>
      </c>
      <c r="AK297" s="234"/>
      <c r="AL297" s="76">
        <f t="shared" si="162"/>
        <v>0</v>
      </c>
      <c r="AM297" s="72"/>
      <c r="AN297" s="72">
        <f t="shared" si="163"/>
        <v>0</v>
      </c>
      <c r="AO297" s="79"/>
      <c r="AP297" s="72">
        <f t="shared" si="164"/>
        <v>0</v>
      </c>
      <c r="AQ297" s="76"/>
      <c r="AR297" s="76">
        <f t="shared" si="165"/>
        <v>0</v>
      </c>
      <c r="AS297" s="82"/>
      <c r="AT297" s="76">
        <f t="shared" si="166"/>
        <v>0</v>
      </c>
      <c r="AU297" s="72"/>
      <c r="AV297" s="72">
        <f t="shared" si="167"/>
        <v>0</v>
      </c>
      <c r="AW297" s="95"/>
      <c r="AX297" s="72">
        <f t="shared" si="168"/>
        <v>0</v>
      </c>
      <c r="AY297" s="76"/>
      <c r="AZ297" s="76">
        <f t="shared" si="169"/>
        <v>0</v>
      </c>
      <c r="BA297" s="125"/>
      <c r="BB297" s="76">
        <f t="shared" si="170"/>
        <v>0</v>
      </c>
      <c r="BC297" s="72" t="s">
        <v>65</v>
      </c>
      <c r="BD297" s="72">
        <f t="shared" si="171"/>
        <v>0</v>
      </c>
      <c r="BE297" s="129"/>
      <c r="BF297" s="72">
        <v>0</v>
      </c>
      <c r="BG297" s="76">
        <v>400000</v>
      </c>
      <c r="BH297" s="76">
        <f t="shared" si="173"/>
        <v>400000</v>
      </c>
      <c r="BI297" s="94">
        <v>42033</v>
      </c>
      <c r="BJ297" s="76">
        <f t="shared" si="174"/>
        <v>0</v>
      </c>
      <c r="BK297" s="45" t="s">
        <v>65</v>
      </c>
      <c r="BL297" s="45">
        <f t="shared" si="175"/>
        <v>0</v>
      </c>
      <c r="BM297" s="94"/>
      <c r="BN297" s="77">
        <v>0</v>
      </c>
      <c r="BO297" s="83">
        <f t="shared" si="177"/>
        <v>0</v>
      </c>
      <c r="BP297" s="12" t="s">
        <v>483</v>
      </c>
      <c r="BQ297" s="120" t="s">
        <v>1969</v>
      </c>
      <c r="BR297" s="31"/>
    </row>
    <row r="298" spans="1:70" s="263" customFormat="1" ht="51">
      <c r="A298" s="258">
        <f>SUBTOTAL(3,C$5:$C298)</f>
        <v>294</v>
      </c>
      <c r="B298" s="259" t="s">
        <v>2633</v>
      </c>
      <c r="C298" s="64" t="s">
        <v>1527</v>
      </c>
      <c r="D298" s="39" t="s">
        <v>293</v>
      </c>
      <c r="E298" s="264" t="s">
        <v>1549</v>
      </c>
      <c r="F298" s="265" t="s">
        <v>1569</v>
      </c>
      <c r="G298" s="271"/>
      <c r="H298" s="265" t="s">
        <v>1603</v>
      </c>
      <c r="I298" s="265"/>
      <c r="J298" s="265"/>
      <c r="K298" s="314" t="s">
        <v>1630</v>
      </c>
      <c r="L298" s="260"/>
      <c r="M298" s="262"/>
      <c r="N298" s="140"/>
      <c r="O298" s="141"/>
      <c r="P298" s="102"/>
      <c r="Q298" s="104"/>
      <c r="R298" s="104"/>
      <c r="S298" s="108"/>
      <c r="T298" s="105"/>
      <c r="U298" s="108"/>
      <c r="V298" s="106"/>
      <c r="W298" s="109"/>
      <c r="X298" s="102"/>
      <c r="Y298" s="109"/>
      <c r="Z298" s="104"/>
      <c r="AA298" s="108"/>
      <c r="AB298" s="105"/>
      <c r="AC298" s="108"/>
      <c r="AD298" s="106"/>
      <c r="AE298" s="109"/>
      <c r="AF298" s="102"/>
      <c r="AG298" s="109"/>
      <c r="AH298" s="143"/>
      <c r="AI298" s="105"/>
      <c r="AJ298" s="105">
        <f t="shared" si="161"/>
        <v>0</v>
      </c>
      <c r="AK298" s="216"/>
      <c r="AL298" s="105">
        <f t="shared" si="162"/>
        <v>0</v>
      </c>
      <c r="AM298" s="102"/>
      <c r="AN298" s="102">
        <f t="shared" si="163"/>
        <v>0</v>
      </c>
      <c r="AO298" s="107"/>
      <c r="AP298" s="102">
        <f t="shared" si="164"/>
        <v>0</v>
      </c>
      <c r="AQ298" s="105"/>
      <c r="AR298" s="105">
        <f t="shared" si="165"/>
        <v>0</v>
      </c>
      <c r="AS298" s="108"/>
      <c r="AT298" s="105">
        <f t="shared" si="166"/>
        <v>0</v>
      </c>
      <c r="AU298" s="102"/>
      <c r="AV298" s="102">
        <f t="shared" si="167"/>
        <v>0</v>
      </c>
      <c r="AW298" s="142"/>
      <c r="AX298" s="102">
        <f t="shared" si="168"/>
        <v>0</v>
      </c>
      <c r="AY298" s="105"/>
      <c r="AZ298" s="105">
        <f t="shared" si="169"/>
        <v>0</v>
      </c>
      <c r="BA298" s="217"/>
      <c r="BB298" s="105">
        <f t="shared" si="170"/>
        <v>0</v>
      </c>
      <c r="BC298" s="102"/>
      <c r="BD298" s="102">
        <f t="shared" si="171"/>
        <v>0</v>
      </c>
      <c r="BE298" s="142"/>
      <c r="BF298" s="102">
        <f t="shared" si="172"/>
        <v>0</v>
      </c>
      <c r="BG298" s="105"/>
      <c r="BH298" s="105">
        <f t="shared" si="173"/>
        <v>0</v>
      </c>
      <c r="BI298" s="216"/>
      <c r="BJ298" s="105">
        <f t="shared" si="174"/>
        <v>0</v>
      </c>
      <c r="BK298" s="187"/>
      <c r="BL298" s="105">
        <f t="shared" si="175"/>
        <v>0</v>
      </c>
      <c r="BM298" s="216"/>
      <c r="BN298" s="106">
        <f t="shared" si="176"/>
        <v>0</v>
      </c>
      <c r="BO298" s="238">
        <f t="shared" si="177"/>
        <v>0</v>
      </c>
      <c r="BP298" s="98" t="s">
        <v>530</v>
      </c>
      <c r="BQ298" s="98" t="s">
        <v>1969</v>
      </c>
      <c r="BR298" s="567" t="s">
        <v>2845</v>
      </c>
    </row>
    <row r="299" spans="1:70" s="263" customFormat="1" ht="25.5">
      <c r="A299" s="258">
        <f>SUBTOTAL(3,C$5:$C299)</f>
        <v>295</v>
      </c>
      <c r="B299" s="180" t="s">
        <v>1349</v>
      </c>
      <c r="C299" s="260" t="s">
        <v>1528</v>
      </c>
      <c r="D299" s="36" t="s">
        <v>1367</v>
      </c>
      <c r="E299" s="264" t="s">
        <v>1550</v>
      </c>
      <c r="F299" s="265" t="s">
        <v>1570</v>
      </c>
      <c r="G299" s="271"/>
      <c r="H299" s="265" t="s">
        <v>1604</v>
      </c>
      <c r="I299" s="265" t="s">
        <v>1605</v>
      </c>
      <c r="J299" s="265"/>
      <c r="K299" s="347"/>
      <c r="L299" s="260"/>
      <c r="M299" s="262"/>
      <c r="N299" s="140"/>
      <c r="O299" s="141"/>
      <c r="P299" s="102"/>
      <c r="Q299" s="104"/>
      <c r="R299" s="104"/>
      <c r="S299" s="108"/>
      <c r="T299" s="105"/>
      <c r="U299" s="108"/>
      <c r="V299" s="106"/>
      <c r="W299" s="109"/>
      <c r="X299" s="102"/>
      <c r="Y299" s="109"/>
      <c r="Z299" s="104"/>
      <c r="AA299" s="108"/>
      <c r="AB299" s="105"/>
      <c r="AC299" s="108"/>
      <c r="AD299" s="106"/>
      <c r="AE299" s="109"/>
      <c r="AF299" s="102"/>
      <c r="AG299" s="109"/>
      <c r="AH299" s="143"/>
      <c r="AI299" s="105"/>
      <c r="AJ299" s="45">
        <f t="shared" si="161"/>
        <v>0</v>
      </c>
      <c r="AK299" s="216"/>
      <c r="AL299" s="105">
        <f t="shared" si="162"/>
        <v>0</v>
      </c>
      <c r="AM299" s="102"/>
      <c r="AN299" s="102">
        <f t="shared" si="163"/>
        <v>0</v>
      </c>
      <c r="AO299" s="107"/>
      <c r="AP299" s="102">
        <f t="shared" si="164"/>
        <v>0</v>
      </c>
      <c r="AQ299" s="105"/>
      <c r="AR299" s="105">
        <f t="shared" si="165"/>
        <v>0</v>
      </c>
      <c r="AS299" s="108"/>
      <c r="AT299" s="105">
        <f t="shared" si="166"/>
        <v>0</v>
      </c>
      <c r="AU299" s="102"/>
      <c r="AV299" s="102">
        <f t="shared" si="167"/>
        <v>0</v>
      </c>
      <c r="AW299" s="142"/>
      <c r="AX299" s="102">
        <f t="shared" si="168"/>
        <v>0</v>
      </c>
      <c r="AY299" s="105"/>
      <c r="AZ299" s="105">
        <f t="shared" si="169"/>
        <v>0</v>
      </c>
      <c r="BA299" s="217"/>
      <c r="BB299" s="105">
        <f t="shared" si="170"/>
        <v>0</v>
      </c>
      <c r="BC299" s="102"/>
      <c r="BD299" s="102">
        <f t="shared" si="171"/>
        <v>0</v>
      </c>
      <c r="BE299" s="142"/>
      <c r="BF299" s="102">
        <f t="shared" si="172"/>
        <v>0</v>
      </c>
      <c r="BG299" s="105"/>
      <c r="BH299" s="105">
        <f t="shared" si="173"/>
        <v>0</v>
      </c>
      <c r="BI299" s="94"/>
      <c r="BJ299" s="105">
        <f t="shared" si="174"/>
        <v>0</v>
      </c>
      <c r="BK299" s="187"/>
      <c r="BL299" s="105">
        <f t="shared" si="175"/>
        <v>0</v>
      </c>
      <c r="BM299" s="94"/>
      <c r="BN299" s="106">
        <f t="shared" si="176"/>
        <v>0</v>
      </c>
      <c r="BO299" s="238">
        <f t="shared" si="177"/>
        <v>0</v>
      </c>
      <c r="BP299" s="64" t="s">
        <v>716</v>
      </c>
      <c r="BQ299" s="64"/>
      <c r="BR299" s="262"/>
    </row>
    <row r="300" spans="1:70" s="30" customFormat="1" ht="25.5">
      <c r="A300" s="33">
        <f>SUBTOTAL(3,C$5:$C300)</f>
        <v>296</v>
      </c>
      <c r="B300" s="112"/>
      <c r="C300" s="12" t="s">
        <v>1529</v>
      </c>
      <c r="D300" s="36" t="s">
        <v>293</v>
      </c>
      <c r="E300" s="213" t="s">
        <v>1551</v>
      </c>
      <c r="F300" s="12" t="s">
        <v>1571</v>
      </c>
      <c r="G300" s="214"/>
      <c r="H300" s="12" t="s">
        <v>1606</v>
      </c>
      <c r="I300" s="12" t="s">
        <v>1607</v>
      </c>
      <c r="J300" s="221" t="s">
        <v>1623</v>
      </c>
      <c r="K300" s="354"/>
      <c r="L300" s="241"/>
      <c r="M300" s="32" t="s">
        <v>2486</v>
      </c>
      <c r="N300" s="139"/>
      <c r="O300" s="122"/>
      <c r="P300" s="73"/>
      <c r="Q300" s="75"/>
      <c r="R300" s="75"/>
      <c r="S300" s="45"/>
      <c r="T300" s="45"/>
      <c r="U300" s="127"/>
      <c r="V300" s="77"/>
      <c r="W300" s="72"/>
      <c r="X300" s="73"/>
      <c r="Y300" s="81"/>
      <c r="Z300" s="75"/>
      <c r="AA300" s="82"/>
      <c r="AB300" s="45"/>
      <c r="AC300" s="82"/>
      <c r="AD300" s="77"/>
      <c r="AE300" s="126"/>
      <c r="AF300" s="73"/>
      <c r="AG300" s="126"/>
      <c r="AH300" s="78"/>
      <c r="AI300" s="76"/>
      <c r="AJ300" s="45">
        <f t="shared" si="161"/>
        <v>0</v>
      </c>
      <c r="AK300" s="234"/>
      <c r="AL300" s="76">
        <f t="shared" si="162"/>
        <v>0</v>
      </c>
      <c r="AM300" s="72"/>
      <c r="AN300" s="72">
        <f t="shared" si="163"/>
        <v>0</v>
      </c>
      <c r="AO300" s="79"/>
      <c r="AP300" s="72">
        <f t="shared" si="164"/>
        <v>0</v>
      </c>
      <c r="AQ300" s="76">
        <v>350000</v>
      </c>
      <c r="AR300" s="76">
        <f t="shared" si="165"/>
        <v>0</v>
      </c>
      <c r="AS300" s="82"/>
      <c r="AT300" s="76">
        <f t="shared" si="166"/>
        <v>350000</v>
      </c>
      <c r="AU300" s="72">
        <v>350000</v>
      </c>
      <c r="AV300" s="72">
        <f t="shared" si="167"/>
        <v>0</v>
      </c>
      <c r="AW300" s="95"/>
      <c r="AX300" s="72">
        <f t="shared" si="168"/>
        <v>350000</v>
      </c>
      <c r="AY300" s="76">
        <v>350000</v>
      </c>
      <c r="AZ300" s="76">
        <f t="shared" si="169"/>
        <v>0</v>
      </c>
      <c r="BA300" s="125"/>
      <c r="BB300" s="76">
        <f t="shared" si="170"/>
        <v>350000</v>
      </c>
      <c r="BC300" s="72">
        <v>350000</v>
      </c>
      <c r="BD300" s="72">
        <f t="shared" si="171"/>
        <v>0</v>
      </c>
      <c r="BE300" s="129"/>
      <c r="BF300" s="72">
        <f t="shared" si="172"/>
        <v>350000</v>
      </c>
      <c r="BG300" s="76">
        <v>350000</v>
      </c>
      <c r="BH300" s="76">
        <f t="shared" si="173"/>
        <v>0</v>
      </c>
      <c r="BI300" s="94"/>
      <c r="BJ300" s="76">
        <f t="shared" si="174"/>
        <v>350000</v>
      </c>
      <c r="BK300" s="123">
        <v>350000</v>
      </c>
      <c r="BL300" s="45">
        <f t="shared" si="175"/>
        <v>0</v>
      </c>
      <c r="BM300" s="94"/>
      <c r="BN300" s="77">
        <f t="shared" si="176"/>
        <v>350000</v>
      </c>
      <c r="BO300" s="83">
        <f t="shared" si="177"/>
        <v>2100000</v>
      </c>
      <c r="BP300" s="12" t="s">
        <v>483</v>
      </c>
      <c r="BQ300" s="120" t="s">
        <v>1969</v>
      </c>
      <c r="BR300" s="380"/>
    </row>
    <row r="301" spans="1:70" s="263" customFormat="1" ht="25.5">
      <c r="A301" s="258">
        <f>SUBTOTAL(3,C$5:$C301)</f>
        <v>297</v>
      </c>
      <c r="B301" s="110" t="s">
        <v>1349</v>
      </c>
      <c r="C301" s="265" t="s">
        <v>1530</v>
      </c>
      <c r="D301" s="36" t="s">
        <v>293</v>
      </c>
      <c r="E301" s="264" t="s">
        <v>1552</v>
      </c>
      <c r="F301" s="265" t="s">
        <v>1572</v>
      </c>
      <c r="G301" s="214"/>
      <c r="H301" s="265" t="s">
        <v>572</v>
      </c>
      <c r="I301" s="265" t="s">
        <v>1608</v>
      </c>
      <c r="J301" s="266" t="s">
        <v>1624</v>
      </c>
      <c r="K301" s="353"/>
      <c r="L301" s="261"/>
      <c r="M301" s="262"/>
      <c r="N301" s="140"/>
      <c r="O301" s="141"/>
      <c r="P301" s="102"/>
      <c r="Q301" s="104"/>
      <c r="R301" s="104"/>
      <c r="S301" s="108"/>
      <c r="T301" s="105"/>
      <c r="U301" s="108"/>
      <c r="V301" s="106"/>
      <c r="W301" s="109"/>
      <c r="X301" s="102"/>
      <c r="Y301" s="109"/>
      <c r="Z301" s="104"/>
      <c r="AA301" s="108"/>
      <c r="AB301" s="105"/>
      <c r="AC301" s="108"/>
      <c r="AD301" s="106"/>
      <c r="AE301" s="109"/>
      <c r="AF301" s="102"/>
      <c r="AG301" s="109"/>
      <c r="AH301" s="143"/>
      <c r="AI301" s="105"/>
      <c r="AJ301" s="45">
        <f t="shared" si="161"/>
        <v>0</v>
      </c>
      <c r="AK301" s="216"/>
      <c r="AL301" s="105">
        <f t="shared" si="162"/>
        <v>0</v>
      </c>
      <c r="AM301" s="102"/>
      <c r="AN301" s="102">
        <f t="shared" si="163"/>
        <v>0</v>
      </c>
      <c r="AO301" s="107"/>
      <c r="AP301" s="102">
        <f t="shared" si="164"/>
        <v>0</v>
      </c>
      <c r="AQ301" s="105"/>
      <c r="AR301" s="105">
        <f t="shared" si="165"/>
        <v>0</v>
      </c>
      <c r="AS301" s="108"/>
      <c r="AT301" s="105">
        <f t="shared" si="166"/>
        <v>0</v>
      </c>
      <c r="AU301" s="102"/>
      <c r="AV301" s="102">
        <f t="shared" si="167"/>
        <v>0</v>
      </c>
      <c r="AW301" s="142"/>
      <c r="AX301" s="102">
        <f t="shared" si="168"/>
        <v>0</v>
      </c>
      <c r="AY301" s="105"/>
      <c r="AZ301" s="105">
        <f t="shared" si="169"/>
        <v>0</v>
      </c>
      <c r="BA301" s="217"/>
      <c r="BB301" s="105">
        <f t="shared" si="170"/>
        <v>0</v>
      </c>
      <c r="BC301" s="102"/>
      <c r="BD301" s="102">
        <f t="shared" si="171"/>
        <v>0</v>
      </c>
      <c r="BE301" s="142"/>
      <c r="BF301" s="102">
        <f t="shared" si="172"/>
        <v>0</v>
      </c>
      <c r="BG301" s="105"/>
      <c r="BH301" s="105">
        <f t="shared" si="173"/>
        <v>0</v>
      </c>
      <c r="BI301" s="94"/>
      <c r="BJ301" s="105">
        <f t="shared" si="174"/>
        <v>0</v>
      </c>
      <c r="BK301" s="187"/>
      <c r="BL301" s="105">
        <f t="shared" si="175"/>
        <v>0</v>
      </c>
      <c r="BM301" s="94"/>
      <c r="BN301" s="106">
        <f t="shared" si="176"/>
        <v>0</v>
      </c>
      <c r="BO301" s="238">
        <f t="shared" si="177"/>
        <v>0</v>
      </c>
      <c r="BP301" s="262" t="s">
        <v>1665</v>
      </c>
      <c r="BQ301" s="262"/>
      <c r="BR301" s="262"/>
    </row>
    <row r="302" spans="1:70" s="30" customFormat="1" ht="51">
      <c r="A302" s="33">
        <f>SUBTOTAL(3,C$5:$C302)</f>
        <v>298</v>
      </c>
      <c r="B302" s="178"/>
      <c r="C302" s="12" t="s">
        <v>1531</v>
      </c>
      <c r="D302" s="1" t="s">
        <v>411</v>
      </c>
      <c r="E302" s="213" t="s">
        <v>1553</v>
      </c>
      <c r="F302" s="12" t="s">
        <v>1573</v>
      </c>
      <c r="G302" s="214"/>
      <c r="H302" s="12" t="s">
        <v>1609</v>
      </c>
      <c r="I302" s="12" t="s">
        <v>1610</v>
      </c>
      <c r="J302" s="221" t="s">
        <v>1625</v>
      </c>
      <c r="K302" s="242" t="s">
        <v>1630</v>
      </c>
      <c r="L302" s="12"/>
      <c r="M302" s="32"/>
      <c r="N302" s="139"/>
      <c r="O302" s="122"/>
      <c r="P302" s="73"/>
      <c r="Q302" s="75"/>
      <c r="R302" s="75"/>
      <c r="S302" s="127"/>
      <c r="T302" s="45"/>
      <c r="U302" s="127"/>
      <c r="V302" s="77"/>
      <c r="W302" s="81"/>
      <c r="X302" s="73"/>
      <c r="Y302" s="81"/>
      <c r="Z302" s="75"/>
      <c r="AA302" s="82"/>
      <c r="AB302" s="45"/>
      <c r="AC302" s="82"/>
      <c r="AD302" s="77"/>
      <c r="AE302" s="126"/>
      <c r="AF302" s="73"/>
      <c r="AG302" s="126"/>
      <c r="AH302" s="78"/>
      <c r="AI302" s="76"/>
      <c r="AJ302" s="45">
        <f t="shared" si="161"/>
        <v>0</v>
      </c>
      <c r="AK302" s="234"/>
      <c r="AL302" s="76">
        <f t="shared" si="162"/>
        <v>0</v>
      </c>
      <c r="AM302" s="72"/>
      <c r="AN302" s="72">
        <f t="shared" si="163"/>
        <v>0</v>
      </c>
      <c r="AO302" s="79"/>
      <c r="AP302" s="72">
        <f t="shared" si="164"/>
        <v>0</v>
      </c>
      <c r="AQ302" s="76"/>
      <c r="AR302" s="76">
        <f t="shared" si="165"/>
        <v>0</v>
      </c>
      <c r="AS302" s="82"/>
      <c r="AT302" s="76">
        <f t="shared" si="166"/>
        <v>0</v>
      </c>
      <c r="AU302" s="72"/>
      <c r="AV302" s="72">
        <f t="shared" si="167"/>
        <v>0</v>
      </c>
      <c r="AW302" s="95"/>
      <c r="AX302" s="72">
        <f t="shared" si="168"/>
        <v>0</v>
      </c>
      <c r="AY302" s="76"/>
      <c r="AZ302" s="76">
        <f t="shared" si="169"/>
        <v>0</v>
      </c>
      <c r="BA302" s="125"/>
      <c r="BB302" s="76">
        <f t="shared" si="170"/>
        <v>0</v>
      </c>
      <c r="BC302" s="72">
        <v>350000</v>
      </c>
      <c r="BD302" s="72">
        <f t="shared" si="171"/>
        <v>350000</v>
      </c>
      <c r="BE302" s="129">
        <v>41990</v>
      </c>
      <c r="BF302" s="72">
        <f t="shared" si="172"/>
        <v>0</v>
      </c>
      <c r="BG302" s="76">
        <v>350000</v>
      </c>
      <c r="BH302" s="76">
        <f t="shared" si="173"/>
        <v>0</v>
      </c>
      <c r="BI302" s="94"/>
      <c r="BJ302" s="76">
        <f t="shared" si="174"/>
        <v>350000</v>
      </c>
      <c r="BK302" s="123">
        <v>350000</v>
      </c>
      <c r="BL302" s="45">
        <f t="shared" si="175"/>
        <v>0</v>
      </c>
      <c r="BM302" s="94"/>
      <c r="BN302" s="77">
        <f t="shared" si="176"/>
        <v>350000</v>
      </c>
      <c r="BO302" s="83">
        <f t="shared" si="177"/>
        <v>700000</v>
      </c>
      <c r="BP302" s="120" t="s">
        <v>482</v>
      </c>
      <c r="BQ302" s="120" t="s">
        <v>1970</v>
      </c>
      <c r="BR302" s="31"/>
    </row>
    <row r="303" spans="1:70" s="30" customFormat="1" ht="38.25">
      <c r="A303" s="33">
        <f>SUBTOTAL(3,C$5:$C303)</f>
        <v>299</v>
      </c>
      <c r="B303" s="178"/>
      <c r="C303" s="12" t="s">
        <v>1532</v>
      </c>
      <c r="D303" s="1" t="s">
        <v>410</v>
      </c>
      <c r="E303" s="213" t="s">
        <v>1554</v>
      </c>
      <c r="F303" s="12" t="s">
        <v>1574</v>
      </c>
      <c r="G303" s="214"/>
      <c r="H303" s="12" t="s">
        <v>1611</v>
      </c>
      <c r="I303" s="12" t="s">
        <v>1612</v>
      </c>
      <c r="J303" s="12"/>
      <c r="K303" s="242">
        <v>500</v>
      </c>
      <c r="L303" s="12"/>
      <c r="M303" s="32"/>
      <c r="N303" s="139"/>
      <c r="O303" s="122"/>
      <c r="P303" s="73"/>
      <c r="Q303" s="75"/>
      <c r="R303" s="75"/>
      <c r="S303" s="127"/>
      <c r="T303" s="45"/>
      <c r="U303" s="127"/>
      <c r="V303" s="77"/>
      <c r="W303" s="81"/>
      <c r="X303" s="73"/>
      <c r="Y303" s="81"/>
      <c r="Z303" s="75"/>
      <c r="AA303" s="82"/>
      <c r="AB303" s="45"/>
      <c r="AC303" s="82"/>
      <c r="AD303" s="77"/>
      <c r="AE303" s="126"/>
      <c r="AF303" s="73"/>
      <c r="AG303" s="126"/>
      <c r="AH303" s="78"/>
      <c r="AI303" s="76"/>
      <c r="AJ303" s="45">
        <f t="shared" si="161"/>
        <v>0</v>
      </c>
      <c r="AK303" s="234"/>
      <c r="AL303" s="76">
        <f t="shared" si="162"/>
        <v>0</v>
      </c>
      <c r="AM303" s="72"/>
      <c r="AN303" s="72">
        <f t="shared" si="163"/>
        <v>0</v>
      </c>
      <c r="AO303" s="79"/>
      <c r="AP303" s="72">
        <f t="shared" si="164"/>
        <v>0</v>
      </c>
      <c r="AQ303" s="76"/>
      <c r="AR303" s="76">
        <f t="shared" si="165"/>
        <v>0</v>
      </c>
      <c r="AS303" s="82"/>
      <c r="AT303" s="76">
        <f t="shared" si="166"/>
        <v>0</v>
      </c>
      <c r="AU303" s="72"/>
      <c r="AV303" s="72">
        <f t="shared" si="167"/>
        <v>0</v>
      </c>
      <c r="AW303" s="95"/>
      <c r="AX303" s="72">
        <f t="shared" si="168"/>
        <v>0</v>
      </c>
      <c r="AY303" s="76"/>
      <c r="AZ303" s="76">
        <f t="shared" si="169"/>
        <v>0</v>
      </c>
      <c r="BA303" s="125"/>
      <c r="BB303" s="76">
        <f t="shared" si="170"/>
        <v>0</v>
      </c>
      <c r="BC303" s="72" t="s">
        <v>65</v>
      </c>
      <c r="BD303" s="72">
        <f t="shared" si="171"/>
        <v>0</v>
      </c>
      <c r="BE303" s="129"/>
      <c r="BF303" s="72">
        <v>0</v>
      </c>
      <c r="BG303" s="76">
        <v>400000</v>
      </c>
      <c r="BH303" s="76">
        <f t="shared" si="173"/>
        <v>400000</v>
      </c>
      <c r="BI303" s="94">
        <v>42047</v>
      </c>
      <c r="BJ303" s="76">
        <f t="shared" si="174"/>
        <v>0</v>
      </c>
      <c r="BK303" s="123">
        <v>400000</v>
      </c>
      <c r="BL303" s="45">
        <f t="shared" si="175"/>
        <v>400000</v>
      </c>
      <c r="BM303" s="94">
        <v>42047</v>
      </c>
      <c r="BN303" s="77">
        <f t="shared" si="176"/>
        <v>0</v>
      </c>
      <c r="BO303" s="83">
        <f t="shared" si="177"/>
        <v>0</v>
      </c>
      <c r="BP303" s="120" t="s">
        <v>482</v>
      </c>
      <c r="BQ303" s="120" t="s">
        <v>1970</v>
      </c>
      <c r="BR303" s="31"/>
    </row>
    <row r="304" spans="1:70" s="30" customFormat="1" ht="38.25">
      <c r="A304" s="33">
        <f>SUBTOTAL(3,C$5:$C304)</f>
        <v>300</v>
      </c>
      <c r="B304" s="179"/>
      <c r="C304" s="52" t="s">
        <v>1533</v>
      </c>
      <c r="D304" s="35" t="s">
        <v>718</v>
      </c>
      <c r="E304" s="288" t="s">
        <v>1555</v>
      </c>
      <c r="F304" s="52" t="s">
        <v>1575</v>
      </c>
      <c r="G304" s="214"/>
      <c r="H304" s="52" t="s">
        <v>308</v>
      </c>
      <c r="I304" s="52" t="s">
        <v>1613</v>
      </c>
      <c r="J304" s="52"/>
      <c r="K304" s="251" t="s">
        <v>2852</v>
      </c>
      <c r="L304" s="52"/>
      <c r="M304" s="31"/>
      <c r="N304" s="144"/>
      <c r="O304" s="122"/>
      <c r="P304" s="73"/>
      <c r="Q304" s="75"/>
      <c r="R304" s="75"/>
      <c r="S304" s="127"/>
      <c r="T304" s="45"/>
      <c r="U304" s="127"/>
      <c r="V304" s="77"/>
      <c r="W304" s="126"/>
      <c r="X304" s="73"/>
      <c r="Y304" s="126"/>
      <c r="Z304" s="75"/>
      <c r="AA304" s="127"/>
      <c r="AB304" s="45"/>
      <c r="AC304" s="127"/>
      <c r="AD304" s="77"/>
      <c r="AE304" s="126"/>
      <c r="AF304" s="73"/>
      <c r="AG304" s="126"/>
      <c r="AH304" s="78"/>
      <c r="AI304" s="45"/>
      <c r="AJ304" s="45">
        <f t="shared" si="161"/>
        <v>0</v>
      </c>
      <c r="AK304" s="234"/>
      <c r="AL304" s="45">
        <f t="shared" si="162"/>
        <v>0</v>
      </c>
      <c r="AM304" s="73"/>
      <c r="AN304" s="73">
        <f t="shared" si="163"/>
        <v>0</v>
      </c>
      <c r="AO304" s="124"/>
      <c r="AP304" s="73">
        <f t="shared" si="164"/>
        <v>0</v>
      </c>
      <c r="AQ304" s="45"/>
      <c r="AR304" s="45">
        <f t="shared" si="165"/>
        <v>0</v>
      </c>
      <c r="AS304" s="127"/>
      <c r="AT304" s="45">
        <f t="shared" si="166"/>
        <v>0</v>
      </c>
      <c r="AU304" s="73"/>
      <c r="AV304" s="73">
        <f t="shared" si="167"/>
        <v>0</v>
      </c>
      <c r="AW304" s="95"/>
      <c r="AX304" s="73">
        <f t="shared" si="168"/>
        <v>0</v>
      </c>
      <c r="AY304" s="45"/>
      <c r="AZ304" s="45">
        <f t="shared" si="169"/>
        <v>0</v>
      </c>
      <c r="BA304" s="125"/>
      <c r="BB304" s="45">
        <f t="shared" si="170"/>
        <v>0</v>
      </c>
      <c r="BC304" s="73">
        <v>300000</v>
      </c>
      <c r="BD304" s="73">
        <f t="shared" si="171"/>
        <v>300000</v>
      </c>
      <c r="BE304" s="95">
        <v>42025</v>
      </c>
      <c r="BF304" s="73">
        <f t="shared" si="172"/>
        <v>0</v>
      </c>
      <c r="BG304" s="45">
        <v>300000</v>
      </c>
      <c r="BH304" s="45">
        <f t="shared" si="173"/>
        <v>300000</v>
      </c>
      <c r="BI304" s="94">
        <v>42025</v>
      </c>
      <c r="BJ304" s="45">
        <f t="shared" si="174"/>
        <v>0</v>
      </c>
      <c r="BK304" s="123">
        <v>300000</v>
      </c>
      <c r="BL304" s="45">
        <f t="shared" si="175"/>
        <v>300000</v>
      </c>
      <c r="BM304" s="94">
        <v>42025</v>
      </c>
      <c r="BN304" s="77">
        <f t="shared" si="176"/>
        <v>0</v>
      </c>
      <c r="BO304" s="83">
        <f t="shared" si="177"/>
        <v>0</v>
      </c>
      <c r="BP304" s="120" t="s">
        <v>1334</v>
      </c>
      <c r="BQ304" s="120" t="s">
        <v>1972</v>
      </c>
      <c r="BR304" s="31"/>
    </row>
    <row r="305" spans="1:70" s="30" customFormat="1" ht="51">
      <c r="A305" s="33">
        <f>SUBTOTAL(3,C$5:$C305)</f>
        <v>301</v>
      </c>
      <c r="B305" s="178"/>
      <c r="C305" s="12" t="s">
        <v>1534</v>
      </c>
      <c r="D305" s="1" t="s">
        <v>410</v>
      </c>
      <c r="E305" s="213" t="s">
        <v>1556</v>
      </c>
      <c r="F305" s="12" t="s">
        <v>1576</v>
      </c>
      <c r="G305" s="214"/>
      <c r="H305" s="12" t="s">
        <v>1592</v>
      </c>
      <c r="I305" s="12" t="s">
        <v>1614</v>
      </c>
      <c r="J305" s="12"/>
      <c r="K305" s="242" t="s">
        <v>1631</v>
      </c>
      <c r="L305" s="12"/>
      <c r="M305" s="32"/>
      <c r="N305" s="139"/>
      <c r="O305" s="122"/>
      <c r="P305" s="73"/>
      <c r="Q305" s="75"/>
      <c r="R305" s="75"/>
      <c r="S305" s="127"/>
      <c r="T305" s="45"/>
      <c r="U305" s="127"/>
      <c r="V305" s="77"/>
      <c r="W305" s="81"/>
      <c r="X305" s="73"/>
      <c r="Y305" s="81"/>
      <c r="Z305" s="75"/>
      <c r="AA305" s="82"/>
      <c r="AB305" s="45"/>
      <c r="AC305" s="82"/>
      <c r="AD305" s="77"/>
      <c r="AE305" s="126"/>
      <c r="AF305" s="73"/>
      <c r="AG305" s="126"/>
      <c r="AH305" s="78"/>
      <c r="AI305" s="76"/>
      <c r="AJ305" s="45">
        <f t="shared" si="161"/>
        <v>0</v>
      </c>
      <c r="AK305" s="234"/>
      <c r="AL305" s="76">
        <f t="shared" si="162"/>
        <v>0</v>
      </c>
      <c r="AM305" s="72"/>
      <c r="AN305" s="72">
        <f t="shared" si="163"/>
        <v>0</v>
      </c>
      <c r="AO305" s="79"/>
      <c r="AP305" s="72">
        <f t="shared" si="164"/>
        <v>0</v>
      </c>
      <c r="AQ305" s="76"/>
      <c r="AR305" s="76">
        <f t="shared" si="165"/>
        <v>0</v>
      </c>
      <c r="AS305" s="82"/>
      <c r="AT305" s="76">
        <f t="shared" si="166"/>
        <v>0</v>
      </c>
      <c r="AU305" s="72"/>
      <c r="AV305" s="72">
        <f t="shared" si="167"/>
        <v>0</v>
      </c>
      <c r="AW305" s="95"/>
      <c r="AX305" s="72">
        <f t="shared" si="168"/>
        <v>0</v>
      </c>
      <c r="AY305" s="76"/>
      <c r="AZ305" s="76">
        <f t="shared" si="169"/>
        <v>0</v>
      </c>
      <c r="BA305" s="125"/>
      <c r="BB305" s="76">
        <f t="shared" si="170"/>
        <v>0</v>
      </c>
      <c r="BC305" s="81">
        <v>400000</v>
      </c>
      <c r="BD305" s="72">
        <f t="shared" si="171"/>
        <v>400000</v>
      </c>
      <c r="BE305" s="129">
        <v>42047</v>
      </c>
      <c r="BF305" s="72">
        <f t="shared" si="172"/>
        <v>0</v>
      </c>
      <c r="BG305" s="76">
        <v>400000</v>
      </c>
      <c r="BH305" s="76">
        <f t="shared" si="173"/>
        <v>400000</v>
      </c>
      <c r="BI305" s="94">
        <v>42047</v>
      </c>
      <c r="BJ305" s="76">
        <f t="shared" si="174"/>
        <v>0</v>
      </c>
      <c r="BK305" s="123">
        <v>400000</v>
      </c>
      <c r="BL305" s="45">
        <f t="shared" si="175"/>
        <v>400000</v>
      </c>
      <c r="BM305" s="94">
        <v>42047</v>
      </c>
      <c r="BN305" s="77">
        <f t="shared" si="176"/>
        <v>0</v>
      </c>
      <c r="BO305" s="83">
        <f t="shared" si="177"/>
        <v>0</v>
      </c>
      <c r="BP305" s="120" t="s">
        <v>482</v>
      </c>
      <c r="BQ305" s="120" t="s">
        <v>1969</v>
      </c>
      <c r="BR305" s="31"/>
    </row>
    <row r="306" spans="1:70" s="284" customFormat="1" ht="63.75">
      <c r="A306" s="33">
        <f>SUBTOTAL(3,C$5:$C306)</f>
        <v>302</v>
      </c>
      <c r="B306" s="178"/>
      <c r="C306" s="12" t="s">
        <v>1671</v>
      </c>
      <c r="D306" s="1" t="s">
        <v>284</v>
      </c>
      <c r="E306" s="213" t="s">
        <v>1543</v>
      </c>
      <c r="F306" s="12" t="s">
        <v>1577</v>
      </c>
      <c r="G306" s="214"/>
      <c r="H306" s="12" t="s">
        <v>1615</v>
      </c>
      <c r="I306" s="12" t="s">
        <v>1983</v>
      </c>
      <c r="J306" s="12"/>
      <c r="K306" s="242" t="s">
        <v>1632</v>
      </c>
      <c r="L306" s="12"/>
      <c r="M306" s="32"/>
      <c r="N306" s="139"/>
      <c r="O306" s="122"/>
      <c r="P306" s="73"/>
      <c r="Q306" s="75"/>
      <c r="R306" s="75"/>
      <c r="S306" s="127"/>
      <c r="T306" s="45"/>
      <c r="U306" s="127"/>
      <c r="V306" s="77"/>
      <c r="W306" s="81"/>
      <c r="X306" s="73"/>
      <c r="Y306" s="81"/>
      <c r="Z306" s="75"/>
      <c r="AA306" s="82"/>
      <c r="AB306" s="45"/>
      <c r="AC306" s="82"/>
      <c r="AD306" s="77"/>
      <c r="AE306" s="126"/>
      <c r="AF306" s="73"/>
      <c r="AG306" s="126"/>
      <c r="AH306" s="78"/>
      <c r="AI306" s="76"/>
      <c r="AJ306" s="45">
        <f t="shared" si="161"/>
        <v>0</v>
      </c>
      <c r="AK306" s="234"/>
      <c r="AL306" s="76">
        <f t="shared" si="162"/>
        <v>0</v>
      </c>
      <c r="AM306" s="72"/>
      <c r="AN306" s="72">
        <f t="shared" si="163"/>
        <v>0</v>
      </c>
      <c r="AO306" s="79"/>
      <c r="AP306" s="72">
        <f t="shared" si="164"/>
        <v>0</v>
      </c>
      <c r="AQ306" s="76"/>
      <c r="AR306" s="76">
        <f t="shared" si="165"/>
        <v>0</v>
      </c>
      <c r="AS306" s="82"/>
      <c r="AT306" s="76">
        <f t="shared" si="166"/>
        <v>0</v>
      </c>
      <c r="AU306" s="72"/>
      <c r="AV306" s="72">
        <f t="shared" si="167"/>
        <v>0</v>
      </c>
      <c r="AW306" s="95"/>
      <c r="AX306" s="72">
        <f t="shared" si="168"/>
        <v>0</v>
      </c>
      <c r="AY306" s="76" t="s">
        <v>65</v>
      </c>
      <c r="AZ306" s="76">
        <f t="shared" si="169"/>
        <v>0</v>
      </c>
      <c r="BA306" s="125"/>
      <c r="BB306" s="76">
        <v>0</v>
      </c>
      <c r="BC306" s="72">
        <v>300000</v>
      </c>
      <c r="BD306" s="72">
        <f t="shared" si="171"/>
        <v>300000</v>
      </c>
      <c r="BE306" s="129" t="s">
        <v>1989</v>
      </c>
      <c r="BF306" s="72">
        <f t="shared" si="172"/>
        <v>0</v>
      </c>
      <c r="BG306" s="76">
        <v>300000</v>
      </c>
      <c r="BH306" s="76">
        <f t="shared" si="173"/>
        <v>300000</v>
      </c>
      <c r="BI306" s="94" t="s">
        <v>1989</v>
      </c>
      <c r="BJ306" s="76">
        <f t="shared" si="174"/>
        <v>0</v>
      </c>
      <c r="BK306" s="123">
        <v>300000</v>
      </c>
      <c r="BL306" s="45">
        <f t="shared" si="175"/>
        <v>300000</v>
      </c>
      <c r="BM306" s="94" t="s">
        <v>1989</v>
      </c>
      <c r="BN306" s="77">
        <f t="shared" si="176"/>
        <v>0</v>
      </c>
      <c r="BO306" s="83">
        <f t="shared" si="177"/>
        <v>0</v>
      </c>
      <c r="BP306" s="31" t="s">
        <v>1664</v>
      </c>
      <c r="BQ306" s="120" t="s">
        <v>1969</v>
      </c>
      <c r="BR306" s="380">
        <f>+BO306+385000</f>
        <v>385000</v>
      </c>
    </row>
    <row r="307" spans="1:70" s="30" customFormat="1" ht="38.25">
      <c r="A307" s="33">
        <f>SUBTOTAL(3,C$5:$C307)</f>
        <v>303</v>
      </c>
      <c r="B307" s="112" t="s">
        <v>1968</v>
      </c>
      <c r="C307" s="12" t="s">
        <v>1535</v>
      </c>
      <c r="D307" s="37" t="s">
        <v>1412</v>
      </c>
      <c r="E307" s="213" t="s">
        <v>1557</v>
      </c>
      <c r="F307" s="12" t="s">
        <v>1578</v>
      </c>
      <c r="G307" s="214"/>
      <c r="H307" s="12" t="s">
        <v>1615</v>
      </c>
      <c r="I307" s="12" t="s">
        <v>1616</v>
      </c>
      <c r="J307" s="12"/>
      <c r="K307" s="242" t="s">
        <v>1633</v>
      </c>
      <c r="L307" s="12"/>
      <c r="M307" s="32"/>
      <c r="N307" s="139"/>
      <c r="O307" s="122"/>
      <c r="P307" s="73"/>
      <c r="Q307" s="75"/>
      <c r="R307" s="75"/>
      <c r="S307" s="127"/>
      <c r="T307" s="45"/>
      <c r="U307" s="127"/>
      <c r="V307" s="77"/>
      <c r="W307" s="81"/>
      <c r="X307" s="73"/>
      <c r="Y307" s="81"/>
      <c r="Z307" s="75"/>
      <c r="AA307" s="82"/>
      <c r="AB307" s="45"/>
      <c r="AC307" s="82"/>
      <c r="AD307" s="77"/>
      <c r="AE307" s="126"/>
      <c r="AF307" s="73"/>
      <c r="AG307" s="126"/>
      <c r="AH307" s="78"/>
      <c r="AI307" s="76"/>
      <c r="AJ307" s="45">
        <f t="shared" si="161"/>
        <v>0</v>
      </c>
      <c r="AK307" s="234"/>
      <c r="AL307" s="76">
        <f t="shared" si="162"/>
        <v>0</v>
      </c>
      <c r="AM307" s="72"/>
      <c r="AN307" s="72">
        <f t="shared" si="163"/>
        <v>0</v>
      </c>
      <c r="AO307" s="79"/>
      <c r="AP307" s="72">
        <f t="shared" si="164"/>
        <v>0</v>
      </c>
      <c r="AQ307" s="76"/>
      <c r="AR307" s="76">
        <f t="shared" si="165"/>
        <v>0</v>
      </c>
      <c r="AS307" s="82"/>
      <c r="AT307" s="76">
        <f t="shared" si="166"/>
        <v>0</v>
      </c>
      <c r="AU307" s="72"/>
      <c r="AV307" s="72">
        <f t="shared" si="167"/>
        <v>0</v>
      </c>
      <c r="AW307" s="95"/>
      <c r="AX307" s="72">
        <f t="shared" si="168"/>
        <v>0</v>
      </c>
      <c r="AY307" s="76"/>
      <c r="AZ307" s="76">
        <f t="shared" si="169"/>
        <v>0</v>
      </c>
      <c r="BA307" s="125"/>
      <c r="BB307" s="76">
        <f t="shared" si="170"/>
        <v>0</v>
      </c>
      <c r="BC307" s="72"/>
      <c r="BD307" s="72">
        <f t="shared" si="171"/>
        <v>0</v>
      </c>
      <c r="BE307" s="129"/>
      <c r="BF307" s="72">
        <f t="shared" si="172"/>
        <v>0</v>
      </c>
      <c r="BG307" s="76"/>
      <c r="BH307" s="76">
        <f t="shared" si="173"/>
        <v>0</v>
      </c>
      <c r="BI307" s="94"/>
      <c r="BJ307" s="76">
        <f t="shared" si="174"/>
        <v>0</v>
      </c>
      <c r="BK307" s="123"/>
      <c r="BL307" s="45">
        <f t="shared" si="175"/>
        <v>0</v>
      </c>
      <c r="BM307" s="94"/>
      <c r="BN307" s="77">
        <f t="shared" si="176"/>
        <v>0</v>
      </c>
      <c r="BO307" s="83">
        <f t="shared" si="177"/>
        <v>0</v>
      </c>
      <c r="BP307" s="12" t="s">
        <v>483</v>
      </c>
      <c r="BQ307" s="120" t="s">
        <v>1970</v>
      </c>
      <c r="BR307" s="31"/>
    </row>
    <row r="308" spans="1:70" s="30" customFormat="1" ht="25.5">
      <c r="A308" s="33">
        <f>SUBTOTAL(3,C$5:$C308)</f>
        <v>304</v>
      </c>
      <c r="B308" s="178"/>
      <c r="C308" s="52" t="s">
        <v>1635</v>
      </c>
      <c r="D308" s="114" t="s">
        <v>12</v>
      </c>
      <c r="E308" s="213" t="s">
        <v>1636</v>
      </c>
      <c r="F308" s="12" t="s">
        <v>1637</v>
      </c>
      <c r="G308" s="214"/>
      <c r="H308" s="12" t="s">
        <v>902</v>
      </c>
      <c r="I308" s="12" t="s">
        <v>1616</v>
      </c>
      <c r="J308" s="220"/>
      <c r="K308" s="242">
        <v>800</v>
      </c>
      <c r="L308" s="12"/>
      <c r="M308" s="57" t="s">
        <v>2486</v>
      </c>
      <c r="N308" s="139"/>
      <c r="O308" s="122"/>
      <c r="P308" s="73"/>
      <c r="Q308" s="75"/>
      <c r="R308" s="75"/>
      <c r="S308" s="45"/>
      <c r="T308" s="45"/>
      <c r="U308" s="127"/>
      <c r="V308" s="77"/>
      <c r="W308" s="72"/>
      <c r="X308" s="73"/>
      <c r="Y308" s="81"/>
      <c r="Z308" s="75"/>
      <c r="AA308" s="82"/>
      <c r="AB308" s="45"/>
      <c r="AC308" s="82"/>
      <c r="AD308" s="77"/>
      <c r="AE308" s="126"/>
      <c r="AF308" s="73"/>
      <c r="AG308" s="126"/>
      <c r="AH308" s="78"/>
      <c r="AI308" s="76"/>
      <c r="AJ308" s="45">
        <f t="shared" si="161"/>
        <v>0</v>
      </c>
      <c r="AK308" s="234"/>
      <c r="AL308" s="76">
        <f t="shared" si="162"/>
        <v>0</v>
      </c>
      <c r="AM308" s="72"/>
      <c r="AN308" s="72">
        <f t="shared" si="163"/>
        <v>0</v>
      </c>
      <c r="AO308" s="79"/>
      <c r="AP308" s="72">
        <f t="shared" si="164"/>
        <v>0</v>
      </c>
      <c r="AQ308" s="76"/>
      <c r="AR308" s="76">
        <f t="shared" si="165"/>
        <v>0</v>
      </c>
      <c r="AS308" s="82"/>
      <c r="AT308" s="76">
        <f t="shared" si="166"/>
        <v>0</v>
      </c>
      <c r="AU308" s="72"/>
      <c r="AV308" s="72">
        <f t="shared" si="167"/>
        <v>0</v>
      </c>
      <c r="AW308" s="95"/>
      <c r="AX308" s="72">
        <f t="shared" si="168"/>
        <v>0</v>
      </c>
      <c r="AY308" s="76" t="s">
        <v>65</v>
      </c>
      <c r="AZ308" s="76">
        <f t="shared" si="169"/>
        <v>0</v>
      </c>
      <c r="BA308" s="125"/>
      <c r="BB308" s="76">
        <v>0</v>
      </c>
      <c r="BC308" s="72">
        <v>800000</v>
      </c>
      <c r="BD308" s="72">
        <f t="shared" si="171"/>
        <v>800000</v>
      </c>
      <c r="BE308" s="129">
        <v>42003</v>
      </c>
      <c r="BF308" s="72">
        <f t="shared" si="172"/>
        <v>0</v>
      </c>
      <c r="BG308" s="76">
        <v>800000</v>
      </c>
      <c r="BH308" s="76">
        <f t="shared" si="173"/>
        <v>800000</v>
      </c>
      <c r="BI308" s="94">
        <v>42003</v>
      </c>
      <c r="BJ308" s="76">
        <f t="shared" si="174"/>
        <v>0</v>
      </c>
      <c r="BK308" s="123">
        <v>800000</v>
      </c>
      <c r="BL308" s="45">
        <f t="shared" si="175"/>
        <v>800000</v>
      </c>
      <c r="BM308" s="94">
        <v>42012</v>
      </c>
      <c r="BN308" s="77">
        <f t="shared" si="176"/>
        <v>0</v>
      </c>
      <c r="BO308" s="83">
        <f t="shared" si="177"/>
        <v>0</v>
      </c>
      <c r="BP308" s="120" t="s">
        <v>582</v>
      </c>
      <c r="BQ308" s="120" t="s">
        <v>1969</v>
      </c>
      <c r="BR308" s="31"/>
    </row>
    <row r="309" spans="1:70" s="30" customFormat="1" ht="51">
      <c r="A309" s="33">
        <f>SUBTOTAL(3,C$5:$C309)</f>
        <v>305</v>
      </c>
      <c r="B309" s="178"/>
      <c r="C309" s="52" t="s">
        <v>1638</v>
      </c>
      <c r="D309" s="212" t="s">
        <v>11</v>
      </c>
      <c r="E309" s="213" t="s">
        <v>1639</v>
      </c>
      <c r="F309" s="12" t="s">
        <v>1640</v>
      </c>
      <c r="G309" s="214"/>
      <c r="H309" s="12" t="s">
        <v>1641</v>
      </c>
      <c r="I309" s="12" t="s">
        <v>1642</v>
      </c>
      <c r="J309" s="220"/>
      <c r="K309" s="242" t="s">
        <v>1643</v>
      </c>
      <c r="L309" s="12"/>
      <c r="M309" s="32"/>
      <c r="N309" s="139"/>
      <c r="O309" s="122"/>
      <c r="P309" s="73"/>
      <c r="Q309" s="75"/>
      <c r="R309" s="75"/>
      <c r="S309" s="127"/>
      <c r="T309" s="45"/>
      <c r="U309" s="127"/>
      <c r="V309" s="77"/>
      <c r="W309" s="81"/>
      <c r="X309" s="73"/>
      <c r="Y309" s="81"/>
      <c r="Z309" s="75"/>
      <c r="AA309" s="82"/>
      <c r="AB309" s="45"/>
      <c r="AC309" s="82"/>
      <c r="AD309" s="77"/>
      <c r="AE309" s="126"/>
      <c r="AF309" s="73"/>
      <c r="AG309" s="126"/>
      <c r="AH309" s="78"/>
      <c r="AI309" s="76"/>
      <c r="AJ309" s="45">
        <f t="shared" si="161"/>
        <v>0</v>
      </c>
      <c r="AK309" s="234"/>
      <c r="AL309" s="76">
        <f t="shared" si="162"/>
        <v>0</v>
      </c>
      <c r="AM309" s="72"/>
      <c r="AN309" s="72">
        <f t="shared" si="163"/>
        <v>0</v>
      </c>
      <c r="AO309" s="79"/>
      <c r="AP309" s="72">
        <f t="shared" si="164"/>
        <v>0</v>
      </c>
      <c r="AQ309" s="76"/>
      <c r="AR309" s="76">
        <f t="shared" si="165"/>
        <v>0</v>
      </c>
      <c r="AS309" s="82"/>
      <c r="AT309" s="76">
        <f t="shared" si="166"/>
        <v>0</v>
      </c>
      <c r="AU309" s="72"/>
      <c r="AV309" s="72">
        <f t="shared" si="167"/>
        <v>0</v>
      </c>
      <c r="AW309" s="95"/>
      <c r="AX309" s="72">
        <f t="shared" si="168"/>
        <v>0</v>
      </c>
      <c r="AY309" s="76">
        <v>300000</v>
      </c>
      <c r="AZ309" s="76">
        <f t="shared" si="169"/>
        <v>300000</v>
      </c>
      <c r="BA309" s="125">
        <v>42019</v>
      </c>
      <c r="BB309" s="76">
        <f t="shared" si="170"/>
        <v>0</v>
      </c>
      <c r="BC309" s="72">
        <v>300000</v>
      </c>
      <c r="BD309" s="72">
        <f t="shared" si="171"/>
        <v>300000</v>
      </c>
      <c r="BE309" s="129">
        <v>42019</v>
      </c>
      <c r="BF309" s="72">
        <f t="shared" si="172"/>
        <v>0</v>
      </c>
      <c r="BG309" s="76">
        <v>700000</v>
      </c>
      <c r="BH309" s="76">
        <f t="shared" si="173"/>
        <v>700000</v>
      </c>
      <c r="BI309" s="94">
        <v>42019</v>
      </c>
      <c r="BJ309" s="76">
        <f t="shared" si="174"/>
        <v>0</v>
      </c>
      <c r="BK309" s="123">
        <v>430000</v>
      </c>
      <c r="BL309" s="45">
        <f t="shared" si="175"/>
        <v>430000</v>
      </c>
      <c r="BM309" s="94">
        <v>42019</v>
      </c>
      <c r="BN309" s="77">
        <f t="shared" si="176"/>
        <v>0</v>
      </c>
      <c r="BO309" s="83">
        <f t="shared" si="177"/>
        <v>0</v>
      </c>
      <c r="BP309" s="120" t="s">
        <v>519</v>
      </c>
      <c r="BQ309" s="120" t="s">
        <v>1966</v>
      </c>
      <c r="BR309" s="380"/>
    </row>
    <row r="310" spans="1:70" s="30" customFormat="1" ht="25.5">
      <c r="A310" s="484">
        <f>SUBTOTAL(3,C$5:$C310)</f>
        <v>306</v>
      </c>
      <c r="B310" s="467" t="s">
        <v>2224</v>
      </c>
      <c r="C310" s="482" t="s">
        <v>1644</v>
      </c>
      <c r="D310" s="466" t="s">
        <v>293</v>
      </c>
      <c r="E310" s="486" t="s">
        <v>1645</v>
      </c>
      <c r="F310" s="471" t="s">
        <v>1646</v>
      </c>
      <c r="G310" s="487"/>
      <c r="H310" s="471" t="s">
        <v>1647</v>
      </c>
      <c r="I310" s="471" t="s">
        <v>1648</v>
      </c>
      <c r="J310" s="485"/>
      <c r="K310" s="488"/>
      <c r="L310" s="489"/>
      <c r="M310" s="490"/>
      <c r="N310" s="469"/>
      <c r="O310" s="491"/>
      <c r="P310" s="475"/>
      <c r="Q310" s="477"/>
      <c r="R310" s="477"/>
      <c r="S310" s="483"/>
      <c r="T310" s="475"/>
      <c r="U310" s="483"/>
      <c r="V310" s="477"/>
      <c r="W310" s="469"/>
      <c r="X310" s="475"/>
      <c r="Y310" s="469"/>
      <c r="Z310" s="477"/>
      <c r="AA310" s="469"/>
      <c r="AB310" s="475"/>
      <c r="AC310" s="469"/>
      <c r="AD310" s="477"/>
      <c r="AE310" s="483"/>
      <c r="AF310" s="475"/>
      <c r="AG310" s="483"/>
      <c r="AH310" s="479"/>
      <c r="AI310" s="474"/>
      <c r="AJ310" s="45">
        <f t="shared" si="161"/>
        <v>0</v>
      </c>
      <c r="AK310" s="478"/>
      <c r="AL310" s="474">
        <f t="shared" ref="AL310:AL321" si="178">AI310-AJ310</f>
        <v>0</v>
      </c>
      <c r="AM310" s="474"/>
      <c r="AN310" s="474">
        <f t="shared" ref="AN310:AN320" si="179">IF(AO310="",0,AM310)</f>
        <v>0</v>
      </c>
      <c r="AO310" s="480"/>
      <c r="AP310" s="474">
        <f t="shared" ref="AP310:AP320" si="180">AM310-AN310</f>
        <v>0</v>
      </c>
      <c r="AQ310" s="474"/>
      <c r="AR310" s="474">
        <f t="shared" ref="AR310:AR373" si="181">IF(AS310="",0,AQ310)</f>
        <v>0</v>
      </c>
      <c r="AS310" s="469"/>
      <c r="AT310" s="474">
        <f t="shared" ref="AT310:AT319" si="182">AQ310-AR310</f>
        <v>0</v>
      </c>
      <c r="AU310" s="474"/>
      <c r="AV310" s="474">
        <f t="shared" ref="AV310:AV321" si="183">IF(AW310="",0,AU310)</f>
        <v>0</v>
      </c>
      <c r="AW310" s="492"/>
      <c r="AX310" s="474">
        <f t="shared" ref="AX310:AX319" si="184">+AU310-AV310</f>
        <v>0</v>
      </c>
      <c r="AY310" s="474"/>
      <c r="AZ310" s="474">
        <f t="shared" ref="AZ310:AZ319" si="185">IF(BA310="",0,AY310)</f>
        <v>0</v>
      </c>
      <c r="BA310" s="492"/>
      <c r="BB310" s="474">
        <f t="shared" ref="BB310:BB319" si="186">+AY310-AZ310</f>
        <v>0</v>
      </c>
      <c r="BC310" s="474"/>
      <c r="BD310" s="474">
        <f t="shared" ref="BD310:BD321" si="187">IF(BE310="",0,BC310)</f>
        <v>0</v>
      </c>
      <c r="BE310" s="481"/>
      <c r="BF310" s="474">
        <f>+BC310-BD310</f>
        <v>0</v>
      </c>
      <c r="BG310" s="474"/>
      <c r="BH310" s="474">
        <f t="shared" ref="BH310:BH321" si="188">IF(BI310="",0,BG310)</f>
        <v>0</v>
      </c>
      <c r="BI310" s="480"/>
      <c r="BJ310" s="474">
        <f t="shared" ref="BJ310:BJ321" si="189">+BG310-BH310</f>
        <v>0</v>
      </c>
      <c r="BK310" s="491"/>
      <c r="BL310" s="475">
        <f t="shared" si="141"/>
        <v>0</v>
      </c>
      <c r="BM310" s="480"/>
      <c r="BN310" s="477">
        <f t="shared" si="142"/>
        <v>0</v>
      </c>
      <c r="BO310" s="477">
        <f t="shared" ref="BO310:BO321" si="190">+N310+R310+V310+Z310+AD310+AH310+AL310+AP310+AT310+AX310+BB310+BF310+BJ310+BN310</f>
        <v>0</v>
      </c>
      <c r="BP310" s="482" t="s">
        <v>716</v>
      </c>
      <c r="BQ310" s="482" t="s">
        <v>1969</v>
      </c>
      <c r="BR310" s="493"/>
    </row>
    <row r="311" spans="1:70" s="30" customFormat="1" ht="89.25">
      <c r="A311" s="33">
        <f>SUBTOTAL(3,C$5:$C311)</f>
        <v>307</v>
      </c>
      <c r="B311" s="179"/>
      <c r="C311" s="12" t="s">
        <v>1673</v>
      </c>
      <c r="D311" s="36" t="s">
        <v>293</v>
      </c>
      <c r="E311" s="213" t="s">
        <v>1743</v>
      </c>
      <c r="F311" s="12" t="s">
        <v>1690</v>
      </c>
      <c r="G311" s="12"/>
      <c r="H311" s="12" t="s">
        <v>1691</v>
      </c>
      <c r="I311" s="12"/>
      <c r="J311" s="358" t="s">
        <v>1649</v>
      </c>
      <c r="K311" s="290" t="s">
        <v>1776</v>
      </c>
      <c r="L311" s="356">
        <v>41944</v>
      </c>
      <c r="M311" s="31"/>
      <c r="N311" s="144"/>
      <c r="O311" s="122"/>
      <c r="P311" s="73"/>
      <c r="Q311" s="75"/>
      <c r="R311" s="75"/>
      <c r="S311" s="127"/>
      <c r="T311" s="45"/>
      <c r="U311" s="127"/>
      <c r="V311" s="77"/>
      <c r="W311" s="126"/>
      <c r="X311" s="73"/>
      <c r="Y311" s="126"/>
      <c r="Z311" s="75"/>
      <c r="AA311" s="127"/>
      <c r="AB311" s="45"/>
      <c r="AC311" s="127"/>
      <c r="AD311" s="77"/>
      <c r="AE311" s="126"/>
      <c r="AF311" s="73"/>
      <c r="AG311" s="126"/>
      <c r="AH311" s="78"/>
      <c r="AI311" s="45"/>
      <c r="AJ311" s="45">
        <f t="shared" si="161"/>
        <v>0</v>
      </c>
      <c r="AK311" s="234"/>
      <c r="AL311" s="45">
        <f t="shared" si="178"/>
        <v>0</v>
      </c>
      <c r="AM311" s="73"/>
      <c r="AN311" s="73">
        <f t="shared" si="179"/>
        <v>0</v>
      </c>
      <c r="AO311" s="124"/>
      <c r="AP311" s="73">
        <f t="shared" si="180"/>
        <v>0</v>
      </c>
      <c r="AQ311" s="45"/>
      <c r="AR311" s="45">
        <f t="shared" si="181"/>
        <v>0</v>
      </c>
      <c r="AS311" s="127"/>
      <c r="AT311" s="45">
        <f t="shared" si="182"/>
        <v>0</v>
      </c>
      <c r="AU311" s="73"/>
      <c r="AV311" s="73">
        <f t="shared" si="183"/>
        <v>0</v>
      </c>
      <c r="AW311" s="95"/>
      <c r="AX311" s="73">
        <f t="shared" si="184"/>
        <v>0</v>
      </c>
      <c r="AY311" s="45"/>
      <c r="AZ311" s="45">
        <f t="shared" si="185"/>
        <v>0</v>
      </c>
      <c r="BA311" s="125"/>
      <c r="BB311" s="45">
        <f t="shared" si="186"/>
        <v>0</v>
      </c>
      <c r="BC311" s="73" t="s">
        <v>65</v>
      </c>
      <c r="BD311" s="73">
        <f t="shared" si="187"/>
        <v>0</v>
      </c>
      <c r="BE311" s="95"/>
      <c r="BF311" s="73">
        <v>0</v>
      </c>
      <c r="BG311" s="45">
        <v>300000</v>
      </c>
      <c r="BH311" s="45">
        <f t="shared" si="188"/>
        <v>300000</v>
      </c>
      <c r="BI311" s="94">
        <v>42083</v>
      </c>
      <c r="BJ311" s="45">
        <f t="shared" si="189"/>
        <v>0</v>
      </c>
      <c r="BK311" s="123">
        <v>300000</v>
      </c>
      <c r="BL311" s="45">
        <f t="shared" si="141"/>
        <v>300000</v>
      </c>
      <c r="BM311" s="94">
        <v>42083</v>
      </c>
      <c r="BN311" s="77">
        <f t="shared" si="142"/>
        <v>0</v>
      </c>
      <c r="BO311" s="83">
        <f t="shared" si="190"/>
        <v>0</v>
      </c>
      <c r="BP311" s="120" t="s">
        <v>526</v>
      </c>
      <c r="BQ311" s="120" t="s">
        <v>1969</v>
      </c>
      <c r="BR311" s="31"/>
    </row>
    <row r="312" spans="1:70" s="30" customFormat="1" ht="25.5">
      <c r="A312" s="33">
        <f>SUBTOTAL(3,C$5:$C312)</f>
        <v>308</v>
      </c>
      <c r="B312" s="178"/>
      <c r="C312" s="12" t="s">
        <v>1674</v>
      </c>
      <c r="D312" s="1" t="s">
        <v>891</v>
      </c>
      <c r="E312" s="213" t="s">
        <v>1744</v>
      </c>
      <c r="F312" s="12" t="s">
        <v>1692</v>
      </c>
      <c r="G312" s="12"/>
      <c r="H312" s="12" t="s">
        <v>1693</v>
      </c>
      <c r="I312" s="12" t="s">
        <v>1694</v>
      </c>
      <c r="J312" s="12"/>
      <c r="K312" s="242">
        <v>400</v>
      </c>
      <c r="L312" s="356">
        <v>41944</v>
      </c>
      <c r="M312" s="32" t="s">
        <v>2486</v>
      </c>
      <c r="N312" s="139"/>
      <c r="O312" s="122"/>
      <c r="P312" s="73"/>
      <c r="Q312" s="75"/>
      <c r="R312" s="75"/>
      <c r="S312" s="45"/>
      <c r="T312" s="45"/>
      <c r="U312" s="127"/>
      <c r="V312" s="77"/>
      <c r="W312" s="72"/>
      <c r="X312" s="73"/>
      <c r="Y312" s="81"/>
      <c r="Z312" s="75"/>
      <c r="AA312" s="82"/>
      <c r="AB312" s="45"/>
      <c r="AC312" s="82"/>
      <c r="AD312" s="77"/>
      <c r="AE312" s="126"/>
      <c r="AF312" s="73"/>
      <c r="AG312" s="126"/>
      <c r="AH312" s="78"/>
      <c r="AI312" s="76"/>
      <c r="AJ312" s="45">
        <f t="shared" si="161"/>
        <v>0</v>
      </c>
      <c r="AK312" s="234"/>
      <c r="AL312" s="76">
        <f t="shared" si="178"/>
        <v>0</v>
      </c>
      <c r="AM312" s="72"/>
      <c r="AN312" s="72">
        <f t="shared" si="179"/>
        <v>0</v>
      </c>
      <c r="AO312" s="79"/>
      <c r="AP312" s="72">
        <f t="shared" si="180"/>
        <v>0</v>
      </c>
      <c r="AQ312" s="76"/>
      <c r="AR312" s="76">
        <f t="shared" si="181"/>
        <v>0</v>
      </c>
      <c r="AS312" s="82"/>
      <c r="AT312" s="76">
        <f t="shared" si="182"/>
        <v>0</v>
      </c>
      <c r="AU312" s="72"/>
      <c r="AV312" s="72">
        <f t="shared" si="183"/>
        <v>0</v>
      </c>
      <c r="AW312" s="95"/>
      <c r="AX312" s="72">
        <f t="shared" si="184"/>
        <v>0</v>
      </c>
      <c r="AY312" s="76"/>
      <c r="AZ312" s="76">
        <f t="shared" si="185"/>
        <v>0</v>
      </c>
      <c r="BA312" s="125"/>
      <c r="BB312" s="76">
        <f t="shared" si="186"/>
        <v>0</v>
      </c>
      <c r="BC312" s="72"/>
      <c r="BD312" s="72">
        <f t="shared" si="187"/>
        <v>0</v>
      </c>
      <c r="BE312" s="129"/>
      <c r="BF312" s="72">
        <f>+BC312-BD312</f>
        <v>0</v>
      </c>
      <c r="BG312" s="76">
        <v>400000</v>
      </c>
      <c r="BH312" s="76">
        <f t="shared" si="188"/>
        <v>400000</v>
      </c>
      <c r="BI312" s="94">
        <v>42002</v>
      </c>
      <c r="BJ312" s="76">
        <f t="shared" si="189"/>
        <v>0</v>
      </c>
      <c r="BK312" s="45" t="s">
        <v>695</v>
      </c>
      <c r="BL312" s="45">
        <f t="shared" si="141"/>
        <v>0</v>
      </c>
      <c r="BM312" s="94"/>
      <c r="BN312" s="77">
        <v>0</v>
      </c>
      <c r="BO312" s="83">
        <f t="shared" si="190"/>
        <v>0</v>
      </c>
      <c r="BP312" s="120" t="s">
        <v>1663</v>
      </c>
      <c r="BQ312" s="120" t="s">
        <v>1966</v>
      </c>
      <c r="BR312" s="31"/>
    </row>
    <row r="313" spans="1:70" s="30" customFormat="1" ht="25.5">
      <c r="A313" s="33">
        <f>SUBTOTAL(3,C$5:$C313)</f>
        <v>309</v>
      </c>
      <c r="B313" s="178"/>
      <c r="C313" s="12" t="s">
        <v>2220</v>
      </c>
      <c r="D313" s="1"/>
      <c r="E313" s="437" t="s">
        <v>2221</v>
      </c>
      <c r="F313" s="12"/>
      <c r="G313" s="12"/>
      <c r="H313" s="12"/>
      <c r="I313" s="12"/>
      <c r="J313" s="12"/>
      <c r="K313" s="242"/>
      <c r="L313" s="462" t="s">
        <v>2222</v>
      </c>
      <c r="M313" s="32" t="s">
        <v>2637</v>
      </c>
      <c r="N313" s="139"/>
      <c r="O313" s="122"/>
      <c r="P313" s="73"/>
      <c r="Q313" s="75"/>
      <c r="R313" s="75"/>
      <c r="S313" s="127"/>
      <c r="T313" s="45"/>
      <c r="U313" s="127"/>
      <c r="V313" s="77"/>
      <c r="W313" s="81"/>
      <c r="X313" s="73"/>
      <c r="Y313" s="81"/>
      <c r="Z313" s="75"/>
      <c r="AA313" s="82"/>
      <c r="AB313" s="45"/>
      <c r="AC313" s="82"/>
      <c r="AD313" s="77"/>
      <c r="AE313" s="126"/>
      <c r="AF313" s="73"/>
      <c r="AG313" s="126"/>
      <c r="AH313" s="78"/>
      <c r="AI313" s="76">
        <v>500000</v>
      </c>
      <c r="AJ313" s="45">
        <f t="shared" si="161"/>
        <v>500000</v>
      </c>
      <c r="AK313" s="234">
        <v>42097</v>
      </c>
      <c r="AL313" s="76">
        <f t="shared" si="178"/>
        <v>0</v>
      </c>
      <c r="AM313" s="72">
        <v>500000</v>
      </c>
      <c r="AN313" s="72">
        <f t="shared" si="179"/>
        <v>500000</v>
      </c>
      <c r="AO313" s="79">
        <v>42097</v>
      </c>
      <c r="AP313" s="72">
        <f t="shared" si="180"/>
        <v>0</v>
      </c>
      <c r="AQ313" s="76">
        <v>500000</v>
      </c>
      <c r="AR313" s="76">
        <f t="shared" si="181"/>
        <v>500000</v>
      </c>
      <c r="AS313" s="80">
        <v>42097</v>
      </c>
      <c r="AT313" s="76">
        <f t="shared" si="182"/>
        <v>0</v>
      </c>
      <c r="AU313" s="72">
        <v>500000</v>
      </c>
      <c r="AV313" s="72">
        <f t="shared" si="183"/>
        <v>500000</v>
      </c>
      <c r="AW313" s="95">
        <v>42097</v>
      </c>
      <c r="AX313" s="72">
        <f t="shared" si="184"/>
        <v>0</v>
      </c>
      <c r="AY313" s="76">
        <v>500000</v>
      </c>
      <c r="AZ313" s="76">
        <f t="shared" si="185"/>
        <v>500000</v>
      </c>
      <c r="BA313" s="125">
        <v>42097</v>
      </c>
      <c r="BB313" s="76">
        <f t="shared" si="186"/>
        <v>0</v>
      </c>
      <c r="BC313" s="72">
        <v>500000</v>
      </c>
      <c r="BD313" s="72">
        <f t="shared" si="187"/>
        <v>500000</v>
      </c>
      <c r="BE313" s="129">
        <v>42097</v>
      </c>
      <c r="BF313" s="72">
        <f>+BC313-BD313</f>
        <v>0</v>
      </c>
      <c r="BG313" s="76">
        <v>500000</v>
      </c>
      <c r="BH313" s="76">
        <f t="shared" si="188"/>
        <v>500000</v>
      </c>
      <c r="BI313" s="94">
        <v>42097</v>
      </c>
      <c r="BJ313" s="76">
        <f t="shared" si="189"/>
        <v>0</v>
      </c>
      <c r="BK313" s="45">
        <v>500000</v>
      </c>
      <c r="BL313" s="45">
        <f t="shared" si="141"/>
        <v>500000</v>
      </c>
      <c r="BM313" s="94">
        <v>42097</v>
      </c>
      <c r="BN313" s="77">
        <f t="shared" si="142"/>
        <v>0</v>
      </c>
      <c r="BO313" s="83">
        <f t="shared" si="190"/>
        <v>0</v>
      </c>
      <c r="BP313" s="120" t="s">
        <v>716</v>
      </c>
      <c r="BQ313" s="120"/>
      <c r="BR313" s="31"/>
    </row>
    <row r="314" spans="1:70" s="30" customFormat="1" ht="51">
      <c r="A314" s="33">
        <f>SUBTOTAL(3,C$5:$C314)</f>
        <v>310</v>
      </c>
      <c r="B314" s="178"/>
      <c r="C314" s="12" t="s">
        <v>1675</v>
      </c>
      <c r="D314" s="35" t="s">
        <v>10</v>
      </c>
      <c r="E314" s="213" t="s">
        <v>1745</v>
      </c>
      <c r="F314" s="12" t="s">
        <v>1695</v>
      </c>
      <c r="G314" s="12"/>
      <c r="H314" s="12" t="s">
        <v>1696</v>
      </c>
      <c r="I314" s="12" t="s">
        <v>1697</v>
      </c>
      <c r="J314" s="12"/>
      <c r="K314" s="242" t="s">
        <v>1759</v>
      </c>
      <c r="L314" s="356" t="s">
        <v>1767</v>
      </c>
      <c r="M314" s="32"/>
      <c r="N314" s="139"/>
      <c r="O314" s="122"/>
      <c r="P314" s="73"/>
      <c r="Q314" s="75"/>
      <c r="R314" s="75"/>
      <c r="S314" s="127"/>
      <c r="T314" s="45"/>
      <c r="U314" s="127"/>
      <c r="V314" s="77"/>
      <c r="W314" s="81"/>
      <c r="X314" s="73"/>
      <c r="Y314" s="81"/>
      <c r="Z314" s="75"/>
      <c r="AA314" s="82"/>
      <c r="AB314" s="45"/>
      <c r="AC314" s="82"/>
      <c r="AD314" s="77"/>
      <c r="AE314" s="126"/>
      <c r="AF314" s="73"/>
      <c r="AG314" s="126"/>
      <c r="AH314" s="78"/>
      <c r="AI314" s="76"/>
      <c r="AJ314" s="45">
        <f t="shared" si="161"/>
        <v>0</v>
      </c>
      <c r="AK314" s="234"/>
      <c r="AL314" s="76">
        <f t="shared" si="178"/>
        <v>0</v>
      </c>
      <c r="AM314" s="72"/>
      <c r="AN314" s="72">
        <f t="shared" si="179"/>
        <v>0</v>
      </c>
      <c r="AO314" s="79"/>
      <c r="AP314" s="72">
        <f t="shared" si="180"/>
        <v>0</v>
      </c>
      <c r="AQ314" s="76"/>
      <c r="AR314" s="76">
        <f t="shared" si="181"/>
        <v>0</v>
      </c>
      <c r="AS314" s="82"/>
      <c r="AT314" s="76">
        <f t="shared" si="182"/>
        <v>0</v>
      </c>
      <c r="AU314" s="72"/>
      <c r="AV314" s="72">
        <f t="shared" si="183"/>
        <v>0</v>
      </c>
      <c r="AW314" s="95"/>
      <c r="AX314" s="72">
        <f t="shared" si="184"/>
        <v>0</v>
      </c>
      <c r="AY314" s="76"/>
      <c r="AZ314" s="76">
        <f t="shared" si="185"/>
        <v>0</v>
      </c>
      <c r="BA314" s="125"/>
      <c r="BB314" s="76">
        <f t="shared" si="186"/>
        <v>0</v>
      </c>
      <c r="BC314" s="72" t="s">
        <v>65</v>
      </c>
      <c r="BD314" s="72">
        <f t="shared" si="187"/>
        <v>0</v>
      </c>
      <c r="BE314" s="129"/>
      <c r="BF314" s="72">
        <v>0</v>
      </c>
      <c r="BG314" s="76">
        <v>500000</v>
      </c>
      <c r="BH314" s="76">
        <f t="shared" si="188"/>
        <v>500000</v>
      </c>
      <c r="BI314" s="94">
        <v>42041</v>
      </c>
      <c r="BJ314" s="76">
        <f t="shared" si="189"/>
        <v>0</v>
      </c>
      <c r="BK314" s="123">
        <v>500000</v>
      </c>
      <c r="BL314" s="45">
        <f t="shared" si="141"/>
        <v>500000</v>
      </c>
      <c r="BM314" s="94">
        <v>42041</v>
      </c>
      <c r="BN314" s="77">
        <f t="shared" si="142"/>
        <v>0</v>
      </c>
      <c r="BO314" s="83">
        <f t="shared" si="190"/>
        <v>0</v>
      </c>
      <c r="BP314" s="120" t="s">
        <v>1334</v>
      </c>
      <c r="BQ314" s="120" t="s">
        <v>1972</v>
      </c>
      <c r="BR314" s="31"/>
    </row>
    <row r="315" spans="1:70" s="30" customFormat="1" ht="38.25">
      <c r="A315" s="33">
        <f>SUBTOTAL(3,C$5:$C315)</f>
        <v>311</v>
      </c>
      <c r="B315" s="112" t="s">
        <v>1968</v>
      </c>
      <c r="C315" s="12" t="s">
        <v>1676</v>
      </c>
      <c r="D315" s="34" t="s">
        <v>9</v>
      </c>
      <c r="E315" s="213" t="s">
        <v>1746</v>
      </c>
      <c r="F315" s="12" t="s">
        <v>1698</v>
      </c>
      <c r="G315" s="12"/>
      <c r="H315" s="12" t="s">
        <v>1276</v>
      </c>
      <c r="I315" s="12" t="s">
        <v>1699</v>
      </c>
      <c r="J315" s="355" t="s">
        <v>1700</v>
      </c>
      <c r="K315" s="304" t="s">
        <v>1988</v>
      </c>
      <c r="L315" s="356"/>
      <c r="M315" s="32" t="s">
        <v>1976</v>
      </c>
      <c r="N315" s="139"/>
      <c r="O315" s="122"/>
      <c r="P315" s="73"/>
      <c r="Q315" s="75"/>
      <c r="R315" s="75"/>
      <c r="S315" s="127"/>
      <c r="T315" s="45"/>
      <c r="U315" s="127"/>
      <c r="V315" s="77"/>
      <c r="W315" s="81"/>
      <c r="X315" s="73"/>
      <c r="Y315" s="81"/>
      <c r="Z315" s="75"/>
      <c r="AA315" s="82"/>
      <c r="AB315" s="45"/>
      <c r="AC315" s="82"/>
      <c r="AD315" s="77"/>
      <c r="AE315" s="126"/>
      <c r="AF315" s="73"/>
      <c r="AG315" s="126"/>
      <c r="AH315" s="78"/>
      <c r="AI315" s="76"/>
      <c r="AJ315" s="45">
        <f t="shared" si="161"/>
        <v>0</v>
      </c>
      <c r="AK315" s="234"/>
      <c r="AL315" s="76">
        <f t="shared" si="178"/>
        <v>0</v>
      </c>
      <c r="AM315" s="72"/>
      <c r="AN315" s="72">
        <f t="shared" si="179"/>
        <v>0</v>
      </c>
      <c r="AO315" s="79"/>
      <c r="AP315" s="72">
        <f t="shared" si="180"/>
        <v>0</v>
      </c>
      <c r="AQ315" s="76"/>
      <c r="AR315" s="76">
        <f t="shared" si="181"/>
        <v>0</v>
      </c>
      <c r="AS315" s="82"/>
      <c r="AT315" s="76">
        <f t="shared" si="182"/>
        <v>0</v>
      </c>
      <c r="AU315" s="72"/>
      <c r="AV315" s="72">
        <f t="shared" si="183"/>
        <v>0</v>
      </c>
      <c r="AW315" s="95"/>
      <c r="AX315" s="72">
        <f t="shared" si="184"/>
        <v>0</v>
      </c>
      <c r="AY315" s="76"/>
      <c r="AZ315" s="76">
        <f t="shared" si="185"/>
        <v>0</v>
      </c>
      <c r="BA315" s="125"/>
      <c r="BB315" s="76">
        <f t="shared" si="186"/>
        <v>0</v>
      </c>
      <c r="BC315" s="72"/>
      <c r="BD315" s="72">
        <f t="shared" si="187"/>
        <v>0</v>
      </c>
      <c r="BE315" s="129"/>
      <c r="BF315" s="72">
        <f>+BC315-BD315</f>
        <v>0</v>
      </c>
      <c r="BG315" s="76"/>
      <c r="BH315" s="76">
        <f t="shared" si="188"/>
        <v>0</v>
      </c>
      <c r="BI315" s="94"/>
      <c r="BJ315" s="76">
        <f t="shared" si="189"/>
        <v>0</v>
      </c>
      <c r="BK315" s="123"/>
      <c r="BL315" s="45">
        <f t="shared" si="141"/>
        <v>0</v>
      </c>
      <c r="BM315" s="94"/>
      <c r="BN315" s="77">
        <f t="shared" si="142"/>
        <v>0</v>
      </c>
      <c r="BO315" s="83">
        <f t="shared" si="190"/>
        <v>0</v>
      </c>
      <c r="BP315" s="120" t="s">
        <v>1689</v>
      </c>
      <c r="BQ315" s="120"/>
      <c r="BR315" s="31"/>
    </row>
    <row r="316" spans="1:70" s="30" customFormat="1" ht="38.25">
      <c r="A316" s="33">
        <f>SUBTOTAL(3,C$5:$C316)</f>
        <v>312</v>
      </c>
      <c r="B316" s="178"/>
      <c r="C316" s="12" t="s">
        <v>1677</v>
      </c>
      <c r="D316" s="114" t="s">
        <v>12</v>
      </c>
      <c r="E316" s="213" t="s">
        <v>1747</v>
      </c>
      <c r="F316" s="12" t="s">
        <v>1701</v>
      </c>
      <c r="G316" s="12"/>
      <c r="H316" s="12" t="s">
        <v>1702</v>
      </c>
      <c r="I316" s="12" t="s">
        <v>1703</v>
      </c>
      <c r="J316" s="355" t="s">
        <v>1704</v>
      </c>
      <c r="K316" s="242"/>
      <c r="L316" s="356"/>
      <c r="M316" s="32"/>
      <c r="N316" s="139"/>
      <c r="O316" s="122"/>
      <c r="P316" s="73"/>
      <c r="Q316" s="75"/>
      <c r="R316" s="75"/>
      <c r="S316" s="127"/>
      <c r="T316" s="45"/>
      <c r="U316" s="127"/>
      <c r="V316" s="77"/>
      <c r="W316" s="81"/>
      <c r="X316" s="73"/>
      <c r="Y316" s="81"/>
      <c r="Z316" s="75"/>
      <c r="AA316" s="82"/>
      <c r="AB316" s="45"/>
      <c r="AC316" s="82"/>
      <c r="AD316" s="77"/>
      <c r="AE316" s="126"/>
      <c r="AF316" s="73"/>
      <c r="AG316" s="126"/>
      <c r="AH316" s="78"/>
      <c r="AI316" s="76"/>
      <c r="AJ316" s="45">
        <f t="shared" si="161"/>
        <v>0</v>
      </c>
      <c r="AK316" s="234"/>
      <c r="AL316" s="76">
        <f t="shared" si="178"/>
        <v>0</v>
      </c>
      <c r="AM316" s="72"/>
      <c r="AN316" s="72">
        <f t="shared" si="179"/>
        <v>0</v>
      </c>
      <c r="AO316" s="79"/>
      <c r="AP316" s="72">
        <f t="shared" si="180"/>
        <v>0</v>
      </c>
      <c r="AQ316" s="76"/>
      <c r="AR316" s="76">
        <f t="shared" si="181"/>
        <v>0</v>
      </c>
      <c r="AS316" s="82"/>
      <c r="AT316" s="76">
        <f t="shared" si="182"/>
        <v>0</v>
      </c>
      <c r="AU316" s="72"/>
      <c r="AV316" s="72">
        <f t="shared" si="183"/>
        <v>0</v>
      </c>
      <c r="AW316" s="95"/>
      <c r="AX316" s="72">
        <f t="shared" si="184"/>
        <v>0</v>
      </c>
      <c r="AY316" s="76"/>
      <c r="AZ316" s="76">
        <f t="shared" si="185"/>
        <v>0</v>
      </c>
      <c r="BA316" s="125"/>
      <c r="BB316" s="76">
        <f t="shared" si="186"/>
        <v>0</v>
      </c>
      <c r="BC316" s="72">
        <v>300000</v>
      </c>
      <c r="BD316" s="72">
        <f t="shared" si="187"/>
        <v>300000</v>
      </c>
      <c r="BE316" s="129">
        <v>41996</v>
      </c>
      <c r="BF316" s="72">
        <f>+BC316-BD316</f>
        <v>0</v>
      </c>
      <c r="BG316" s="76">
        <v>800000</v>
      </c>
      <c r="BH316" s="76">
        <f t="shared" si="188"/>
        <v>800000</v>
      </c>
      <c r="BI316" s="94">
        <v>42030</v>
      </c>
      <c r="BJ316" s="76">
        <f t="shared" si="189"/>
        <v>0</v>
      </c>
      <c r="BK316" s="123">
        <v>800000</v>
      </c>
      <c r="BL316" s="45">
        <f t="shared" si="141"/>
        <v>0</v>
      </c>
      <c r="BM316" s="94"/>
      <c r="BN316" s="77">
        <f t="shared" si="142"/>
        <v>800000</v>
      </c>
      <c r="BO316" s="83">
        <f t="shared" si="190"/>
        <v>800000</v>
      </c>
      <c r="BP316" s="120" t="s">
        <v>716</v>
      </c>
      <c r="BQ316" s="120" t="s">
        <v>1969</v>
      </c>
      <c r="BR316" s="31"/>
    </row>
    <row r="317" spans="1:70" s="30" customFormat="1" ht="38.25">
      <c r="A317" s="33">
        <f>SUBTOTAL(3,C$5:$C317)</f>
        <v>313</v>
      </c>
      <c r="B317" s="178"/>
      <c r="C317" s="12" t="s">
        <v>1678</v>
      </c>
      <c r="D317" s="35" t="s">
        <v>1758</v>
      </c>
      <c r="E317" s="213" t="s">
        <v>1748</v>
      </c>
      <c r="F317" s="12" t="s">
        <v>1705</v>
      </c>
      <c r="G317" s="12"/>
      <c r="H317" s="12" t="s">
        <v>1706</v>
      </c>
      <c r="I317" s="12" t="s">
        <v>1707</v>
      </c>
      <c r="J317" s="355" t="s">
        <v>1708</v>
      </c>
      <c r="K317" s="242" t="s">
        <v>1760</v>
      </c>
      <c r="L317" s="356">
        <v>41944</v>
      </c>
      <c r="M317" s="32"/>
      <c r="N317" s="139"/>
      <c r="O317" s="122"/>
      <c r="P317" s="73"/>
      <c r="Q317" s="75"/>
      <c r="R317" s="75"/>
      <c r="S317" s="127"/>
      <c r="T317" s="45"/>
      <c r="U317" s="127"/>
      <c r="V317" s="77"/>
      <c r="W317" s="81"/>
      <c r="X317" s="73"/>
      <c r="Y317" s="81"/>
      <c r="Z317" s="75"/>
      <c r="AA317" s="82"/>
      <c r="AB317" s="45"/>
      <c r="AC317" s="82"/>
      <c r="AD317" s="77"/>
      <c r="AE317" s="126"/>
      <c r="AF317" s="73"/>
      <c r="AG317" s="126"/>
      <c r="AH317" s="78"/>
      <c r="AI317" s="76"/>
      <c r="AJ317" s="45">
        <f t="shared" si="161"/>
        <v>0</v>
      </c>
      <c r="AK317" s="234"/>
      <c r="AL317" s="76">
        <f t="shared" si="178"/>
        <v>0</v>
      </c>
      <c r="AM317" s="72"/>
      <c r="AN317" s="72">
        <f t="shared" si="179"/>
        <v>0</v>
      </c>
      <c r="AO317" s="79"/>
      <c r="AP317" s="72">
        <f t="shared" si="180"/>
        <v>0</v>
      </c>
      <c r="AQ317" s="76"/>
      <c r="AR317" s="76">
        <f t="shared" si="181"/>
        <v>0</v>
      </c>
      <c r="AS317" s="82"/>
      <c r="AT317" s="76">
        <f t="shared" si="182"/>
        <v>0</v>
      </c>
      <c r="AU317" s="72"/>
      <c r="AV317" s="72">
        <f t="shared" si="183"/>
        <v>0</v>
      </c>
      <c r="AW317" s="95"/>
      <c r="AX317" s="72">
        <f t="shared" si="184"/>
        <v>0</v>
      </c>
      <c r="AY317" s="76"/>
      <c r="AZ317" s="76">
        <f t="shared" si="185"/>
        <v>0</v>
      </c>
      <c r="BA317" s="125"/>
      <c r="BB317" s="76">
        <f t="shared" si="186"/>
        <v>0</v>
      </c>
      <c r="BC317" s="72">
        <v>600000</v>
      </c>
      <c r="BD317" s="72">
        <f t="shared" si="187"/>
        <v>600000</v>
      </c>
      <c r="BE317" s="129">
        <v>42011</v>
      </c>
      <c r="BF317" s="72">
        <f>+BC317-BD317</f>
        <v>0</v>
      </c>
      <c r="BG317" s="76">
        <v>600000</v>
      </c>
      <c r="BH317" s="76">
        <f t="shared" si="188"/>
        <v>600000</v>
      </c>
      <c r="BI317" s="94">
        <v>42011</v>
      </c>
      <c r="BJ317" s="76">
        <f t="shared" si="189"/>
        <v>0</v>
      </c>
      <c r="BK317" s="45" t="s">
        <v>695</v>
      </c>
      <c r="BL317" s="45">
        <f t="shared" si="141"/>
        <v>0</v>
      </c>
      <c r="BM317" s="94"/>
      <c r="BN317" s="77">
        <v>0</v>
      </c>
      <c r="BO317" s="83">
        <f t="shared" si="190"/>
        <v>0</v>
      </c>
      <c r="BP317" s="120" t="s">
        <v>526</v>
      </c>
      <c r="BQ317" s="120" t="s">
        <v>1966</v>
      </c>
      <c r="BR317" s="31"/>
    </row>
    <row r="318" spans="1:70" s="30" customFormat="1" ht="38.25">
      <c r="A318" s="33">
        <f>SUBTOTAL(3,C$5:$C318)</f>
        <v>314</v>
      </c>
      <c r="B318" s="112" t="s">
        <v>2484</v>
      </c>
      <c r="C318" s="52" t="s">
        <v>1679</v>
      </c>
      <c r="D318" s="44" t="s">
        <v>9</v>
      </c>
      <c r="E318" s="288" t="s">
        <v>1749</v>
      </c>
      <c r="F318" s="52" t="s">
        <v>1709</v>
      </c>
      <c r="G318" s="52"/>
      <c r="H318" s="52" t="s">
        <v>1710</v>
      </c>
      <c r="I318" s="52" t="s">
        <v>1711</v>
      </c>
      <c r="J318" s="52"/>
      <c r="K318" s="251"/>
      <c r="L318" s="514"/>
      <c r="M318" s="31" t="s">
        <v>1976</v>
      </c>
      <c r="N318" s="144"/>
      <c r="O318" s="122"/>
      <c r="P318" s="73"/>
      <c r="Q318" s="75"/>
      <c r="R318" s="75"/>
      <c r="S318" s="127"/>
      <c r="T318" s="45"/>
      <c r="U318" s="127"/>
      <c r="V318" s="77"/>
      <c r="W318" s="126"/>
      <c r="X318" s="73"/>
      <c r="Y318" s="126"/>
      <c r="Z318" s="75"/>
      <c r="AA318" s="127"/>
      <c r="AB318" s="45"/>
      <c r="AC318" s="127"/>
      <c r="AD318" s="77"/>
      <c r="AE318" s="126"/>
      <c r="AF318" s="73"/>
      <c r="AG318" s="126"/>
      <c r="AH318" s="78"/>
      <c r="AI318" s="45"/>
      <c r="AJ318" s="45">
        <f t="shared" si="161"/>
        <v>0</v>
      </c>
      <c r="AK318" s="234"/>
      <c r="AL318" s="45">
        <f t="shared" si="178"/>
        <v>0</v>
      </c>
      <c r="AM318" s="73"/>
      <c r="AN318" s="73">
        <f t="shared" si="179"/>
        <v>0</v>
      </c>
      <c r="AO318" s="124"/>
      <c r="AP318" s="73">
        <f t="shared" si="180"/>
        <v>0</v>
      </c>
      <c r="AQ318" s="45"/>
      <c r="AR318" s="45">
        <f t="shared" si="181"/>
        <v>0</v>
      </c>
      <c r="AS318" s="127"/>
      <c r="AT318" s="45">
        <f t="shared" si="182"/>
        <v>0</v>
      </c>
      <c r="AU318" s="73"/>
      <c r="AV318" s="73">
        <f t="shared" si="183"/>
        <v>0</v>
      </c>
      <c r="AW318" s="95"/>
      <c r="AX318" s="73">
        <f t="shared" si="184"/>
        <v>0</v>
      </c>
      <c r="AY318" s="45"/>
      <c r="AZ318" s="45">
        <f t="shared" si="185"/>
        <v>0</v>
      </c>
      <c r="BA318" s="125"/>
      <c r="BB318" s="45">
        <f t="shared" si="186"/>
        <v>0</v>
      </c>
      <c r="BC318" s="73"/>
      <c r="BD318" s="73">
        <f t="shared" si="187"/>
        <v>0</v>
      </c>
      <c r="BE318" s="95"/>
      <c r="BF318" s="73">
        <f>+BC318-BD318</f>
        <v>0</v>
      </c>
      <c r="BG318" s="45">
        <v>400000</v>
      </c>
      <c r="BH318" s="45">
        <f t="shared" si="188"/>
        <v>400000</v>
      </c>
      <c r="BI318" s="234" t="s">
        <v>3380</v>
      </c>
      <c r="BJ318" s="45">
        <f t="shared" si="189"/>
        <v>0</v>
      </c>
      <c r="BK318" s="45" t="s">
        <v>695</v>
      </c>
      <c r="BL318" s="45">
        <f t="shared" si="141"/>
        <v>0</v>
      </c>
      <c r="BM318" s="234"/>
      <c r="BN318" s="77">
        <v>0</v>
      </c>
      <c r="BO318" s="83">
        <f t="shared" si="190"/>
        <v>0</v>
      </c>
      <c r="BP318" s="120" t="s">
        <v>1689</v>
      </c>
      <c r="BQ318" s="120"/>
      <c r="BR318" s="31"/>
    </row>
    <row r="319" spans="1:70" s="30" customFormat="1" ht="25.5">
      <c r="A319" s="33">
        <f>SUBTOTAL(3,C$5:$C319)</f>
        <v>315</v>
      </c>
      <c r="B319" s="178"/>
      <c r="C319" s="12" t="s">
        <v>1680</v>
      </c>
      <c r="D319" s="35" t="s">
        <v>13</v>
      </c>
      <c r="E319" s="213" t="s">
        <v>1750</v>
      </c>
      <c r="F319" s="12" t="s">
        <v>1712</v>
      </c>
      <c r="G319" s="12"/>
      <c r="H319" s="12" t="s">
        <v>1713</v>
      </c>
      <c r="I319" s="12" t="s">
        <v>1714</v>
      </c>
      <c r="J319" s="12"/>
      <c r="K319" s="375" t="s">
        <v>1971</v>
      </c>
      <c r="L319" s="356">
        <v>41944</v>
      </c>
      <c r="M319" s="32"/>
      <c r="N319" s="139"/>
      <c r="O319" s="122"/>
      <c r="P319" s="73"/>
      <c r="Q319" s="75"/>
      <c r="R319" s="75"/>
      <c r="S319" s="127"/>
      <c r="T319" s="45"/>
      <c r="U319" s="127"/>
      <c r="V319" s="77"/>
      <c r="W319" s="81"/>
      <c r="X319" s="73"/>
      <c r="Y319" s="81"/>
      <c r="Z319" s="75"/>
      <c r="AA319" s="82"/>
      <c r="AB319" s="45"/>
      <c r="AC319" s="82"/>
      <c r="AD319" s="77"/>
      <c r="AE319" s="126"/>
      <c r="AF319" s="73"/>
      <c r="AG319" s="126"/>
      <c r="AH319" s="78"/>
      <c r="AI319" s="76"/>
      <c r="AJ319" s="45">
        <f t="shared" si="161"/>
        <v>0</v>
      </c>
      <c r="AK319" s="234"/>
      <c r="AL319" s="76">
        <f t="shared" si="178"/>
        <v>0</v>
      </c>
      <c r="AM319" s="72"/>
      <c r="AN319" s="72">
        <f t="shared" si="179"/>
        <v>0</v>
      </c>
      <c r="AO319" s="79"/>
      <c r="AP319" s="72">
        <f t="shared" si="180"/>
        <v>0</v>
      </c>
      <c r="AQ319" s="76"/>
      <c r="AR319" s="76">
        <f t="shared" si="181"/>
        <v>0</v>
      </c>
      <c r="AS319" s="82"/>
      <c r="AT319" s="76">
        <f t="shared" si="182"/>
        <v>0</v>
      </c>
      <c r="AU319" s="72"/>
      <c r="AV319" s="72">
        <f t="shared" si="183"/>
        <v>0</v>
      </c>
      <c r="AW319" s="95"/>
      <c r="AX319" s="72">
        <f t="shared" si="184"/>
        <v>0</v>
      </c>
      <c r="AY319" s="76"/>
      <c r="AZ319" s="76">
        <f t="shared" si="185"/>
        <v>0</v>
      </c>
      <c r="BA319" s="125"/>
      <c r="BB319" s="76">
        <f t="shared" si="186"/>
        <v>0</v>
      </c>
      <c r="BC319" s="72" t="s">
        <v>65</v>
      </c>
      <c r="BD319" s="72">
        <f t="shared" si="187"/>
        <v>0</v>
      </c>
      <c r="BE319" s="129"/>
      <c r="BF319" s="72">
        <v>0</v>
      </c>
      <c r="BG319" s="76">
        <v>300000</v>
      </c>
      <c r="BH319" s="76">
        <f t="shared" si="188"/>
        <v>300000</v>
      </c>
      <c r="BI319" s="94">
        <v>42031</v>
      </c>
      <c r="BJ319" s="76">
        <f t="shared" si="189"/>
        <v>0</v>
      </c>
      <c r="BK319" s="45" t="s">
        <v>65</v>
      </c>
      <c r="BL319" s="45">
        <f t="shared" si="141"/>
        <v>0</v>
      </c>
      <c r="BM319" s="94"/>
      <c r="BN319" s="77">
        <v>0</v>
      </c>
      <c r="BO319" s="83">
        <f t="shared" si="190"/>
        <v>0</v>
      </c>
      <c r="BP319" s="120" t="s">
        <v>642</v>
      </c>
      <c r="BQ319" s="120" t="s">
        <v>1972</v>
      </c>
      <c r="BR319" s="31"/>
    </row>
    <row r="320" spans="1:70" s="30" customFormat="1" ht="38.25">
      <c r="A320" s="33">
        <f>SUBTOTAL(3,C$5:$C320)</f>
        <v>316</v>
      </c>
      <c r="B320" s="112"/>
      <c r="C320" s="52" t="s">
        <v>1681</v>
      </c>
      <c r="D320" s="632" t="s">
        <v>9</v>
      </c>
      <c r="E320" s="288" t="s">
        <v>1751</v>
      </c>
      <c r="F320" s="52" t="s">
        <v>1715</v>
      </c>
      <c r="G320" s="52"/>
      <c r="H320" s="52" t="s">
        <v>1716</v>
      </c>
      <c r="I320" s="52" t="s">
        <v>1717</v>
      </c>
      <c r="J320" s="358" t="s">
        <v>1718</v>
      </c>
      <c r="K320" s="251"/>
      <c r="L320" s="514"/>
      <c r="M320" s="31"/>
      <c r="N320" s="144"/>
      <c r="O320" s="122"/>
      <c r="P320" s="73"/>
      <c r="Q320" s="75"/>
      <c r="R320" s="75"/>
      <c r="S320" s="127"/>
      <c r="T320" s="45"/>
      <c r="U320" s="127"/>
      <c r="V320" s="77"/>
      <c r="W320" s="126"/>
      <c r="X320" s="73"/>
      <c r="Y320" s="126"/>
      <c r="Z320" s="75"/>
      <c r="AA320" s="127"/>
      <c r="AB320" s="45"/>
      <c r="AC320" s="127"/>
      <c r="AD320" s="77"/>
      <c r="AE320" s="126"/>
      <c r="AF320" s="73"/>
      <c r="AG320" s="126"/>
      <c r="AH320" s="78"/>
      <c r="AI320" s="45"/>
      <c r="AJ320" s="45">
        <f t="shared" si="161"/>
        <v>0</v>
      </c>
      <c r="AK320" s="234"/>
      <c r="AL320" s="45">
        <f t="shared" si="178"/>
        <v>0</v>
      </c>
      <c r="AM320" s="73"/>
      <c r="AN320" s="73">
        <f t="shared" si="179"/>
        <v>0</v>
      </c>
      <c r="AO320" s="124"/>
      <c r="AP320" s="73">
        <f t="shared" si="180"/>
        <v>0</v>
      </c>
      <c r="AQ320" s="45"/>
      <c r="AR320" s="45">
        <f t="shared" si="181"/>
        <v>0</v>
      </c>
      <c r="AS320" s="127"/>
      <c r="AT320" s="45">
        <f t="shared" ref="AT320:AT352" si="191">AQ320-AR320</f>
        <v>0</v>
      </c>
      <c r="AU320" s="73"/>
      <c r="AV320" s="73">
        <f t="shared" si="183"/>
        <v>0</v>
      </c>
      <c r="AW320" s="95"/>
      <c r="AX320" s="73">
        <f t="shared" ref="AX320:AX352" si="192">+AU320-AV320</f>
        <v>0</v>
      </c>
      <c r="AY320" s="45"/>
      <c r="AZ320" s="45">
        <f t="shared" ref="AZ320:AZ355" si="193">IF(BA320="",0,AY320)</f>
        <v>0</v>
      </c>
      <c r="BA320" s="125"/>
      <c r="BB320" s="45">
        <f t="shared" si="118"/>
        <v>0</v>
      </c>
      <c r="BC320" s="73"/>
      <c r="BD320" s="73">
        <f t="shared" si="187"/>
        <v>0</v>
      </c>
      <c r="BE320" s="95"/>
      <c r="BF320" s="73">
        <f>+BC320-BD320</f>
        <v>0</v>
      </c>
      <c r="BG320" s="45">
        <v>350000</v>
      </c>
      <c r="BH320" s="45">
        <f t="shared" si="188"/>
        <v>350000</v>
      </c>
      <c r="BI320" s="234">
        <v>42140</v>
      </c>
      <c r="BJ320" s="45">
        <f t="shared" si="189"/>
        <v>0</v>
      </c>
      <c r="BK320" s="123">
        <v>350000</v>
      </c>
      <c r="BL320" s="45">
        <f t="shared" si="141"/>
        <v>350000</v>
      </c>
      <c r="BM320" s="234">
        <v>42140</v>
      </c>
      <c r="BN320" s="77">
        <f t="shared" si="142"/>
        <v>0</v>
      </c>
      <c r="BO320" s="83">
        <f t="shared" si="190"/>
        <v>0</v>
      </c>
      <c r="BP320" s="120" t="s">
        <v>1689</v>
      </c>
      <c r="BQ320" s="120"/>
      <c r="BR320" s="31"/>
    </row>
    <row r="321" spans="1:71" s="263" customFormat="1" ht="63.75">
      <c r="A321" s="258">
        <f>SUBTOTAL(3,C$5:$C321)</f>
        <v>317</v>
      </c>
      <c r="B321" s="110" t="s">
        <v>1349</v>
      </c>
      <c r="C321" s="265" t="s">
        <v>1682</v>
      </c>
      <c r="D321" s="41" t="s">
        <v>1161</v>
      </c>
      <c r="E321" s="264" t="s">
        <v>1752</v>
      </c>
      <c r="F321" s="265" t="s">
        <v>1719</v>
      </c>
      <c r="G321" s="265"/>
      <c r="H321" s="265" t="s">
        <v>1720</v>
      </c>
      <c r="I321" s="265" t="s">
        <v>1721</v>
      </c>
      <c r="J321" s="265"/>
      <c r="K321" s="252" t="s">
        <v>1777</v>
      </c>
      <c r="L321" s="379"/>
      <c r="M321" s="262"/>
      <c r="N321" s="140"/>
      <c r="O321" s="141"/>
      <c r="P321" s="102"/>
      <c r="Q321" s="104"/>
      <c r="R321" s="104"/>
      <c r="S321" s="108"/>
      <c r="T321" s="105"/>
      <c r="U321" s="108"/>
      <c r="V321" s="106"/>
      <c r="W321" s="109"/>
      <c r="X321" s="102"/>
      <c r="Y321" s="109"/>
      <c r="Z321" s="104"/>
      <c r="AA321" s="108"/>
      <c r="AB321" s="105"/>
      <c r="AC321" s="108"/>
      <c r="AD321" s="106"/>
      <c r="AE321" s="109"/>
      <c r="AF321" s="102"/>
      <c r="AG321" s="109"/>
      <c r="AH321" s="143"/>
      <c r="AI321" s="105"/>
      <c r="AJ321" s="45">
        <f t="shared" si="161"/>
        <v>0</v>
      </c>
      <c r="AK321" s="216"/>
      <c r="AL321" s="105">
        <f t="shared" si="178"/>
        <v>0</v>
      </c>
      <c r="AM321" s="102"/>
      <c r="AN321" s="102">
        <f>IF(AO321="",0,AM321)</f>
        <v>0</v>
      </c>
      <c r="AO321" s="107"/>
      <c r="AP321" s="102">
        <f>AM321-AN321</f>
        <v>0</v>
      </c>
      <c r="AQ321" s="105"/>
      <c r="AR321" s="76">
        <f t="shared" si="181"/>
        <v>0</v>
      </c>
      <c r="AS321" s="108"/>
      <c r="AT321" s="105">
        <f t="shared" si="191"/>
        <v>0</v>
      </c>
      <c r="AU321" s="102"/>
      <c r="AV321" s="102">
        <f t="shared" si="183"/>
        <v>0</v>
      </c>
      <c r="AW321" s="142"/>
      <c r="AX321" s="102">
        <f t="shared" si="192"/>
        <v>0</v>
      </c>
      <c r="AY321" s="105"/>
      <c r="AZ321" s="105">
        <f t="shared" si="193"/>
        <v>0</v>
      </c>
      <c r="BA321" s="217"/>
      <c r="BB321" s="105">
        <f t="shared" si="118"/>
        <v>0</v>
      </c>
      <c r="BC321" s="109" t="s">
        <v>65</v>
      </c>
      <c r="BD321" s="102">
        <f t="shared" si="187"/>
        <v>0</v>
      </c>
      <c r="BE321" s="142"/>
      <c r="BF321" s="102">
        <v>0</v>
      </c>
      <c r="BG321" s="105"/>
      <c r="BH321" s="105">
        <f t="shared" si="188"/>
        <v>0</v>
      </c>
      <c r="BI321" s="94"/>
      <c r="BJ321" s="105">
        <f t="shared" si="189"/>
        <v>0</v>
      </c>
      <c r="BK321" s="187"/>
      <c r="BL321" s="105">
        <f t="shared" si="141"/>
        <v>0</v>
      </c>
      <c r="BM321" s="94"/>
      <c r="BN321" s="106">
        <f t="shared" si="142"/>
        <v>0</v>
      </c>
      <c r="BO321" s="238">
        <f t="shared" si="190"/>
        <v>0</v>
      </c>
      <c r="BP321" s="120" t="s">
        <v>582</v>
      </c>
      <c r="BQ321" s="120"/>
      <c r="BR321" s="262"/>
      <c r="BS321" s="263">
        <v>150</v>
      </c>
    </row>
    <row r="322" spans="1:71" s="30" customFormat="1" ht="63.75">
      <c r="A322" s="33">
        <f>SUBTOTAL(3,C$5:$C322)</f>
        <v>318</v>
      </c>
      <c r="B322" s="178"/>
      <c r="C322" s="12" t="s">
        <v>1684</v>
      </c>
      <c r="D322" s="1" t="s">
        <v>315</v>
      </c>
      <c r="E322" s="213" t="s">
        <v>1753</v>
      </c>
      <c r="F322" s="12" t="s">
        <v>1724</v>
      </c>
      <c r="G322" s="12"/>
      <c r="H322" s="12" t="s">
        <v>1725</v>
      </c>
      <c r="I322" s="12" t="s">
        <v>1726</v>
      </c>
      <c r="J322" s="355" t="s">
        <v>1727</v>
      </c>
      <c r="K322" s="242" t="s">
        <v>1762</v>
      </c>
      <c r="L322" s="356">
        <v>41974</v>
      </c>
      <c r="M322" s="32"/>
      <c r="N322" s="139"/>
      <c r="O322" s="122"/>
      <c r="P322" s="73"/>
      <c r="Q322" s="75"/>
      <c r="R322" s="75"/>
      <c r="S322" s="127"/>
      <c r="T322" s="45"/>
      <c r="U322" s="127"/>
      <c r="V322" s="77"/>
      <c r="W322" s="81"/>
      <c r="X322" s="73"/>
      <c r="Y322" s="81"/>
      <c r="Z322" s="75"/>
      <c r="AA322" s="82"/>
      <c r="AB322" s="45"/>
      <c r="AC322" s="82"/>
      <c r="AD322" s="77"/>
      <c r="AE322" s="126"/>
      <c r="AF322" s="73"/>
      <c r="AG322" s="126"/>
      <c r="AH322" s="78"/>
      <c r="AI322" s="76"/>
      <c r="AJ322" s="45">
        <f t="shared" si="161"/>
        <v>0</v>
      </c>
      <c r="AK322" s="234"/>
      <c r="AL322" s="76"/>
      <c r="AM322" s="72"/>
      <c r="AN322" s="102">
        <f t="shared" ref="AN322:AN386" si="194">IF(AO322="",0,AM322)</f>
        <v>0</v>
      </c>
      <c r="AO322" s="107"/>
      <c r="AP322" s="102">
        <f>AM322-AN322</f>
        <v>0</v>
      </c>
      <c r="AQ322" s="76"/>
      <c r="AR322" s="76">
        <f t="shared" si="181"/>
        <v>0</v>
      </c>
      <c r="AS322" s="82"/>
      <c r="AT322" s="76">
        <f t="shared" si="191"/>
        <v>0</v>
      </c>
      <c r="AU322" s="72"/>
      <c r="AV322" s="72">
        <f t="shared" ref="AV322:AV385" si="195">IF(AW322="",0,AU322)</f>
        <v>0</v>
      </c>
      <c r="AW322" s="95"/>
      <c r="AX322" s="72">
        <f t="shared" si="192"/>
        <v>0</v>
      </c>
      <c r="AY322" s="76"/>
      <c r="AZ322" s="76">
        <f t="shared" si="193"/>
        <v>0</v>
      </c>
      <c r="BA322" s="125"/>
      <c r="BB322" s="76">
        <f t="shared" si="118"/>
        <v>0</v>
      </c>
      <c r="BC322" s="72"/>
      <c r="BD322" s="72">
        <f t="shared" ref="BD322:BD355" si="196">IF(BE322="",0,BC322)</f>
        <v>0</v>
      </c>
      <c r="BE322" s="129"/>
      <c r="BF322" s="72">
        <f>+BC322-BD322</f>
        <v>0</v>
      </c>
      <c r="BG322" s="76">
        <v>300000</v>
      </c>
      <c r="BH322" s="76">
        <f t="shared" ref="BH322:BH355" si="197">IF(BI322="",0,BG322)</f>
        <v>300000</v>
      </c>
      <c r="BI322" s="94">
        <v>42019</v>
      </c>
      <c r="BJ322" s="76">
        <f t="shared" ref="BJ322:BJ355" si="198">+BG322-BH322</f>
        <v>0</v>
      </c>
      <c r="BK322" s="123">
        <v>300000</v>
      </c>
      <c r="BL322" s="45">
        <f t="shared" ref="BL322:BL355" si="199">+IF(BM322="",0,BK322)</f>
        <v>300000</v>
      </c>
      <c r="BM322" s="94">
        <v>42019</v>
      </c>
      <c r="BN322" s="77">
        <f t="shared" ref="BN322:BN327" si="200">+BK322-BL322</f>
        <v>0</v>
      </c>
      <c r="BO322" s="83">
        <f t="shared" ref="BO322:BO355" si="201">+N322+R322+V322+Z322+AD322+AH322+AL322+AP322+AT322+AX322+BB322+BF322+BJ322+BN322</f>
        <v>0</v>
      </c>
      <c r="BP322" s="120" t="s">
        <v>482</v>
      </c>
      <c r="BQ322" s="120" t="s">
        <v>1970</v>
      </c>
      <c r="BR322" s="31"/>
    </row>
    <row r="323" spans="1:71" s="30" customFormat="1" ht="38.25">
      <c r="A323" s="33">
        <f>SUBTOTAL(3,C$5:$C323)</f>
        <v>319</v>
      </c>
      <c r="B323" s="112" t="s">
        <v>1968</v>
      </c>
      <c r="C323" s="12" t="s">
        <v>1685</v>
      </c>
      <c r="D323" s="34" t="s">
        <v>9</v>
      </c>
      <c r="E323" s="213" t="s">
        <v>1754</v>
      </c>
      <c r="F323" s="12" t="s">
        <v>1728</v>
      </c>
      <c r="G323" s="12"/>
      <c r="H323" s="12" t="s">
        <v>1729</v>
      </c>
      <c r="I323" s="12" t="s">
        <v>1730</v>
      </c>
      <c r="J323" s="355" t="s">
        <v>1731</v>
      </c>
      <c r="K323" s="242" t="s">
        <v>1763</v>
      </c>
      <c r="L323" s="356" t="s">
        <v>1769</v>
      </c>
      <c r="M323" s="32" t="s">
        <v>2642</v>
      </c>
      <c r="N323" s="139"/>
      <c r="O323" s="122"/>
      <c r="P323" s="73"/>
      <c r="Q323" s="75"/>
      <c r="R323" s="75"/>
      <c r="S323" s="127"/>
      <c r="T323" s="45"/>
      <c r="U323" s="127"/>
      <c r="V323" s="77"/>
      <c r="W323" s="81"/>
      <c r="X323" s="73"/>
      <c r="Y323" s="81"/>
      <c r="Z323" s="75"/>
      <c r="AA323" s="82"/>
      <c r="AB323" s="45"/>
      <c r="AC323" s="82"/>
      <c r="AD323" s="77"/>
      <c r="AE323" s="126"/>
      <c r="AF323" s="73"/>
      <c r="AG323" s="126"/>
      <c r="AH323" s="78"/>
      <c r="AI323" s="76"/>
      <c r="AJ323" s="45">
        <f t="shared" si="161"/>
        <v>0</v>
      </c>
      <c r="AK323" s="234"/>
      <c r="AL323" s="76"/>
      <c r="AM323" s="72"/>
      <c r="AN323" s="102">
        <f t="shared" si="194"/>
        <v>0</v>
      </c>
      <c r="AO323" s="107"/>
      <c r="AP323" s="102">
        <f>AM323-AN323</f>
        <v>0</v>
      </c>
      <c r="AQ323" s="76"/>
      <c r="AR323" s="76">
        <f t="shared" si="181"/>
        <v>0</v>
      </c>
      <c r="AS323" s="82"/>
      <c r="AT323" s="76">
        <f t="shared" si="191"/>
        <v>0</v>
      </c>
      <c r="AU323" s="72"/>
      <c r="AV323" s="72">
        <f t="shared" si="195"/>
        <v>0</v>
      </c>
      <c r="AW323" s="95"/>
      <c r="AX323" s="72">
        <f t="shared" si="192"/>
        <v>0</v>
      </c>
      <c r="AY323" s="76"/>
      <c r="AZ323" s="76">
        <f t="shared" si="193"/>
        <v>0</v>
      </c>
      <c r="BA323" s="125"/>
      <c r="BB323" s="76">
        <f t="shared" si="118"/>
        <v>0</v>
      </c>
      <c r="BC323" s="72"/>
      <c r="BD323" s="72">
        <f t="shared" si="196"/>
        <v>0</v>
      </c>
      <c r="BE323" s="129"/>
      <c r="BF323" s="72">
        <f>+BC323-BD323</f>
        <v>0</v>
      </c>
      <c r="BG323" s="76"/>
      <c r="BH323" s="76">
        <f t="shared" si="197"/>
        <v>0</v>
      </c>
      <c r="BI323" s="94"/>
      <c r="BJ323" s="76">
        <f t="shared" si="198"/>
        <v>0</v>
      </c>
      <c r="BK323" s="123">
        <v>300000</v>
      </c>
      <c r="BL323" s="45">
        <f t="shared" si="199"/>
        <v>300000</v>
      </c>
      <c r="BM323" s="94">
        <v>42048</v>
      </c>
      <c r="BN323" s="77">
        <f t="shared" si="200"/>
        <v>0</v>
      </c>
      <c r="BO323" s="83">
        <f t="shared" si="201"/>
        <v>0</v>
      </c>
      <c r="BP323" s="120" t="s">
        <v>1334</v>
      </c>
      <c r="BQ323" s="120" t="s">
        <v>1966</v>
      </c>
      <c r="BR323" s="31"/>
    </row>
    <row r="324" spans="1:71" s="30" customFormat="1" ht="63.75">
      <c r="A324" s="33">
        <f>SUBTOTAL(3,C$5:$C324)</f>
        <v>320</v>
      </c>
      <c r="B324" s="178"/>
      <c r="C324" s="12" t="s">
        <v>1686</v>
      </c>
      <c r="D324" s="1" t="s">
        <v>315</v>
      </c>
      <c r="E324" s="213" t="s">
        <v>1755</v>
      </c>
      <c r="F324" s="12" t="s">
        <v>1732</v>
      </c>
      <c r="G324" s="12"/>
      <c r="H324" s="12" t="s">
        <v>1733</v>
      </c>
      <c r="I324" s="12" t="s">
        <v>1734</v>
      </c>
      <c r="J324" s="355" t="s">
        <v>1735</v>
      </c>
      <c r="K324" s="242" t="s">
        <v>1764</v>
      </c>
      <c r="L324" s="356">
        <v>41944</v>
      </c>
      <c r="M324" s="32"/>
      <c r="N324" s="139"/>
      <c r="O324" s="122"/>
      <c r="P324" s="73"/>
      <c r="Q324" s="75"/>
      <c r="R324" s="75"/>
      <c r="S324" s="127"/>
      <c r="T324" s="45"/>
      <c r="U324" s="127"/>
      <c r="V324" s="77"/>
      <c r="W324" s="81"/>
      <c r="X324" s="73"/>
      <c r="Y324" s="81"/>
      <c r="Z324" s="75"/>
      <c r="AA324" s="82"/>
      <c r="AB324" s="45"/>
      <c r="AC324" s="82"/>
      <c r="AD324" s="77"/>
      <c r="AE324" s="126"/>
      <c r="AF324" s="73"/>
      <c r="AG324" s="126"/>
      <c r="AH324" s="78"/>
      <c r="AI324" s="76"/>
      <c r="AJ324" s="45">
        <f t="shared" si="161"/>
        <v>0</v>
      </c>
      <c r="AK324" s="234"/>
      <c r="AL324" s="76"/>
      <c r="AM324" s="72"/>
      <c r="AN324" s="102">
        <f t="shared" si="194"/>
        <v>0</v>
      </c>
      <c r="AO324" s="107"/>
      <c r="AP324" s="102">
        <f>AM324-AN324</f>
        <v>0</v>
      </c>
      <c r="AQ324" s="76"/>
      <c r="AR324" s="76">
        <f t="shared" si="181"/>
        <v>0</v>
      </c>
      <c r="AS324" s="82"/>
      <c r="AT324" s="76">
        <f t="shared" si="191"/>
        <v>0</v>
      </c>
      <c r="AU324" s="72"/>
      <c r="AV324" s="72">
        <f t="shared" si="195"/>
        <v>0</v>
      </c>
      <c r="AW324" s="95"/>
      <c r="AX324" s="72">
        <f t="shared" si="192"/>
        <v>0</v>
      </c>
      <c r="AY324" s="76"/>
      <c r="AZ324" s="76">
        <f t="shared" si="193"/>
        <v>0</v>
      </c>
      <c r="BA324" s="125"/>
      <c r="BB324" s="76">
        <f t="shared" si="118"/>
        <v>0</v>
      </c>
      <c r="BC324" s="72">
        <v>300000</v>
      </c>
      <c r="BD324" s="72">
        <f t="shared" si="196"/>
        <v>300000</v>
      </c>
      <c r="BE324" s="129">
        <v>42017</v>
      </c>
      <c r="BF324" s="72">
        <f>+BC324-BD324</f>
        <v>0</v>
      </c>
      <c r="BG324" s="76">
        <v>300000</v>
      </c>
      <c r="BH324" s="76">
        <f t="shared" si="197"/>
        <v>300000</v>
      </c>
      <c r="BI324" s="94">
        <v>42017</v>
      </c>
      <c r="BJ324" s="76">
        <f t="shared" si="198"/>
        <v>0</v>
      </c>
      <c r="BK324" s="123">
        <v>300000</v>
      </c>
      <c r="BL324" s="45">
        <f t="shared" si="199"/>
        <v>300000</v>
      </c>
      <c r="BM324" s="94">
        <v>42017</v>
      </c>
      <c r="BN324" s="77">
        <f t="shared" si="200"/>
        <v>0</v>
      </c>
      <c r="BO324" s="83">
        <f t="shared" si="201"/>
        <v>0</v>
      </c>
      <c r="BP324" s="120" t="s">
        <v>688</v>
      </c>
      <c r="BQ324" s="120" t="s">
        <v>1970</v>
      </c>
      <c r="BR324" s="31"/>
    </row>
    <row r="325" spans="1:71" s="30" customFormat="1" ht="76.5">
      <c r="A325" s="33">
        <f>SUBTOTAL(3,C$5:$C325)</f>
        <v>321</v>
      </c>
      <c r="B325" s="112"/>
      <c r="C325" s="50" t="s">
        <v>1687</v>
      </c>
      <c r="D325" s="36" t="s">
        <v>293</v>
      </c>
      <c r="E325" s="51" t="s">
        <v>1756</v>
      </c>
      <c r="F325" s="50" t="s">
        <v>1736</v>
      </c>
      <c r="G325" s="50"/>
      <c r="H325" s="50" t="s">
        <v>1737</v>
      </c>
      <c r="I325" s="112"/>
      <c r="J325" s="112" t="s">
        <v>1738</v>
      </c>
      <c r="K325" s="242" t="s">
        <v>2225</v>
      </c>
      <c r="L325" s="356">
        <v>41974</v>
      </c>
      <c r="M325" s="32"/>
      <c r="N325" s="139"/>
      <c r="O325" s="122"/>
      <c r="P325" s="73"/>
      <c r="Q325" s="75"/>
      <c r="R325" s="75"/>
      <c r="S325" s="127"/>
      <c r="T325" s="45"/>
      <c r="U325" s="127"/>
      <c r="V325" s="77"/>
      <c r="W325" s="81"/>
      <c r="X325" s="73"/>
      <c r="Y325" s="81"/>
      <c r="Z325" s="75"/>
      <c r="AA325" s="82"/>
      <c r="AB325" s="45"/>
      <c r="AC325" s="82"/>
      <c r="AD325" s="77"/>
      <c r="AE325" s="126"/>
      <c r="AF325" s="73"/>
      <c r="AG325" s="126"/>
      <c r="AH325" s="78"/>
      <c r="AI325" s="76"/>
      <c r="AJ325" s="45">
        <f t="shared" si="161"/>
        <v>0</v>
      </c>
      <c r="AK325" s="234"/>
      <c r="AL325" s="76"/>
      <c r="AM325" s="72"/>
      <c r="AN325" s="102">
        <f t="shared" si="194"/>
        <v>0</v>
      </c>
      <c r="AO325" s="107"/>
      <c r="AP325" s="102">
        <f>AM325-AN325</f>
        <v>0</v>
      </c>
      <c r="AQ325" s="76"/>
      <c r="AR325" s="76">
        <f t="shared" si="181"/>
        <v>0</v>
      </c>
      <c r="AS325" s="82"/>
      <c r="AT325" s="76">
        <f t="shared" si="191"/>
        <v>0</v>
      </c>
      <c r="AU325" s="72"/>
      <c r="AV325" s="72">
        <f t="shared" si="195"/>
        <v>0</v>
      </c>
      <c r="AW325" s="95"/>
      <c r="AX325" s="72">
        <f t="shared" si="192"/>
        <v>0</v>
      </c>
      <c r="AY325" s="76"/>
      <c r="AZ325" s="76">
        <f t="shared" si="193"/>
        <v>0</v>
      </c>
      <c r="BA325" s="125"/>
      <c r="BB325" s="76">
        <f t="shared" si="118"/>
        <v>0</v>
      </c>
      <c r="BC325" s="72"/>
      <c r="BD325" s="72">
        <f t="shared" si="196"/>
        <v>0</v>
      </c>
      <c r="BE325" s="129"/>
      <c r="BF325" s="72">
        <f>+BC325-BD325</f>
        <v>0</v>
      </c>
      <c r="BG325" s="76" t="s">
        <v>65</v>
      </c>
      <c r="BH325" s="76">
        <f t="shared" si="197"/>
        <v>0</v>
      </c>
      <c r="BI325" s="94"/>
      <c r="BJ325" s="76"/>
      <c r="BK325" s="123"/>
      <c r="BL325" s="45">
        <f t="shared" si="199"/>
        <v>0</v>
      </c>
      <c r="BM325" s="94"/>
      <c r="BN325" s="77">
        <f t="shared" si="200"/>
        <v>0</v>
      </c>
      <c r="BO325" s="83">
        <f t="shared" si="201"/>
        <v>0</v>
      </c>
      <c r="BP325" s="120" t="s">
        <v>569</v>
      </c>
      <c r="BQ325" s="120" t="s">
        <v>1969</v>
      </c>
      <c r="BR325" s="31"/>
    </row>
    <row r="326" spans="1:71" s="30" customFormat="1" ht="25.5">
      <c r="A326" s="33">
        <f>SUBTOTAL(3,C$5:$C326)</f>
        <v>322</v>
      </c>
      <c r="B326" s="178"/>
      <c r="C326" s="12" t="s">
        <v>1688</v>
      </c>
      <c r="D326" s="1" t="s">
        <v>891</v>
      </c>
      <c r="E326" s="213" t="s">
        <v>1757</v>
      </c>
      <c r="F326" s="12" t="s">
        <v>1739</v>
      </c>
      <c r="G326" s="12"/>
      <c r="H326" s="12" t="s">
        <v>1740</v>
      </c>
      <c r="I326" s="12" t="s">
        <v>1741</v>
      </c>
      <c r="J326" s="50" t="s">
        <v>1742</v>
      </c>
      <c r="K326" s="336" t="s">
        <v>1765</v>
      </c>
      <c r="L326" s="360">
        <v>0.7857142857142857</v>
      </c>
      <c r="M326" s="50"/>
      <c r="N326" s="384"/>
      <c r="O326" s="122"/>
      <c r="P326" s="73"/>
      <c r="Q326" s="75"/>
      <c r="R326" s="75"/>
      <c r="S326" s="127"/>
      <c r="T326" s="45"/>
      <c r="U326" s="127"/>
      <c r="V326" s="77"/>
      <c r="W326" s="81"/>
      <c r="X326" s="73"/>
      <c r="Y326" s="81"/>
      <c r="Z326" s="75"/>
      <c r="AA326" s="82"/>
      <c r="AB326" s="45"/>
      <c r="AC326" s="82"/>
      <c r="AD326" s="77"/>
      <c r="AE326" s="126"/>
      <c r="AF326" s="73"/>
      <c r="AG326" s="126"/>
      <c r="AH326" s="78"/>
      <c r="AI326" s="76"/>
      <c r="AJ326" s="45">
        <f t="shared" si="161"/>
        <v>0</v>
      </c>
      <c r="AK326" s="234"/>
      <c r="AL326" s="76"/>
      <c r="AM326" s="72"/>
      <c r="AN326" s="102">
        <f t="shared" si="194"/>
        <v>0</v>
      </c>
      <c r="AO326" s="79"/>
      <c r="AP326" s="72"/>
      <c r="AQ326" s="76"/>
      <c r="AR326" s="76">
        <f t="shared" si="181"/>
        <v>0</v>
      </c>
      <c r="AS326" s="82"/>
      <c r="AT326" s="76">
        <f t="shared" si="191"/>
        <v>0</v>
      </c>
      <c r="AU326" s="72"/>
      <c r="AV326" s="72">
        <f t="shared" si="195"/>
        <v>0</v>
      </c>
      <c r="AW326" s="95"/>
      <c r="AX326" s="72">
        <f t="shared" si="192"/>
        <v>0</v>
      </c>
      <c r="AY326" s="76"/>
      <c r="AZ326" s="76">
        <f t="shared" si="193"/>
        <v>0</v>
      </c>
      <c r="BA326" s="125"/>
      <c r="BB326" s="76">
        <f t="shared" si="118"/>
        <v>0</v>
      </c>
      <c r="BC326" s="72" t="s">
        <v>65</v>
      </c>
      <c r="BD326" s="72">
        <f t="shared" si="196"/>
        <v>0</v>
      </c>
      <c r="BE326" s="129"/>
      <c r="BF326" s="72">
        <v>0</v>
      </c>
      <c r="BG326" s="76">
        <v>700000</v>
      </c>
      <c r="BH326" s="76">
        <f t="shared" si="197"/>
        <v>700000</v>
      </c>
      <c r="BI326" s="94">
        <v>42019</v>
      </c>
      <c r="BJ326" s="76">
        <f t="shared" si="198"/>
        <v>0</v>
      </c>
      <c r="BK326" s="45" t="s">
        <v>65</v>
      </c>
      <c r="BL326" s="45">
        <f t="shared" si="199"/>
        <v>0</v>
      </c>
      <c r="BM326" s="94"/>
      <c r="BN326" s="77">
        <v>0</v>
      </c>
      <c r="BO326" s="83">
        <f t="shared" si="201"/>
        <v>0</v>
      </c>
      <c r="BP326" s="120" t="s">
        <v>1663</v>
      </c>
      <c r="BQ326" s="120" t="s">
        <v>1966</v>
      </c>
      <c r="BR326" s="31"/>
    </row>
    <row r="327" spans="1:71" s="30" customFormat="1" ht="63.75">
      <c r="A327" s="33">
        <f>SUBTOTAL(3,C$5:$C327)</f>
        <v>323</v>
      </c>
      <c r="B327" s="178"/>
      <c r="C327" s="219" t="s">
        <v>1821</v>
      </c>
      <c r="D327" s="114" t="s">
        <v>12</v>
      </c>
      <c r="E327" s="213" t="s">
        <v>1822</v>
      </c>
      <c r="F327" s="12" t="s">
        <v>1427</v>
      </c>
      <c r="G327" s="12"/>
      <c r="H327" s="12" t="s">
        <v>1823</v>
      </c>
      <c r="I327" s="12" t="s">
        <v>1824</v>
      </c>
      <c r="J327" s="12"/>
      <c r="K327" s="242" t="s">
        <v>1825</v>
      </c>
      <c r="L327" s="371">
        <v>0.7857142857142857</v>
      </c>
      <c r="M327" s="32" t="s">
        <v>2642</v>
      </c>
      <c r="N327" s="139"/>
      <c r="O327" s="122"/>
      <c r="P327" s="73"/>
      <c r="Q327" s="75"/>
      <c r="R327" s="75"/>
      <c r="S327" s="127"/>
      <c r="T327" s="45"/>
      <c r="U327" s="127"/>
      <c r="V327" s="77"/>
      <c r="W327" s="81"/>
      <c r="X327" s="73"/>
      <c r="Y327" s="81"/>
      <c r="Z327" s="75"/>
      <c r="AA327" s="82"/>
      <c r="AB327" s="45"/>
      <c r="AC327" s="82"/>
      <c r="AD327" s="77"/>
      <c r="AE327" s="126"/>
      <c r="AF327" s="73"/>
      <c r="AG327" s="126"/>
      <c r="AH327" s="78"/>
      <c r="AI327" s="76"/>
      <c r="AJ327" s="45">
        <f t="shared" si="161"/>
        <v>0</v>
      </c>
      <c r="AK327" s="234"/>
      <c r="AL327" s="76"/>
      <c r="AM327" s="72"/>
      <c r="AN327" s="102">
        <f t="shared" si="194"/>
        <v>0</v>
      </c>
      <c r="AO327" s="79"/>
      <c r="AP327" s="72"/>
      <c r="AQ327" s="76"/>
      <c r="AR327" s="76">
        <f t="shared" si="181"/>
        <v>0</v>
      </c>
      <c r="AS327" s="82"/>
      <c r="AT327" s="76">
        <f t="shared" si="191"/>
        <v>0</v>
      </c>
      <c r="AU327" s="72"/>
      <c r="AV327" s="72">
        <f t="shared" si="195"/>
        <v>0</v>
      </c>
      <c r="AW327" s="95"/>
      <c r="AX327" s="72">
        <f t="shared" si="192"/>
        <v>0</v>
      </c>
      <c r="AY327" s="76"/>
      <c r="AZ327" s="76">
        <f t="shared" si="193"/>
        <v>0</v>
      </c>
      <c r="BA327" s="125"/>
      <c r="BB327" s="76">
        <f t="shared" si="118"/>
        <v>0</v>
      </c>
      <c r="BC327" s="72" t="s">
        <v>65</v>
      </c>
      <c r="BD327" s="72">
        <f t="shared" si="196"/>
        <v>0</v>
      </c>
      <c r="BE327" s="129"/>
      <c r="BF327" s="72">
        <v>0</v>
      </c>
      <c r="BG327" s="76">
        <v>2500000</v>
      </c>
      <c r="BH327" s="76">
        <f t="shared" si="197"/>
        <v>2500000</v>
      </c>
      <c r="BI327" s="94">
        <v>42040</v>
      </c>
      <c r="BJ327" s="76">
        <f t="shared" si="198"/>
        <v>0</v>
      </c>
      <c r="BK327" s="123">
        <v>1000000</v>
      </c>
      <c r="BL327" s="45">
        <f t="shared" si="199"/>
        <v>1000000</v>
      </c>
      <c r="BM327" s="94">
        <v>42040</v>
      </c>
      <c r="BN327" s="77">
        <f t="shared" si="200"/>
        <v>0</v>
      </c>
      <c r="BO327" s="83">
        <f t="shared" si="201"/>
        <v>0</v>
      </c>
      <c r="BP327" s="120" t="s">
        <v>716</v>
      </c>
      <c r="BQ327" s="120" t="s">
        <v>1969</v>
      </c>
      <c r="BR327" s="31"/>
    </row>
    <row r="328" spans="1:71" s="30" customFormat="1" ht="25.5">
      <c r="A328" s="33">
        <f>SUBTOTAL(3,C$5:$C328)</f>
        <v>324</v>
      </c>
      <c r="B328" s="178"/>
      <c r="C328" s="12" t="s">
        <v>1826</v>
      </c>
      <c r="D328" s="37" t="s">
        <v>1412</v>
      </c>
      <c r="E328" s="213" t="s">
        <v>1849</v>
      </c>
      <c r="F328" s="12" t="s">
        <v>1850</v>
      </c>
      <c r="G328" s="12"/>
      <c r="H328" s="12" t="s">
        <v>1851</v>
      </c>
      <c r="I328" s="12" t="s">
        <v>1852</v>
      </c>
      <c r="J328" s="221" t="s">
        <v>1853</v>
      </c>
      <c r="K328" s="242">
        <v>300</v>
      </c>
      <c r="L328" s="287">
        <v>41984</v>
      </c>
      <c r="M328" s="32"/>
      <c r="N328" s="139"/>
      <c r="O328" s="122"/>
      <c r="P328" s="73"/>
      <c r="Q328" s="75"/>
      <c r="R328" s="75"/>
      <c r="S328" s="127"/>
      <c r="T328" s="45"/>
      <c r="U328" s="127"/>
      <c r="V328" s="77"/>
      <c r="W328" s="81"/>
      <c r="X328" s="73"/>
      <c r="Y328" s="81"/>
      <c r="Z328" s="75"/>
      <c r="AA328" s="82"/>
      <c r="AB328" s="45"/>
      <c r="AC328" s="82"/>
      <c r="AD328" s="77"/>
      <c r="AE328" s="126"/>
      <c r="AF328" s="73"/>
      <c r="AG328" s="126"/>
      <c r="AH328" s="78"/>
      <c r="AI328" s="76"/>
      <c r="AJ328" s="45">
        <f t="shared" si="161"/>
        <v>0</v>
      </c>
      <c r="AK328" s="234"/>
      <c r="AL328" s="76"/>
      <c r="AM328" s="72"/>
      <c r="AN328" s="102">
        <f t="shared" si="194"/>
        <v>0</v>
      </c>
      <c r="AO328" s="79"/>
      <c r="AP328" s="72"/>
      <c r="AQ328" s="76"/>
      <c r="AR328" s="76">
        <f t="shared" si="181"/>
        <v>0</v>
      </c>
      <c r="AS328" s="82"/>
      <c r="AT328" s="76">
        <f t="shared" si="191"/>
        <v>0</v>
      </c>
      <c r="AU328" s="72"/>
      <c r="AV328" s="72">
        <f t="shared" si="195"/>
        <v>0</v>
      </c>
      <c r="AW328" s="95"/>
      <c r="AX328" s="72">
        <f t="shared" si="192"/>
        <v>0</v>
      </c>
      <c r="AY328" s="76"/>
      <c r="AZ328" s="76">
        <f t="shared" si="193"/>
        <v>0</v>
      </c>
      <c r="BA328" s="125"/>
      <c r="BB328" s="76">
        <f t="shared" si="118"/>
        <v>0</v>
      </c>
      <c r="BC328" s="72"/>
      <c r="BD328" s="72">
        <f t="shared" si="196"/>
        <v>0</v>
      </c>
      <c r="BE328" s="129"/>
      <c r="BF328" s="72">
        <f t="shared" ref="BF328:BF355" si="202">+BC328-BD328</f>
        <v>0</v>
      </c>
      <c r="BG328" s="76">
        <v>300000</v>
      </c>
      <c r="BH328" s="76">
        <f t="shared" si="197"/>
        <v>300000</v>
      </c>
      <c r="BI328" s="94">
        <v>42021</v>
      </c>
      <c r="BJ328" s="76">
        <f t="shared" si="198"/>
        <v>0</v>
      </c>
      <c r="BK328" s="45" t="s">
        <v>695</v>
      </c>
      <c r="BL328" s="45">
        <f t="shared" si="199"/>
        <v>0</v>
      </c>
      <c r="BM328" s="94"/>
      <c r="BN328" s="77">
        <v>0</v>
      </c>
      <c r="BO328" s="83">
        <f t="shared" si="201"/>
        <v>0</v>
      </c>
      <c r="BP328" s="120" t="s">
        <v>483</v>
      </c>
      <c r="BQ328" s="120" t="s">
        <v>1970</v>
      </c>
      <c r="BR328" s="31"/>
    </row>
    <row r="329" spans="1:71" s="263" customFormat="1" ht="38.25">
      <c r="A329" s="258">
        <f>SUBTOTAL(3,C$5:$C329)</f>
        <v>325</v>
      </c>
      <c r="B329" s="110" t="s">
        <v>1349</v>
      </c>
      <c r="C329" s="260" t="s">
        <v>1827</v>
      </c>
      <c r="D329" s="183" t="s">
        <v>9</v>
      </c>
      <c r="E329" s="264" t="s">
        <v>1854</v>
      </c>
      <c r="F329" s="265" t="s">
        <v>1855</v>
      </c>
      <c r="G329" s="265"/>
      <c r="H329" s="265" t="s">
        <v>1856</v>
      </c>
      <c r="I329" s="265" t="s">
        <v>1857</v>
      </c>
      <c r="J329" s="265"/>
      <c r="K329" s="252"/>
      <c r="L329" s="374"/>
      <c r="M329" s="262"/>
      <c r="N329" s="140"/>
      <c r="O329" s="141"/>
      <c r="P329" s="102"/>
      <c r="Q329" s="104"/>
      <c r="R329" s="104"/>
      <c r="S329" s="108"/>
      <c r="T329" s="105"/>
      <c r="U329" s="108"/>
      <c r="V329" s="106"/>
      <c r="W329" s="109"/>
      <c r="X329" s="102"/>
      <c r="Y329" s="109"/>
      <c r="Z329" s="104"/>
      <c r="AA329" s="108"/>
      <c r="AB329" s="105"/>
      <c r="AC329" s="108"/>
      <c r="AD329" s="106"/>
      <c r="AE329" s="109"/>
      <c r="AF329" s="102"/>
      <c r="AG329" s="109"/>
      <c r="AH329" s="143"/>
      <c r="AI329" s="105"/>
      <c r="AJ329" s="45">
        <f t="shared" si="161"/>
        <v>0</v>
      </c>
      <c r="AK329" s="216"/>
      <c r="AL329" s="105"/>
      <c r="AM329" s="102"/>
      <c r="AN329" s="102">
        <f t="shared" si="194"/>
        <v>0</v>
      </c>
      <c r="AO329" s="107"/>
      <c r="AP329" s="102"/>
      <c r="AQ329" s="105"/>
      <c r="AR329" s="76">
        <f t="shared" si="181"/>
        <v>0</v>
      </c>
      <c r="AS329" s="108"/>
      <c r="AT329" s="105">
        <f t="shared" si="191"/>
        <v>0</v>
      </c>
      <c r="AU329" s="102"/>
      <c r="AV329" s="102">
        <f t="shared" si="195"/>
        <v>0</v>
      </c>
      <c r="AW329" s="142"/>
      <c r="AX329" s="102">
        <f t="shared" si="192"/>
        <v>0</v>
      </c>
      <c r="AY329" s="105"/>
      <c r="AZ329" s="105">
        <f t="shared" si="193"/>
        <v>0</v>
      </c>
      <c r="BA329" s="217"/>
      <c r="BB329" s="105">
        <f t="shared" si="118"/>
        <v>0</v>
      </c>
      <c r="BC329" s="102"/>
      <c r="BD329" s="102">
        <f t="shared" si="196"/>
        <v>0</v>
      </c>
      <c r="BE329" s="142"/>
      <c r="BF329" s="102">
        <f t="shared" si="202"/>
        <v>0</v>
      </c>
      <c r="BG329" s="105"/>
      <c r="BH329" s="105">
        <f t="shared" si="197"/>
        <v>0</v>
      </c>
      <c r="BI329" s="216"/>
      <c r="BJ329" s="105">
        <f t="shared" si="198"/>
        <v>0</v>
      </c>
      <c r="BK329" s="187"/>
      <c r="BL329" s="105">
        <f t="shared" si="199"/>
        <v>0</v>
      </c>
      <c r="BM329" s="216"/>
      <c r="BN329" s="106">
        <f>+BK329-BL329</f>
        <v>0</v>
      </c>
      <c r="BO329" s="238">
        <f t="shared" si="201"/>
        <v>0</v>
      </c>
      <c r="BP329" s="98" t="s">
        <v>716</v>
      </c>
      <c r="BQ329" s="98" t="s">
        <v>1966</v>
      </c>
      <c r="BR329" s="262"/>
    </row>
    <row r="330" spans="1:71" s="30" customFormat="1" ht="51">
      <c r="A330" s="33">
        <f>SUBTOTAL(3,C$5:$C330)</f>
        <v>326</v>
      </c>
      <c r="B330" s="178"/>
      <c r="C330" s="12" t="s">
        <v>1828</v>
      </c>
      <c r="D330" s="212" t="s">
        <v>11</v>
      </c>
      <c r="E330" s="213" t="s">
        <v>1858</v>
      </c>
      <c r="F330" s="12" t="s">
        <v>1859</v>
      </c>
      <c r="G330" s="12"/>
      <c r="H330" s="12" t="s">
        <v>1860</v>
      </c>
      <c r="I330" s="12" t="s">
        <v>1861</v>
      </c>
      <c r="J330" s="221" t="s">
        <v>1862</v>
      </c>
      <c r="K330" s="242" t="s">
        <v>1951</v>
      </c>
      <c r="L330" s="287">
        <v>41974</v>
      </c>
      <c r="M330" s="32"/>
      <c r="N330" s="139"/>
      <c r="O330" s="122"/>
      <c r="P330" s="73"/>
      <c r="Q330" s="75"/>
      <c r="R330" s="75"/>
      <c r="S330" s="127"/>
      <c r="T330" s="45"/>
      <c r="U330" s="127"/>
      <c r="V330" s="77"/>
      <c r="W330" s="81"/>
      <c r="X330" s="73"/>
      <c r="Y330" s="81"/>
      <c r="Z330" s="75"/>
      <c r="AA330" s="82"/>
      <c r="AB330" s="45"/>
      <c r="AC330" s="82"/>
      <c r="AD330" s="77"/>
      <c r="AE330" s="126"/>
      <c r="AF330" s="73"/>
      <c r="AG330" s="126"/>
      <c r="AH330" s="78"/>
      <c r="AI330" s="76"/>
      <c r="AJ330" s="45">
        <f t="shared" si="161"/>
        <v>0</v>
      </c>
      <c r="AK330" s="234"/>
      <c r="AL330" s="76"/>
      <c r="AM330" s="72"/>
      <c r="AN330" s="102">
        <f t="shared" si="194"/>
        <v>0</v>
      </c>
      <c r="AO330" s="79"/>
      <c r="AP330" s="72"/>
      <c r="AQ330" s="76"/>
      <c r="AR330" s="76">
        <f t="shared" si="181"/>
        <v>0</v>
      </c>
      <c r="AS330" s="82"/>
      <c r="AT330" s="76">
        <f t="shared" si="191"/>
        <v>0</v>
      </c>
      <c r="AU330" s="72"/>
      <c r="AV330" s="72">
        <f t="shared" si="195"/>
        <v>0</v>
      </c>
      <c r="AW330" s="95"/>
      <c r="AX330" s="72">
        <f t="shared" si="192"/>
        <v>0</v>
      </c>
      <c r="AY330" s="76"/>
      <c r="AZ330" s="76">
        <f t="shared" si="193"/>
        <v>0</v>
      </c>
      <c r="BA330" s="125"/>
      <c r="BB330" s="76">
        <f t="shared" si="118"/>
        <v>0</v>
      </c>
      <c r="BC330" s="72"/>
      <c r="BD330" s="72">
        <f t="shared" si="196"/>
        <v>0</v>
      </c>
      <c r="BE330" s="129"/>
      <c r="BF330" s="72">
        <f t="shared" si="202"/>
        <v>0</v>
      </c>
      <c r="BG330" s="76">
        <v>300000</v>
      </c>
      <c r="BH330" s="76">
        <f t="shared" si="197"/>
        <v>300000</v>
      </c>
      <c r="BI330" s="94">
        <v>42028</v>
      </c>
      <c r="BJ330" s="76">
        <f t="shared" si="198"/>
        <v>0</v>
      </c>
      <c r="BK330" s="123">
        <v>300000</v>
      </c>
      <c r="BL330" s="45">
        <f t="shared" si="199"/>
        <v>300000</v>
      </c>
      <c r="BM330" s="94">
        <v>42028</v>
      </c>
      <c r="BN330" s="77">
        <f>+BK330-BL330</f>
        <v>0</v>
      </c>
      <c r="BO330" s="83">
        <f t="shared" si="201"/>
        <v>0</v>
      </c>
      <c r="BP330" s="120" t="s">
        <v>808</v>
      </c>
      <c r="BQ330" s="120" t="s">
        <v>1966</v>
      </c>
      <c r="BR330" s="31"/>
    </row>
    <row r="331" spans="1:71" s="30" customFormat="1" ht="63.75">
      <c r="A331" s="33">
        <f>SUBTOTAL(3,C$5:$C331)</f>
        <v>327</v>
      </c>
      <c r="B331" s="178"/>
      <c r="C331" s="12" t="s">
        <v>1829</v>
      </c>
      <c r="D331" s="212" t="s">
        <v>11</v>
      </c>
      <c r="E331" s="213" t="s">
        <v>1863</v>
      </c>
      <c r="F331" s="12" t="s">
        <v>1864</v>
      </c>
      <c r="G331" s="12"/>
      <c r="H331" s="12" t="s">
        <v>1865</v>
      </c>
      <c r="I331" s="12" t="s">
        <v>1866</v>
      </c>
      <c r="J331" s="221" t="s">
        <v>1867</v>
      </c>
      <c r="K331" s="359" t="s">
        <v>1985</v>
      </c>
      <c r="L331" s="378">
        <v>41974</v>
      </c>
      <c r="M331" s="32"/>
      <c r="N331" s="139"/>
      <c r="O331" s="122"/>
      <c r="P331" s="73"/>
      <c r="Q331" s="75"/>
      <c r="R331" s="75"/>
      <c r="S331" s="127"/>
      <c r="T331" s="45"/>
      <c r="U331" s="127"/>
      <c r="V331" s="77"/>
      <c r="W331" s="81"/>
      <c r="X331" s="73"/>
      <c r="Y331" s="81"/>
      <c r="Z331" s="75"/>
      <c r="AA331" s="82"/>
      <c r="AB331" s="45"/>
      <c r="AC331" s="82"/>
      <c r="AD331" s="77"/>
      <c r="AE331" s="126"/>
      <c r="AF331" s="73"/>
      <c r="AG331" s="126"/>
      <c r="AH331" s="78"/>
      <c r="AI331" s="76"/>
      <c r="AJ331" s="45">
        <f t="shared" si="161"/>
        <v>0</v>
      </c>
      <c r="AK331" s="234"/>
      <c r="AL331" s="76"/>
      <c r="AM331" s="72"/>
      <c r="AN331" s="102">
        <f t="shared" si="194"/>
        <v>0</v>
      </c>
      <c r="AO331" s="79"/>
      <c r="AP331" s="72"/>
      <c r="AQ331" s="76"/>
      <c r="AR331" s="76">
        <f t="shared" si="181"/>
        <v>0</v>
      </c>
      <c r="AS331" s="82"/>
      <c r="AT331" s="76">
        <f t="shared" si="191"/>
        <v>0</v>
      </c>
      <c r="AU331" s="72"/>
      <c r="AV331" s="72">
        <f t="shared" si="195"/>
        <v>0</v>
      </c>
      <c r="AW331" s="95"/>
      <c r="AX331" s="72">
        <f t="shared" si="192"/>
        <v>0</v>
      </c>
      <c r="AY331" s="76"/>
      <c r="AZ331" s="76">
        <f t="shared" si="193"/>
        <v>0</v>
      </c>
      <c r="BA331" s="125"/>
      <c r="BB331" s="76">
        <f t="shared" si="118"/>
        <v>0</v>
      </c>
      <c r="BC331" s="72"/>
      <c r="BD331" s="72">
        <f t="shared" si="196"/>
        <v>0</v>
      </c>
      <c r="BE331" s="129"/>
      <c r="BF331" s="72">
        <f t="shared" si="202"/>
        <v>0</v>
      </c>
      <c r="BG331" s="76">
        <v>300000</v>
      </c>
      <c r="BH331" s="76">
        <f t="shared" si="197"/>
        <v>300000</v>
      </c>
      <c r="BI331" s="94">
        <v>42027</v>
      </c>
      <c r="BJ331" s="76">
        <f t="shared" si="198"/>
        <v>0</v>
      </c>
      <c r="BK331" s="123">
        <v>300000</v>
      </c>
      <c r="BL331" s="45">
        <f t="shared" si="199"/>
        <v>300000</v>
      </c>
      <c r="BM331" s="94">
        <v>42027</v>
      </c>
      <c r="BN331" s="77">
        <f>+BK331-BL331</f>
        <v>0</v>
      </c>
      <c r="BO331" s="83">
        <f t="shared" si="201"/>
        <v>0</v>
      </c>
      <c r="BP331" s="120" t="s">
        <v>808</v>
      </c>
      <c r="BQ331" s="120" t="s">
        <v>1966</v>
      </c>
      <c r="BR331" s="31"/>
    </row>
    <row r="332" spans="1:71" s="30" customFormat="1" ht="51">
      <c r="A332" s="33">
        <f>SUBTOTAL(3,C$5:$C332)</f>
        <v>328</v>
      </c>
      <c r="B332" s="112" t="s">
        <v>1968</v>
      </c>
      <c r="C332" s="12" t="s">
        <v>1830</v>
      </c>
      <c r="D332" s="35" t="s">
        <v>718</v>
      </c>
      <c r="E332" s="213" t="s">
        <v>1868</v>
      </c>
      <c r="F332" s="12" t="s">
        <v>1869</v>
      </c>
      <c r="G332" s="12"/>
      <c r="H332" s="12" t="s">
        <v>1870</v>
      </c>
      <c r="I332" s="12" t="s">
        <v>1871</v>
      </c>
      <c r="J332" s="221" t="s">
        <v>1872</v>
      </c>
      <c r="K332" s="242" t="s">
        <v>1952</v>
      </c>
      <c r="L332" s="287">
        <v>41974</v>
      </c>
      <c r="M332" s="32"/>
      <c r="N332" s="139"/>
      <c r="O332" s="122"/>
      <c r="P332" s="73"/>
      <c r="Q332" s="75"/>
      <c r="R332" s="75"/>
      <c r="S332" s="127"/>
      <c r="T332" s="45"/>
      <c r="U332" s="127"/>
      <c r="V332" s="77"/>
      <c r="W332" s="81"/>
      <c r="X332" s="73"/>
      <c r="Y332" s="81"/>
      <c r="Z332" s="75"/>
      <c r="AA332" s="82"/>
      <c r="AB332" s="45"/>
      <c r="AC332" s="82"/>
      <c r="AD332" s="77"/>
      <c r="AE332" s="126"/>
      <c r="AF332" s="73"/>
      <c r="AG332" s="126"/>
      <c r="AH332" s="78"/>
      <c r="AI332" s="76"/>
      <c r="AJ332" s="45">
        <f t="shared" si="161"/>
        <v>0</v>
      </c>
      <c r="AK332" s="234"/>
      <c r="AL332" s="76"/>
      <c r="AM332" s="72"/>
      <c r="AN332" s="102">
        <f t="shared" si="194"/>
        <v>0</v>
      </c>
      <c r="AO332" s="79"/>
      <c r="AP332" s="72"/>
      <c r="AQ332" s="76"/>
      <c r="AR332" s="76">
        <f t="shared" si="181"/>
        <v>0</v>
      </c>
      <c r="AS332" s="82"/>
      <c r="AT332" s="76">
        <f t="shared" si="191"/>
        <v>0</v>
      </c>
      <c r="AU332" s="72"/>
      <c r="AV332" s="72">
        <f t="shared" si="195"/>
        <v>0</v>
      </c>
      <c r="AW332" s="95"/>
      <c r="AX332" s="72">
        <f t="shared" si="192"/>
        <v>0</v>
      </c>
      <c r="AY332" s="76"/>
      <c r="AZ332" s="76">
        <f t="shared" si="193"/>
        <v>0</v>
      </c>
      <c r="BA332" s="125"/>
      <c r="BB332" s="76">
        <f t="shared" si="118"/>
        <v>0</v>
      </c>
      <c r="BC332" s="72"/>
      <c r="BD332" s="72">
        <f t="shared" si="196"/>
        <v>0</v>
      </c>
      <c r="BE332" s="129"/>
      <c r="BF332" s="72">
        <f t="shared" si="202"/>
        <v>0</v>
      </c>
      <c r="BG332" s="76">
        <v>0</v>
      </c>
      <c r="BH332" s="76">
        <f t="shared" si="197"/>
        <v>0</v>
      </c>
      <c r="BI332" s="94"/>
      <c r="BJ332" s="76">
        <f t="shared" si="198"/>
        <v>0</v>
      </c>
      <c r="BK332" s="123"/>
      <c r="BL332" s="45">
        <f t="shared" si="199"/>
        <v>0</v>
      </c>
      <c r="BM332" s="94"/>
      <c r="BN332" s="77">
        <f>+BK332-BL332</f>
        <v>0</v>
      </c>
      <c r="BO332" s="83">
        <f t="shared" si="201"/>
        <v>0</v>
      </c>
      <c r="BP332" s="120" t="s">
        <v>526</v>
      </c>
      <c r="BQ332" s="120" t="s">
        <v>1972</v>
      </c>
      <c r="BR332" s="31"/>
    </row>
    <row r="333" spans="1:71" s="30" customFormat="1" ht="25.5">
      <c r="A333" s="33">
        <f>SUBTOTAL(3,C$5:$C333)</f>
        <v>329</v>
      </c>
      <c r="B333" s="178"/>
      <c r="C333" s="12" t="s">
        <v>1831</v>
      </c>
      <c r="D333" s="1" t="s">
        <v>891</v>
      </c>
      <c r="E333" s="12"/>
      <c r="F333" s="12" t="s">
        <v>1873</v>
      </c>
      <c r="G333" s="12"/>
      <c r="H333" s="12" t="s">
        <v>1874</v>
      </c>
      <c r="I333" s="12" t="s">
        <v>1875</v>
      </c>
      <c r="J333" s="12"/>
      <c r="K333" s="242"/>
      <c r="L333" s="287"/>
      <c r="M333" s="32"/>
      <c r="N333" s="139"/>
      <c r="O333" s="122"/>
      <c r="P333" s="73"/>
      <c r="Q333" s="75"/>
      <c r="R333" s="75"/>
      <c r="S333" s="127"/>
      <c r="T333" s="45"/>
      <c r="U333" s="127"/>
      <c r="V333" s="77"/>
      <c r="W333" s="81"/>
      <c r="X333" s="73"/>
      <c r="Y333" s="81"/>
      <c r="Z333" s="75"/>
      <c r="AA333" s="82"/>
      <c r="AB333" s="45"/>
      <c r="AC333" s="82"/>
      <c r="AD333" s="77"/>
      <c r="AE333" s="126"/>
      <c r="AF333" s="73"/>
      <c r="AG333" s="126"/>
      <c r="AH333" s="78"/>
      <c r="AI333" s="76"/>
      <c r="AJ333" s="45">
        <f t="shared" si="161"/>
        <v>0</v>
      </c>
      <c r="AK333" s="234"/>
      <c r="AL333" s="76"/>
      <c r="AM333" s="72"/>
      <c r="AN333" s="102">
        <f t="shared" si="194"/>
        <v>0</v>
      </c>
      <c r="AO333" s="79"/>
      <c r="AP333" s="72"/>
      <c r="AQ333" s="76"/>
      <c r="AR333" s="76">
        <f t="shared" si="181"/>
        <v>0</v>
      </c>
      <c r="AS333" s="82"/>
      <c r="AT333" s="76">
        <f t="shared" si="191"/>
        <v>0</v>
      </c>
      <c r="AU333" s="72"/>
      <c r="AV333" s="72">
        <f t="shared" si="195"/>
        <v>0</v>
      </c>
      <c r="AW333" s="95"/>
      <c r="AX333" s="72">
        <f t="shared" si="192"/>
        <v>0</v>
      </c>
      <c r="AY333" s="76"/>
      <c r="AZ333" s="76">
        <f t="shared" si="193"/>
        <v>0</v>
      </c>
      <c r="BA333" s="125"/>
      <c r="BB333" s="76">
        <f t="shared" si="118"/>
        <v>0</v>
      </c>
      <c r="BC333" s="72"/>
      <c r="BD333" s="72">
        <f t="shared" si="196"/>
        <v>0</v>
      </c>
      <c r="BE333" s="129"/>
      <c r="BF333" s="72">
        <f t="shared" si="202"/>
        <v>0</v>
      </c>
      <c r="BG333" s="76">
        <v>400000</v>
      </c>
      <c r="BH333" s="76">
        <f t="shared" si="197"/>
        <v>400000</v>
      </c>
      <c r="BI333" s="94">
        <v>42019</v>
      </c>
      <c r="BJ333" s="76">
        <f t="shared" si="198"/>
        <v>0</v>
      </c>
      <c r="BK333" s="45" t="s">
        <v>65</v>
      </c>
      <c r="BL333" s="45">
        <f t="shared" si="199"/>
        <v>0</v>
      </c>
      <c r="BM333" s="94"/>
      <c r="BN333" s="77">
        <v>0</v>
      </c>
      <c r="BO333" s="83">
        <f t="shared" si="201"/>
        <v>0</v>
      </c>
      <c r="BP333" s="120" t="s">
        <v>1663</v>
      </c>
      <c r="BQ333" s="120" t="s">
        <v>1966</v>
      </c>
      <c r="BR333" s="31"/>
    </row>
    <row r="334" spans="1:71" s="30" customFormat="1" ht="38.25">
      <c r="A334" s="33">
        <f>SUBTOTAL(3,C$5:$C334)</f>
        <v>330</v>
      </c>
      <c r="B334" s="178"/>
      <c r="C334" s="12" t="s">
        <v>1832</v>
      </c>
      <c r="D334" s="36" t="s">
        <v>195</v>
      </c>
      <c r="E334" s="213" t="s">
        <v>1876</v>
      </c>
      <c r="F334" s="12" t="s">
        <v>1877</v>
      </c>
      <c r="G334" s="12"/>
      <c r="H334" s="12" t="s">
        <v>1878</v>
      </c>
      <c r="I334" s="12" t="s">
        <v>1879</v>
      </c>
      <c r="J334" s="12"/>
      <c r="K334" s="359" t="s">
        <v>1986</v>
      </c>
      <c r="L334" s="378">
        <v>41944</v>
      </c>
      <c r="M334" s="32"/>
      <c r="N334" s="139"/>
      <c r="O334" s="122"/>
      <c r="P334" s="73"/>
      <c r="Q334" s="75"/>
      <c r="R334" s="75"/>
      <c r="S334" s="127"/>
      <c r="T334" s="45"/>
      <c r="U334" s="127"/>
      <c r="V334" s="77"/>
      <c r="W334" s="81"/>
      <c r="X334" s="73"/>
      <c r="Y334" s="81"/>
      <c r="Z334" s="75"/>
      <c r="AA334" s="82"/>
      <c r="AB334" s="45"/>
      <c r="AC334" s="82"/>
      <c r="AD334" s="77"/>
      <c r="AE334" s="126"/>
      <c r="AF334" s="73"/>
      <c r="AG334" s="126"/>
      <c r="AH334" s="78"/>
      <c r="AI334" s="76"/>
      <c r="AJ334" s="45">
        <f t="shared" si="161"/>
        <v>0</v>
      </c>
      <c r="AK334" s="234"/>
      <c r="AL334" s="76"/>
      <c r="AM334" s="72"/>
      <c r="AN334" s="102">
        <f t="shared" si="194"/>
        <v>0</v>
      </c>
      <c r="AO334" s="79"/>
      <c r="AP334" s="72"/>
      <c r="AQ334" s="76"/>
      <c r="AR334" s="76">
        <f t="shared" si="181"/>
        <v>0</v>
      </c>
      <c r="AS334" s="82"/>
      <c r="AT334" s="76">
        <f t="shared" si="191"/>
        <v>0</v>
      </c>
      <c r="AU334" s="72"/>
      <c r="AV334" s="72">
        <f t="shared" si="195"/>
        <v>0</v>
      </c>
      <c r="AW334" s="95"/>
      <c r="AX334" s="72">
        <f t="shared" si="192"/>
        <v>0</v>
      </c>
      <c r="AY334" s="76"/>
      <c r="AZ334" s="76">
        <f t="shared" si="193"/>
        <v>0</v>
      </c>
      <c r="BA334" s="125"/>
      <c r="BB334" s="76">
        <f t="shared" si="118"/>
        <v>0</v>
      </c>
      <c r="BC334" s="72">
        <v>300000</v>
      </c>
      <c r="BD334" s="72">
        <f t="shared" si="196"/>
        <v>300000</v>
      </c>
      <c r="BE334" s="129">
        <v>42087</v>
      </c>
      <c r="BF334" s="72">
        <f t="shared" si="202"/>
        <v>0</v>
      </c>
      <c r="BG334" s="76">
        <v>300000</v>
      </c>
      <c r="BH334" s="76">
        <f t="shared" si="197"/>
        <v>300000</v>
      </c>
      <c r="BI334" s="94">
        <v>42087</v>
      </c>
      <c r="BJ334" s="76">
        <f t="shared" si="198"/>
        <v>0</v>
      </c>
      <c r="BK334" s="45" t="s">
        <v>65</v>
      </c>
      <c r="BL334" s="45">
        <f t="shared" si="199"/>
        <v>0</v>
      </c>
      <c r="BM334" s="94"/>
      <c r="BN334" s="77">
        <v>0</v>
      </c>
      <c r="BO334" s="83">
        <f t="shared" si="201"/>
        <v>0</v>
      </c>
      <c r="BP334" s="120" t="s">
        <v>1334</v>
      </c>
      <c r="BQ334" s="120" t="s">
        <v>1966</v>
      </c>
      <c r="BR334" s="31"/>
    </row>
    <row r="335" spans="1:71" s="30" customFormat="1" ht="38.25">
      <c r="A335" s="33">
        <f>SUBTOTAL(3,C$5:$C335)</f>
        <v>331</v>
      </c>
      <c r="B335" s="178"/>
      <c r="C335" s="12" t="s">
        <v>1833</v>
      </c>
      <c r="D335" s="34" t="s">
        <v>14</v>
      </c>
      <c r="E335" s="213" t="s">
        <v>1880</v>
      </c>
      <c r="F335" s="12" t="s">
        <v>1881</v>
      </c>
      <c r="G335" s="12"/>
      <c r="H335" s="12" t="s">
        <v>1882</v>
      </c>
      <c r="I335" s="12" t="s">
        <v>1883</v>
      </c>
      <c r="J335" s="228" t="s">
        <v>1884</v>
      </c>
      <c r="K335" s="242" t="s">
        <v>1953</v>
      </c>
      <c r="L335" s="372" t="s">
        <v>1949</v>
      </c>
      <c r="M335" s="32" t="s">
        <v>1976</v>
      </c>
      <c r="N335" s="139"/>
      <c r="O335" s="122"/>
      <c r="P335" s="73"/>
      <c r="Q335" s="75"/>
      <c r="R335" s="75"/>
      <c r="S335" s="127"/>
      <c r="T335" s="45"/>
      <c r="U335" s="127"/>
      <c r="V335" s="77"/>
      <c r="W335" s="81"/>
      <c r="X335" s="73"/>
      <c r="Y335" s="81"/>
      <c r="Z335" s="75"/>
      <c r="AA335" s="82"/>
      <c r="AB335" s="45"/>
      <c r="AC335" s="82"/>
      <c r="AD335" s="77"/>
      <c r="AE335" s="126"/>
      <c r="AF335" s="73"/>
      <c r="AG335" s="126"/>
      <c r="AH335" s="78"/>
      <c r="AI335" s="76"/>
      <c r="AJ335" s="45">
        <f t="shared" si="161"/>
        <v>0</v>
      </c>
      <c r="AK335" s="234"/>
      <c r="AL335" s="76"/>
      <c r="AM335" s="72"/>
      <c r="AN335" s="102">
        <f t="shared" si="194"/>
        <v>0</v>
      </c>
      <c r="AO335" s="79"/>
      <c r="AP335" s="72"/>
      <c r="AQ335" s="76"/>
      <c r="AR335" s="76">
        <f t="shared" si="181"/>
        <v>0</v>
      </c>
      <c r="AS335" s="82"/>
      <c r="AT335" s="76">
        <f t="shared" si="191"/>
        <v>0</v>
      </c>
      <c r="AU335" s="72"/>
      <c r="AV335" s="72">
        <f t="shared" si="195"/>
        <v>0</v>
      </c>
      <c r="AW335" s="95"/>
      <c r="AX335" s="72">
        <f t="shared" si="192"/>
        <v>0</v>
      </c>
      <c r="AY335" s="76">
        <v>700000</v>
      </c>
      <c r="AZ335" s="76">
        <f t="shared" si="193"/>
        <v>700000</v>
      </c>
      <c r="BA335" s="125">
        <v>41992</v>
      </c>
      <c r="BB335" s="76">
        <f t="shared" si="118"/>
        <v>0</v>
      </c>
      <c r="BC335" s="72">
        <v>700000</v>
      </c>
      <c r="BD335" s="72">
        <f t="shared" si="196"/>
        <v>700000</v>
      </c>
      <c r="BE335" s="129">
        <v>41992</v>
      </c>
      <c r="BF335" s="72">
        <f t="shared" si="202"/>
        <v>0</v>
      </c>
      <c r="BG335" s="76">
        <v>700000</v>
      </c>
      <c r="BH335" s="76">
        <f t="shared" si="197"/>
        <v>700000</v>
      </c>
      <c r="BI335" s="94">
        <v>41992</v>
      </c>
      <c r="BJ335" s="76">
        <f t="shared" si="198"/>
        <v>0</v>
      </c>
      <c r="BK335" s="45" t="s">
        <v>65</v>
      </c>
      <c r="BL335" s="45">
        <f t="shared" si="199"/>
        <v>0</v>
      </c>
      <c r="BM335" s="94"/>
      <c r="BN335" s="77">
        <v>0</v>
      </c>
      <c r="BO335" s="83">
        <f>+N335+R335+V335+Z335+AD335+AH335+AL335+AP335+AT335+AX335+BB335+BF335+BJ335+BN335</f>
        <v>0</v>
      </c>
      <c r="BP335" s="120" t="s">
        <v>1960</v>
      </c>
      <c r="BQ335" s="120" t="s">
        <v>1966</v>
      </c>
      <c r="BR335" s="31" t="s">
        <v>1779</v>
      </c>
    </row>
    <row r="336" spans="1:71" s="263" customFormat="1" ht="25.5">
      <c r="A336" s="258">
        <f>SUBTOTAL(3,C$5:$C336)</f>
        <v>332</v>
      </c>
      <c r="B336" s="110" t="s">
        <v>1349</v>
      </c>
      <c r="C336" s="260" t="s">
        <v>1834</v>
      </c>
      <c r="D336" s="39" t="s">
        <v>1367</v>
      </c>
      <c r="E336" s="264" t="s">
        <v>1885</v>
      </c>
      <c r="F336" s="265" t="s">
        <v>1886</v>
      </c>
      <c r="G336" s="265"/>
      <c r="H336" s="265" t="s">
        <v>1887</v>
      </c>
      <c r="I336" s="265" t="s">
        <v>1888</v>
      </c>
      <c r="J336" s="265"/>
      <c r="K336" s="252"/>
      <c r="L336" s="374"/>
      <c r="M336" s="262"/>
      <c r="N336" s="140"/>
      <c r="O336" s="141"/>
      <c r="P336" s="102"/>
      <c r="Q336" s="104"/>
      <c r="R336" s="104"/>
      <c r="S336" s="108"/>
      <c r="T336" s="105"/>
      <c r="U336" s="108"/>
      <c r="V336" s="106"/>
      <c r="W336" s="109"/>
      <c r="X336" s="102"/>
      <c r="Y336" s="109"/>
      <c r="Z336" s="104"/>
      <c r="AA336" s="108"/>
      <c r="AB336" s="105"/>
      <c r="AC336" s="108"/>
      <c r="AD336" s="106"/>
      <c r="AE336" s="109"/>
      <c r="AF336" s="102"/>
      <c r="AG336" s="109"/>
      <c r="AH336" s="143"/>
      <c r="AI336" s="105"/>
      <c r="AJ336" s="45">
        <f t="shared" si="161"/>
        <v>0</v>
      </c>
      <c r="AK336" s="216"/>
      <c r="AL336" s="105"/>
      <c r="AM336" s="102"/>
      <c r="AN336" s="102">
        <f t="shared" si="194"/>
        <v>0</v>
      </c>
      <c r="AO336" s="107"/>
      <c r="AP336" s="102"/>
      <c r="AQ336" s="105"/>
      <c r="AR336" s="76">
        <f t="shared" si="181"/>
        <v>0</v>
      </c>
      <c r="AS336" s="108"/>
      <c r="AT336" s="105">
        <f t="shared" si="191"/>
        <v>0</v>
      </c>
      <c r="AU336" s="102"/>
      <c r="AV336" s="102">
        <f t="shared" si="195"/>
        <v>0</v>
      </c>
      <c r="AW336" s="142"/>
      <c r="AX336" s="102">
        <f t="shared" si="192"/>
        <v>0</v>
      </c>
      <c r="AY336" s="105"/>
      <c r="AZ336" s="105">
        <f t="shared" si="193"/>
        <v>0</v>
      </c>
      <c r="BA336" s="217"/>
      <c r="BB336" s="105">
        <f t="shared" si="118"/>
        <v>0</v>
      </c>
      <c r="BC336" s="102"/>
      <c r="BD336" s="102">
        <f t="shared" si="196"/>
        <v>0</v>
      </c>
      <c r="BE336" s="142"/>
      <c r="BF336" s="102">
        <f t="shared" si="202"/>
        <v>0</v>
      </c>
      <c r="BG336" s="105"/>
      <c r="BH336" s="105">
        <f t="shared" si="197"/>
        <v>0</v>
      </c>
      <c r="BI336" s="94"/>
      <c r="BJ336" s="105">
        <f t="shared" si="198"/>
        <v>0</v>
      </c>
      <c r="BK336" s="187"/>
      <c r="BL336" s="105">
        <f t="shared" si="199"/>
        <v>0</v>
      </c>
      <c r="BM336" s="94"/>
      <c r="BN336" s="106">
        <f>+BK336-BL336</f>
        <v>0</v>
      </c>
      <c r="BO336" s="238">
        <f t="shared" si="201"/>
        <v>0</v>
      </c>
      <c r="BP336" s="120" t="s">
        <v>716</v>
      </c>
      <c r="BQ336" s="120"/>
      <c r="BR336" s="262"/>
    </row>
    <row r="337" spans="1:70" s="30" customFormat="1" ht="30">
      <c r="A337" s="33">
        <f>SUBTOTAL(3,C$5:$C337)</f>
        <v>333</v>
      </c>
      <c r="B337" s="178"/>
      <c r="C337" s="12" t="s">
        <v>1835</v>
      </c>
      <c r="D337" s="1" t="s">
        <v>284</v>
      </c>
      <c r="E337" s="213" t="s">
        <v>1889</v>
      </c>
      <c r="F337" s="12" t="s">
        <v>1890</v>
      </c>
      <c r="G337" s="12"/>
      <c r="H337" s="12" t="s">
        <v>1891</v>
      </c>
      <c r="I337" s="12" t="s">
        <v>1892</v>
      </c>
      <c r="J337" s="228" t="s">
        <v>1893</v>
      </c>
      <c r="K337" s="242"/>
      <c r="L337" s="287"/>
      <c r="M337" s="32"/>
      <c r="N337" s="139"/>
      <c r="O337" s="122"/>
      <c r="P337" s="73"/>
      <c r="Q337" s="75"/>
      <c r="R337" s="75"/>
      <c r="S337" s="127"/>
      <c r="T337" s="45"/>
      <c r="U337" s="127"/>
      <c r="V337" s="77"/>
      <c r="W337" s="81"/>
      <c r="X337" s="73"/>
      <c r="Y337" s="81"/>
      <c r="Z337" s="75"/>
      <c r="AA337" s="82"/>
      <c r="AB337" s="45"/>
      <c r="AC337" s="82"/>
      <c r="AD337" s="77"/>
      <c r="AE337" s="126"/>
      <c r="AF337" s="73"/>
      <c r="AG337" s="126"/>
      <c r="AH337" s="78"/>
      <c r="AI337" s="76"/>
      <c r="AJ337" s="45">
        <f t="shared" si="161"/>
        <v>0</v>
      </c>
      <c r="AK337" s="234"/>
      <c r="AL337" s="76"/>
      <c r="AM337" s="72"/>
      <c r="AN337" s="102">
        <f t="shared" si="194"/>
        <v>0</v>
      </c>
      <c r="AO337" s="79"/>
      <c r="AP337" s="72"/>
      <c r="AQ337" s="76"/>
      <c r="AR337" s="76">
        <f t="shared" si="181"/>
        <v>0</v>
      </c>
      <c r="AS337" s="82"/>
      <c r="AT337" s="76">
        <f t="shared" si="191"/>
        <v>0</v>
      </c>
      <c r="AU337" s="72"/>
      <c r="AV337" s="72">
        <f t="shared" si="195"/>
        <v>0</v>
      </c>
      <c r="AW337" s="95"/>
      <c r="AX337" s="72">
        <f t="shared" si="192"/>
        <v>0</v>
      </c>
      <c r="AY337" s="76"/>
      <c r="AZ337" s="76">
        <f t="shared" si="193"/>
        <v>0</v>
      </c>
      <c r="BA337" s="125"/>
      <c r="BB337" s="76">
        <f t="shared" si="118"/>
        <v>0</v>
      </c>
      <c r="BC337" s="72"/>
      <c r="BD337" s="72">
        <f t="shared" si="196"/>
        <v>0</v>
      </c>
      <c r="BE337" s="129"/>
      <c r="BF337" s="72">
        <f t="shared" si="202"/>
        <v>0</v>
      </c>
      <c r="BG337" s="76">
        <v>300000</v>
      </c>
      <c r="BH337" s="76">
        <f t="shared" si="197"/>
        <v>300000</v>
      </c>
      <c r="BI337" s="94">
        <v>42031</v>
      </c>
      <c r="BJ337" s="76">
        <f t="shared" si="198"/>
        <v>0</v>
      </c>
      <c r="BK337" s="123">
        <v>300000</v>
      </c>
      <c r="BL337" s="45">
        <f t="shared" si="199"/>
        <v>300000</v>
      </c>
      <c r="BM337" s="94">
        <v>42031</v>
      </c>
      <c r="BN337" s="77">
        <f>+BK337-BL337</f>
        <v>0</v>
      </c>
      <c r="BO337" s="83">
        <f t="shared" si="201"/>
        <v>0</v>
      </c>
      <c r="BP337" s="120" t="s">
        <v>808</v>
      </c>
      <c r="BQ337" s="120" t="s">
        <v>1969</v>
      </c>
      <c r="BR337" s="31"/>
    </row>
    <row r="338" spans="1:70" s="263" customFormat="1" ht="38.25">
      <c r="A338" s="33">
        <f>SUBTOTAL(3,C$5:$C338)</f>
        <v>334</v>
      </c>
      <c r="B338" s="112" t="s">
        <v>1968</v>
      </c>
      <c r="C338" s="52" t="s">
        <v>1836</v>
      </c>
      <c r="D338" s="46" t="s">
        <v>1161</v>
      </c>
      <c r="E338" s="288" t="s">
        <v>1894</v>
      </c>
      <c r="F338" s="52" t="s">
        <v>1895</v>
      </c>
      <c r="G338" s="52"/>
      <c r="H338" s="52" t="s">
        <v>1896</v>
      </c>
      <c r="I338" s="52" t="s">
        <v>1897</v>
      </c>
      <c r="J338" s="52"/>
      <c r="K338" s="251" t="s">
        <v>1954</v>
      </c>
      <c r="L338" s="390">
        <v>42005</v>
      </c>
      <c r="M338" s="31"/>
      <c r="N338" s="144"/>
      <c r="O338" s="122"/>
      <c r="P338" s="73"/>
      <c r="Q338" s="75"/>
      <c r="R338" s="75"/>
      <c r="S338" s="127"/>
      <c r="T338" s="45"/>
      <c r="U338" s="127"/>
      <c r="V338" s="77"/>
      <c r="W338" s="126"/>
      <c r="X338" s="73"/>
      <c r="Y338" s="126"/>
      <c r="Z338" s="75"/>
      <c r="AA338" s="127"/>
      <c r="AB338" s="45"/>
      <c r="AC338" s="127"/>
      <c r="AD338" s="77"/>
      <c r="AE338" s="126"/>
      <c r="AF338" s="73"/>
      <c r="AG338" s="126"/>
      <c r="AH338" s="78"/>
      <c r="AI338" s="45"/>
      <c r="AJ338" s="45">
        <f t="shared" si="161"/>
        <v>0</v>
      </c>
      <c r="AK338" s="234"/>
      <c r="AL338" s="45"/>
      <c r="AM338" s="73"/>
      <c r="AN338" s="102">
        <f t="shared" si="194"/>
        <v>0</v>
      </c>
      <c r="AO338" s="124"/>
      <c r="AP338" s="73"/>
      <c r="AQ338" s="45"/>
      <c r="AR338" s="76">
        <f t="shared" si="181"/>
        <v>0</v>
      </c>
      <c r="AS338" s="127"/>
      <c r="AT338" s="45">
        <f t="shared" si="191"/>
        <v>0</v>
      </c>
      <c r="AU338" s="73"/>
      <c r="AV338" s="73">
        <f t="shared" si="195"/>
        <v>0</v>
      </c>
      <c r="AW338" s="95"/>
      <c r="AX338" s="73">
        <f t="shared" si="192"/>
        <v>0</v>
      </c>
      <c r="AY338" s="45"/>
      <c r="AZ338" s="45">
        <f t="shared" si="193"/>
        <v>0</v>
      </c>
      <c r="BA338" s="125"/>
      <c r="BB338" s="45">
        <f t="shared" si="118"/>
        <v>0</v>
      </c>
      <c r="BC338" s="73"/>
      <c r="BD338" s="73">
        <f t="shared" si="196"/>
        <v>0</v>
      </c>
      <c r="BE338" s="95"/>
      <c r="BF338" s="73">
        <f t="shared" si="202"/>
        <v>0</v>
      </c>
      <c r="BG338" s="45"/>
      <c r="BH338" s="45">
        <f t="shared" si="197"/>
        <v>0</v>
      </c>
      <c r="BI338" s="234"/>
      <c r="BJ338" s="45">
        <f t="shared" si="198"/>
        <v>0</v>
      </c>
      <c r="BK338" s="123"/>
      <c r="BL338" s="45">
        <f t="shared" si="199"/>
        <v>0</v>
      </c>
      <c r="BM338" s="234"/>
      <c r="BN338" s="77">
        <f>+BK338-BL338</f>
        <v>0</v>
      </c>
      <c r="BO338" s="83">
        <f t="shared" si="201"/>
        <v>0</v>
      </c>
      <c r="BP338" s="120" t="s">
        <v>582</v>
      </c>
      <c r="BQ338" s="120" t="s">
        <v>1969</v>
      </c>
      <c r="BR338" s="31"/>
    </row>
    <row r="339" spans="1:70" s="30" customFormat="1" ht="51">
      <c r="A339" s="33">
        <f>SUBTOTAL(3,C$5:$C339)</f>
        <v>335</v>
      </c>
      <c r="B339" s="178"/>
      <c r="C339" s="52" t="s">
        <v>1837</v>
      </c>
      <c r="D339" s="114" t="s">
        <v>12</v>
      </c>
      <c r="E339" s="213" t="s">
        <v>1898</v>
      </c>
      <c r="F339" s="12" t="s">
        <v>1899</v>
      </c>
      <c r="G339" s="12"/>
      <c r="H339" s="12" t="s">
        <v>1900</v>
      </c>
      <c r="I339" s="12" t="s">
        <v>1901</v>
      </c>
      <c r="J339" s="228" t="s">
        <v>1902</v>
      </c>
      <c r="K339" s="242" t="s">
        <v>1773</v>
      </c>
      <c r="L339" s="287">
        <v>41730</v>
      </c>
      <c r="M339" s="32"/>
      <c r="N339" s="139"/>
      <c r="O339" s="122"/>
      <c r="P339" s="73"/>
      <c r="Q339" s="75"/>
      <c r="R339" s="75"/>
      <c r="S339" s="127"/>
      <c r="T339" s="45"/>
      <c r="U339" s="127"/>
      <c r="V339" s="77"/>
      <c r="W339" s="81"/>
      <c r="X339" s="73"/>
      <c r="Y339" s="81"/>
      <c r="Z339" s="75"/>
      <c r="AA339" s="82"/>
      <c r="AB339" s="45"/>
      <c r="AC339" s="82"/>
      <c r="AD339" s="77"/>
      <c r="AE339" s="126"/>
      <c r="AF339" s="73"/>
      <c r="AG339" s="126"/>
      <c r="AH339" s="78"/>
      <c r="AI339" s="76"/>
      <c r="AJ339" s="45">
        <f t="shared" si="161"/>
        <v>0</v>
      </c>
      <c r="AK339" s="234"/>
      <c r="AL339" s="76"/>
      <c r="AM339" s="72"/>
      <c r="AN339" s="102">
        <f t="shared" si="194"/>
        <v>0</v>
      </c>
      <c r="AO339" s="79"/>
      <c r="AP339" s="72"/>
      <c r="AQ339" s="76"/>
      <c r="AR339" s="76">
        <f t="shared" si="181"/>
        <v>0</v>
      </c>
      <c r="AS339" s="82"/>
      <c r="AT339" s="76">
        <f t="shared" si="191"/>
        <v>0</v>
      </c>
      <c r="AU339" s="72"/>
      <c r="AV339" s="72">
        <f t="shared" si="195"/>
        <v>0</v>
      </c>
      <c r="AW339" s="95"/>
      <c r="AX339" s="72">
        <f t="shared" si="192"/>
        <v>0</v>
      </c>
      <c r="AY339" s="76">
        <v>1000000</v>
      </c>
      <c r="AZ339" s="76">
        <f t="shared" si="193"/>
        <v>1000000</v>
      </c>
      <c r="BA339" s="125">
        <v>41990</v>
      </c>
      <c r="BB339" s="76">
        <f t="shared" si="118"/>
        <v>0</v>
      </c>
      <c r="BC339" s="72">
        <v>400000</v>
      </c>
      <c r="BD339" s="72">
        <f t="shared" si="196"/>
        <v>400000</v>
      </c>
      <c r="BE339" s="129">
        <v>41990</v>
      </c>
      <c r="BF339" s="72">
        <f t="shared" si="202"/>
        <v>0</v>
      </c>
      <c r="BG339" s="76">
        <v>400000</v>
      </c>
      <c r="BH339" s="76">
        <f t="shared" si="197"/>
        <v>400000</v>
      </c>
      <c r="BI339" s="94">
        <v>41990</v>
      </c>
      <c r="BJ339" s="76">
        <f t="shared" si="198"/>
        <v>0</v>
      </c>
      <c r="BK339" s="45" t="s">
        <v>695</v>
      </c>
      <c r="BL339" s="45">
        <f t="shared" si="199"/>
        <v>0</v>
      </c>
      <c r="BM339" s="94"/>
      <c r="BN339" s="77">
        <v>0</v>
      </c>
      <c r="BO339" s="83">
        <f t="shared" si="201"/>
        <v>0</v>
      </c>
      <c r="BP339" s="120" t="s">
        <v>582</v>
      </c>
      <c r="BQ339" s="120" t="s">
        <v>1969</v>
      </c>
      <c r="BR339" s="31"/>
    </row>
    <row r="340" spans="1:70" s="30" customFormat="1" ht="25.5">
      <c r="A340" s="33">
        <f>SUBTOTAL(3,C$5:$C340)</f>
        <v>336</v>
      </c>
      <c r="B340" s="178"/>
      <c r="C340" s="12" t="s">
        <v>1838</v>
      </c>
      <c r="D340" s="35" t="s">
        <v>718</v>
      </c>
      <c r="E340" s="213" t="s">
        <v>1903</v>
      </c>
      <c r="F340" s="12" t="s">
        <v>1904</v>
      </c>
      <c r="G340" s="12"/>
      <c r="H340" s="12" t="s">
        <v>1905</v>
      </c>
      <c r="I340" s="12" t="s">
        <v>1906</v>
      </c>
      <c r="J340" s="12"/>
      <c r="K340" s="304" t="s">
        <v>1988</v>
      </c>
      <c r="L340" s="287"/>
      <c r="M340" s="32"/>
      <c r="N340" s="139"/>
      <c r="O340" s="122"/>
      <c r="P340" s="73"/>
      <c r="Q340" s="75"/>
      <c r="R340" s="75"/>
      <c r="S340" s="127"/>
      <c r="T340" s="45"/>
      <c r="U340" s="127"/>
      <c r="V340" s="77"/>
      <c r="W340" s="81"/>
      <c r="X340" s="73"/>
      <c r="Y340" s="81"/>
      <c r="Z340" s="75"/>
      <c r="AA340" s="82"/>
      <c r="AB340" s="45"/>
      <c r="AC340" s="82"/>
      <c r="AD340" s="77"/>
      <c r="AE340" s="126"/>
      <c r="AF340" s="73"/>
      <c r="AG340" s="126"/>
      <c r="AH340" s="78"/>
      <c r="AI340" s="76"/>
      <c r="AJ340" s="45">
        <f t="shared" si="161"/>
        <v>0</v>
      </c>
      <c r="AK340" s="234"/>
      <c r="AL340" s="76"/>
      <c r="AM340" s="72"/>
      <c r="AN340" s="102">
        <f t="shared" si="194"/>
        <v>0</v>
      </c>
      <c r="AO340" s="79"/>
      <c r="AP340" s="72"/>
      <c r="AQ340" s="76"/>
      <c r="AR340" s="76">
        <f t="shared" si="181"/>
        <v>0</v>
      </c>
      <c r="AS340" s="82"/>
      <c r="AT340" s="76">
        <f t="shared" si="191"/>
        <v>0</v>
      </c>
      <c r="AU340" s="72"/>
      <c r="AV340" s="72">
        <f t="shared" si="195"/>
        <v>0</v>
      </c>
      <c r="AW340" s="95"/>
      <c r="AX340" s="72">
        <f t="shared" si="192"/>
        <v>0</v>
      </c>
      <c r="AY340" s="76"/>
      <c r="AZ340" s="76">
        <f t="shared" si="193"/>
        <v>0</v>
      </c>
      <c r="BA340" s="125"/>
      <c r="BB340" s="76">
        <f t="shared" si="118"/>
        <v>0</v>
      </c>
      <c r="BC340" s="72"/>
      <c r="BD340" s="72">
        <f t="shared" si="196"/>
        <v>0</v>
      </c>
      <c r="BE340" s="129"/>
      <c r="BF340" s="72">
        <f t="shared" si="202"/>
        <v>0</v>
      </c>
      <c r="BG340" s="76">
        <v>400000</v>
      </c>
      <c r="BH340" s="76">
        <f t="shared" si="197"/>
        <v>400000</v>
      </c>
      <c r="BI340" s="94">
        <v>42013</v>
      </c>
      <c r="BJ340" s="76">
        <f t="shared" si="198"/>
        <v>0</v>
      </c>
      <c r="BK340" s="123">
        <v>400000</v>
      </c>
      <c r="BL340" s="45">
        <f t="shared" si="199"/>
        <v>400000</v>
      </c>
      <c r="BM340" s="94">
        <v>42013</v>
      </c>
      <c r="BN340" s="77">
        <f t="shared" ref="BN340:BN345" si="203">+BK340-BL340</f>
        <v>0</v>
      </c>
      <c r="BO340" s="83">
        <f t="shared" si="201"/>
        <v>0</v>
      </c>
      <c r="BP340" s="120" t="s">
        <v>716</v>
      </c>
      <c r="BQ340" s="120"/>
      <c r="BR340" s="31"/>
    </row>
    <row r="341" spans="1:70" s="263" customFormat="1" ht="38.25">
      <c r="A341" s="258">
        <f>SUBTOTAL(3,C$5:$C341)</f>
        <v>337</v>
      </c>
      <c r="B341" s="110" t="s">
        <v>1349</v>
      </c>
      <c r="C341" s="265" t="s">
        <v>1839</v>
      </c>
      <c r="D341" s="183" t="s">
        <v>9</v>
      </c>
      <c r="E341" s="264" t="s">
        <v>1907</v>
      </c>
      <c r="F341" s="265" t="s">
        <v>1908</v>
      </c>
      <c r="G341" s="265"/>
      <c r="H341" s="265" t="s">
        <v>1909</v>
      </c>
      <c r="I341" s="265" t="s">
        <v>1910</v>
      </c>
      <c r="J341" s="265" t="s">
        <v>1911</v>
      </c>
      <c r="K341" s="252"/>
      <c r="L341" s="374"/>
      <c r="M341" s="262"/>
      <c r="N341" s="140"/>
      <c r="O341" s="141"/>
      <c r="P341" s="102"/>
      <c r="Q341" s="104"/>
      <c r="R341" s="104"/>
      <c r="S341" s="108"/>
      <c r="T341" s="105"/>
      <c r="U341" s="108"/>
      <c r="V341" s="106"/>
      <c r="W341" s="109"/>
      <c r="X341" s="102"/>
      <c r="Y341" s="109"/>
      <c r="Z341" s="104"/>
      <c r="AA341" s="108"/>
      <c r="AB341" s="105"/>
      <c r="AC341" s="108"/>
      <c r="AD341" s="106"/>
      <c r="AE341" s="109"/>
      <c r="AF341" s="102"/>
      <c r="AG341" s="109"/>
      <c r="AH341" s="143"/>
      <c r="AI341" s="105"/>
      <c r="AJ341" s="45">
        <f t="shared" si="161"/>
        <v>0</v>
      </c>
      <c r="AK341" s="216"/>
      <c r="AL341" s="105"/>
      <c r="AM341" s="102"/>
      <c r="AN341" s="102">
        <f t="shared" si="194"/>
        <v>0</v>
      </c>
      <c r="AO341" s="107"/>
      <c r="AP341" s="102"/>
      <c r="AQ341" s="105"/>
      <c r="AR341" s="76">
        <f t="shared" si="181"/>
        <v>0</v>
      </c>
      <c r="AS341" s="108"/>
      <c r="AT341" s="105">
        <f t="shared" si="191"/>
        <v>0</v>
      </c>
      <c r="AU341" s="102"/>
      <c r="AV341" s="102">
        <f t="shared" si="195"/>
        <v>0</v>
      </c>
      <c r="AW341" s="142"/>
      <c r="AX341" s="102">
        <f t="shared" si="192"/>
        <v>0</v>
      </c>
      <c r="AY341" s="105"/>
      <c r="AZ341" s="105">
        <f t="shared" si="193"/>
        <v>0</v>
      </c>
      <c r="BA341" s="217"/>
      <c r="BB341" s="105">
        <f t="shared" si="118"/>
        <v>0</v>
      </c>
      <c r="BC341" s="102"/>
      <c r="BD341" s="102">
        <f t="shared" si="196"/>
        <v>0</v>
      </c>
      <c r="BE341" s="142"/>
      <c r="BF341" s="102">
        <f t="shared" si="202"/>
        <v>0</v>
      </c>
      <c r="BG341" s="105"/>
      <c r="BH341" s="105">
        <f t="shared" si="197"/>
        <v>0</v>
      </c>
      <c r="BI341" s="94"/>
      <c r="BJ341" s="105">
        <f t="shared" si="198"/>
        <v>0</v>
      </c>
      <c r="BK341" s="187"/>
      <c r="BL341" s="105">
        <f t="shared" si="199"/>
        <v>0</v>
      </c>
      <c r="BM341" s="94"/>
      <c r="BN341" s="106">
        <f t="shared" si="203"/>
        <v>0</v>
      </c>
      <c r="BO341" s="238">
        <f t="shared" si="201"/>
        <v>0</v>
      </c>
      <c r="BP341" s="120" t="s">
        <v>1689</v>
      </c>
      <c r="BQ341" s="120"/>
      <c r="BR341" s="262"/>
    </row>
    <row r="342" spans="1:70" s="263" customFormat="1" ht="51">
      <c r="A342" s="258">
        <f>SUBTOTAL(3,C$5:$C342)</f>
        <v>338</v>
      </c>
      <c r="B342" s="110" t="s">
        <v>1349</v>
      </c>
      <c r="C342" s="265" t="s">
        <v>1840</v>
      </c>
      <c r="D342" s="183" t="s">
        <v>9</v>
      </c>
      <c r="E342" s="264" t="s">
        <v>1912</v>
      </c>
      <c r="F342" s="265" t="s">
        <v>1913</v>
      </c>
      <c r="G342" s="265"/>
      <c r="H342" s="265" t="s">
        <v>1914</v>
      </c>
      <c r="I342" s="265" t="s">
        <v>1915</v>
      </c>
      <c r="J342" s="265"/>
      <c r="K342" s="252"/>
      <c r="L342" s="374"/>
      <c r="M342" s="262"/>
      <c r="N342" s="140"/>
      <c r="O342" s="141"/>
      <c r="P342" s="102"/>
      <c r="Q342" s="104"/>
      <c r="R342" s="104"/>
      <c r="S342" s="108"/>
      <c r="T342" s="105"/>
      <c r="U342" s="108"/>
      <c r="V342" s="106"/>
      <c r="W342" s="109"/>
      <c r="X342" s="102"/>
      <c r="Y342" s="109"/>
      <c r="Z342" s="104"/>
      <c r="AA342" s="108"/>
      <c r="AB342" s="105"/>
      <c r="AC342" s="108"/>
      <c r="AD342" s="106"/>
      <c r="AE342" s="109"/>
      <c r="AF342" s="102"/>
      <c r="AG342" s="109"/>
      <c r="AH342" s="143"/>
      <c r="AI342" s="105"/>
      <c r="AJ342" s="45">
        <f t="shared" si="161"/>
        <v>0</v>
      </c>
      <c r="AK342" s="216"/>
      <c r="AL342" s="105"/>
      <c r="AM342" s="102"/>
      <c r="AN342" s="102">
        <f t="shared" si="194"/>
        <v>0</v>
      </c>
      <c r="AO342" s="107"/>
      <c r="AP342" s="102"/>
      <c r="AQ342" s="105"/>
      <c r="AR342" s="76">
        <f t="shared" si="181"/>
        <v>0</v>
      </c>
      <c r="AS342" s="108"/>
      <c r="AT342" s="105">
        <f t="shared" si="191"/>
        <v>0</v>
      </c>
      <c r="AU342" s="102"/>
      <c r="AV342" s="102">
        <f t="shared" si="195"/>
        <v>0</v>
      </c>
      <c r="AW342" s="142"/>
      <c r="AX342" s="102">
        <f t="shared" si="192"/>
        <v>0</v>
      </c>
      <c r="AY342" s="105"/>
      <c r="AZ342" s="105">
        <f t="shared" si="193"/>
        <v>0</v>
      </c>
      <c r="BA342" s="217"/>
      <c r="BB342" s="105">
        <f t="shared" si="118"/>
        <v>0</v>
      </c>
      <c r="BC342" s="102"/>
      <c r="BD342" s="102">
        <f t="shared" si="196"/>
        <v>0</v>
      </c>
      <c r="BE342" s="142"/>
      <c r="BF342" s="102">
        <f t="shared" si="202"/>
        <v>0</v>
      </c>
      <c r="BG342" s="105"/>
      <c r="BH342" s="105">
        <f t="shared" si="197"/>
        <v>0</v>
      </c>
      <c r="BI342" s="94"/>
      <c r="BJ342" s="105">
        <f t="shared" si="198"/>
        <v>0</v>
      </c>
      <c r="BK342" s="187"/>
      <c r="BL342" s="105">
        <f t="shared" si="199"/>
        <v>0</v>
      </c>
      <c r="BM342" s="94"/>
      <c r="BN342" s="106">
        <f t="shared" si="203"/>
        <v>0</v>
      </c>
      <c r="BO342" s="238">
        <f t="shared" si="201"/>
        <v>0</v>
      </c>
      <c r="BP342" s="120" t="s">
        <v>1689</v>
      </c>
      <c r="BQ342" s="120"/>
      <c r="BR342" s="262"/>
    </row>
    <row r="343" spans="1:70" s="30" customFormat="1" ht="63.75">
      <c r="A343" s="33">
        <f>SUBTOTAL(3,C$5:$C343)</f>
        <v>339</v>
      </c>
      <c r="B343" s="112"/>
      <c r="C343" s="12" t="s">
        <v>1841</v>
      </c>
      <c r="D343" s="34" t="s">
        <v>9</v>
      </c>
      <c r="E343" s="213" t="s">
        <v>1916</v>
      </c>
      <c r="F343" s="12" t="s">
        <v>1917</v>
      </c>
      <c r="G343" s="12"/>
      <c r="H343" s="12" t="s">
        <v>1918</v>
      </c>
      <c r="I343" s="12"/>
      <c r="J343" s="221" t="s">
        <v>1919</v>
      </c>
      <c r="K343" s="242" t="s">
        <v>1955</v>
      </c>
      <c r="L343" s="287">
        <v>41974</v>
      </c>
      <c r="M343" s="32"/>
      <c r="N343" s="139"/>
      <c r="O343" s="122"/>
      <c r="P343" s="73"/>
      <c r="Q343" s="75"/>
      <c r="R343" s="75"/>
      <c r="S343" s="127"/>
      <c r="T343" s="45"/>
      <c r="U343" s="127"/>
      <c r="V343" s="77"/>
      <c r="W343" s="81"/>
      <c r="X343" s="73"/>
      <c r="Y343" s="81"/>
      <c r="Z343" s="75"/>
      <c r="AA343" s="82"/>
      <c r="AB343" s="45"/>
      <c r="AC343" s="82"/>
      <c r="AD343" s="77"/>
      <c r="AE343" s="126"/>
      <c r="AF343" s="73"/>
      <c r="AG343" s="126"/>
      <c r="AH343" s="78"/>
      <c r="AI343" s="76"/>
      <c r="AJ343" s="45">
        <f t="shared" si="161"/>
        <v>0</v>
      </c>
      <c r="AK343" s="234"/>
      <c r="AL343" s="76"/>
      <c r="AM343" s="72"/>
      <c r="AN343" s="102">
        <f t="shared" si="194"/>
        <v>0</v>
      </c>
      <c r="AO343" s="79"/>
      <c r="AP343" s="72"/>
      <c r="AQ343" s="76"/>
      <c r="AR343" s="76">
        <f t="shared" si="181"/>
        <v>0</v>
      </c>
      <c r="AS343" s="82"/>
      <c r="AT343" s="76">
        <f t="shared" si="191"/>
        <v>0</v>
      </c>
      <c r="AU343" s="72"/>
      <c r="AV343" s="72">
        <f t="shared" si="195"/>
        <v>0</v>
      </c>
      <c r="AW343" s="95"/>
      <c r="AX343" s="72">
        <f t="shared" si="192"/>
        <v>0</v>
      </c>
      <c r="AY343" s="76"/>
      <c r="AZ343" s="76">
        <f t="shared" si="193"/>
        <v>0</v>
      </c>
      <c r="BA343" s="125"/>
      <c r="BB343" s="76">
        <f t="shared" si="118"/>
        <v>0</v>
      </c>
      <c r="BC343" s="72"/>
      <c r="BD343" s="72">
        <f t="shared" si="196"/>
        <v>0</v>
      </c>
      <c r="BE343" s="129"/>
      <c r="BF343" s="72">
        <f t="shared" si="202"/>
        <v>0</v>
      </c>
      <c r="BG343" s="76">
        <v>400000</v>
      </c>
      <c r="BH343" s="76">
        <f t="shared" si="197"/>
        <v>0</v>
      </c>
      <c r="BI343" s="94"/>
      <c r="BJ343" s="76">
        <f t="shared" si="198"/>
        <v>400000</v>
      </c>
      <c r="BK343" s="45" t="s">
        <v>65</v>
      </c>
      <c r="BL343" s="45">
        <f t="shared" si="199"/>
        <v>0</v>
      </c>
      <c r="BM343" s="94"/>
      <c r="BN343" s="77">
        <v>0</v>
      </c>
      <c r="BO343" s="83">
        <f t="shared" si="201"/>
        <v>400000</v>
      </c>
      <c r="BP343" s="120" t="s">
        <v>519</v>
      </c>
      <c r="BQ343" s="120" t="s">
        <v>1966</v>
      </c>
      <c r="BR343" s="31"/>
    </row>
    <row r="344" spans="1:70" s="30" customFormat="1" ht="63.75">
      <c r="A344" s="33">
        <f>SUBTOTAL(3,C$5:$C344)</f>
        <v>340</v>
      </c>
      <c r="B344" s="112" t="s">
        <v>1968</v>
      </c>
      <c r="C344" s="12" t="s">
        <v>1842</v>
      </c>
      <c r="D344" s="35" t="s">
        <v>1973</v>
      </c>
      <c r="E344" s="213" t="s">
        <v>1920</v>
      </c>
      <c r="F344" s="12" t="s">
        <v>1921</v>
      </c>
      <c r="G344" s="12"/>
      <c r="H344" s="12" t="s">
        <v>1922</v>
      </c>
      <c r="I344" s="12" t="s">
        <v>1923</v>
      </c>
      <c r="J344" s="12"/>
      <c r="K344" s="242" t="s">
        <v>1956</v>
      </c>
      <c r="L344" s="287">
        <v>42005</v>
      </c>
      <c r="M344" s="32"/>
      <c r="N344" s="139"/>
      <c r="O344" s="122"/>
      <c r="P344" s="73"/>
      <c r="Q344" s="75"/>
      <c r="R344" s="75"/>
      <c r="S344" s="127"/>
      <c r="T344" s="45"/>
      <c r="U344" s="127"/>
      <c r="V344" s="77"/>
      <c r="W344" s="81"/>
      <c r="X344" s="73"/>
      <c r="Y344" s="81"/>
      <c r="Z344" s="75"/>
      <c r="AA344" s="82"/>
      <c r="AB344" s="45"/>
      <c r="AC344" s="82"/>
      <c r="AD344" s="77"/>
      <c r="AE344" s="126"/>
      <c r="AF344" s="73"/>
      <c r="AG344" s="126"/>
      <c r="AH344" s="78"/>
      <c r="AI344" s="76"/>
      <c r="AJ344" s="45">
        <f t="shared" si="161"/>
        <v>0</v>
      </c>
      <c r="AK344" s="234"/>
      <c r="AL344" s="76"/>
      <c r="AM344" s="72"/>
      <c r="AN344" s="102">
        <f t="shared" si="194"/>
        <v>0</v>
      </c>
      <c r="AO344" s="79"/>
      <c r="AP344" s="72"/>
      <c r="AQ344" s="76"/>
      <c r="AR344" s="76">
        <f t="shared" si="181"/>
        <v>0</v>
      </c>
      <c r="AS344" s="82"/>
      <c r="AT344" s="76">
        <f t="shared" si="191"/>
        <v>0</v>
      </c>
      <c r="AU344" s="72"/>
      <c r="AV344" s="72">
        <f t="shared" si="195"/>
        <v>0</v>
      </c>
      <c r="AW344" s="95"/>
      <c r="AX344" s="72">
        <f t="shared" si="192"/>
        <v>0</v>
      </c>
      <c r="AY344" s="76"/>
      <c r="AZ344" s="76">
        <f t="shared" si="193"/>
        <v>0</v>
      </c>
      <c r="BA344" s="125"/>
      <c r="BB344" s="76">
        <f t="shared" si="118"/>
        <v>0</v>
      </c>
      <c r="BC344" s="72"/>
      <c r="BD344" s="72">
        <f t="shared" si="196"/>
        <v>0</v>
      </c>
      <c r="BE344" s="129"/>
      <c r="BF344" s="72">
        <f t="shared" si="202"/>
        <v>0</v>
      </c>
      <c r="BG344" s="76"/>
      <c r="BH344" s="76">
        <f t="shared" si="197"/>
        <v>0</v>
      </c>
      <c r="BI344" s="94"/>
      <c r="BJ344" s="76">
        <f t="shared" si="198"/>
        <v>0</v>
      </c>
      <c r="BK344" s="123"/>
      <c r="BL344" s="45">
        <f t="shared" si="199"/>
        <v>0</v>
      </c>
      <c r="BM344" s="94"/>
      <c r="BN344" s="77">
        <f t="shared" si="203"/>
        <v>0</v>
      </c>
      <c r="BO344" s="83">
        <f t="shared" si="201"/>
        <v>0</v>
      </c>
      <c r="BP344" s="120" t="s">
        <v>716</v>
      </c>
      <c r="BQ344" s="120" t="s">
        <v>1972</v>
      </c>
      <c r="BR344" s="31"/>
    </row>
    <row r="345" spans="1:70" s="263" customFormat="1" ht="38.25">
      <c r="A345" s="258">
        <f>SUBTOTAL(3,C$5:$C345)</f>
        <v>341</v>
      </c>
      <c r="B345" s="259" t="s">
        <v>1349</v>
      </c>
      <c r="C345" s="265" t="s">
        <v>1843</v>
      </c>
      <c r="D345" s="41" t="s">
        <v>315</v>
      </c>
      <c r="E345" s="264" t="s">
        <v>1924</v>
      </c>
      <c r="F345" s="265" t="s">
        <v>1925</v>
      </c>
      <c r="G345" s="265"/>
      <c r="H345" s="265" t="s">
        <v>1926</v>
      </c>
      <c r="I345" s="265" t="s">
        <v>1927</v>
      </c>
      <c r="J345" s="544" t="s">
        <v>1928</v>
      </c>
      <c r="K345" s="252" t="s">
        <v>1957</v>
      </c>
      <c r="L345" s="545" t="s">
        <v>1950</v>
      </c>
      <c r="M345" s="262" t="s">
        <v>1976</v>
      </c>
      <c r="N345" s="140"/>
      <c r="O345" s="141"/>
      <c r="P345" s="102"/>
      <c r="Q345" s="104"/>
      <c r="R345" s="104"/>
      <c r="S345" s="108"/>
      <c r="T345" s="105"/>
      <c r="U345" s="108"/>
      <c r="V345" s="106"/>
      <c r="W345" s="109"/>
      <c r="X345" s="102"/>
      <c r="Y345" s="109"/>
      <c r="Z345" s="104"/>
      <c r="AA345" s="108"/>
      <c r="AB345" s="105"/>
      <c r="AC345" s="108"/>
      <c r="AD345" s="106"/>
      <c r="AE345" s="109"/>
      <c r="AF345" s="102"/>
      <c r="AG345" s="109"/>
      <c r="AH345" s="143"/>
      <c r="AI345" s="105"/>
      <c r="AJ345" s="105">
        <f t="shared" si="161"/>
        <v>0</v>
      </c>
      <c r="AK345" s="216"/>
      <c r="AL345" s="105"/>
      <c r="AM345" s="102"/>
      <c r="AN345" s="102">
        <f t="shared" si="194"/>
        <v>0</v>
      </c>
      <c r="AO345" s="107"/>
      <c r="AP345" s="102"/>
      <c r="AQ345" s="105"/>
      <c r="AR345" s="105">
        <f t="shared" si="181"/>
        <v>0</v>
      </c>
      <c r="AS345" s="108"/>
      <c r="AT345" s="105">
        <f t="shared" si="191"/>
        <v>0</v>
      </c>
      <c r="AU345" s="102"/>
      <c r="AV345" s="102">
        <f t="shared" si="195"/>
        <v>0</v>
      </c>
      <c r="AW345" s="142"/>
      <c r="AX345" s="102">
        <f t="shared" si="192"/>
        <v>0</v>
      </c>
      <c r="AY345" s="105"/>
      <c r="AZ345" s="105">
        <f t="shared" si="193"/>
        <v>0</v>
      </c>
      <c r="BA345" s="217"/>
      <c r="BB345" s="105">
        <f t="shared" si="118"/>
        <v>0</v>
      </c>
      <c r="BC345" s="102">
        <v>700000</v>
      </c>
      <c r="BD345" s="102">
        <f t="shared" si="196"/>
        <v>700000</v>
      </c>
      <c r="BE345" s="142">
        <v>42025</v>
      </c>
      <c r="BF345" s="102">
        <f t="shared" si="202"/>
        <v>0</v>
      </c>
      <c r="BG345" s="105">
        <v>700000</v>
      </c>
      <c r="BH345" s="105">
        <f t="shared" si="197"/>
        <v>700000</v>
      </c>
      <c r="BI345" s="216">
        <v>42025</v>
      </c>
      <c r="BJ345" s="105">
        <f t="shared" si="198"/>
        <v>0</v>
      </c>
      <c r="BK345" s="187"/>
      <c r="BL345" s="105">
        <f t="shared" si="199"/>
        <v>0</v>
      </c>
      <c r="BM345" s="216"/>
      <c r="BN345" s="106">
        <f t="shared" si="203"/>
        <v>0</v>
      </c>
      <c r="BO345" s="238">
        <f t="shared" si="201"/>
        <v>0</v>
      </c>
      <c r="BP345" s="98" t="s">
        <v>642</v>
      </c>
      <c r="BQ345" s="98" t="s">
        <v>1970</v>
      </c>
      <c r="BR345" s="262"/>
    </row>
    <row r="346" spans="1:70" s="30" customFormat="1" ht="25.5">
      <c r="A346" s="33">
        <f>SUBTOTAL(3,C$5:$C346)</f>
        <v>342</v>
      </c>
      <c r="B346" s="178"/>
      <c r="C346" s="12" t="s">
        <v>1844</v>
      </c>
      <c r="D346" s="34" t="s">
        <v>14</v>
      </c>
      <c r="E346" s="213" t="s">
        <v>1929</v>
      </c>
      <c r="F346" s="12" t="s">
        <v>1930</v>
      </c>
      <c r="G346" s="12"/>
      <c r="H346" s="12" t="s">
        <v>591</v>
      </c>
      <c r="I346" s="12" t="s">
        <v>1931</v>
      </c>
      <c r="J346" s="12"/>
      <c r="K346" s="242"/>
      <c r="L346" s="287">
        <v>41974</v>
      </c>
      <c r="M346" s="32"/>
      <c r="N346" s="139"/>
      <c r="O346" s="122"/>
      <c r="P346" s="73"/>
      <c r="Q346" s="75"/>
      <c r="R346" s="75"/>
      <c r="S346" s="127"/>
      <c r="T346" s="45"/>
      <c r="U346" s="127"/>
      <c r="V346" s="77"/>
      <c r="W346" s="81"/>
      <c r="X346" s="73"/>
      <c r="Y346" s="81"/>
      <c r="Z346" s="75"/>
      <c r="AA346" s="82"/>
      <c r="AB346" s="45"/>
      <c r="AC346" s="82"/>
      <c r="AD346" s="77"/>
      <c r="AE346" s="126"/>
      <c r="AF346" s="73"/>
      <c r="AG346" s="126"/>
      <c r="AH346" s="78"/>
      <c r="AI346" s="76"/>
      <c r="AJ346" s="45">
        <f t="shared" si="161"/>
        <v>0</v>
      </c>
      <c r="AK346" s="234"/>
      <c r="AL346" s="76"/>
      <c r="AM346" s="72"/>
      <c r="AN346" s="102">
        <f t="shared" si="194"/>
        <v>0</v>
      </c>
      <c r="AO346" s="79"/>
      <c r="AP346" s="72"/>
      <c r="AQ346" s="76"/>
      <c r="AR346" s="76">
        <f t="shared" si="181"/>
        <v>0</v>
      </c>
      <c r="AS346" s="82"/>
      <c r="AT346" s="76">
        <f t="shared" si="191"/>
        <v>0</v>
      </c>
      <c r="AU346" s="72"/>
      <c r="AV346" s="72">
        <f t="shared" si="195"/>
        <v>0</v>
      </c>
      <c r="AW346" s="95"/>
      <c r="AX346" s="72">
        <f t="shared" si="192"/>
        <v>0</v>
      </c>
      <c r="AY346" s="76"/>
      <c r="AZ346" s="76">
        <f t="shared" si="193"/>
        <v>0</v>
      </c>
      <c r="BA346" s="125"/>
      <c r="BB346" s="76">
        <f t="shared" si="118"/>
        <v>0</v>
      </c>
      <c r="BC346" s="72"/>
      <c r="BD346" s="72">
        <f t="shared" si="196"/>
        <v>0</v>
      </c>
      <c r="BE346" s="129"/>
      <c r="BF346" s="72">
        <f t="shared" si="202"/>
        <v>0</v>
      </c>
      <c r="BG346" s="76">
        <v>400000</v>
      </c>
      <c r="BH346" s="76">
        <f t="shared" si="197"/>
        <v>400000</v>
      </c>
      <c r="BI346" s="94">
        <v>42033</v>
      </c>
      <c r="BJ346" s="76">
        <f t="shared" si="198"/>
        <v>0</v>
      </c>
      <c r="BK346" s="45" t="s">
        <v>695</v>
      </c>
      <c r="BL346" s="45">
        <f t="shared" si="199"/>
        <v>0</v>
      </c>
      <c r="BM346" s="94"/>
      <c r="BN346" s="77">
        <v>0</v>
      </c>
      <c r="BO346" s="83">
        <f t="shared" si="201"/>
        <v>0</v>
      </c>
      <c r="BP346" s="31" t="s">
        <v>1664</v>
      </c>
      <c r="BQ346" s="120" t="s">
        <v>1966</v>
      </c>
      <c r="BR346" s="31"/>
    </row>
    <row r="347" spans="1:70" s="30" customFormat="1" ht="51">
      <c r="A347" s="33">
        <f>SUBTOTAL(3,C$5:$C347)</f>
        <v>343</v>
      </c>
      <c r="B347" s="178"/>
      <c r="C347" s="12" t="s">
        <v>1845</v>
      </c>
      <c r="D347" s="35" t="s">
        <v>718</v>
      </c>
      <c r="E347" s="213" t="s">
        <v>1932</v>
      </c>
      <c r="F347" s="12" t="s">
        <v>1933</v>
      </c>
      <c r="G347" s="12"/>
      <c r="H347" s="12" t="s">
        <v>1934</v>
      </c>
      <c r="I347" s="12" t="s">
        <v>1935</v>
      </c>
      <c r="J347" s="12"/>
      <c r="K347" s="242" t="s">
        <v>1958</v>
      </c>
      <c r="L347" s="287">
        <v>41974</v>
      </c>
      <c r="M347" s="32"/>
      <c r="N347" s="139"/>
      <c r="O347" s="122"/>
      <c r="P347" s="73"/>
      <c r="Q347" s="75"/>
      <c r="R347" s="75"/>
      <c r="S347" s="127"/>
      <c r="T347" s="45"/>
      <c r="U347" s="127"/>
      <c r="V347" s="77"/>
      <c r="W347" s="81"/>
      <c r="X347" s="73"/>
      <c r="Y347" s="81"/>
      <c r="Z347" s="75"/>
      <c r="AA347" s="82"/>
      <c r="AB347" s="45"/>
      <c r="AC347" s="82"/>
      <c r="AD347" s="77"/>
      <c r="AE347" s="126"/>
      <c r="AF347" s="73"/>
      <c r="AG347" s="126"/>
      <c r="AH347" s="78"/>
      <c r="AI347" s="76"/>
      <c r="AJ347" s="45">
        <f t="shared" si="161"/>
        <v>0</v>
      </c>
      <c r="AK347" s="234"/>
      <c r="AL347" s="76"/>
      <c r="AM347" s="72"/>
      <c r="AN347" s="102">
        <f t="shared" si="194"/>
        <v>0</v>
      </c>
      <c r="AO347" s="79"/>
      <c r="AP347" s="72"/>
      <c r="AQ347" s="76"/>
      <c r="AR347" s="76">
        <f t="shared" si="181"/>
        <v>0</v>
      </c>
      <c r="AS347" s="82"/>
      <c r="AT347" s="76">
        <f t="shared" si="191"/>
        <v>0</v>
      </c>
      <c r="AU347" s="72"/>
      <c r="AV347" s="72">
        <f t="shared" si="195"/>
        <v>0</v>
      </c>
      <c r="AW347" s="95"/>
      <c r="AX347" s="72">
        <f t="shared" si="192"/>
        <v>0</v>
      </c>
      <c r="AY347" s="76"/>
      <c r="AZ347" s="76">
        <f t="shared" si="193"/>
        <v>0</v>
      </c>
      <c r="BA347" s="125"/>
      <c r="BB347" s="76">
        <f t="shared" si="118"/>
        <v>0</v>
      </c>
      <c r="BC347" s="72"/>
      <c r="BD347" s="72">
        <f t="shared" si="196"/>
        <v>0</v>
      </c>
      <c r="BE347" s="129"/>
      <c r="BF347" s="72">
        <f t="shared" si="202"/>
        <v>0</v>
      </c>
      <c r="BG347" s="76">
        <v>500000</v>
      </c>
      <c r="BH347" s="76">
        <f t="shared" si="197"/>
        <v>500000</v>
      </c>
      <c r="BI347" s="94">
        <v>42023</v>
      </c>
      <c r="BJ347" s="76">
        <f t="shared" si="198"/>
        <v>0</v>
      </c>
      <c r="BK347" s="45" t="s">
        <v>695</v>
      </c>
      <c r="BL347" s="45">
        <f t="shared" si="199"/>
        <v>0</v>
      </c>
      <c r="BM347" s="94"/>
      <c r="BN347" s="77">
        <v>0</v>
      </c>
      <c r="BO347" s="83">
        <f t="shared" si="201"/>
        <v>0</v>
      </c>
      <c r="BP347" s="120" t="s">
        <v>526</v>
      </c>
      <c r="BQ347" s="120" t="s">
        <v>1972</v>
      </c>
      <c r="BR347" s="31"/>
    </row>
    <row r="348" spans="1:70" s="30" customFormat="1" ht="25.5">
      <c r="A348" s="33">
        <f>SUBTOTAL(3,C$5:$C348)</f>
        <v>344</v>
      </c>
      <c r="B348" s="178"/>
      <c r="C348" s="12" t="s">
        <v>1846</v>
      </c>
      <c r="D348" s="35" t="s">
        <v>718</v>
      </c>
      <c r="E348" s="213" t="s">
        <v>1936</v>
      </c>
      <c r="F348" s="12" t="s">
        <v>1937</v>
      </c>
      <c r="G348" s="12"/>
      <c r="H348" s="12" t="s">
        <v>1938</v>
      </c>
      <c r="I348" s="12" t="s">
        <v>1939</v>
      </c>
      <c r="J348" s="12"/>
      <c r="K348" s="242"/>
      <c r="L348" s="287"/>
      <c r="M348" s="32" t="s">
        <v>2486</v>
      </c>
      <c r="N348" s="139"/>
      <c r="O348" s="122"/>
      <c r="P348" s="73"/>
      <c r="Q348" s="75"/>
      <c r="R348" s="75"/>
      <c r="S348" s="45"/>
      <c r="T348" s="45"/>
      <c r="U348" s="127"/>
      <c r="V348" s="77"/>
      <c r="W348" s="72"/>
      <c r="X348" s="73"/>
      <c r="Y348" s="81"/>
      <c r="Z348" s="75"/>
      <c r="AA348" s="82"/>
      <c r="AB348" s="45"/>
      <c r="AC348" s="82"/>
      <c r="AD348" s="77"/>
      <c r="AE348" s="126"/>
      <c r="AF348" s="73"/>
      <c r="AG348" s="126"/>
      <c r="AH348" s="78"/>
      <c r="AI348" s="76"/>
      <c r="AJ348" s="45">
        <f t="shared" si="161"/>
        <v>0</v>
      </c>
      <c r="AK348" s="234"/>
      <c r="AL348" s="76"/>
      <c r="AM348" s="72"/>
      <c r="AN348" s="102">
        <f t="shared" si="194"/>
        <v>0</v>
      </c>
      <c r="AO348" s="79"/>
      <c r="AP348" s="72"/>
      <c r="AQ348" s="76"/>
      <c r="AR348" s="76">
        <f t="shared" si="181"/>
        <v>0</v>
      </c>
      <c r="AS348" s="82"/>
      <c r="AT348" s="76">
        <f t="shared" si="191"/>
        <v>0</v>
      </c>
      <c r="AU348" s="72"/>
      <c r="AV348" s="72">
        <f t="shared" si="195"/>
        <v>0</v>
      </c>
      <c r="AW348" s="95"/>
      <c r="AX348" s="72">
        <f t="shared" si="192"/>
        <v>0</v>
      </c>
      <c r="AY348" s="76"/>
      <c r="AZ348" s="76">
        <f t="shared" si="193"/>
        <v>0</v>
      </c>
      <c r="BA348" s="125"/>
      <c r="BB348" s="76">
        <f t="shared" si="118"/>
        <v>0</v>
      </c>
      <c r="BC348" s="72"/>
      <c r="BD348" s="72">
        <f t="shared" si="196"/>
        <v>0</v>
      </c>
      <c r="BE348" s="129"/>
      <c r="BF348" s="72">
        <f t="shared" si="202"/>
        <v>0</v>
      </c>
      <c r="BG348" s="76">
        <v>600000</v>
      </c>
      <c r="BH348" s="76">
        <f t="shared" si="197"/>
        <v>600000</v>
      </c>
      <c r="BI348" s="94">
        <v>42027</v>
      </c>
      <c r="BJ348" s="76">
        <f t="shared" si="198"/>
        <v>0</v>
      </c>
      <c r="BK348" s="45" t="s">
        <v>695</v>
      </c>
      <c r="BL348" s="45">
        <f t="shared" si="199"/>
        <v>0</v>
      </c>
      <c r="BM348" s="94"/>
      <c r="BN348" s="77">
        <v>0</v>
      </c>
      <c r="BO348" s="83">
        <f t="shared" si="201"/>
        <v>0</v>
      </c>
      <c r="BP348" s="120" t="s">
        <v>526</v>
      </c>
      <c r="BQ348" s="120" t="s">
        <v>1972</v>
      </c>
      <c r="BR348" s="31"/>
    </row>
    <row r="349" spans="1:70" s="30" customFormat="1" ht="63.75">
      <c r="A349" s="33">
        <f>SUBTOTAL(3,C$5:$C349)</f>
        <v>345</v>
      </c>
      <c r="B349" s="178"/>
      <c r="C349" s="12" t="s">
        <v>1847</v>
      </c>
      <c r="D349" s="1" t="s">
        <v>315</v>
      </c>
      <c r="E349" s="213" t="s">
        <v>1940</v>
      </c>
      <c r="F349" s="12" t="s">
        <v>1941</v>
      </c>
      <c r="G349" s="12"/>
      <c r="H349" s="12" t="s">
        <v>1942</v>
      </c>
      <c r="I349" s="12" t="s">
        <v>1943</v>
      </c>
      <c r="J349" s="228" t="s">
        <v>1944</v>
      </c>
      <c r="K349" s="242" t="s">
        <v>1959</v>
      </c>
      <c r="L349" s="287">
        <v>41974</v>
      </c>
      <c r="M349" s="57" t="s">
        <v>2486</v>
      </c>
      <c r="N349" s="139"/>
      <c r="O349" s="122"/>
      <c r="P349" s="73"/>
      <c r="Q349" s="75"/>
      <c r="R349" s="75"/>
      <c r="S349" s="45"/>
      <c r="T349" s="45"/>
      <c r="U349" s="127"/>
      <c r="V349" s="77"/>
      <c r="W349" s="72"/>
      <c r="X349" s="73"/>
      <c r="Y349" s="81"/>
      <c r="Z349" s="75"/>
      <c r="AA349" s="82"/>
      <c r="AB349" s="45"/>
      <c r="AC349" s="82"/>
      <c r="AD349" s="77"/>
      <c r="AE349" s="126"/>
      <c r="AF349" s="73"/>
      <c r="AG349" s="126"/>
      <c r="AH349" s="78"/>
      <c r="AI349" s="76"/>
      <c r="AJ349" s="45">
        <f t="shared" si="161"/>
        <v>0</v>
      </c>
      <c r="AK349" s="234"/>
      <c r="AL349" s="76"/>
      <c r="AM349" s="72"/>
      <c r="AN349" s="102">
        <f t="shared" si="194"/>
        <v>0</v>
      </c>
      <c r="AO349" s="79"/>
      <c r="AP349" s="72"/>
      <c r="AQ349" s="76"/>
      <c r="AR349" s="76">
        <f t="shared" si="181"/>
        <v>0</v>
      </c>
      <c r="AS349" s="82"/>
      <c r="AT349" s="76">
        <f t="shared" si="191"/>
        <v>0</v>
      </c>
      <c r="AU349" s="72"/>
      <c r="AV349" s="72">
        <f t="shared" si="195"/>
        <v>0</v>
      </c>
      <c r="AW349" s="95"/>
      <c r="AX349" s="72">
        <f t="shared" si="192"/>
        <v>0</v>
      </c>
      <c r="AY349" s="76" t="s">
        <v>65</v>
      </c>
      <c r="AZ349" s="76">
        <f t="shared" si="193"/>
        <v>0</v>
      </c>
      <c r="BA349" s="125"/>
      <c r="BB349" s="76">
        <v>0</v>
      </c>
      <c r="BC349" s="72">
        <v>600000</v>
      </c>
      <c r="BD349" s="72">
        <f t="shared" si="196"/>
        <v>600000</v>
      </c>
      <c r="BE349" s="129">
        <v>42042</v>
      </c>
      <c r="BF349" s="72">
        <f t="shared" si="202"/>
        <v>0</v>
      </c>
      <c r="BG349" s="76">
        <v>600000</v>
      </c>
      <c r="BH349" s="76">
        <f t="shared" si="197"/>
        <v>600000</v>
      </c>
      <c r="BI349" s="94">
        <v>42042</v>
      </c>
      <c r="BJ349" s="76">
        <f t="shared" si="198"/>
        <v>0</v>
      </c>
      <c r="BK349" s="123">
        <v>600000</v>
      </c>
      <c r="BL349" s="45">
        <f t="shared" si="199"/>
        <v>600000</v>
      </c>
      <c r="BM349" s="94">
        <v>42108</v>
      </c>
      <c r="BN349" s="77">
        <f t="shared" ref="BN349:BN355" si="204">+BK349-BL349</f>
        <v>0</v>
      </c>
      <c r="BO349" s="83">
        <f t="shared" si="201"/>
        <v>0</v>
      </c>
      <c r="BP349" s="120" t="s">
        <v>688</v>
      </c>
      <c r="BQ349" s="120" t="s">
        <v>1970</v>
      </c>
      <c r="BR349" s="31"/>
    </row>
    <row r="350" spans="1:70" s="30" customFormat="1" ht="89.25">
      <c r="A350" s="33">
        <f>SUBTOTAL(3,C$5:$C350)</f>
        <v>346</v>
      </c>
      <c r="B350" s="178"/>
      <c r="C350" s="12" t="s">
        <v>1848</v>
      </c>
      <c r="D350" s="36" t="s">
        <v>293</v>
      </c>
      <c r="E350" s="213" t="s">
        <v>1945</v>
      </c>
      <c r="F350" s="12" t="s">
        <v>1946</v>
      </c>
      <c r="G350" s="12"/>
      <c r="H350" s="12" t="s">
        <v>1947</v>
      </c>
      <c r="I350" s="12" t="s">
        <v>1948</v>
      </c>
      <c r="J350" s="12"/>
      <c r="K350" s="359" t="s">
        <v>1998</v>
      </c>
      <c r="L350" s="287">
        <v>41944</v>
      </c>
      <c r="M350" s="32"/>
      <c r="N350" s="139"/>
      <c r="O350" s="122"/>
      <c r="P350" s="73"/>
      <c r="Q350" s="75"/>
      <c r="R350" s="75"/>
      <c r="S350" s="127"/>
      <c r="T350" s="45"/>
      <c r="U350" s="127"/>
      <c r="V350" s="77"/>
      <c r="W350" s="81"/>
      <c r="X350" s="73"/>
      <c r="Y350" s="81"/>
      <c r="Z350" s="75"/>
      <c r="AA350" s="82"/>
      <c r="AB350" s="45"/>
      <c r="AC350" s="82"/>
      <c r="AD350" s="77"/>
      <c r="AE350" s="126"/>
      <c r="AF350" s="73"/>
      <c r="AG350" s="126"/>
      <c r="AH350" s="78"/>
      <c r="AI350" s="76"/>
      <c r="AJ350" s="45">
        <f t="shared" ref="AJ350:AJ386" si="205">IF(AK350="",0,AI350)</f>
        <v>0</v>
      </c>
      <c r="AK350" s="234"/>
      <c r="AL350" s="76"/>
      <c r="AM350" s="72"/>
      <c r="AN350" s="102">
        <f t="shared" si="194"/>
        <v>0</v>
      </c>
      <c r="AO350" s="79"/>
      <c r="AP350" s="72"/>
      <c r="AQ350" s="76"/>
      <c r="AR350" s="76">
        <f t="shared" si="181"/>
        <v>0</v>
      </c>
      <c r="AS350" s="82"/>
      <c r="AT350" s="76">
        <f t="shared" si="191"/>
        <v>0</v>
      </c>
      <c r="AU350" s="72"/>
      <c r="AV350" s="72">
        <f t="shared" si="195"/>
        <v>0</v>
      </c>
      <c r="AW350" s="95"/>
      <c r="AX350" s="72">
        <f t="shared" si="192"/>
        <v>0</v>
      </c>
      <c r="AY350" s="76"/>
      <c r="AZ350" s="76">
        <f t="shared" si="193"/>
        <v>0</v>
      </c>
      <c r="BA350" s="125"/>
      <c r="BB350" s="76">
        <f t="shared" si="118"/>
        <v>0</v>
      </c>
      <c r="BC350" s="72">
        <v>300000</v>
      </c>
      <c r="BD350" s="72">
        <f t="shared" si="196"/>
        <v>300000</v>
      </c>
      <c r="BE350" s="129">
        <v>42033</v>
      </c>
      <c r="BF350" s="72">
        <f t="shared" si="202"/>
        <v>0</v>
      </c>
      <c r="BG350" s="76">
        <v>300000</v>
      </c>
      <c r="BH350" s="76">
        <f t="shared" si="197"/>
        <v>300000</v>
      </c>
      <c r="BI350" s="94">
        <v>42033</v>
      </c>
      <c r="BJ350" s="76">
        <f t="shared" si="198"/>
        <v>0</v>
      </c>
      <c r="BK350" s="45" t="s">
        <v>695</v>
      </c>
      <c r="BL350" s="45">
        <f t="shared" si="199"/>
        <v>0</v>
      </c>
      <c r="BM350" s="94"/>
      <c r="BN350" s="77">
        <v>0</v>
      </c>
      <c r="BO350" s="83">
        <f t="shared" si="201"/>
        <v>0</v>
      </c>
      <c r="BP350" s="120" t="s">
        <v>808</v>
      </c>
      <c r="BQ350" s="120" t="s">
        <v>1969</v>
      </c>
      <c r="BR350" s="31"/>
    </row>
    <row r="351" spans="1:70" s="30" customFormat="1" ht="30">
      <c r="A351" s="33">
        <f>SUBTOTAL(3,C$5:$C351)</f>
        <v>347</v>
      </c>
      <c r="B351" s="178"/>
      <c r="C351" s="214" t="s">
        <v>1979</v>
      </c>
      <c r="D351" s="212" t="s">
        <v>787</v>
      </c>
      <c r="E351" s="229" t="s">
        <v>63</v>
      </c>
      <c r="F351" s="214"/>
      <c r="G351" s="214"/>
      <c r="H351" s="270"/>
      <c r="I351" s="220"/>
      <c r="J351" s="220"/>
      <c r="K351" s="304"/>
      <c r="L351" s="220"/>
      <c r="M351" s="32" t="s">
        <v>1977</v>
      </c>
      <c r="N351" s="139"/>
      <c r="O351" s="122"/>
      <c r="P351" s="73"/>
      <c r="Q351" s="75"/>
      <c r="R351" s="75"/>
      <c r="S351" s="127"/>
      <c r="T351" s="45"/>
      <c r="U351" s="127"/>
      <c r="V351" s="77"/>
      <c r="W351" s="81"/>
      <c r="X351" s="73"/>
      <c r="Y351" s="81"/>
      <c r="Z351" s="75"/>
      <c r="AA351" s="82"/>
      <c r="AB351" s="45"/>
      <c r="AC351" s="82"/>
      <c r="AD351" s="77"/>
      <c r="AE351" s="126"/>
      <c r="AF351" s="73"/>
      <c r="AG351" s="126"/>
      <c r="AH351" s="78"/>
      <c r="AI351" s="76"/>
      <c r="AJ351" s="45">
        <f t="shared" si="205"/>
        <v>0</v>
      </c>
      <c r="AK351" s="234"/>
      <c r="AL351" s="76"/>
      <c r="AM351" s="72"/>
      <c r="AN351" s="102">
        <f t="shared" si="194"/>
        <v>0</v>
      </c>
      <c r="AO351" s="79"/>
      <c r="AP351" s="72"/>
      <c r="AQ351" s="76"/>
      <c r="AR351" s="76">
        <f t="shared" si="181"/>
        <v>0</v>
      </c>
      <c r="AS351" s="82"/>
      <c r="AT351" s="76">
        <f t="shared" si="191"/>
        <v>0</v>
      </c>
      <c r="AU351" s="72"/>
      <c r="AV351" s="72">
        <f t="shared" si="195"/>
        <v>0</v>
      </c>
      <c r="AW351" s="95"/>
      <c r="AX351" s="72">
        <f t="shared" si="192"/>
        <v>0</v>
      </c>
      <c r="AY351" s="76">
        <v>1200000</v>
      </c>
      <c r="AZ351" s="76">
        <f t="shared" si="193"/>
        <v>1200000</v>
      </c>
      <c r="BA351" s="125">
        <v>41988</v>
      </c>
      <c r="BB351" s="76">
        <f t="shared" si="118"/>
        <v>0</v>
      </c>
      <c r="BC351" s="72">
        <v>1200000</v>
      </c>
      <c r="BD351" s="72">
        <f t="shared" si="196"/>
        <v>1200000</v>
      </c>
      <c r="BE351" s="129">
        <v>42033</v>
      </c>
      <c r="BF351" s="72">
        <f t="shared" si="202"/>
        <v>0</v>
      </c>
      <c r="BG351" s="76">
        <v>1200000</v>
      </c>
      <c r="BH351" s="76">
        <f t="shared" si="197"/>
        <v>1200000</v>
      </c>
      <c r="BI351" s="94">
        <v>42033</v>
      </c>
      <c r="BJ351" s="76">
        <f t="shared" si="198"/>
        <v>0</v>
      </c>
      <c r="BK351" s="45" t="s">
        <v>65</v>
      </c>
      <c r="BL351" s="45">
        <f t="shared" si="199"/>
        <v>0</v>
      </c>
      <c r="BM351" s="94"/>
      <c r="BN351" s="77">
        <v>0</v>
      </c>
      <c r="BO351" s="83">
        <f t="shared" si="201"/>
        <v>0</v>
      </c>
      <c r="BP351" s="12" t="s">
        <v>483</v>
      </c>
      <c r="BQ351" s="120"/>
      <c r="BR351" s="31"/>
    </row>
    <row r="352" spans="1:70" s="30" customFormat="1" ht="30">
      <c r="A352" s="33">
        <f>SUBTOTAL(3,C$5:$C352)</f>
        <v>348</v>
      </c>
      <c r="B352" s="112"/>
      <c r="C352" s="177" t="s">
        <v>1980</v>
      </c>
      <c r="D352" s="32" t="s">
        <v>1367</v>
      </c>
      <c r="E352" s="300"/>
      <c r="F352" s="177"/>
      <c r="G352" s="177"/>
      <c r="H352" s="301"/>
      <c r="I352" s="178"/>
      <c r="J352" s="178"/>
      <c r="K352" s="344"/>
      <c r="L352" s="178"/>
      <c r="M352" s="1" t="s">
        <v>236</v>
      </c>
      <c r="N352" s="139"/>
      <c r="O352" s="122"/>
      <c r="P352" s="73"/>
      <c r="Q352" s="75"/>
      <c r="R352" s="75"/>
      <c r="S352" s="127"/>
      <c r="T352" s="45"/>
      <c r="U352" s="127"/>
      <c r="V352" s="77"/>
      <c r="W352" s="81"/>
      <c r="X352" s="73"/>
      <c r="Y352" s="81"/>
      <c r="Z352" s="75"/>
      <c r="AA352" s="82"/>
      <c r="AB352" s="45"/>
      <c r="AC352" s="82"/>
      <c r="AD352" s="77"/>
      <c r="AE352" s="126"/>
      <c r="AF352" s="73"/>
      <c r="AG352" s="126"/>
      <c r="AH352" s="78"/>
      <c r="AI352" s="76"/>
      <c r="AJ352" s="45">
        <f t="shared" si="205"/>
        <v>0</v>
      </c>
      <c r="AK352" s="234"/>
      <c r="AL352" s="76"/>
      <c r="AM352" s="72"/>
      <c r="AN352" s="102">
        <f t="shared" si="194"/>
        <v>0</v>
      </c>
      <c r="AO352" s="79"/>
      <c r="AP352" s="72"/>
      <c r="AQ352" s="76"/>
      <c r="AR352" s="76">
        <f t="shared" si="181"/>
        <v>0</v>
      </c>
      <c r="AS352" s="82"/>
      <c r="AT352" s="76">
        <f t="shared" si="191"/>
        <v>0</v>
      </c>
      <c r="AU352" s="72"/>
      <c r="AV352" s="72">
        <f t="shared" si="195"/>
        <v>0</v>
      </c>
      <c r="AW352" s="95"/>
      <c r="AX352" s="72">
        <f t="shared" si="192"/>
        <v>0</v>
      </c>
      <c r="AY352" s="76"/>
      <c r="AZ352" s="76">
        <f t="shared" si="193"/>
        <v>0</v>
      </c>
      <c r="BA352" s="125"/>
      <c r="BB352" s="76">
        <f t="shared" si="118"/>
        <v>0</v>
      </c>
      <c r="BC352" s="72"/>
      <c r="BD352" s="72">
        <f t="shared" si="196"/>
        <v>0</v>
      </c>
      <c r="BE352" s="129"/>
      <c r="BF352" s="72">
        <f t="shared" si="202"/>
        <v>0</v>
      </c>
      <c r="BG352" s="76"/>
      <c r="BH352" s="76">
        <f t="shared" si="197"/>
        <v>0</v>
      </c>
      <c r="BI352" s="94"/>
      <c r="BJ352" s="76">
        <f t="shared" si="198"/>
        <v>0</v>
      </c>
      <c r="BK352" s="123"/>
      <c r="BL352" s="45">
        <f t="shared" si="199"/>
        <v>0</v>
      </c>
      <c r="BM352" s="94"/>
      <c r="BN352" s="77">
        <f t="shared" si="204"/>
        <v>0</v>
      </c>
      <c r="BO352" s="83">
        <f t="shared" si="201"/>
        <v>0</v>
      </c>
      <c r="BP352" s="120" t="s">
        <v>716</v>
      </c>
      <c r="BQ352" s="120" t="s">
        <v>1969</v>
      </c>
      <c r="BR352" s="31"/>
    </row>
    <row r="353" spans="1:70" s="30" customFormat="1" ht="25.5">
      <c r="A353" s="33">
        <f>SUBTOTAL(3,C$5:$C353)</f>
        <v>349</v>
      </c>
      <c r="B353" s="112"/>
      <c r="C353" s="50" t="s">
        <v>373</v>
      </c>
      <c r="D353" s="32" t="s">
        <v>10</v>
      </c>
      <c r="E353" s="300"/>
      <c r="F353" s="177"/>
      <c r="G353" s="177"/>
      <c r="H353" s="301"/>
      <c r="I353" s="178"/>
      <c r="J353" s="178"/>
      <c r="K353" s="344"/>
      <c r="L353" s="178"/>
      <c r="M353" s="32" t="s">
        <v>2642</v>
      </c>
      <c r="N353" s="139"/>
      <c r="O353" s="122"/>
      <c r="P353" s="73"/>
      <c r="Q353" s="75"/>
      <c r="R353" s="75"/>
      <c r="S353" s="127"/>
      <c r="T353" s="45"/>
      <c r="U353" s="127"/>
      <c r="V353" s="77"/>
      <c r="W353" s="81"/>
      <c r="X353" s="73"/>
      <c r="Y353" s="81"/>
      <c r="Z353" s="75"/>
      <c r="AA353" s="82"/>
      <c r="AB353" s="45"/>
      <c r="AC353" s="82"/>
      <c r="AD353" s="77"/>
      <c r="AE353" s="126"/>
      <c r="AF353" s="73"/>
      <c r="AG353" s="126"/>
      <c r="AH353" s="78"/>
      <c r="AI353" s="76"/>
      <c r="AJ353" s="45">
        <f t="shared" si="205"/>
        <v>0</v>
      </c>
      <c r="AK353" s="234"/>
      <c r="AL353" s="76"/>
      <c r="AM353" s="72"/>
      <c r="AN353" s="102">
        <f t="shared" si="194"/>
        <v>0</v>
      </c>
      <c r="AO353" s="79"/>
      <c r="AP353" s="72"/>
      <c r="AQ353" s="76"/>
      <c r="AR353" s="76">
        <f t="shared" si="181"/>
        <v>0</v>
      </c>
      <c r="AS353" s="82"/>
      <c r="AT353" s="76"/>
      <c r="AU353" s="72"/>
      <c r="AV353" s="72">
        <f t="shared" si="195"/>
        <v>0</v>
      </c>
      <c r="AW353" s="95"/>
      <c r="AX353" s="72"/>
      <c r="AY353" s="76"/>
      <c r="AZ353" s="76">
        <f t="shared" si="193"/>
        <v>0</v>
      </c>
      <c r="BA353" s="125"/>
      <c r="BB353" s="76">
        <f>+AY353-AZ353</f>
        <v>0</v>
      </c>
      <c r="BC353" s="72">
        <v>800000</v>
      </c>
      <c r="BD353" s="72">
        <f t="shared" si="196"/>
        <v>800000</v>
      </c>
      <c r="BE353" s="129">
        <v>42109</v>
      </c>
      <c r="BF353" s="72">
        <f t="shared" si="202"/>
        <v>0</v>
      </c>
      <c r="BG353" s="76">
        <v>800000</v>
      </c>
      <c r="BH353" s="76">
        <f t="shared" si="197"/>
        <v>800000</v>
      </c>
      <c r="BI353" s="94">
        <v>42109</v>
      </c>
      <c r="BJ353" s="76">
        <f t="shared" si="198"/>
        <v>0</v>
      </c>
      <c r="BK353" s="123">
        <v>800000</v>
      </c>
      <c r="BL353" s="45">
        <f t="shared" si="199"/>
        <v>800000</v>
      </c>
      <c r="BM353" s="94">
        <v>42109</v>
      </c>
      <c r="BN353" s="77">
        <f t="shared" si="204"/>
        <v>0</v>
      </c>
      <c r="BO353" s="83">
        <f t="shared" si="201"/>
        <v>0</v>
      </c>
      <c r="BP353" s="120" t="s">
        <v>716</v>
      </c>
      <c r="BQ353" s="120"/>
      <c r="BR353" s="31"/>
    </row>
    <row r="354" spans="1:70" s="30" customFormat="1" ht="38.25">
      <c r="A354" s="33">
        <f>SUBTOTAL(3,C$5:$C354)</f>
        <v>350</v>
      </c>
      <c r="B354" s="220"/>
      <c r="C354" s="12" t="s">
        <v>2004</v>
      </c>
      <c r="D354" s="414"/>
      <c r="E354" s="414" t="s">
        <v>2039</v>
      </c>
      <c r="F354" s="242" t="s">
        <v>2074</v>
      </c>
      <c r="G354" s="214"/>
      <c r="H354" s="242" t="s">
        <v>2106</v>
      </c>
      <c r="I354" s="242" t="s">
        <v>2107</v>
      </c>
      <c r="J354" s="305" t="s">
        <v>2108</v>
      </c>
      <c r="K354" s="242" t="s">
        <v>1986</v>
      </c>
      <c r="L354" s="287">
        <v>41974</v>
      </c>
      <c r="M354" s="32"/>
      <c r="N354" s="139"/>
      <c r="O354" s="122"/>
      <c r="P354" s="73"/>
      <c r="Q354" s="75"/>
      <c r="R354" s="75"/>
      <c r="S354" s="127"/>
      <c r="T354" s="45"/>
      <c r="U354" s="127"/>
      <c r="V354" s="77"/>
      <c r="W354" s="81"/>
      <c r="X354" s="73"/>
      <c r="Y354" s="81"/>
      <c r="Z354" s="75"/>
      <c r="AA354" s="82"/>
      <c r="AB354" s="45"/>
      <c r="AC354" s="82"/>
      <c r="AD354" s="77"/>
      <c r="AE354" s="126"/>
      <c r="AF354" s="73"/>
      <c r="AG354" s="126"/>
      <c r="AH354" s="78"/>
      <c r="AI354" s="76"/>
      <c r="AJ354" s="45">
        <f t="shared" si="205"/>
        <v>0</v>
      </c>
      <c r="AK354" s="234"/>
      <c r="AL354" s="76"/>
      <c r="AM354" s="72"/>
      <c r="AN354" s="102">
        <f t="shared" si="194"/>
        <v>0</v>
      </c>
      <c r="AO354" s="79"/>
      <c r="AP354" s="72"/>
      <c r="AQ354" s="76"/>
      <c r="AR354" s="76">
        <f t="shared" si="181"/>
        <v>0</v>
      </c>
      <c r="AS354" s="82"/>
      <c r="AT354" s="76"/>
      <c r="AU354" s="72"/>
      <c r="AV354" s="72">
        <f t="shared" si="195"/>
        <v>0</v>
      </c>
      <c r="AW354" s="95"/>
      <c r="AX354" s="72"/>
      <c r="AY354" s="76"/>
      <c r="AZ354" s="76">
        <f t="shared" si="193"/>
        <v>0</v>
      </c>
      <c r="BA354" s="125"/>
      <c r="BB354" s="76">
        <f>+AY354-AZ354</f>
        <v>0</v>
      </c>
      <c r="BC354" s="72"/>
      <c r="BD354" s="72">
        <f t="shared" si="196"/>
        <v>0</v>
      </c>
      <c r="BE354" s="129"/>
      <c r="BF354" s="72">
        <f t="shared" si="202"/>
        <v>0</v>
      </c>
      <c r="BG354" s="76">
        <v>300000</v>
      </c>
      <c r="BH354" s="76">
        <f t="shared" si="197"/>
        <v>0</v>
      </c>
      <c r="BI354" s="94"/>
      <c r="BJ354" s="76">
        <f t="shared" si="198"/>
        <v>300000</v>
      </c>
      <c r="BK354" s="123">
        <v>300000</v>
      </c>
      <c r="BL354" s="45">
        <f t="shared" si="199"/>
        <v>0</v>
      </c>
      <c r="BM354" s="94"/>
      <c r="BN354" s="77">
        <f t="shared" si="204"/>
        <v>300000</v>
      </c>
      <c r="BO354" s="83">
        <f t="shared" si="201"/>
        <v>600000</v>
      </c>
      <c r="BP354" s="120" t="s">
        <v>1334</v>
      </c>
      <c r="BQ354" s="120"/>
      <c r="BR354" s="31"/>
    </row>
    <row r="355" spans="1:70" s="30" customFormat="1" ht="38.25">
      <c r="A355" s="33">
        <f>SUBTOTAL(3,C$5:$C355)</f>
        <v>351</v>
      </c>
      <c r="B355" s="220"/>
      <c r="C355" s="12" t="s">
        <v>2005</v>
      </c>
      <c r="D355" s="414"/>
      <c r="E355" s="414" t="s">
        <v>2040</v>
      </c>
      <c r="F355" s="242" t="s">
        <v>2075</v>
      </c>
      <c r="G355" s="214"/>
      <c r="H355" s="242" t="s">
        <v>2109</v>
      </c>
      <c r="I355" s="242" t="s">
        <v>2110</v>
      </c>
      <c r="J355" s="305" t="s">
        <v>2111</v>
      </c>
      <c r="K355" s="242" t="s">
        <v>2206</v>
      </c>
      <c r="L355" s="287">
        <v>41944</v>
      </c>
      <c r="M355" s="32"/>
      <c r="N355" s="139"/>
      <c r="O355" s="122"/>
      <c r="P355" s="73"/>
      <c r="Q355" s="75"/>
      <c r="R355" s="75"/>
      <c r="S355" s="127"/>
      <c r="T355" s="45"/>
      <c r="U355" s="127"/>
      <c r="V355" s="77"/>
      <c r="W355" s="81"/>
      <c r="X355" s="73"/>
      <c r="Y355" s="81"/>
      <c r="Z355" s="75"/>
      <c r="AA355" s="82"/>
      <c r="AB355" s="45"/>
      <c r="AC355" s="82"/>
      <c r="AD355" s="77"/>
      <c r="AE355" s="126"/>
      <c r="AF355" s="73"/>
      <c r="AG355" s="126"/>
      <c r="AH355" s="78"/>
      <c r="AI355" s="76"/>
      <c r="AJ355" s="45">
        <f t="shared" si="205"/>
        <v>0</v>
      </c>
      <c r="AK355" s="234"/>
      <c r="AL355" s="76"/>
      <c r="AM355" s="72"/>
      <c r="AN355" s="102">
        <f t="shared" si="194"/>
        <v>0</v>
      </c>
      <c r="AO355" s="79"/>
      <c r="AP355" s="72"/>
      <c r="AQ355" s="76"/>
      <c r="AR355" s="76">
        <f t="shared" si="181"/>
        <v>0</v>
      </c>
      <c r="AS355" s="82"/>
      <c r="AT355" s="76"/>
      <c r="AU355" s="72"/>
      <c r="AV355" s="72">
        <f t="shared" si="195"/>
        <v>0</v>
      </c>
      <c r="AW355" s="95"/>
      <c r="AX355" s="72"/>
      <c r="AY355" s="76"/>
      <c r="AZ355" s="76">
        <f t="shared" si="193"/>
        <v>0</v>
      </c>
      <c r="BA355" s="125"/>
      <c r="BB355" s="76">
        <f>+AY355-AZ355</f>
        <v>0</v>
      </c>
      <c r="BC355" s="72">
        <v>500000</v>
      </c>
      <c r="BD355" s="72">
        <f t="shared" si="196"/>
        <v>0</v>
      </c>
      <c r="BE355" s="129"/>
      <c r="BF355" s="72">
        <f t="shared" si="202"/>
        <v>500000</v>
      </c>
      <c r="BG355" s="76">
        <v>500000</v>
      </c>
      <c r="BH355" s="76">
        <f t="shared" si="197"/>
        <v>0</v>
      </c>
      <c r="BI355" s="94"/>
      <c r="BJ355" s="76">
        <f t="shared" si="198"/>
        <v>500000</v>
      </c>
      <c r="BK355" s="123">
        <v>500000</v>
      </c>
      <c r="BL355" s="45">
        <f t="shared" si="199"/>
        <v>0</v>
      </c>
      <c r="BM355" s="94"/>
      <c r="BN355" s="77">
        <f t="shared" si="204"/>
        <v>500000</v>
      </c>
      <c r="BO355" s="83">
        <f t="shared" si="201"/>
        <v>1500000</v>
      </c>
      <c r="BP355" s="120" t="s">
        <v>519</v>
      </c>
      <c r="BQ355" s="120"/>
      <c r="BR355" s="31"/>
    </row>
    <row r="356" spans="1:70" s="413" customFormat="1" ht="51">
      <c r="A356" s="394">
        <f>SUBTOTAL(3,C$5:$C356)</f>
        <v>352</v>
      </c>
      <c r="B356" s="500"/>
      <c r="C356" s="416" t="s">
        <v>2006</v>
      </c>
      <c r="D356" s="417"/>
      <c r="E356" s="417" t="s">
        <v>2041</v>
      </c>
      <c r="F356" s="418" t="s">
        <v>2207</v>
      </c>
      <c r="G356" s="419"/>
      <c r="H356" s="418" t="s">
        <v>2112</v>
      </c>
      <c r="I356" s="418" t="s">
        <v>2113</v>
      </c>
      <c r="J356" s="418"/>
      <c r="K356" s="418"/>
      <c r="L356" s="420"/>
      <c r="M356" s="396"/>
      <c r="N356" s="397"/>
      <c r="O356" s="398"/>
      <c r="P356" s="399"/>
      <c r="Q356" s="400"/>
      <c r="R356" s="400"/>
      <c r="S356" s="401"/>
      <c r="T356" s="402"/>
      <c r="U356" s="401"/>
      <c r="V356" s="403"/>
      <c r="W356" s="404"/>
      <c r="X356" s="399"/>
      <c r="Y356" s="404"/>
      <c r="Z356" s="400"/>
      <c r="AA356" s="401"/>
      <c r="AB356" s="402"/>
      <c r="AC356" s="401"/>
      <c r="AD356" s="403"/>
      <c r="AE356" s="404"/>
      <c r="AF356" s="399"/>
      <c r="AG356" s="404"/>
      <c r="AH356" s="405"/>
      <c r="AI356" s="402"/>
      <c r="AJ356" s="45">
        <f t="shared" si="205"/>
        <v>0</v>
      </c>
      <c r="AK356" s="406"/>
      <c r="AL356" s="402"/>
      <c r="AM356" s="399"/>
      <c r="AN356" s="102">
        <f t="shared" si="194"/>
        <v>0</v>
      </c>
      <c r="AO356" s="407"/>
      <c r="AP356" s="399"/>
      <c r="AQ356" s="402"/>
      <c r="AR356" s="76">
        <f t="shared" si="181"/>
        <v>0</v>
      </c>
      <c r="AS356" s="401"/>
      <c r="AT356" s="402"/>
      <c r="AU356" s="399"/>
      <c r="AV356" s="72">
        <f t="shared" si="195"/>
        <v>0</v>
      </c>
      <c r="AW356" s="408"/>
      <c r="AX356" s="399"/>
      <c r="AY356" s="402"/>
      <c r="AZ356" s="402">
        <f t="shared" ref="AZ356:AZ389" si="206">IF(BA356="",0,AY356)</f>
        <v>0</v>
      </c>
      <c r="BA356" s="409"/>
      <c r="BB356" s="402">
        <f t="shared" ref="BB356:BB389" si="207">+AY356-AZ356</f>
        <v>0</v>
      </c>
      <c r="BC356" s="399"/>
      <c r="BD356" s="399">
        <f t="shared" ref="BD356:BD390" si="208">IF(BE356="",0,BC356)</f>
        <v>0</v>
      </c>
      <c r="BE356" s="408"/>
      <c r="BF356" s="399">
        <f t="shared" ref="BF356:BF390" si="209">+BC356-BD356</f>
        <v>0</v>
      </c>
      <c r="BG356" s="402"/>
      <c r="BH356" s="402">
        <f t="shared" ref="BH356:BH390" si="210">IF(BI356="",0,BG356)</f>
        <v>0</v>
      </c>
      <c r="BI356" s="406"/>
      <c r="BJ356" s="402">
        <f t="shared" ref="BJ356:BJ415" si="211">+BG356-BH356</f>
        <v>0</v>
      </c>
      <c r="BK356" s="410"/>
      <c r="BL356" s="402">
        <f t="shared" ref="BL356:BL391" si="212">+IF(BM356="",0,BK356)</f>
        <v>0</v>
      </c>
      <c r="BM356" s="406"/>
      <c r="BN356" s="403">
        <f t="shared" ref="BN356:BN417" si="213">+BK356-BL356</f>
        <v>0</v>
      </c>
      <c r="BO356" s="411">
        <f t="shared" ref="BO356:BO391" si="214">+N356+R356+V356+Z356+AD356+AH356+AL356+AP356+AT356+AX356+BB356+BF356+BJ356+BN356</f>
        <v>0</v>
      </c>
      <c r="BP356" s="120" t="s">
        <v>716</v>
      </c>
      <c r="BQ356" s="412"/>
      <c r="BR356" s="396"/>
    </row>
    <row r="357" spans="1:70" s="30" customFormat="1" ht="25.5">
      <c r="A357" s="33">
        <f>SUBTOTAL(3,C$5:$C357)</f>
        <v>353</v>
      </c>
      <c r="B357" s="220"/>
      <c r="C357" s="12" t="s">
        <v>2007</v>
      </c>
      <c r="D357" s="414"/>
      <c r="E357" s="414" t="s">
        <v>2042</v>
      </c>
      <c r="F357" s="242" t="s">
        <v>2076</v>
      </c>
      <c r="G357" s="214"/>
      <c r="H357" s="242" t="s">
        <v>1466</v>
      </c>
      <c r="I357" s="242" t="s">
        <v>1467</v>
      </c>
      <c r="J357" s="242"/>
      <c r="K357" s="242">
        <v>500</v>
      </c>
      <c r="L357" s="287">
        <v>41974</v>
      </c>
      <c r="M357" s="32"/>
      <c r="N357" s="139"/>
      <c r="O357" s="122"/>
      <c r="P357" s="73"/>
      <c r="Q357" s="75"/>
      <c r="R357" s="75"/>
      <c r="S357" s="127"/>
      <c r="T357" s="45"/>
      <c r="U357" s="127"/>
      <c r="V357" s="77"/>
      <c r="W357" s="81"/>
      <c r="X357" s="73"/>
      <c r="Y357" s="81"/>
      <c r="Z357" s="75"/>
      <c r="AA357" s="82"/>
      <c r="AB357" s="45"/>
      <c r="AC357" s="82"/>
      <c r="AD357" s="77"/>
      <c r="AE357" s="126"/>
      <c r="AF357" s="73"/>
      <c r="AG357" s="126"/>
      <c r="AH357" s="78"/>
      <c r="AI357" s="76"/>
      <c r="AJ357" s="45">
        <f t="shared" si="205"/>
        <v>0</v>
      </c>
      <c r="AK357" s="234"/>
      <c r="AL357" s="76"/>
      <c r="AM357" s="72"/>
      <c r="AN357" s="102">
        <f t="shared" si="194"/>
        <v>0</v>
      </c>
      <c r="AO357" s="79"/>
      <c r="AP357" s="72"/>
      <c r="AQ357" s="76"/>
      <c r="AR357" s="76">
        <f t="shared" si="181"/>
        <v>0</v>
      </c>
      <c r="AS357" s="82"/>
      <c r="AT357" s="76"/>
      <c r="AU357" s="72"/>
      <c r="AV357" s="72">
        <f t="shared" si="195"/>
        <v>0</v>
      </c>
      <c r="AW357" s="95"/>
      <c r="AX357" s="72"/>
      <c r="AY357" s="76"/>
      <c r="AZ357" s="76">
        <f t="shared" si="206"/>
        <v>0</v>
      </c>
      <c r="BA357" s="125"/>
      <c r="BB357" s="76">
        <f t="shared" si="207"/>
        <v>0</v>
      </c>
      <c r="BC357" s="72"/>
      <c r="BD357" s="72">
        <f t="shared" si="208"/>
        <v>0</v>
      </c>
      <c r="BE357" s="129"/>
      <c r="BF357" s="72">
        <f t="shared" si="209"/>
        <v>0</v>
      </c>
      <c r="BG357" s="76">
        <v>500000</v>
      </c>
      <c r="BH357" s="76">
        <f t="shared" si="210"/>
        <v>500000</v>
      </c>
      <c r="BI357" s="94">
        <v>42108</v>
      </c>
      <c r="BJ357" s="76">
        <f t="shared" si="211"/>
        <v>0</v>
      </c>
      <c r="BK357" s="123">
        <v>500000</v>
      </c>
      <c r="BL357" s="45">
        <f t="shared" si="212"/>
        <v>500000</v>
      </c>
      <c r="BM357" s="94">
        <v>42108</v>
      </c>
      <c r="BN357" s="77">
        <f t="shared" si="213"/>
        <v>0</v>
      </c>
      <c r="BO357" s="83">
        <f t="shared" si="214"/>
        <v>0</v>
      </c>
      <c r="BP357" s="120" t="s">
        <v>519</v>
      </c>
      <c r="BQ357" s="120"/>
      <c r="BR357" s="31"/>
    </row>
    <row r="358" spans="1:70" s="30" customFormat="1" ht="51">
      <c r="A358" s="33">
        <f>SUBTOTAL(3,C$5:$C358)</f>
        <v>354</v>
      </c>
      <c r="B358" s="174"/>
      <c r="C358" s="219" t="s">
        <v>2008</v>
      </c>
      <c r="D358" s="464"/>
      <c r="E358" s="464" t="s">
        <v>2043</v>
      </c>
      <c r="F358" s="251" t="s">
        <v>2208</v>
      </c>
      <c r="G358" s="382"/>
      <c r="H358" s="251" t="s">
        <v>2114</v>
      </c>
      <c r="I358" s="251" t="s">
        <v>2115</v>
      </c>
      <c r="J358" s="465" t="s">
        <v>2116</v>
      </c>
      <c r="K358" s="251"/>
      <c r="L358" s="390"/>
      <c r="M358" s="31"/>
      <c r="N358" s="144"/>
      <c r="O358" s="122"/>
      <c r="P358" s="73"/>
      <c r="Q358" s="75"/>
      <c r="R358" s="75"/>
      <c r="S358" s="127"/>
      <c r="T358" s="45"/>
      <c r="U358" s="127"/>
      <c r="V358" s="77"/>
      <c r="W358" s="126"/>
      <c r="X358" s="73"/>
      <c r="Y358" s="126"/>
      <c r="Z358" s="75"/>
      <c r="AA358" s="127"/>
      <c r="AB358" s="45"/>
      <c r="AC358" s="127"/>
      <c r="AD358" s="77"/>
      <c r="AE358" s="126"/>
      <c r="AF358" s="73"/>
      <c r="AG358" s="126"/>
      <c r="AH358" s="78"/>
      <c r="AI358" s="45"/>
      <c r="AJ358" s="45">
        <f t="shared" si="205"/>
        <v>0</v>
      </c>
      <c r="AK358" s="234"/>
      <c r="AL358" s="45"/>
      <c r="AM358" s="73"/>
      <c r="AN358" s="102">
        <f t="shared" si="194"/>
        <v>0</v>
      </c>
      <c r="AO358" s="124"/>
      <c r="AP358" s="73"/>
      <c r="AQ358" s="45"/>
      <c r="AR358" s="76">
        <f t="shared" si="181"/>
        <v>0</v>
      </c>
      <c r="AS358" s="127"/>
      <c r="AT358" s="45"/>
      <c r="AU358" s="73"/>
      <c r="AV358" s="72">
        <f t="shared" si="195"/>
        <v>0</v>
      </c>
      <c r="AW358" s="95"/>
      <c r="AX358" s="73"/>
      <c r="AY358" s="45"/>
      <c r="AZ358" s="45">
        <f t="shared" si="206"/>
        <v>0</v>
      </c>
      <c r="BA358" s="125"/>
      <c r="BB358" s="45">
        <f t="shared" si="207"/>
        <v>0</v>
      </c>
      <c r="BC358" s="73"/>
      <c r="BD358" s="73">
        <f t="shared" si="208"/>
        <v>0</v>
      </c>
      <c r="BE358" s="95"/>
      <c r="BF358" s="73">
        <f t="shared" si="209"/>
        <v>0</v>
      </c>
      <c r="BG358" s="45"/>
      <c r="BH358" s="45">
        <f t="shared" si="210"/>
        <v>0</v>
      </c>
      <c r="BI358" s="234"/>
      <c r="BJ358" s="45">
        <f t="shared" si="211"/>
        <v>0</v>
      </c>
      <c r="BK358" s="123"/>
      <c r="BL358" s="45">
        <f t="shared" si="212"/>
        <v>0</v>
      </c>
      <c r="BM358" s="234"/>
      <c r="BN358" s="77">
        <f t="shared" si="213"/>
        <v>0</v>
      </c>
      <c r="BO358" s="83">
        <f t="shared" si="214"/>
        <v>0</v>
      </c>
      <c r="BP358" s="120" t="s">
        <v>716</v>
      </c>
      <c r="BQ358" s="120"/>
      <c r="BR358" s="31"/>
    </row>
    <row r="359" spans="1:70" s="413" customFormat="1" ht="38.25">
      <c r="A359" s="394">
        <f>SUBTOTAL(3,C$5:$C359)</f>
        <v>355</v>
      </c>
      <c r="B359" s="500"/>
      <c r="C359" s="416" t="s">
        <v>2009</v>
      </c>
      <c r="D359" s="417"/>
      <c r="E359" s="417" t="s">
        <v>2044</v>
      </c>
      <c r="F359" s="418" t="s">
        <v>1715</v>
      </c>
      <c r="G359" s="419"/>
      <c r="H359" s="418" t="s">
        <v>2117</v>
      </c>
      <c r="I359" s="418" t="s">
        <v>2118</v>
      </c>
      <c r="J359" s="418"/>
      <c r="K359" s="418"/>
      <c r="L359" s="420"/>
      <c r="M359" s="396"/>
      <c r="N359" s="397"/>
      <c r="O359" s="398"/>
      <c r="P359" s="399"/>
      <c r="Q359" s="400"/>
      <c r="R359" s="400"/>
      <c r="S359" s="401"/>
      <c r="T359" s="402"/>
      <c r="U359" s="401"/>
      <c r="V359" s="403"/>
      <c r="W359" s="404"/>
      <c r="X359" s="399"/>
      <c r="Y359" s="404"/>
      <c r="Z359" s="400"/>
      <c r="AA359" s="401"/>
      <c r="AB359" s="402"/>
      <c r="AC359" s="401"/>
      <c r="AD359" s="403"/>
      <c r="AE359" s="404"/>
      <c r="AF359" s="399"/>
      <c r="AG359" s="404"/>
      <c r="AH359" s="405"/>
      <c r="AI359" s="402"/>
      <c r="AJ359" s="45">
        <f t="shared" si="205"/>
        <v>0</v>
      </c>
      <c r="AK359" s="406"/>
      <c r="AL359" s="402"/>
      <c r="AM359" s="399"/>
      <c r="AN359" s="102">
        <f t="shared" si="194"/>
        <v>0</v>
      </c>
      <c r="AO359" s="407"/>
      <c r="AP359" s="399"/>
      <c r="AQ359" s="402"/>
      <c r="AR359" s="76">
        <f t="shared" si="181"/>
        <v>0</v>
      </c>
      <c r="AS359" s="401"/>
      <c r="AT359" s="402"/>
      <c r="AU359" s="399"/>
      <c r="AV359" s="72">
        <f t="shared" si="195"/>
        <v>0</v>
      </c>
      <c r="AW359" s="408"/>
      <c r="AX359" s="399"/>
      <c r="AY359" s="402"/>
      <c r="AZ359" s="402">
        <f t="shared" si="206"/>
        <v>0</v>
      </c>
      <c r="BA359" s="409"/>
      <c r="BB359" s="402">
        <f t="shared" si="207"/>
        <v>0</v>
      </c>
      <c r="BC359" s="399"/>
      <c r="BD359" s="399">
        <f t="shared" si="208"/>
        <v>0</v>
      </c>
      <c r="BE359" s="408"/>
      <c r="BF359" s="399">
        <f t="shared" si="209"/>
        <v>0</v>
      </c>
      <c r="BG359" s="402"/>
      <c r="BH359" s="402">
        <f t="shared" si="210"/>
        <v>0</v>
      </c>
      <c r="BI359" s="406"/>
      <c r="BJ359" s="402">
        <f t="shared" si="211"/>
        <v>0</v>
      </c>
      <c r="BK359" s="410"/>
      <c r="BL359" s="402">
        <f t="shared" si="212"/>
        <v>0</v>
      </c>
      <c r="BM359" s="406"/>
      <c r="BN359" s="403">
        <f t="shared" si="213"/>
        <v>0</v>
      </c>
      <c r="BO359" s="411">
        <f t="shared" si="214"/>
        <v>0</v>
      </c>
      <c r="BP359" s="120" t="s">
        <v>1689</v>
      </c>
      <c r="BQ359" s="412"/>
      <c r="BR359" s="396"/>
    </row>
    <row r="360" spans="1:70" s="413" customFormat="1" ht="25.5">
      <c r="A360" s="394">
        <f>SUBTOTAL(3,C$5:$C360)</f>
        <v>356</v>
      </c>
      <c r="B360" s="500"/>
      <c r="C360" s="416" t="s">
        <v>2010</v>
      </c>
      <c r="D360" s="417"/>
      <c r="E360" s="417" t="s">
        <v>2045</v>
      </c>
      <c r="F360" s="418" t="s">
        <v>2077</v>
      </c>
      <c r="G360" s="419"/>
      <c r="H360" s="418" t="s">
        <v>2119</v>
      </c>
      <c r="I360" s="418" t="s">
        <v>2120</v>
      </c>
      <c r="J360" s="418"/>
      <c r="K360" s="418"/>
      <c r="L360" s="420"/>
      <c r="M360" s="396"/>
      <c r="N360" s="397"/>
      <c r="O360" s="398"/>
      <c r="P360" s="399"/>
      <c r="Q360" s="400"/>
      <c r="R360" s="400"/>
      <c r="S360" s="401"/>
      <c r="T360" s="402"/>
      <c r="U360" s="401"/>
      <c r="V360" s="403"/>
      <c r="W360" s="404"/>
      <c r="X360" s="399"/>
      <c r="Y360" s="404"/>
      <c r="Z360" s="400"/>
      <c r="AA360" s="401"/>
      <c r="AB360" s="402"/>
      <c r="AC360" s="401"/>
      <c r="AD360" s="403"/>
      <c r="AE360" s="404"/>
      <c r="AF360" s="399"/>
      <c r="AG360" s="404"/>
      <c r="AH360" s="405"/>
      <c r="AI360" s="402"/>
      <c r="AJ360" s="45">
        <f t="shared" si="205"/>
        <v>0</v>
      </c>
      <c r="AK360" s="406"/>
      <c r="AL360" s="402"/>
      <c r="AM360" s="399"/>
      <c r="AN360" s="102">
        <f t="shared" si="194"/>
        <v>0</v>
      </c>
      <c r="AO360" s="407"/>
      <c r="AP360" s="399"/>
      <c r="AQ360" s="402"/>
      <c r="AR360" s="76">
        <f t="shared" si="181"/>
        <v>0</v>
      </c>
      <c r="AS360" s="401"/>
      <c r="AT360" s="402"/>
      <c r="AU360" s="399"/>
      <c r="AV360" s="72">
        <f t="shared" si="195"/>
        <v>0</v>
      </c>
      <c r="AW360" s="408"/>
      <c r="AX360" s="399"/>
      <c r="AY360" s="402"/>
      <c r="AZ360" s="402">
        <f t="shared" si="206"/>
        <v>0</v>
      </c>
      <c r="BA360" s="409"/>
      <c r="BB360" s="402">
        <f t="shared" si="207"/>
        <v>0</v>
      </c>
      <c r="BC360" s="399"/>
      <c r="BD360" s="399">
        <f t="shared" si="208"/>
        <v>0</v>
      </c>
      <c r="BE360" s="408"/>
      <c r="BF360" s="399">
        <f t="shared" si="209"/>
        <v>0</v>
      </c>
      <c r="BG360" s="402"/>
      <c r="BH360" s="402">
        <f t="shared" si="210"/>
        <v>0</v>
      </c>
      <c r="BI360" s="406"/>
      <c r="BJ360" s="402">
        <f t="shared" si="211"/>
        <v>0</v>
      </c>
      <c r="BK360" s="410"/>
      <c r="BL360" s="402">
        <f t="shared" si="212"/>
        <v>0</v>
      </c>
      <c r="BM360" s="406"/>
      <c r="BN360" s="403">
        <f t="shared" si="213"/>
        <v>0</v>
      </c>
      <c r="BO360" s="411">
        <f t="shared" si="214"/>
        <v>0</v>
      </c>
      <c r="BP360" s="120" t="s">
        <v>716</v>
      </c>
      <c r="BQ360" s="412"/>
      <c r="BR360" s="396"/>
    </row>
    <row r="361" spans="1:70" s="413" customFormat="1" ht="51">
      <c r="A361" s="394">
        <f>SUBTOTAL(3,C$5:$C361)</f>
        <v>357</v>
      </c>
      <c r="B361" s="500"/>
      <c r="C361" s="416" t="s">
        <v>2011</v>
      </c>
      <c r="D361" s="417"/>
      <c r="E361" s="417" t="s">
        <v>2046</v>
      </c>
      <c r="F361" s="418" t="s">
        <v>2078</v>
      </c>
      <c r="G361" s="419"/>
      <c r="H361" s="418" t="s">
        <v>2121</v>
      </c>
      <c r="I361" s="418" t="s">
        <v>2122</v>
      </c>
      <c r="J361" s="421" t="s">
        <v>2123</v>
      </c>
      <c r="K361" s="418"/>
      <c r="L361" s="420"/>
      <c r="M361" s="396"/>
      <c r="N361" s="397"/>
      <c r="O361" s="398"/>
      <c r="P361" s="399"/>
      <c r="Q361" s="400"/>
      <c r="R361" s="400"/>
      <c r="S361" s="401"/>
      <c r="T361" s="402"/>
      <c r="U361" s="401"/>
      <c r="V361" s="403"/>
      <c r="W361" s="404"/>
      <c r="X361" s="399"/>
      <c r="Y361" s="404"/>
      <c r="Z361" s="400"/>
      <c r="AA361" s="401"/>
      <c r="AB361" s="402"/>
      <c r="AC361" s="401"/>
      <c r="AD361" s="403"/>
      <c r="AE361" s="404"/>
      <c r="AF361" s="399"/>
      <c r="AG361" s="404"/>
      <c r="AH361" s="405"/>
      <c r="AI361" s="402"/>
      <c r="AJ361" s="45">
        <f t="shared" si="205"/>
        <v>0</v>
      </c>
      <c r="AK361" s="406"/>
      <c r="AL361" s="402"/>
      <c r="AM361" s="399"/>
      <c r="AN361" s="102">
        <f t="shared" si="194"/>
        <v>0</v>
      </c>
      <c r="AO361" s="407"/>
      <c r="AP361" s="399"/>
      <c r="AQ361" s="402"/>
      <c r="AR361" s="76">
        <f t="shared" si="181"/>
        <v>0</v>
      </c>
      <c r="AS361" s="401"/>
      <c r="AT361" s="402"/>
      <c r="AU361" s="399"/>
      <c r="AV361" s="72">
        <f t="shared" si="195"/>
        <v>0</v>
      </c>
      <c r="AW361" s="408"/>
      <c r="AX361" s="399"/>
      <c r="AY361" s="402"/>
      <c r="AZ361" s="402">
        <f t="shared" si="206"/>
        <v>0</v>
      </c>
      <c r="BA361" s="409"/>
      <c r="BB361" s="402">
        <f t="shared" si="207"/>
        <v>0</v>
      </c>
      <c r="BC361" s="399"/>
      <c r="BD361" s="399">
        <f t="shared" si="208"/>
        <v>0</v>
      </c>
      <c r="BE361" s="408"/>
      <c r="BF361" s="399">
        <f t="shared" si="209"/>
        <v>0</v>
      </c>
      <c r="BG361" s="402"/>
      <c r="BH361" s="402">
        <f t="shared" si="210"/>
        <v>0</v>
      </c>
      <c r="BI361" s="406"/>
      <c r="BJ361" s="402">
        <f t="shared" si="211"/>
        <v>0</v>
      </c>
      <c r="BK361" s="410"/>
      <c r="BL361" s="402">
        <f t="shared" si="212"/>
        <v>0</v>
      </c>
      <c r="BM361" s="406"/>
      <c r="BN361" s="403">
        <f t="shared" si="213"/>
        <v>0</v>
      </c>
      <c r="BO361" s="411">
        <f t="shared" si="214"/>
        <v>0</v>
      </c>
      <c r="BP361" s="120" t="s">
        <v>1689</v>
      </c>
      <c r="BQ361" s="412"/>
      <c r="BR361" s="396"/>
    </row>
    <row r="362" spans="1:70" s="30" customFormat="1" ht="51">
      <c r="A362" s="33">
        <f>SUBTOTAL(3,C$5:$C362)</f>
        <v>358</v>
      </c>
      <c r="B362" s="220"/>
      <c r="C362" s="12" t="s">
        <v>2012</v>
      </c>
      <c r="D362" s="422"/>
      <c r="E362" s="422" t="s">
        <v>2047</v>
      </c>
      <c r="F362" s="242" t="s">
        <v>2079</v>
      </c>
      <c r="G362" s="214"/>
      <c r="H362" s="242" t="s">
        <v>2124</v>
      </c>
      <c r="I362" s="423" t="s">
        <v>2125</v>
      </c>
      <c r="J362" s="242"/>
      <c r="K362" s="242" t="s">
        <v>2191</v>
      </c>
      <c r="L362" s="287">
        <v>41974</v>
      </c>
      <c r="M362" s="32"/>
      <c r="N362" s="139"/>
      <c r="O362" s="122"/>
      <c r="P362" s="73"/>
      <c r="Q362" s="75"/>
      <c r="R362" s="75"/>
      <c r="S362" s="127"/>
      <c r="T362" s="45"/>
      <c r="U362" s="127"/>
      <c r="V362" s="77"/>
      <c r="W362" s="81"/>
      <c r="X362" s="73"/>
      <c r="Y362" s="81"/>
      <c r="Z362" s="75"/>
      <c r="AA362" s="82"/>
      <c r="AB362" s="45"/>
      <c r="AC362" s="82"/>
      <c r="AD362" s="77"/>
      <c r="AE362" s="126"/>
      <c r="AF362" s="73"/>
      <c r="AG362" s="126"/>
      <c r="AH362" s="78"/>
      <c r="AI362" s="76"/>
      <c r="AJ362" s="45">
        <f t="shared" si="205"/>
        <v>0</v>
      </c>
      <c r="AK362" s="234"/>
      <c r="AL362" s="76"/>
      <c r="AM362" s="72"/>
      <c r="AN362" s="102">
        <f t="shared" si="194"/>
        <v>0</v>
      </c>
      <c r="AO362" s="79"/>
      <c r="AP362" s="72"/>
      <c r="AQ362" s="76"/>
      <c r="AR362" s="76">
        <f t="shared" si="181"/>
        <v>0</v>
      </c>
      <c r="AS362" s="82"/>
      <c r="AT362" s="76"/>
      <c r="AU362" s="72"/>
      <c r="AV362" s="72">
        <f t="shared" si="195"/>
        <v>0</v>
      </c>
      <c r="AW362" s="95"/>
      <c r="AX362" s="72"/>
      <c r="AY362" s="76"/>
      <c r="AZ362" s="76">
        <f t="shared" si="206"/>
        <v>0</v>
      </c>
      <c r="BA362" s="125"/>
      <c r="BB362" s="76">
        <f t="shared" si="207"/>
        <v>0</v>
      </c>
      <c r="BC362" s="72"/>
      <c r="BD362" s="72">
        <f t="shared" si="208"/>
        <v>0</v>
      </c>
      <c r="BE362" s="129"/>
      <c r="BF362" s="72">
        <f t="shared" si="209"/>
        <v>0</v>
      </c>
      <c r="BG362" s="76">
        <v>300000</v>
      </c>
      <c r="BH362" s="76">
        <f t="shared" si="210"/>
        <v>300000</v>
      </c>
      <c r="BI362" s="94">
        <v>42133</v>
      </c>
      <c r="BJ362" s="76">
        <f t="shared" si="211"/>
        <v>0</v>
      </c>
      <c r="BK362" s="45" t="s">
        <v>695</v>
      </c>
      <c r="BL362" s="45">
        <f t="shared" si="212"/>
        <v>0</v>
      </c>
      <c r="BM362" s="94"/>
      <c r="BN362" s="77">
        <v>0</v>
      </c>
      <c r="BO362" s="83">
        <f t="shared" si="214"/>
        <v>0</v>
      </c>
      <c r="BP362" s="120" t="s">
        <v>1334</v>
      </c>
      <c r="BQ362" s="120"/>
      <c r="BR362" s="31"/>
    </row>
    <row r="363" spans="1:70" s="30" customFormat="1" ht="38.25">
      <c r="A363" s="33">
        <f>SUBTOTAL(3,C$5:$C363)</f>
        <v>359</v>
      </c>
      <c r="B363" s="174"/>
      <c r="C363" s="52" t="s">
        <v>2013</v>
      </c>
      <c r="D363" s="494"/>
      <c r="E363" s="494" t="s">
        <v>2048</v>
      </c>
      <c r="F363" s="251" t="s">
        <v>2080</v>
      </c>
      <c r="G363" s="382"/>
      <c r="H363" s="251" t="s">
        <v>2126</v>
      </c>
      <c r="I363" s="495" t="s">
        <v>2127</v>
      </c>
      <c r="J363" s="465" t="s">
        <v>2128</v>
      </c>
      <c r="K363" s="251" t="s">
        <v>2228</v>
      </c>
      <c r="L363" s="287">
        <v>41974</v>
      </c>
      <c r="M363" s="31"/>
      <c r="N363" s="144"/>
      <c r="O363" s="122"/>
      <c r="P363" s="73"/>
      <c r="Q363" s="75"/>
      <c r="R363" s="75"/>
      <c r="S363" s="127"/>
      <c r="T363" s="45"/>
      <c r="U363" s="127"/>
      <c r="V363" s="77"/>
      <c r="W363" s="126"/>
      <c r="X363" s="73"/>
      <c r="Y363" s="126"/>
      <c r="Z363" s="75"/>
      <c r="AA363" s="127"/>
      <c r="AB363" s="45"/>
      <c r="AC363" s="127"/>
      <c r="AD363" s="77"/>
      <c r="AE363" s="126"/>
      <c r="AF363" s="73"/>
      <c r="AG363" s="126"/>
      <c r="AH363" s="78"/>
      <c r="AI363" s="45"/>
      <c r="AJ363" s="45">
        <f t="shared" si="205"/>
        <v>0</v>
      </c>
      <c r="AK363" s="234"/>
      <c r="AL363" s="45"/>
      <c r="AM363" s="73"/>
      <c r="AN363" s="102">
        <f t="shared" si="194"/>
        <v>0</v>
      </c>
      <c r="AO363" s="124"/>
      <c r="AP363" s="73"/>
      <c r="AQ363" s="45"/>
      <c r="AR363" s="76">
        <f t="shared" si="181"/>
        <v>0</v>
      </c>
      <c r="AS363" s="127"/>
      <c r="AT363" s="45"/>
      <c r="AU363" s="73"/>
      <c r="AV363" s="72">
        <f t="shared" si="195"/>
        <v>0</v>
      </c>
      <c r="AW363" s="95"/>
      <c r="AX363" s="73"/>
      <c r="AY363" s="45"/>
      <c r="AZ363" s="45">
        <f t="shared" si="206"/>
        <v>0</v>
      </c>
      <c r="BA363" s="125"/>
      <c r="BB363" s="45">
        <f t="shared" si="207"/>
        <v>0</v>
      </c>
      <c r="BC363" s="73"/>
      <c r="BD363" s="73">
        <f t="shared" si="208"/>
        <v>0</v>
      </c>
      <c r="BE363" s="95"/>
      <c r="BF363" s="73">
        <f t="shared" si="209"/>
        <v>0</v>
      </c>
      <c r="BG363" s="45">
        <v>300000</v>
      </c>
      <c r="BH363" s="45">
        <f t="shared" si="210"/>
        <v>0</v>
      </c>
      <c r="BI363" s="234"/>
      <c r="BJ363" s="45">
        <f t="shared" si="211"/>
        <v>300000</v>
      </c>
      <c r="BK363" s="123">
        <v>300000</v>
      </c>
      <c r="BL363" s="45">
        <f t="shared" si="212"/>
        <v>0</v>
      </c>
      <c r="BM363" s="234"/>
      <c r="BN363" s="77">
        <f t="shared" si="213"/>
        <v>300000</v>
      </c>
      <c r="BO363" s="83">
        <f t="shared" si="214"/>
        <v>600000</v>
      </c>
      <c r="BP363" s="120" t="s">
        <v>642</v>
      </c>
      <c r="BQ363" s="120"/>
      <c r="BR363" s="31"/>
    </row>
    <row r="364" spans="1:70" s="30" customFormat="1" ht="51">
      <c r="A364" s="33">
        <f>SUBTOTAL(3,C$5:$C364)</f>
        <v>360</v>
      </c>
      <c r="B364" s="220"/>
      <c r="C364" s="12" t="s">
        <v>2014</v>
      </c>
      <c r="D364" s="422"/>
      <c r="E364" s="422" t="s">
        <v>2049</v>
      </c>
      <c r="F364" s="242" t="s">
        <v>2081</v>
      </c>
      <c r="G364" s="214"/>
      <c r="H364" s="242" t="s">
        <v>2129</v>
      </c>
      <c r="I364" s="423" t="s">
        <v>2130</v>
      </c>
      <c r="J364" s="242"/>
      <c r="K364" s="242" t="s">
        <v>1631</v>
      </c>
      <c r="L364" s="287">
        <v>41974</v>
      </c>
      <c r="M364" s="32"/>
      <c r="N364" s="139"/>
      <c r="O364" s="122"/>
      <c r="P364" s="73"/>
      <c r="Q364" s="75"/>
      <c r="R364" s="75"/>
      <c r="S364" s="127"/>
      <c r="T364" s="45"/>
      <c r="U364" s="127"/>
      <c r="V364" s="77"/>
      <c r="W364" s="81"/>
      <c r="X364" s="73"/>
      <c r="Y364" s="81"/>
      <c r="Z364" s="75"/>
      <c r="AA364" s="82"/>
      <c r="AB364" s="45"/>
      <c r="AC364" s="82"/>
      <c r="AD364" s="77"/>
      <c r="AE364" s="126"/>
      <c r="AF364" s="73"/>
      <c r="AG364" s="126"/>
      <c r="AH364" s="78"/>
      <c r="AI364" s="76"/>
      <c r="AJ364" s="45">
        <f t="shared" si="205"/>
        <v>0</v>
      </c>
      <c r="AK364" s="234"/>
      <c r="AL364" s="76"/>
      <c r="AM364" s="72"/>
      <c r="AN364" s="102">
        <f t="shared" si="194"/>
        <v>0</v>
      </c>
      <c r="AO364" s="79"/>
      <c r="AP364" s="72"/>
      <c r="AQ364" s="76"/>
      <c r="AR364" s="76">
        <f t="shared" si="181"/>
        <v>0</v>
      </c>
      <c r="AS364" s="82"/>
      <c r="AT364" s="76"/>
      <c r="AU364" s="72"/>
      <c r="AV364" s="72">
        <f t="shared" si="195"/>
        <v>0</v>
      </c>
      <c r="AW364" s="95"/>
      <c r="AX364" s="72"/>
      <c r="AY364" s="76"/>
      <c r="AZ364" s="76">
        <f t="shared" si="206"/>
        <v>0</v>
      </c>
      <c r="BA364" s="125"/>
      <c r="BB364" s="76">
        <f t="shared" si="207"/>
        <v>0</v>
      </c>
      <c r="BC364" s="72"/>
      <c r="BD364" s="72">
        <f t="shared" si="208"/>
        <v>0</v>
      </c>
      <c r="BE364" s="129"/>
      <c r="BF364" s="72">
        <f t="shared" si="209"/>
        <v>0</v>
      </c>
      <c r="BG364" s="76">
        <v>400000</v>
      </c>
      <c r="BH364" s="76">
        <f t="shared" si="210"/>
        <v>0</v>
      </c>
      <c r="BI364" s="94"/>
      <c r="BJ364" s="76">
        <f t="shared" si="211"/>
        <v>400000</v>
      </c>
      <c r="BK364" s="123">
        <v>400000</v>
      </c>
      <c r="BL364" s="45">
        <f t="shared" si="212"/>
        <v>0</v>
      </c>
      <c r="BM364" s="94"/>
      <c r="BN364" s="77">
        <f t="shared" si="213"/>
        <v>400000</v>
      </c>
      <c r="BO364" s="83">
        <f t="shared" si="214"/>
        <v>800000</v>
      </c>
      <c r="BP364" s="120" t="s">
        <v>482</v>
      </c>
      <c r="BQ364" s="120"/>
      <c r="BR364" s="31"/>
    </row>
    <row r="365" spans="1:70" s="30" customFormat="1" ht="51">
      <c r="A365" s="33">
        <f>SUBTOTAL(3,C$5:$C365)</f>
        <v>361</v>
      </c>
      <c r="B365" s="220"/>
      <c r="C365" s="349" t="s">
        <v>2015</v>
      </c>
      <c r="D365" s="422"/>
      <c r="E365" s="422" t="s">
        <v>2050</v>
      </c>
      <c r="F365" s="242" t="s">
        <v>2082</v>
      </c>
      <c r="G365" s="214"/>
      <c r="H365" s="242" t="s">
        <v>2131</v>
      </c>
      <c r="I365" s="423" t="s">
        <v>2132</v>
      </c>
      <c r="J365" s="242"/>
      <c r="K365" s="242" t="s">
        <v>2192</v>
      </c>
      <c r="L365" s="287">
        <v>41974</v>
      </c>
      <c r="M365" s="32"/>
      <c r="N365" s="139"/>
      <c r="O365" s="122"/>
      <c r="P365" s="73"/>
      <c r="Q365" s="75"/>
      <c r="R365" s="75"/>
      <c r="S365" s="127"/>
      <c r="T365" s="45"/>
      <c r="U365" s="127"/>
      <c r="V365" s="77"/>
      <c r="W365" s="81"/>
      <c r="X365" s="73"/>
      <c r="Y365" s="81"/>
      <c r="Z365" s="75"/>
      <c r="AA365" s="82"/>
      <c r="AB365" s="45"/>
      <c r="AC365" s="82"/>
      <c r="AD365" s="77"/>
      <c r="AE365" s="126"/>
      <c r="AF365" s="73"/>
      <c r="AG365" s="126"/>
      <c r="AH365" s="78"/>
      <c r="AI365" s="76"/>
      <c r="AJ365" s="45">
        <f t="shared" si="205"/>
        <v>0</v>
      </c>
      <c r="AK365" s="234"/>
      <c r="AL365" s="76"/>
      <c r="AM365" s="72"/>
      <c r="AN365" s="102">
        <f t="shared" si="194"/>
        <v>0</v>
      </c>
      <c r="AO365" s="79"/>
      <c r="AP365" s="72"/>
      <c r="AQ365" s="76"/>
      <c r="AR365" s="76">
        <f t="shared" si="181"/>
        <v>0</v>
      </c>
      <c r="AS365" s="82"/>
      <c r="AT365" s="76"/>
      <c r="AU365" s="72"/>
      <c r="AV365" s="72">
        <f t="shared" si="195"/>
        <v>0</v>
      </c>
      <c r="AW365" s="95"/>
      <c r="AX365" s="72"/>
      <c r="AY365" s="76"/>
      <c r="AZ365" s="76">
        <f t="shared" si="206"/>
        <v>0</v>
      </c>
      <c r="BA365" s="125"/>
      <c r="BB365" s="76">
        <f t="shared" si="207"/>
        <v>0</v>
      </c>
      <c r="BC365" s="72"/>
      <c r="BD365" s="72">
        <f t="shared" si="208"/>
        <v>0</v>
      </c>
      <c r="BE365" s="129"/>
      <c r="BF365" s="72">
        <f t="shared" si="209"/>
        <v>0</v>
      </c>
      <c r="BG365" s="76">
        <v>300000</v>
      </c>
      <c r="BH365" s="76">
        <f t="shared" si="210"/>
        <v>300000</v>
      </c>
      <c r="BI365" s="94">
        <v>42038</v>
      </c>
      <c r="BJ365" s="76">
        <f t="shared" si="211"/>
        <v>0</v>
      </c>
      <c r="BK365" s="123">
        <v>300000</v>
      </c>
      <c r="BL365" s="45">
        <f t="shared" si="212"/>
        <v>300000</v>
      </c>
      <c r="BM365" s="94">
        <v>42038</v>
      </c>
      <c r="BN365" s="77">
        <f t="shared" si="213"/>
        <v>0</v>
      </c>
      <c r="BO365" s="83">
        <f t="shared" si="214"/>
        <v>0</v>
      </c>
      <c r="BP365" s="120" t="s">
        <v>1046</v>
      </c>
      <c r="BQ365" s="120"/>
      <c r="BR365" s="31"/>
    </row>
    <row r="366" spans="1:70" s="30" customFormat="1" ht="63.75">
      <c r="A366" s="33">
        <f>SUBTOTAL(3,C$5:$C366)</f>
        <v>362</v>
      </c>
      <c r="B366" s="174"/>
      <c r="C366" s="242" t="s">
        <v>2016</v>
      </c>
      <c r="D366" s="422"/>
      <c r="E366" s="422" t="s">
        <v>2051</v>
      </c>
      <c r="F366" s="242" t="s">
        <v>2083</v>
      </c>
      <c r="G366" s="214"/>
      <c r="H366" s="242" t="s">
        <v>2133</v>
      </c>
      <c r="I366" s="423" t="s">
        <v>2134</v>
      </c>
      <c r="J366" s="242"/>
      <c r="K366" s="242" t="s">
        <v>2193</v>
      </c>
      <c r="L366" s="287">
        <v>41913</v>
      </c>
      <c r="M366" s="32"/>
      <c r="N366" s="139"/>
      <c r="O366" s="122"/>
      <c r="P366" s="73"/>
      <c r="Q366" s="75"/>
      <c r="R366" s="75"/>
      <c r="S366" s="127"/>
      <c r="T366" s="45"/>
      <c r="U366" s="127"/>
      <c r="V366" s="77"/>
      <c r="W366" s="81"/>
      <c r="X366" s="73"/>
      <c r="Y366" s="81"/>
      <c r="Z366" s="75"/>
      <c r="AA366" s="82"/>
      <c r="AB366" s="45"/>
      <c r="AC366" s="82"/>
      <c r="AD366" s="77"/>
      <c r="AE366" s="126"/>
      <c r="AF366" s="73"/>
      <c r="AG366" s="126"/>
      <c r="AH366" s="78"/>
      <c r="AI366" s="76"/>
      <c r="AJ366" s="45">
        <f t="shared" si="205"/>
        <v>0</v>
      </c>
      <c r="AK366" s="234"/>
      <c r="AL366" s="76"/>
      <c r="AM366" s="72"/>
      <c r="AN366" s="102">
        <f t="shared" si="194"/>
        <v>0</v>
      </c>
      <c r="AO366" s="79"/>
      <c r="AP366" s="72"/>
      <c r="AQ366" s="76"/>
      <c r="AR366" s="76">
        <f t="shared" si="181"/>
        <v>0</v>
      </c>
      <c r="AS366" s="82"/>
      <c r="AT366" s="76"/>
      <c r="AU366" s="72"/>
      <c r="AV366" s="72">
        <f t="shared" si="195"/>
        <v>0</v>
      </c>
      <c r="AW366" s="95"/>
      <c r="AX366" s="72"/>
      <c r="AY366" s="76"/>
      <c r="AZ366" s="76">
        <f t="shared" si="206"/>
        <v>0</v>
      </c>
      <c r="BA366" s="125"/>
      <c r="BB366" s="76">
        <f t="shared" si="207"/>
        <v>0</v>
      </c>
      <c r="BC366" s="72"/>
      <c r="BD366" s="72">
        <f t="shared" si="208"/>
        <v>0</v>
      </c>
      <c r="BE366" s="129"/>
      <c r="BF366" s="72">
        <f t="shared" si="209"/>
        <v>0</v>
      </c>
      <c r="BG366" s="76"/>
      <c r="BH366" s="76">
        <f t="shared" si="210"/>
        <v>0</v>
      </c>
      <c r="BI366" s="94"/>
      <c r="BJ366" s="76">
        <f t="shared" si="211"/>
        <v>0</v>
      </c>
      <c r="BK366" s="123">
        <v>700000</v>
      </c>
      <c r="BL366" s="45">
        <f t="shared" si="212"/>
        <v>700000</v>
      </c>
      <c r="BM366" s="94">
        <v>42042</v>
      </c>
      <c r="BN366" s="77">
        <f t="shared" si="213"/>
        <v>0</v>
      </c>
      <c r="BO366" s="83">
        <f t="shared" si="214"/>
        <v>0</v>
      </c>
      <c r="BP366" s="120" t="s">
        <v>887</v>
      </c>
      <c r="BQ366" s="120"/>
      <c r="BR366" s="31" t="s">
        <v>2209</v>
      </c>
    </row>
    <row r="367" spans="1:70" s="30" customFormat="1" ht="38.25">
      <c r="A367" s="33">
        <f>SUBTOTAL(3,C$5:$C367)</f>
        <v>363</v>
      </c>
      <c r="B367" s="174" t="s">
        <v>1968</v>
      </c>
      <c r="C367" s="242" t="s">
        <v>2017</v>
      </c>
      <c r="D367" s="422"/>
      <c r="E367" s="422" t="s">
        <v>2052</v>
      </c>
      <c r="F367" s="242" t="s">
        <v>2084</v>
      </c>
      <c r="G367" s="214"/>
      <c r="H367" s="242" t="s">
        <v>2135</v>
      </c>
      <c r="I367" s="423" t="s">
        <v>2136</v>
      </c>
      <c r="J367" s="305" t="s">
        <v>2137</v>
      </c>
      <c r="K367" s="242" t="s">
        <v>2194</v>
      </c>
      <c r="L367" s="287">
        <v>42005</v>
      </c>
      <c r="M367" s="32"/>
      <c r="N367" s="139"/>
      <c r="O367" s="122"/>
      <c r="P367" s="73"/>
      <c r="Q367" s="75"/>
      <c r="R367" s="75"/>
      <c r="S367" s="127"/>
      <c r="T367" s="45"/>
      <c r="U367" s="127"/>
      <c r="V367" s="77"/>
      <c r="W367" s="81"/>
      <c r="X367" s="73"/>
      <c r="Y367" s="81"/>
      <c r="Z367" s="75"/>
      <c r="AA367" s="82"/>
      <c r="AB367" s="45"/>
      <c r="AC367" s="82"/>
      <c r="AD367" s="77"/>
      <c r="AE367" s="126"/>
      <c r="AF367" s="73"/>
      <c r="AG367" s="126"/>
      <c r="AH367" s="78"/>
      <c r="AI367" s="76"/>
      <c r="AJ367" s="45">
        <f t="shared" si="205"/>
        <v>0</v>
      </c>
      <c r="AK367" s="234"/>
      <c r="AL367" s="76"/>
      <c r="AM367" s="72"/>
      <c r="AN367" s="102">
        <f t="shared" si="194"/>
        <v>0</v>
      </c>
      <c r="AO367" s="79"/>
      <c r="AP367" s="72"/>
      <c r="AQ367" s="76"/>
      <c r="AR367" s="76">
        <f t="shared" si="181"/>
        <v>0</v>
      </c>
      <c r="AS367" s="82"/>
      <c r="AT367" s="76"/>
      <c r="AU367" s="72"/>
      <c r="AV367" s="72">
        <f t="shared" si="195"/>
        <v>0</v>
      </c>
      <c r="AW367" s="95"/>
      <c r="AX367" s="72"/>
      <c r="AY367" s="76"/>
      <c r="AZ367" s="76">
        <f t="shared" si="206"/>
        <v>0</v>
      </c>
      <c r="BA367" s="125"/>
      <c r="BB367" s="76">
        <f t="shared" si="207"/>
        <v>0</v>
      </c>
      <c r="BC367" s="72"/>
      <c r="BD367" s="72">
        <f t="shared" si="208"/>
        <v>0</v>
      </c>
      <c r="BE367" s="129"/>
      <c r="BF367" s="72">
        <f t="shared" si="209"/>
        <v>0</v>
      </c>
      <c r="BG367" s="76"/>
      <c r="BH367" s="76">
        <f t="shared" si="210"/>
        <v>0</v>
      </c>
      <c r="BI367" s="94"/>
      <c r="BJ367" s="76">
        <f t="shared" si="211"/>
        <v>0</v>
      </c>
      <c r="BK367" s="123"/>
      <c r="BL367" s="45">
        <f t="shared" si="212"/>
        <v>0</v>
      </c>
      <c r="BM367" s="94"/>
      <c r="BN367" s="77">
        <f t="shared" si="213"/>
        <v>0</v>
      </c>
      <c r="BO367" s="83">
        <f t="shared" si="214"/>
        <v>0</v>
      </c>
      <c r="BP367" s="120" t="s">
        <v>1334</v>
      </c>
      <c r="BQ367" s="120"/>
      <c r="BR367" s="31"/>
    </row>
    <row r="368" spans="1:70" s="30" customFormat="1" ht="51">
      <c r="A368" s="33">
        <f>SUBTOTAL(3,C$5:$C368)</f>
        <v>364</v>
      </c>
      <c r="B368" s="174" t="s">
        <v>1968</v>
      </c>
      <c r="C368" s="427" t="s">
        <v>2018</v>
      </c>
      <c r="D368" s="426"/>
      <c r="E368" s="426" t="s">
        <v>2053</v>
      </c>
      <c r="F368" s="427" t="s">
        <v>2085</v>
      </c>
      <c r="G368" s="214"/>
      <c r="H368" s="427" t="s">
        <v>2138</v>
      </c>
      <c r="I368" s="428" t="s">
        <v>2139</v>
      </c>
      <c r="J368" s="427"/>
      <c r="K368" s="427" t="s">
        <v>2195</v>
      </c>
      <c r="L368" s="429">
        <v>42005</v>
      </c>
      <c r="M368" s="32"/>
      <c r="N368" s="139"/>
      <c r="O368" s="122"/>
      <c r="P368" s="73"/>
      <c r="Q368" s="75"/>
      <c r="R368" s="75"/>
      <c r="S368" s="127"/>
      <c r="T368" s="45"/>
      <c r="U368" s="127"/>
      <c r="V368" s="77"/>
      <c r="W368" s="81"/>
      <c r="X368" s="73"/>
      <c r="Y368" s="81"/>
      <c r="Z368" s="75"/>
      <c r="AA368" s="82"/>
      <c r="AB368" s="45"/>
      <c r="AC368" s="82"/>
      <c r="AD368" s="77"/>
      <c r="AE368" s="126"/>
      <c r="AF368" s="73"/>
      <c r="AG368" s="126"/>
      <c r="AH368" s="78"/>
      <c r="AI368" s="76"/>
      <c r="AJ368" s="45">
        <f t="shared" si="205"/>
        <v>0</v>
      </c>
      <c r="AK368" s="234"/>
      <c r="AL368" s="76"/>
      <c r="AM368" s="72"/>
      <c r="AN368" s="102">
        <f t="shared" si="194"/>
        <v>0</v>
      </c>
      <c r="AO368" s="79"/>
      <c r="AP368" s="72"/>
      <c r="AQ368" s="76"/>
      <c r="AR368" s="76">
        <f t="shared" si="181"/>
        <v>0</v>
      </c>
      <c r="AS368" s="82"/>
      <c r="AT368" s="76"/>
      <c r="AU368" s="72"/>
      <c r="AV368" s="72">
        <f t="shared" si="195"/>
        <v>0</v>
      </c>
      <c r="AW368" s="95"/>
      <c r="AX368" s="72"/>
      <c r="AY368" s="76"/>
      <c r="AZ368" s="76">
        <f t="shared" si="206"/>
        <v>0</v>
      </c>
      <c r="BA368" s="125"/>
      <c r="BB368" s="76">
        <f t="shared" si="207"/>
        <v>0</v>
      </c>
      <c r="BC368" s="72"/>
      <c r="BD368" s="72">
        <f t="shared" si="208"/>
        <v>0</v>
      </c>
      <c r="BE368" s="129"/>
      <c r="BF368" s="72">
        <f t="shared" si="209"/>
        <v>0</v>
      </c>
      <c r="BG368" s="76"/>
      <c r="BH368" s="76">
        <f t="shared" si="210"/>
        <v>0</v>
      </c>
      <c r="BI368" s="94"/>
      <c r="BJ368" s="76">
        <f t="shared" si="211"/>
        <v>0</v>
      </c>
      <c r="BK368" s="123"/>
      <c r="BL368" s="45">
        <f t="shared" si="212"/>
        <v>0</v>
      </c>
      <c r="BM368" s="94"/>
      <c r="BN368" s="77">
        <f t="shared" si="213"/>
        <v>0</v>
      </c>
      <c r="BO368" s="83">
        <f t="shared" si="214"/>
        <v>0</v>
      </c>
      <c r="BP368" s="120" t="s">
        <v>482</v>
      </c>
      <c r="BQ368" s="120"/>
      <c r="BR368" s="31"/>
    </row>
    <row r="369" spans="1:70" s="30" customFormat="1" ht="51">
      <c r="A369" s="33">
        <f>SUBTOTAL(3,C$5:$C369)</f>
        <v>365</v>
      </c>
      <c r="B369" s="174" t="s">
        <v>1968</v>
      </c>
      <c r="C369" s="52" t="s">
        <v>2019</v>
      </c>
      <c r="D369" s="494"/>
      <c r="E369" s="494" t="s">
        <v>2054</v>
      </c>
      <c r="F369" s="251" t="s">
        <v>2086</v>
      </c>
      <c r="G369" s="382"/>
      <c r="H369" s="251" t="s">
        <v>2140</v>
      </c>
      <c r="I369" s="495" t="s">
        <v>2141</v>
      </c>
      <c r="J369" s="251"/>
      <c r="K369" s="251" t="s">
        <v>2227</v>
      </c>
      <c r="L369" s="496">
        <v>42005</v>
      </c>
      <c r="M369" s="31"/>
      <c r="N369" s="144"/>
      <c r="O369" s="122"/>
      <c r="P369" s="73"/>
      <c r="Q369" s="75"/>
      <c r="R369" s="75"/>
      <c r="S369" s="127"/>
      <c r="T369" s="45"/>
      <c r="U369" s="127"/>
      <c r="V369" s="77"/>
      <c r="W369" s="126"/>
      <c r="X369" s="73"/>
      <c r="Y369" s="126"/>
      <c r="Z369" s="75"/>
      <c r="AA369" s="127"/>
      <c r="AB369" s="45"/>
      <c r="AC369" s="127"/>
      <c r="AD369" s="77"/>
      <c r="AE369" s="126"/>
      <c r="AF369" s="73"/>
      <c r="AG369" s="126"/>
      <c r="AH369" s="78"/>
      <c r="AI369" s="45"/>
      <c r="AJ369" s="45">
        <f t="shared" si="205"/>
        <v>0</v>
      </c>
      <c r="AK369" s="234"/>
      <c r="AL369" s="45"/>
      <c r="AM369" s="73"/>
      <c r="AN369" s="102">
        <f t="shared" si="194"/>
        <v>0</v>
      </c>
      <c r="AO369" s="124"/>
      <c r="AP369" s="73"/>
      <c r="AQ369" s="45"/>
      <c r="AR369" s="76">
        <f t="shared" si="181"/>
        <v>0</v>
      </c>
      <c r="AS369" s="127"/>
      <c r="AT369" s="45"/>
      <c r="AU369" s="73"/>
      <c r="AV369" s="72">
        <f t="shared" si="195"/>
        <v>0</v>
      </c>
      <c r="AW369" s="95"/>
      <c r="AX369" s="73"/>
      <c r="AY369" s="45"/>
      <c r="AZ369" s="45">
        <f t="shared" si="206"/>
        <v>0</v>
      </c>
      <c r="BA369" s="125"/>
      <c r="BB369" s="45">
        <f t="shared" si="207"/>
        <v>0</v>
      </c>
      <c r="BC369" s="73"/>
      <c r="BD369" s="73">
        <f t="shared" si="208"/>
        <v>0</v>
      </c>
      <c r="BE369" s="95"/>
      <c r="BF369" s="73">
        <f t="shared" si="209"/>
        <v>0</v>
      </c>
      <c r="BG369" s="45"/>
      <c r="BH369" s="45">
        <f t="shared" si="210"/>
        <v>0</v>
      </c>
      <c r="BI369" s="234"/>
      <c r="BJ369" s="45">
        <f t="shared" si="211"/>
        <v>0</v>
      </c>
      <c r="BK369" s="123"/>
      <c r="BL369" s="45">
        <f t="shared" si="212"/>
        <v>0</v>
      </c>
      <c r="BM369" s="234"/>
      <c r="BN369" s="77">
        <f t="shared" si="213"/>
        <v>0</v>
      </c>
      <c r="BO369" s="83">
        <f t="shared" si="214"/>
        <v>0</v>
      </c>
      <c r="BP369" s="120" t="s">
        <v>808</v>
      </c>
      <c r="BQ369" s="120"/>
      <c r="BR369" s="31"/>
    </row>
    <row r="370" spans="1:70" s="30" customFormat="1" ht="38.25">
      <c r="A370" s="33">
        <f>SUBTOTAL(3,C$5:$C370)</f>
        <v>366</v>
      </c>
      <c r="B370" s="174" t="s">
        <v>1968</v>
      </c>
      <c r="C370" s="251" t="s">
        <v>2020</v>
      </c>
      <c r="D370" s="494"/>
      <c r="E370" s="494" t="s">
        <v>2055</v>
      </c>
      <c r="F370" s="251" t="s">
        <v>2087</v>
      </c>
      <c r="G370" s="382"/>
      <c r="H370" s="251" t="s">
        <v>2142</v>
      </c>
      <c r="I370" s="495" t="s">
        <v>2143</v>
      </c>
      <c r="J370" s="465" t="s">
        <v>2144</v>
      </c>
      <c r="K370" s="251" t="s">
        <v>2226</v>
      </c>
      <c r="L370" s="496">
        <v>42005</v>
      </c>
      <c r="M370" s="31"/>
      <c r="N370" s="144"/>
      <c r="O370" s="122"/>
      <c r="P370" s="73"/>
      <c r="Q370" s="75"/>
      <c r="R370" s="75"/>
      <c r="S370" s="127"/>
      <c r="T370" s="45"/>
      <c r="U370" s="127"/>
      <c r="V370" s="77"/>
      <c r="W370" s="126"/>
      <c r="X370" s="73"/>
      <c r="Y370" s="126"/>
      <c r="Z370" s="75"/>
      <c r="AA370" s="127"/>
      <c r="AB370" s="45"/>
      <c r="AC370" s="127"/>
      <c r="AD370" s="77"/>
      <c r="AE370" s="126"/>
      <c r="AF370" s="73"/>
      <c r="AG370" s="126"/>
      <c r="AH370" s="78"/>
      <c r="AI370" s="45"/>
      <c r="AJ370" s="45">
        <f t="shared" si="205"/>
        <v>0</v>
      </c>
      <c r="AK370" s="234"/>
      <c r="AL370" s="45"/>
      <c r="AM370" s="73"/>
      <c r="AN370" s="102">
        <f t="shared" si="194"/>
        <v>0</v>
      </c>
      <c r="AO370" s="124"/>
      <c r="AP370" s="73"/>
      <c r="AQ370" s="45"/>
      <c r="AR370" s="76">
        <f t="shared" si="181"/>
        <v>0</v>
      </c>
      <c r="AS370" s="127"/>
      <c r="AT370" s="45"/>
      <c r="AU370" s="73"/>
      <c r="AV370" s="72">
        <f t="shared" si="195"/>
        <v>0</v>
      </c>
      <c r="AW370" s="95"/>
      <c r="AX370" s="73"/>
      <c r="AY370" s="45"/>
      <c r="AZ370" s="45">
        <f t="shared" si="206"/>
        <v>0</v>
      </c>
      <c r="BA370" s="125"/>
      <c r="BB370" s="45">
        <f t="shared" si="207"/>
        <v>0</v>
      </c>
      <c r="BC370" s="73"/>
      <c r="BD370" s="73">
        <f t="shared" si="208"/>
        <v>0</v>
      </c>
      <c r="BE370" s="95"/>
      <c r="BF370" s="73">
        <f t="shared" si="209"/>
        <v>0</v>
      </c>
      <c r="BG370" s="45"/>
      <c r="BH370" s="45">
        <f t="shared" si="210"/>
        <v>0</v>
      </c>
      <c r="BI370" s="234"/>
      <c r="BJ370" s="45">
        <f t="shared" si="211"/>
        <v>0</v>
      </c>
      <c r="BK370" s="123"/>
      <c r="BL370" s="45">
        <f t="shared" si="212"/>
        <v>0</v>
      </c>
      <c r="BM370" s="234"/>
      <c r="BN370" s="77">
        <f t="shared" si="213"/>
        <v>0</v>
      </c>
      <c r="BO370" s="83">
        <f t="shared" si="214"/>
        <v>0</v>
      </c>
      <c r="BP370" s="120" t="s">
        <v>688</v>
      </c>
      <c r="BQ370" s="120"/>
      <c r="BR370" s="31"/>
    </row>
    <row r="371" spans="1:70" s="30" customFormat="1" ht="51">
      <c r="A371" s="33">
        <f>SUBTOTAL(3,C$5:$C371)</f>
        <v>367</v>
      </c>
      <c r="B371" s="220"/>
      <c r="C371" s="12" t="s">
        <v>2021</v>
      </c>
      <c r="D371" s="422"/>
      <c r="E371" s="422" t="s">
        <v>2056</v>
      </c>
      <c r="F371" s="242" t="s">
        <v>2088</v>
      </c>
      <c r="G371" s="214"/>
      <c r="H371" s="242" t="s">
        <v>2145</v>
      </c>
      <c r="I371" s="423" t="s">
        <v>2146</v>
      </c>
      <c r="J371" s="242"/>
      <c r="K371" s="242" t="s">
        <v>2196</v>
      </c>
      <c r="L371" s="372" t="s">
        <v>2187</v>
      </c>
      <c r="M371" s="32" t="s">
        <v>1977</v>
      </c>
      <c r="N371" s="139"/>
      <c r="O371" s="122"/>
      <c r="P371" s="73"/>
      <c r="Q371" s="75"/>
      <c r="R371" s="75"/>
      <c r="S371" s="127"/>
      <c r="T371" s="45"/>
      <c r="U371" s="127"/>
      <c r="V371" s="77"/>
      <c r="W371" s="81"/>
      <c r="X371" s="73"/>
      <c r="Y371" s="81"/>
      <c r="Z371" s="75"/>
      <c r="AA371" s="82"/>
      <c r="AB371" s="45"/>
      <c r="AC371" s="82"/>
      <c r="AD371" s="77"/>
      <c r="AE371" s="126"/>
      <c r="AF371" s="73"/>
      <c r="AG371" s="126"/>
      <c r="AH371" s="78"/>
      <c r="AI371" s="76"/>
      <c r="AJ371" s="45">
        <f t="shared" si="205"/>
        <v>0</v>
      </c>
      <c r="AK371" s="234"/>
      <c r="AL371" s="76"/>
      <c r="AM371" s="72"/>
      <c r="AN371" s="102">
        <f t="shared" si="194"/>
        <v>0</v>
      </c>
      <c r="AO371" s="79"/>
      <c r="AP371" s="72"/>
      <c r="AQ371" s="76"/>
      <c r="AR371" s="76">
        <f t="shared" si="181"/>
        <v>0</v>
      </c>
      <c r="AS371" s="82"/>
      <c r="AT371" s="76"/>
      <c r="AU371" s="72"/>
      <c r="AV371" s="72">
        <f t="shared" si="195"/>
        <v>0</v>
      </c>
      <c r="AW371" s="95"/>
      <c r="AX371" s="72"/>
      <c r="AY371" s="76"/>
      <c r="AZ371" s="76">
        <f t="shared" si="206"/>
        <v>0</v>
      </c>
      <c r="BA371" s="125"/>
      <c r="BB371" s="76">
        <f t="shared" si="207"/>
        <v>0</v>
      </c>
      <c r="BC371" s="72"/>
      <c r="BD371" s="72">
        <f t="shared" si="208"/>
        <v>0</v>
      </c>
      <c r="BE371" s="129"/>
      <c r="BF371" s="72">
        <f t="shared" si="209"/>
        <v>0</v>
      </c>
      <c r="BG371" s="76">
        <v>700000</v>
      </c>
      <c r="BH371" s="76">
        <f t="shared" si="210"/>
        <v>0</v>
      </c>
      <c r="BI371" s="94"/>
      <c r="BJ371" s="76">
        <f t="shared" si="211"/>
        <v>700000</v>
      </c>
      <c r="BK371" s="123">
        <v>700000</v>
      </c>
      <c r="BL371" s="45">
        <f t="shared" si="212"/>
        <v>0</v>
      </c>
      <c r="BM371" s="94"/>
      <c r="BN371" s="77">
        <f t="shared" si="213"/>
        <v>700000</v>
      </c>
      <c r="BO371" s="83">
        <f t="shared" si="214"/>
        <v>1400000</v>
      </c>
      <c r="BP371" s="120" t="s">
        <v>808</v>
      </c>
      <c r="BQ371" s="120"/>
      <c r="BR371" s="31"/>
    </row>
    <row r="372" spans="1:70" s="30" customFormat="1" ht="38.25">
      <c r="A372" s="33">
        <f>SUBTOTAL(3,C$5:$C372)</f>
        <v>368</v>
      </c>
      <c r="B372" s="174" t="s">
        <v>1968</v>
      </c>
      <c r="C372" s="242" t="s">
        <v>2022</v>
      </c>
      <c r="D372" s="422"/>
      <c r="E372" s="422" t="s">
        <v>2057</v>
      </c>
      <c r="F372" s="242" t="s">
        <v>2089</v>
      </c>
      <c r="G372" s="214"/>
      <c r="H372" s="242" t="s">
        <v>2147</v>
      </c>
      <c r="I372" s="423" t="s">
        <v>2148</v>
      </c>
      <c r="J372" s="242"/>
      <c r="K372" s="242" t="s">
        <v>2197</v>
      </c>
      <c r="L372" s="372" t="s">
        <v>2188</v>
      </c>
      <c r="M372" s="32" t="s">
        <v>2486</v>
      </c>
      <c r="N372" s="139"/>
      <c r="O372" s="122"/>
      <c r="P372" s="73"/>
      <c r="Q372" s="75"/>
      <c r="R372" s="75"/>
      <c r="S372" s="45"/>
      <c r="T372" s="45"/>
      <c r="U372" s="127"/>
      <c r="V372" s="77"/>
      <c r="W372" s="72"/>
      <c r="X372" s="73"/>
      <c r="Y372" s="81"/>
      <c r="Z372" s="75"/>
      <c r="AA372" s="82"/>
      <c r="AB372" s="45"/>
      <c r="AC372" s="82"/>
      <c r="AD372" s="77"/>
      <c r="AE372" s="126"/>
      <c r="AF372" s="73"/>
      <c r="AG372" s="126"/>
      <c r="AH372" s="78"/>
      <c r="AI372" s="76"/>
      <c r="AJ372" s="45">
        <f t="shared" si="205"/>
        <v>0</v>
      </c>
      <c r="AK372" s="234"/>
      <c r="AL372" s="76"/>
      <c r="AM372" s="72"/>
      <c r="AN372" s="102">
        <f t="shared" si="194"/>
        <v>0</v>
      </c>
      <c r="AO372" s="79"/>
      <c r="AP372" s="72"/>
      <c r="AQ372" s="76"/>
      <c r="AR372" s="76">
        <f t="shared" si="181"/>
        <v>0</v>
      </c>
      <c r="AS372" s="82"/>
      <c r="AT372" s="76"/>
      <c r="AU372" s="72"/>
      <c r="AV372" s="72">
        <f t="shared" si="195"/>
        <v>0</v>
      </c>
      <c r="AW372" s="95"/>
      <c r="AX372" s="72"/>
      <c r="AY372" s="76"/>
      <c r="AZ372" s="76">
        <f t="shared" si="206"/>
        <v>0</v>
      </c>
      <c r="BA372" s="125"/>
      <c r="BB372" s="76">
        <f t="shared" si="207"/>
        <v>0</v>
      </c>
      <c r="BC372" s="72"/>
      <c r="BD372" s="72">
        <f t="shared" si="208"/>
        <v>0</v>
      </c>
      <c r="BE372" s="129"/>
      <c r="BF372" s="72">
        <f t="shared" si="209"/>
        <v>0</v>
      </c>
      <c r="BG372" s="76"/>
      <c r="BH372" s="76">
        <f t="shared" si="210"/>
        <v>0</v>
      </c>
      <c r="BI372" s="94"/>
      <c r="BJ372" s="76">
        <f t="shared" si="211"/>
        <v>0</v>
      </c>
      <c r="BK372" s="123"/>
      <c r="BL372" s="45">
        <f t="shared" si="212"/>
        <v>0</v>
      </c>
      <c r="BM372" s="94"/>
      <c r="BN372" s="77">
        <f t="shared" si="213"/>
        <v>0</v>
      </c>
      <c r="BO372" s="83">
        <f t="shared" si="214"/>
        <v>0</v>
      </c>
      <c r="BP372" s="120" t="s">
        <v>526</v>
      </c>
      <c r="BQ372" s="120"/>
      <c r="BR372" s="31"/>
    </row>
    <row r="373" spans="1:70" s="30" customFormat="1" ht="51">
      <c r="A373" s="33">
        <f>SUBTOTAL(3,C$5:$C373)</f>
        <v>369</v>
      </c>
      <c r="B373" s="220"/>
      <c r="C373" s="12" t="s">
        <v>2023</v>
      </c>
      <c r="D373" s="422"/>
      <c r="E373" s="422" t="s">
        <v>2058</v>
      </c>
      <c r="F373" s="242" t="s">
        <v>2090</v>
      </c>
      <c r="G373" s="214"/>
      <c r="H373" s="242" t="s">
        <v>2149</v>
      </c>
      <c r="I373" s="423" t="s">
        <v>2150</v>
      </c>
      <c r="J373" s="305" t="s">
        <v>2151</v>
      </c>
      <c r="K373" s="242" t="s">
        <v>2210</v>
      </c>
      <c r="L373" s="287">
        <v>41974</v>
      </c>
      <c r="M373" s="32"/>
      <c r="N373" s="139"/>
      <c r="O373" s="122"/>
      <c r="P373" s="73"/>
      <c r="Q373" s="75"/>
      <c r="R373" s="75"/>
      <c r="S373" s="127"/>
      <c r="T373" s="45"/>
      <c r="U373" s="127"/>
      <c r="V373" s="77"/>
      <c r="W373" s="81"/>
      <c r="X373" s="73"/>
      <c r="Y373" s="81"/>
      <c r="Z373" s="75"/>
      <c r="AA373" s="82"/>
      <c r="AB373" s="45"/>
      <c r="AC373" s="82"/>
      <c r="AD373" s="77"/>
      <c r="AE373" s="126"/>
      <c r="AF373" s="73"/>
      <c r="AG373" s="126"/>
      <c r="AH373" s="78"/>
      <c r="AI373" s="76"/>
      <c r="AJ373" s="45">
        <f t="shared" si="205"/>
        <v>0</v>
      </c>
      <c r="AK373" s="234"/>
      <c r="AL373" s="76"/>
      <c r="AM373" s="72"/>
      <c r="AN373" s="102">
        <f t="shared" si="194"/>
        <v>0</v>
      </c>
      <c r="AO373" s="79"/>
      <c r="AP373" s="72"/>
      <c r="AQ373" s="76"/>
      <c r="AR373" s="76">
        <f t="shared" si="181"/>
        <v>0</v>
      </c>
      <c r="AS373" s="82"/>
      <c r="AT373" s="76"/>
      <c r="AU373" s="72"/>
      <c r="AV373" s="72">
        <f t="shared" si="195"/>
        <v>0</v>
      </c>
      <c r="AW373" s="95"/>
      <c r="AX373" s="72"/>
      <c r="AY373" s="76"/>
      <c r="AZ373" s="76">
        <f t="shared" si="206"/>
        <v>0</v>
      </c>
      <c r="BA373" s="125"/>
      <c r="BB373" s="76">
        <f t="shared" si="207"/>
        <v>0</v>
      </c>
      <c r="BC373" s="72"/>
      <c r="BD373" s="72">
        <f t="shared" si="208"/>
        <v>0</v>
      </c>
      <c r="BE373" s="129"/>
      <c r="BF373" s="72">
        <f t="shared" si="209"/>
        <v>0</v>
      </c>
      <c r="BG373" s="76">
        <v>300000</v>
      </c>
      <c r="BH373" s="76">
        <f t="shared" si="210"/>
        <v>300000</v>
      </c>
      <c r="BI373" s="94">
        <v>42087</v>
      </c>
      <c r="BJ373" s="76">
        <f t="shared" si="211"/>
        <v>0</v>
      </c>
      <c r="BK373" s="123">
        <v>300000</v>
      </c>
      <c r="BL373" s="45">
        <f t="shared" si="212"/>
        <v>300000</v>
      </c>
      <c r="BM373" s="94">
        <v>42087</v>
      </c>
      <c r="BN373" s="77">
        <f t="shared" si="213"/>
        <v>0</v>
      </c>
      <c r="BO373" s="83">
        <f t="shared" si="214"/>
        <v>0</v>
      </c>
      <c r="BP373" s="120" t="s">
        <v>808</v>
      </c>
      <c r="BQ373" s="120"/>
      <c r="BR373" s="31"/>
    </row>
    <row r="374" spans="1:70" s="30" customFormat="1" ht="38.25">
      <c r="A374" s="33">
        <f>SUBTOTAL(3,C$5:$C374)</f>
        <v>370</v>
      </c>
      <c r="B374" s="174"/>
      <c r="C374" s="251" t="s">
        <v>2024</v>
      </c>
      <c r="D374" s="494"/>
      <c r="E374" s="494" t="s">
        <v>2059</v>
      </c>
      <c r="F374" s="251" t="s">
        <v>2091</v>
      </c>
      <c r="G374" s="382"/>
      <c r="H374" s="251" t="s">
        <v>2152</v>
      </c>
      <c r="I374" s="495" t="s">
        <v>2153</v>
      </c>
      <c r="J374" s="465"/>
      <c r="K374" s="251" t="s">
        <v>2229</v>
      </c>
      <c r="L374" s="496">
        <v>42005</v>
      </c>
      <c r="M374" s="31"/>
      <c r="N374" s="144"/>
      <c r="O374" s="122"/>
      <c r="P374" s="73"/>
      <c r="Q374" s="75"/>
      <c r="R374" s="75"/>
      <c r="S374" s="127"/>
      <c r="T374" s="45"/>
      <c r="U374" s="127"/>
      <c r="V374" s="77"/>
      <c r="W374" s="126"/>
      <c r="X374" s="73"/>
      <c r="Y374" s="126"/>
      <c r="Z374" s="75"/>
      <c r="AA374" s="127"/>
      <c r="AB374" s="45"/>
      <c r="AC374" s="127"/>
      <c r="AD374" s="77"/>
      <c r="AE374" s="126"/>
      <c r="AF374" s="73"/>
      <c r="AG374" s="126"/>
      <c r="AH374" s="78"/>
      <c r="AI374" s="45"/>
      <c r="AJ374" s="45">
        <f t="shared" si="205"/>
        <v>0</v>
      </c>
      <c r="AK374" s="234"/>
      <c r="AL374" s="45"/>
      <c r="AM374" s="73"/>
      <c r="AN374" s="102">
        <f t="shared" si="194"/>
        <v>0</v>
      </c>
      <c r="AO374" s="124"/>
      <c r="AP374" s="73"/>
      <c r="AQ374" s="45"/>
      <c r="AR374" s="76">
        <f t="shared" ref="AR374:AR416" si="215">IF(AS374="",0,AQ374)</f>
        <v>0</v>
      </c>
      <c r="AS374" s="127"/>
      <c r="AT374" s="45"/>
      <c r="AU374" s="73"/>
      <c r="AV374" s="72">
        <f t="shared" si="195"/>
        <v>0</v>
      </c>
      <c r="AW374" s="95"/>
      <c r="AX374" s="73"/>
      <c r="AY374" s="45"/>
      <c r="AZ374" s="45">
        <f t="shared" si="206"/>
        <v>0</v>
      </c>
      <c r="BA374" s="125"/>
      <c r="BB374" s="45">
        <f t="shared" si="207"/>
        <v>0</v>
      </c>
      <c r="BC374" s="73"/>
      <c r="BD374" s="73">
        <f t="shared" si="208"/>
        <v>0</v>
      </c>
      <c r="BE374" s="95"/>
      <c r="BF374" s="73">
        <f t="shared" si="209"/>
        <v>0</v>
      </c>
      <c r="BG374" s="45"/>
      <c r="BH374" s="45">
        <f t="shared" si="210"/>
        <v>0</v>
      </c>
      <c r="BI374" s="234"/>
      <c r="BJ374" s="45">
        <f t="shared" si="211"/>
        <v>0</v>
      </c>
      <c r="BK374" s="123"/>
      <c r="BL374" s="45">
        <f t="shared" si="212"/>
        <v>0</v>
      </c>
      <c r="BM374" s="234"/>
      <c r="BN374" s="77">
        <f t="shared" si="213"/>
        <v>0</v>
      </c>
      <c r="BO374" s="83">
        <f t="shared" si="214"/>
        <v>0</v>
      </c>
      <c r="BP374" s="120" t="s">
        <v>1663</v>
      </c>
      <c r="BQ374" s="120"/>
      <c r="BR374" s="31"/>
    </row>
    <row r="375" spans="1:70" s="263" customFormat="1" ht="25.5">
      <c r="A375" s="258">
        <f>SUBTOTAL(3,C$5:$C375)</f>
        <v>371</v>
      </c>
      <c r="B375" s="116" t="s">
        <v>1349</v>
      </c>
      <c r="C375" s="252" t="s">
        <v>2025</v>
      </c>
      <c r="D375" s="497"/>
      <c r="E375" s="497" t="s">
        <v>2060</v>
      </c>
      <c r="F375" s="252" t="s">
        <v>2092</v>
      </c>
      <c r="G375" s="271"/>
      <c r="H375" s="252" t="s">
        <v>2154</v>
      </c>
      <c r="I375" s="498" t="s">
        <v>2155</v>
      </c>
      <c r="J375" s="306"/>
      <c r="K375" s="498"/>
      <c r="L375" s="374"/>
      <c r="M375" s="262"/>
      <c r="N375" s="140"/>
      <c r="O375" s="141"/>
      <c r="P375" s="102"/>
      <c r="Q375" s="104"/>
      <c r="R375" s="104"/>
      <c r="S375" s="108"/>
      <c r="T375" s="105"/>
      <c r="U375" s="108"/>
      <c r="V375" s="106"/>
      <c r="W375" s="109"/>
      <c r="X375" s="102"/>
      <c r="Y375" s="109"/>
      <c r="Z375" s="104"/>
      <c r="AA375" s="108"/>
      <c r="AB375" s="105"/>
      <c r="AC375" s="108"/>
      <c r="AD375" s="106"/>
      <c r="AE375" s="109"/>
      <c r="AF375" s="102"/>
      <c r="AG375" s="109"/>
      <c r="AH375" s="143"/>
      <c r="AI375" s="105"/>
      <c r="AJ375" s="45">
        <f t="shared" si="205"/>
        <v>0</v>
      </c>
      <c r="AK375" s="216"/>
      <c r="AL375" s="105"/>
      <c r="AM375" s="102"/>
      <c r="AN375" s="102">
        <f t="shared" si="194"/>
        <v>0</v>
      </c>
      <c r="AO375" s="107"/>
      <c r="AP375" s="102"/>
      <c r="AQ375" s="105"/>
      <c r="AR375" s="76">
        <f t="shared" si="215"/>
        <v>0</v>
      </c>
      <c r="AS375" s="108"/>
      <c r="AT375" s="105"/>
      <c r="AU375" s="102"/>
      <c r="AV375" s="72">
        <f t="shared" si="195"/>
        <v>0</v>
      </c>
      <c r="AW375" s="142"/>
      <c r="AX375" s="102"/>
      <c r="AY375" s="105"/>
      <c r="AZ375" s="105">
        <f t="shared" si="206"/>
        <v>0</v>
      </c>
      <c r="BA375" s="217"/>
      <c r="BB375" s="105">
        <f t="shared" si="207"/>
        <v>0</v>
      </c>
      <c r="BC375" s="102"/>
      <c r="BD375" s="102">
        <f t="shared" si="208"/>
        <v>0</v>
      </c>
      <c r="BE375" s="142"/>
      <c r="BF375" s="102">
        <f t="shared" si="209"/>
        <v>0</v>
      </c>
      <c r="BG375" s="105"/>
      <c r="BH375" s="105">
        <f t="shared" si="210"/>
        <v>0</v>
      </c>
      <c r="BI375" s="216"/>
      <c r="BJ375" s="105">
        <f t="shared" si="211"/>
        <v>0</v>
      </c>
      <c r="BK375" s="187"/>
      <c r="BL375" s="105">
        <f t="shared" si="212"/>
        <v>0</v>
      </c>
      <c r="BM375" s="216"/>
      <c r="BN375" s="106">
        <f t="shared" si="213"/>
        <v>0</v>
      </c>
      <c r="BO375" s="238">
        <f t="shared" si="214"/>
        <v>0</v>
      </c>
      <c r="BP375" s="262" t="s">
        <v>1664</v>
      </c>
      <c r="BQ375" s="98"/>
      <c r="BR375" s="262"/>
    </row>
    <row r="376" spans="1:70" s="30" customFormat="1" ht="38.25">
      <c r="A376" s="33">
        <f>SUBTOTAL(3,C$5:$C376)</f>
        <v>372</v>
      </c>
      <c r="B376" s="174" t="s">
        <v>2211</v>
      </c>
      <c r="C376" s="12" t="s">
        <v>2026</v>
      </c>
      <c r="D376" s="422"/>
      <c r="E376" s="422" t="s">
        <v>2061</v>
      </c>
      <c r="F376" s="242" t="s">
        <v>2093</v>
      </c>
      <c r="G376" s="214"/>
      <c r="H376" s="242" t="s">
        <v>2156</v>
      </c>
      <c r="I376" s="423" t="s">
        <v>2157</v>
      </c>
      <c r="J376" s="305" t="s">
        <v>2158</v>
      </c>
      <c r="K376" s="242" t="s">
        <v>2198</v>
      </c>
      <c r="L376" s="287">
        <v>42005</v>
      </c>
      <c r="M376" s="32"/>
      <c r="N376" s="139"/>
      <c r="O376" s="122"/>
      <c r="P376" s="73"/>
      <c r="Q376" s="75"/>
      <c r="R376" s="75"/>
      <c r="S376" s="127"/>
      <c r="T376" s="45"/>
      <c r="U376" s="127"/>
      <c r="V376" s="77"/>
      <c r="W376" s="81"/>
      <c r="X376" s="73"/>
      <c r="Y376" s="81"/>
      <c r="Z376" s="75"/>
      <c r="AA376" s="82"/>
      <c r="AB376" s="45"/>
      <c r="AC376" s="82"/>
      <c r="AD376" s="77"/>
      <c r="AE376" s="126"/>
      <c r="AF376" s="73"/>
      <c r="AG376" s="126"/>
      <c r="AH376" s="78"/>
      <c r="AI376" s="76"/>
      <c r="AJ376" s="45">
        <f t="shared" si="205"/>
        <v>0</v>
      </c>
      <c r="AK376" s="234"/>
      <c r="AL376" s="76"/>
      <c r="AM376" s="72"/>
      <c r="AN376" s="102">
        <f t="shared" si="194"/>
        <v>0</v>
      </c>
      <c r="AO376" s="79"/>
      <c r="AP376" s="72"/>
      <c r="AQ376" s="76"/>
      <c r="AR376" s="76">
        <f t="shared" si="215"/>
        <v>0</v>
      </c>
      <c r="AS376" s="82"/>
      <c r="AT376" s="76"/>
      <c r="AU376" s="72"/>
      <c r="AV376" s="72">
        <f t="shared" si="195"/>
        <v>0</v>
      </c>
      <c r="AW376" s="95"/>
      <c r="AX376" s="72"/>
      <c r="AY376" s="76"/>
      <c r="AZ376" s="76">
        <f t="shared" si="206"/>
        <v>0</v>
      </c>
      <c r="BA376" s="125"/>
      <c r="BB376" s="76">
        <f t="shared" si="207"/>
        <v>0</v>
      </c>
      <c r="BC376" s="72"/>
      <c r="BD376" s="72">
        <f t="shared" si="208"/>
        <v>0</v>
      </c>
      <c r="BE376" s="129"/>
      <c r="BF376" s="72">
        <f t="shared" si="209"/>
        <v>0</v>
      </c>
      <c r="BG376" s="76"/>
      <c r="BH376" s="76">
        <f t="shared" si="210"/>
        <v>0</v>
      </c>
      <c r="BI376" s="94"/>
      <c r="BJ376" s="76">
        <f t="shared" si="211"/>
        <v>0</v>
      </c>
      <c r="BK376" s="123"/>
      <c r="BL376" s="45">
        <f t="shared" si="212"/>
        <v>0</v>
      </c>
      <c r="BM376" s="94"/>
      <c r="BN376" s="77">
        <f t="shared" si="213"/>
        <v>0</v>
      </c>
      <c r="BO376" s="83">
        <f t="shared" si="214"/>
        <v>0</v>
      </c>
      <c r="BP376" s="120" t="s">
        <v>582</v>
      </c>
      <c r="BQ376" s="120"/>
      <c r="BR376" s="31"/>
    </row>
    <row r="377" spans="1:70" s="30" customFormat="1" ht="51">
      <c r="A377" s="33">
        <f>SUBTOTAL(3,C$5:$C377)</f>
        <v>373</v>
      </c>
      <c r="B377" s="174" t="s">
        <v>1968</v>
      </c>
      <c r="C377" s="349" t="s">
        <v>2027</v>
      </c>
      <c r="D377" s="422"/>
      <c r="E377" s="422" t="s">
        <v>2062</v>
      </c>
      <c r="F377" s="242" t="s">
        <v>2094</v>
      </c>
      <c r="G377" s="214"/>
      <c r="H377" s="242" t="s">
        <v>2159</v>
      </c>
      <c r="I377" s="423" t="s">
        <v>2160</v>
      </c>
      <c r="J377" s="305"/>
      <c r="K377" s="242" t="s">
        <v>2199</v>
      </c>
      <c r="L377" s="287">
        <v>41974</v>
      </c>
      <c r="M377" s="32"/>
      <c r="N377" s="139"/>
      <c r="O377" s="122"/>
      <c r="P377" s="73"/>
      <c r="Q377" s="75"/>
      <c r="R377" s="75"/>
      <c r="S377" s="127"/>
      <c r="T377" s="45"/>
      <c r="U377" s="127"/>
      <c r="V377" s="77"/>
      <c r="W377" s="81"/>
      <c r="X377" s="73"/>
      <c r="Y377" s="81"/>
      <c r="Z377" s="75"/>
      <c r="AA377" s="82"/>
      <c r="AB377" s="45"/>
      <c r="AC377" s="82"/>
      <c r="AD377" s="77"/>
      <c r="AE377" s="126"/>
      <c r="AF377" s="73"/>
      <c r="AG377" s="126"/>
      <c r="AH377" s="78"/>
      <c r="AI377" s="76"/>
      <c r="AJ377" s="45">
        <f t="shared" si="205"/>
        <v>0</v>
      </c>
      <c r="AK377" s="234"/>
      <c r="AL377" s="76"/>
      <c r="AM377" s="72"/>
      <c r="AN377" s="102">
        <f t="shared" si="194"/>
        <v>0</v>
      </c>
      <c r="AO377" s="79"/>
      <c r="AP377" s="72"/>
      <c r="AQ377" s="76"/>
      <c r="AR377" s="76">
        <f t="shared" si="215"/>
        <v>0</v>
      </c>
      <c r="AS377" s="82"/>
      <c r="AT377" s="76"/>
      <c r="AU377" s="72"/>
      <c r="AV377" s="72">
        <f t="shared" si="195"/>
        <v>0</v>
      </c>
      <c r="AW377" s="95"/>
      <c r="AX377" s="72"/>
      <c r="AY377" s="76"/>
      <c r="AZ377" s="76">
        <f t="shared" si="206"/>
        <v>0</v>
      </c>
      <c r="BA377" s="125"/>
      <c r="BB377" s="76">
        <f t="shared" si="207"/>
        <v>0</v>
      </c>
      <c r="BC377" s="72"/>
      <c r="BD377" s="72">
        <f t="shared" si="208"/>
        <v>0</v>
      </c>
      <c r="BE377" s="129"/>
      <c r="BF377" s="72">
        <f t="shared" si="209"/>
        <v>0</v>
      </c>
      <c r="BG377" s="76"/>
      <c r="BH377" s="76">
        <f t="shared" si="210"/>
        <v>0</v>
      </c>
      <c r="BI377" s="94"/>
      <c r="BJ377" s="76">
        <f t="shared" si="211"/>
        <v>0</v>
      </c>
      <c r="BK377" s="123"/>
      <c r="BL377" s="45">
        <f t="shared" si="212"/>
        <v>0</v>
      </c>
      <c r="BM377" s="94"/>
      <c r="BN377" s="77">
        <f t="shared" si="213"/>
        <v>0</v>
      </c>
      <c r="BO377" s="83">
        <f t="shared" si="214"/>
        <v>0</v>
      </c>
      <c r="BP377" s="120" t="s">
        <v>1663</v>
      </c>
      <c r="BQ377" s="120"/>
      <c r="BR377" s="31"/>
    </row>
    <row r="378" spans="1:70" s="30" customFormat="1" ht="38.25">
      <c r="A378" s="33">
        <f>SUBTOTAL(3,C$5:$C378)</f>
        <v>374</v>
      </c>
      <c r="B378" s="174" t="s">
        <v>1968</v>
      </c>
      <c r="C378" s="349" t="s">
        <v>2028</v>
      </c>
      <c r="D378" s="422"/>
      <c r="E378" s="422" t="s">
        <v>2063</v>
      </c>
      <c r="F378" s="242" t="s">
        <v>2095</v>
      </c>
      <c r="G378" s="214"/>
      <c r="H378" s="242" t="s">
        <v>2161</v>
      </c>
      <c r="I378" s="423" t="s">
        <v>2162</v>
      </c>
      <c r="J378" s="305"/>
      <c r="K378" s="242" t="s">
        <v>2200</v>
      </c>
      <c r="L378" s="287">
        <v>42005</v>
      </c>
      <c r="M378" s="32"/>
      <c r="N378" s="139"/>
      <c r="O378" s="122"/>
      <c r="P378" s="73"/>
      <c r="Q378" s="75"/>
      <c r="R378" s="75"/>
      <c r="S378" s="127"/>
      <c r="T378" s="45"/>
      <c r="U378" s="127"/>
      <c r="V378" s="77"/>
      <c r="W378" s="81"/>
      <c r="X378" s="73"/>
      <c r="Y378" s="81"/>
      <c r="Z378" s="75"/>
      <c r="AA378" s="82"/>
      <c r="AB378" s="45"/>
      <c r="AC378" s="82"/>
      <c r="AD378" s="77"/>
      <c r="AE378" s="126"/>
      <c r="AF378" s="73"/>
      <c r="AG378" s="126"/>
      <c r="AH378" s="78"/>
      <c r="AI378" s="76"/>
      <c r="AJ378" s="45">
        <f t="shared" si="205"/>
        <v>0</v>
      </c>
      <c r="AK378" s="234"/>
      <c r="AL378" s="76"/>
      <c r="AM378" s="72"/>
      <c r="AN378" s="102">
        <f t="shared" si="194"/>
        <v>0</v>
      </c>
      <c r="AO378" s="79"/>
      <c r="AP378" s="72"/>
      <c r="AQ378" s="76"/>
      <c r="AR378" s="76">
        <f t="shared" si="215"/>
        <v>0</v>
      </c>
      <c r="AS378" s="82"/>
      <c r="AT378" s="76"/>
      <c r="AU378" s="72"/>
      <c r="AV378" s="72">
        <f t="shared" si="195"/>
        <v>0</v>
      </c>
      <c r="AW378" s="95"/>
      <c r="AX378" s="72"/>
      <c r="AY378" s="76"/>
      <c r="AZ378" s="76">
        <f t="shared" si="206"/>
        <v>0</v>
      </c>
      <c r="BA378" s="125"/>
      <c r="BB378" s="76">
        <f t="shared" si="207"/>
        <v>0</v>
      </c>
      <c r="BC378" s="72"/>
      <c r="BD378" s="72">
        <f t="shared" si="208"/>
        <v>0</v>
      </c>
      <c r="BE378" s="129"/>
      <c r="BF378" s="72">
        <f t="shared" si="209"/>
        <v>0</v>
      </c>
      <c r="BG378" s="76"/>
      <c r="BH378" s="76">
        <f t="shared" si="210"/>
        <v>0</v>
      </c>
      <c r="BI378" s="94"/>
      <c r="BJ378" s="76">
        <f t="shared" si="211"/>
        <v>0</v>
      </c>
      <c r="BK378" s="123"/>
      <c r="BL378" s="45">
        <f t="shared" si="212"/>
        <v>0</v>
      </c>
      <c r="BM378" s="94"/>
      <c r="BN378" s="77">
        <f t="shared" si="213"/>
        <v>0</v>
      </c>
      <c r="BO378" s="83">
        <f t="shared" si="214"/>
        <v>0</v>
      </c>
      <c r="BP378" s="31" t="s">
        <v>1664</v>
      </c>
      <c r="BQ378" s="120"/>
      <c r="BR378" s="31"/>
    </row>
    <row r="379" spans="1:70" s="30" customFormat="1" ht="51">
      <c r="A379" s="33">
        <f>SUBTOTAL(3,C$5:$C379)</f>
        <v>375</v>
      </c>
      <c r="B379" s="174" t="s">
        <v>1968</v>
      </c>
      <c r="C379" s="12" t="s">
        <v>2029</v>
      </c>
      <c r="D379" s="422"/>
      <c r="E379" s="422" t="s">
        <v>2064</v>
      </c>
      <c r="F379" s="242" t="s">
        <v>2096</v>
      </c>
      <c r="G379" s="214"/>
      <c r="H379" s="242" t="s">
        <v>2163</v>
      </c>
      <c r="I379" s="423" t="s">
        <v>2164</v>
      </c>
      <c r="J379" s="305" t="s">
        <v>2165</v>
      </c>
      <c r="K379" s="242" t="s">
        <v>2201</v>
      </c>
      <c r="L379" s="287">
        <v>41974</v>
      </c>
      <c r="M379" s="32"/>
      <c r="N379" s="139"/>
      <c r="O379" s="122"/>
      <c r="P379" s="73"/>
      <c r="Q379" s="75"/>
      <c r="R379" s="75"/>
      <c r="S379" s="127"/>
      <c r="T379" s="45"/>
      <c r="U379" s="127"/>
      <c r="V379" s="77"/>
      <c r="W379" s="81"/>
      <c r="X379" s="73"/>
      <c r="Y379" s="81"/>
      <c r="Z379" s="75"/>
      <c r="AA379" s="82"/>
      <c r="AB379" s="45"/>
      <c r="AC379" s="82"/>
      <c r="AD379" s="77"/>
      <c r="AE379" s="126"/>
      <c r="AF379" s="73"/>
      <c r="AG379" s="126"/>
      <c r="AH379" s="78"/>
      <c r="AI379" s="76"/>
      <c r="AJ379" s="45">
        <f t="shared" si="205"/>
        <v>0</v>
      </c>
      <c r="AK379" s="234"/>
      <c r="AL379" s="76"/>
      <c r="AM379" s="72"/>
      <c r="AN379" s="102">
        <f t="shared" si="194"/>
        <v>0</v>
      </c>
      <c r="AO379" s="79"/>
      <c r="AP379" s="72"/>
      <c r="AQ379" s="76"/>
      <c r="AR379" s="76">
        <f t="shared" si="215"/>
        <v>0</v>
      </c>
      <c r="AS379" s="82"/>
      <c r="AT379" s="76"/>
      <c r="AU379" s="72"/>
      <c r="AV379" s="72">
        <f t="shared" si="195"/>
        <v>0</v>
      </c>
      <c r="AW379" s="95"/>
      <c r="AX379" s="72"/>
      <c r="AY379" s="76"/>
      <c r="AZ379" s="76">
        <f t="shared" si="206"/>
        <v>0</v>
      </c>
      <c r="BA379" s="125"/>
      <c r="BB379" s="76">
        <f t="shared" si="207"/>
        <v>0</v>
      </c>
      <c r="BC379" s="72"/>
      <c r="BD379" s="72">
        <f t="shared" si="208"/>
        <v>0</v>
      </c>
      <c r="BE379" s="129"/>
      <c r="BF379" s="72">
        <f t="shared" si="209"/>
        <v>0</v>
      </c>
      <c r="BG379" s="76"/>
      <c r="BH379" s="76">
        <f t="shared" si="210"/>
        <v>0</v>
      </c>
      <c r="BI379" s="94"/>
      <c r="BJ379" s="76">
        <f t="shared" si="211"/>
        <v>0</v>
      </c>
      <c r="BK379" s="123"/>
      <c r="BL379" s="45">
        <f t="shared" si="212"/>
        <v>0</v>
      </c>
      <c r="BM379" s="94"/>
      <c r="BN379" s="77">
        <f t="shared" si="213"/>
        <v>0</v>
      </c>
      <c r="BO379" s="83">
        <f t="shared" si="214"/>
        <v>0</v>
      </c>
      <c r="BP379" s="120" t="s">
        <v>582</v>
      </c>
      <c r="BQ379" s="120"/>
      <c r="BR379" s="31"/>
    </row>
    <row r="380" spans="1:70" s="30" customFormat="1" ht="51">
      <c r="A380" s="33">
        <f>SUBTOTAL(3,C$5:$C380)</f>
        <v>376</v>
      </c>
      <c r="B380" s="220"/>
      <c r="C380" s="349" t="s">
        <v>2030</v>
      </c>
      <c r="D380" s="422"/>
      <c r="E380" s="422" t="s">
        <v>2065</v>
      </c>
      <c r="F380" s="242" t="s">
        <v>2097</v>
      </c>
      <c r="G380" s="214"/>
      <c r="H380" s="242" t="s">
        <v>2166</v>
      </c>
      <c r="I380" s="423" t="s">
        <v>2167</v>
      </c>
      <c r="J380" s="305" t="s">
        <v>2168</v>
      </c>
      <c r="K380" s="242" t="s">
        <v>2202</v>
      </c>
      <c r="L380" s="287">
        <v>41944</v>
      </c>
      <c r="M380" s="32"/>
      <c r="N380" s="139"/>
      <c r="O380" s="122"/>
      <c r="P380" s="73"/>
      <c r="Q380" s="75"/>
      <c r="R380" s="75"/>
      <c r="S380" s="127"/>
      <c r="T380" s="45"/>
      <c r="U380" s="127"/>
      <c r="V380" s="77"/>
      <c r="W380" s="81"/>
      <c r="X380" s="73"/>
      <c r="Y380" s="81"/>
      <c r="Z380" s="75"/>
      <c r="AA380" s="82"/>
      <c r="AB380" s="45"/>
      <c r="AC380" s="82"/>
      <c r="AD380" s="77"/>
      <c r="AE380" s="126"/>
      <c r="AF380" s="73"/>
      <c r="AG380" s="126"/>
      <c r="AH380" s="78"/>
      <c r="AI380" s="76"/>
      <c r="AJ380" s="45">
        <f t="shared" si="205"/>
        <v>0</v>
      </c>
      <c r="AK380" s="234"/>
      <c r="AL380" s="76"/>
      <c r="AM380" s="72"/>
      <c r="AN380" s="102">
        <f t="shared" si="194"/>
        <v>0</v>
      </c>
      <c r="AO380" s="79"/>
      <c r="AP380" s="72"/>
      <c r="AQ380" s="76"/>
      <c r="AR380" s="76">
        <f t="shared" si="215"/>
        <v>0</v>
      </c>
      <c r="AS380" s="82"/>
      <c r="AT380" s="76"/>
      <c r="AU380" s="72"/>
      <c r="AV380" s="72">
        <f t="shared" si="195"/>
        <v>0</v>
      </c>
      <c r="AW380" s="95"/>
      <c r="AX380" s="72"/>
      <c r="AY380" s="76"/>
      <c r="AZ380" s="76">
        <f t="shared" si="206"/>
        <v>0</v>
      </c>
      <c r="BA380" s="125"/>
      <c r="BB380" s="76">
        <f t="shared" si="207"/>
        <v>0</v>
      </c>
      <c r="BC380" s="72">
        <v>300000</v>
      </c>
      <c r="BD380" s="72">
        <f t="shared" si="208"/>
        <v>300000</v>
      </c>
      <c r="BE380" s="129">
        <v>42031</v>
      </c>
      <c r="BF380" s="72">
        <f t="shared" si="209"/>
        <v>0</v>
      </c>
      <c r="BG380" s="76">
        <v>300000</v>
      </c>
      <c r="BH380" s="76">
        <f t="shared" si="210"/>
        <v>300000</v>
      </c>
      <c r="BI380" s="94">
        <v>42031</v>
      </c>
      <c r="BJ380" s="76">
        <f t="shared" si="211"/>
        <v>0</v>
      </c>
      <c r="BK380" s="123">
        <v>300000</v>
      </c>
      <c r="BL380" s="45">
        <f t="shared" si="212"/>
        <v>300000</v>
      </c>
      <c r="BM380" s="94">
        <v>42031</v>
      </c>
      <c r="BN380" s="77">
        <f t="shared" si="213"/>
        <v>0</v>
      </c>
      <c r="BO380" s="83">
        <f t="shared" si="214"/>
        <v>0</v>
      </c>
      <c r="BP380" s="120" t="s">
        <v>1663</v>
      </c>
      <c r="BQ380" s="120"/>
      <c r="BR380" s="31"/>
    </row>
    <row r="381" spans="1:70" s="30" customFormat="1" ht="51">
      <c r="A381" s="33">
        <f>SUBTOTAL(3,C$5:$C381)</f>
        <v>377</v>
      </c>
      <c r="B381" s="174" t="s">
        <v>1968</v>
      </c>
      <c r="C381" s="349" t="s">
        <v>2031</v>
      </c>
      <c r="D381" s="422"/>
      <c r="E381" s="422" t="s">
        <v>2066</v>
      </c>
      <c r="F381" s="242" t="s">
        <v>2098</v>
      </c>
      <c r="G381" s="214"/>
      <c r="H381" s="242" t="s">
        <v>2169</v>
      </c>
      <c r="I381" s="423" t="s">
        <v>2170</v>
      </c>
      <c r="J381" s="305"/>
      <c r="K381" s="242" t="s">
        <v>2202</v>
      </c>
      <c r="L381" s="287">
        <v>42005</v>
      </c>
      <c r="M381" s="32"/>
      <c r="N381" s="139"/>
      <c r="O381" s="122"/>
      <c r="P381" s="73"/>
      <c r="Q381" s="75"/>
      <c r="R381" s="75"/>
      <c r="S381" s="127"/>
      <c r="T381" s="45"/>
      <c r="U381" s="127"/>
      <c r="V381" s="77"/>
      <c r="W381" s="81"/>
      <c r="X381" s="73"/>
      <c r="Y381" s="81"/>
      <c r="Z381" s="75"/>
      <c r="AA381" s="82"/>
      <c r="AB381" s="45"/>
      <c r="AC381" s="82"/>
      <c r="AD381" s="77"/>
      <c r="AE381" s="126"/>
      <c r="AF381" s="73"/>
      <c r="AG381" s="126"/>
      <c r="AH381" s="78"/>
      <c r="AI381" s="76"/>
      <c r="AJ381" s="45">
        <f t="shared" si="205"/>
        <v>0</v>
      </c>
      <c r="AK381" s="234"/>
      <c r="AL381" s="76"/>
      <c r="AM381" s="72"/>
      <c r="AN381" s="102">
        <f t="shared" si="194"/>
        <v>0</v>
      </c>
      <c r="AO381" s="79"/>
      <c r="AP381" s="72"/>
      <c r="AQ381" s="76"/>
      <c r="AR381" s="76">
        <f t="shared" si="215"/>
        <v>0</v>
      </c>
      <c r="AS381" s="82"/>
      <c r="AT381" s="76"/>
      <c r="AU381" s="72"/>
      <c r="AV381" s="72">
        <f t="shared" si="195"/>
        <v>0</v>
      </c>
      <c r="AW381" s="95"/>
      <c r="AX381" s="72"/>
      <c r="AY381" s="76"/>
      <c r="AZ381" s="76">
        <f t="shared" si="206"/>
        <v>0</v>
      </c>
      <c r="BA381" s="125"/>
      <c r="BB381" s="76">
        <f t="shared" si="207"/>
        <v>0</v>
      </c>
      <c r="BC381" s="72"/>
      <c r="BD381" s="72">
        <f t="shared" si="208"/>
        <v>0</v>
      </c>
      <c r="BE381" s="129"/>
      <c r="BF381" s="72">
        <f t="shared" si="209"/>
        <v>0</v>
      </c>
      <c r="BG381" s="76"/>
      <c r="BH381" s="76">
        <f t="shared" si="210"/>
        <v>0</v>
      </c>
      <c r="BI381" s="94"/>
      <c r="BJ381" s="76">
        <f t="shared" si="211"/>
        <v>0</v>
      </c>
      <c r="BK381" s="123"/>
      <c r="BL381" s="45">
        <f t="shared" si="212"/>
        <v>0</v>
      </c>
      <c r="BM381" s="94"/>
      <c r="BN381" s="77">
        <f t="shared" si="213"/>
        <v>0</v>
      </c>
      <c r="BO381" s="83">
        <f t="shared" si="214"/>
        <v>0</v>
      </c>
      <c r="BP381" s="120" t="s">
        <v>1663</v>
      </c>
      <c r="BQ381" s="120"/>
      <c r="BR381" s="31"/>
    </row>
    <row r="382" spans="1:70" s="30" customFormat="1" ht="89.25">
      <c r="A382" s="33">
        <f>SUBTOTAL(3,C$5:$C382)</f>
        <v>378</v>
      </c>
      <c r="B382" s="174"/>
      <c r="C382" s="504" t="s">
        <v>2032</v>
      </c>
      <c r="D382" s="503"/>
      <c r="E382" s="503" t="s">
        <v>2067</v>
      </c>
      <c r="F382" s="504" t="s">
        <v>2099</v>
      </c>
      <c r="G382" s="382"/>
      <c r="H382" s="251" t="s">
        <v>2171</v>
      </c>
      <c r="I382" s="251" t="s">
        <v>2172</v>
      </c>
      <c r="J382" s="465"/>
      <c r="K382" s="251" t="s">
        <v>2203</v>
      </c>
      <c r="L382" s="390">
        <v>41821</v>
      </c>
      <c r="M382" s="31"/>
      <c r="N382" s="144"/>
      <c r="O382" s="122"/>
      <c r="P382" s="73"/>
      <c r="Q382" s="75"/>
      <c r="R382" s="75"/>
      <c r="S382" s="127"/>
      <c r="T382" s="45"/>
      <c r="U382" s="127"/>
      <c r="V382" s="77"/>
      <c r="W382" s="126"/>
      <c r="X382" s="73"/>
      <c r="Y382" s="126"/>
      <c r="Z382" s="75"/>
      <c r="AA382" s="127"/>
      <c r="AB382" s="45"/>
      <c r="AC382" s="127"/>
      <c r="AD382" s="77"/>
      <c r="AE382" s="126"/>
      <c r="AF382" s="73"/>
      <c r="AG382" s="126"/>
      <c r="AH382" s="78"/>
      <c r="AI382" s="45"/>
      <c r="AJ382" s="45">
        <f t="shared" si="205"/>
        <v>0</v>
      </c>
      <c r="AK382" s="234"/>
      <c r="AL382" s="45"/>
      <c r="AM382" s="73">
        <v>200000</v>
      </c>
      <c r="AN382" s="102">
        <f t="shared" si="194"/>
        <v>200000</v>
      </c>
      <c r="AO382" s="124">
        <v>42105</v>
      </c>
      <c r="AP382" s="72">
        <f>AM382-AN382</f>
        <v>0</v>
      </c>
      <c r="AQ382" s="45">
        <v>200000</v>
      </c>
      <c r="AR382" s="76">
        <f t="shared" si="215"/>
        <v>200000</v>
      </c>
      <c r="AS382" s="125">
        <v>42105</v>
      </c>
      <c r="AT382" s="76">
        <f t="shared" ref="AT382:AT389" si="216">AQ382-AR382</f>
        <v>0</v>
      </c>
      <c r="AU382" s="73">
        <v>200000</v>
      </c>
      <c r="AV382" s="72">
        <f t="shared" si="195"/>
        <v>200000</v>
      </c>
      <c r="AW382" s="95">
        <v>42105</v>
      </c>
      <c r="AX382" s="73">
        <f>+AU382-AV382</f>
        <v>0</v>
      </c>
      <c r="AY382" s="45">
        <v>200000</v>
      </c>
      <c r="AZ382" s="45">
        <f t="shared" si="206"/>
        <v>200000</v>
      </c>
      <c r="BA382" s="125">
        <v>42105</v>
      </c>
      <c r="BB382" s="45">
        <f t="shared" si="207"/>
        <v>0</v>
      </c>
      <c r="BC382" s="73">
        <v>600000</v>
      </c>
      <c r="BD382" s="73">
        <f t="shared" si="208"/>
        <v>600000</v>
      </c>
      <c r="BE382" s="95">
        <v>42105</v>
      </c>
      <c r="BF382" s="73">
        <f t="shared" si="209"/>
        <v>0</v>
      </c>
      <c r="BG382" s="45">
        <v>600000</v>
      </c>
      <c r="BH382" s="45">
        <f t="shared" si="210"/>
        <v>600000</v>
      </c>
      <c r="BI382" s="234">
        <v>42105</v>
      </c>
      <c r="BJ382" s="45">
        <f t="shared" si="211"/>
        <v>0</v>
      </c>
      <c r="BK382" s="123">
        <v>350000</v>
      </c>
      <c r="BL382" s="45">
        <f t="shared" si="212"/>
        <v>350000</v>
      </c>
      <c r="BM382" s="234">
        <v>42105</v>
      </c>
      <c r="BN382" s="77">
        <f t="shared" si="213"/>
        <v>0</v>
      </c>
      <c r="BO382" s="83">
        <f>+N382+R382+V382+Z382+AD382+AH382+AL382+AP382+AT382+AX382+BB382+BF382+BJ382+BN382</f>
        <v>0</v>
      </c>
      <c r="BP382" s="120" t="s">
        <v>688</v>
      </c>
      <c r="BQ382" s="120" t="s">
        <v>1966</v>
      </c>
      <c r="BR382" s="380"/>
    </row>
    <row r="383" spans="1:70" s="413" customFormat="1" ht="25.5">
      <c r="A383" s="394">
        <f>SUBTOTAL(3,C$5:$C383)</f>
        <v>379</v>
      </c>
      <c r="B383" s="500"/>
      <c r="C383" s="416" t="s">
        <v>2033</v>
      </c>
      <c r="D383" s="424"/>
      <c r="E383" s="424" t="s">
        <v>2068</v>
      </c>
      <c r="F383" s="418" t="s">
        <v>2100</v>
      </c>
      <c r="G383" s="419"/>
      <c r="H383" s="418" t="s">
        <v>2173</v>
      </c>
      <c r="I383" s="425" t="s">
        <v>2174</v>
      </c>
      <c r="J383" s="421"/>
      <c r="K383" s="425"/>
      <c r="L383" s="420"/>
      <c r="M383" s="396"/>
      <c r="N383" s="397"/>
      <c r="O383" s="398"/>
      <c r="P383" s="399"/>
      <c r="Q383" s="400"/>
      <c r="R383" s="400"/>
      <c r="S383" s="401"/>
      <c r="T383" s="402"/>
      <c r="U383" s="401"/>
      <c r="V383" s="403"/>
      <c r="W383" s="404"/>
      <c r="X383" s="399"/>
      <c r="Y383" s="404"/>
      <c r="Z383" s="400"/>
      <c r="AA383" s="401"/>
      <c r="AB383" s="402"/>
      <c r="AC383" s="401"/>
      <c r="AD383" s="403"/>
      <c r="AE383" s="404"/>
      <c r="AF383" s="399"/>
      <c r="AG383" s="404"/>
      <c r="AH383" s="405"/>
      <c r="AI383" s="402"/>
      <c r="AJ383" s="45">
        <f t="shared" si="205"/>
        <v>0</v>
      </c>
      <c r="AK383" s="406"/>
      <c r="AL383" s="402"/>
      <c r="AM383" s="399"/>
      <c r="AN383" s="102">
        <f t="shared" si="194"/>
        <v>0</v>
      </c>
      <c r="AO383" s="407"/>
      <c r="AP383" s="72">
        <f>AM383-AN383</f>
        <v>0</v>
      </c>
      <c r="AQ383" s="402"/>
      <c r="AR383" s="76">
        <f t="shared" si="215"/>
        <v>0</v>
      </c>
      <c r="AS383" s="401"/>
      <c r="AT383" s="76">
        <f t="shared" si="216"/>
        <v>0</v>
      </c>
      <c r="AU383" s="399"/>
      <c r="AV383" s="72">
        <f t="shared" si="195"/>
        <v>0</v>
      </c>
      <c r="AW383" s="408"/>
      <c r="AX383" s="399"/>
      <c r="AY383" s="402"/>
      <c r="AZ383" s="402">
        <f t="shared" si="206"/>
        <v>0</v>
      </c>
      <c r="BA383" s="409"/>
      <c r="BB383" s="402">
        <f t="shared" si="207"/>
        <v>0</v>
      </c>
      <c r="BC383" s="399"/>
      <c r="BD383" s="399">
        <f t="shared" si="208"/>
        <v>0</v>
      </c>
      <c r="BE383" s="408"/>
      <c r="BF383" s="399">
        <f t="shared" si="209"/>
        <v>0</v>
      </c>
      <c r="BG383" s="402"/>
      <c r="BH383" s="402">
        <f t="shared" si="210"/>
        <v>0</v>
      </c>
      <c r="BI383" s="406"/>
      <c r="BJ383" s="402">
        <f t="shared" si="211"/>
        <v>0</v>
      </c>
      <c r="BK383" s="410"/>
      <c r="BL383" s="402">
        <f t="shared" si="212"/>
        <v>0</v>
      </c>
      <c r="BM383" s="406"/>
      <c r="BN383" s="403">
        <f t="shared" si="213"/>
        <v>0</v>
      </c>
      <c r="BO383" s="411">
        <f t="shared" si="214"/>
        <v>0</v>
      </c>
      <c r="BP383" s="120" t="s">
        <v>482</v>
      </c>
      <c r="BQ383" s="412"/>
      <c r="BR383" s="396"/>
    </row>
    <row r="384" spans="1:70" s="30" customFormat="1" ht="76.5">
      <c r="A384" s="33">
        <f>SUBTOTAL(3,C$5:$C384)</f>
        <v>380</v>
      </c>
      <c r="B384" s="174" t="s">
        <v>1968</v>
      </c>
      <c r="C384" s="242" t="s">
        <v>2034</v>
      </c>
      <c r="D384" s="422"/>
      <c r="E384" s="422" t="s">
        <v>2069</v>
      </c>
      <c r="F384" s="242" t="s">
        <v>2101</v>
      </c>
      <c r="G384" s="214"/>
      <c r="H384" s="242" t="s">
        <v>2175</v>
      </c>
      <c r="I384" s="423" t="s">
        <v>2176</v>
      </c>
      <c r="J384" s="351" t="s">
        <v>2177</v>
      </c>
      <c r="K384" s="242" t="s">
        <v>2204</v>
      </c>
      <c r="L384" s="287">
        <v>41974</v>
      </c>
      <c r="M384" s="32" t="s">
        <v>1977</v>
      </c>
      <c r="N384" s="139"/>
      <c r="O384" s="122"/>
      <c r="P384" s="73"/>
      <c r="Q384" s="75"/>
      <c r="R384" s="75"/>
      <c r="S384" s="127"/>
      <c r="T384" s="45"/>
      <c r="U384" s="127"/>
      <c r="V384" s="77"/>
      <c r="W384" s="81"/>
      <c r="X384" s="73"/>
      <c r="Y384" s="81"/>
      <c r="Z384" s="75"/>
      <c r="AA384" s="82"/>
      <c r="AB384" s="45"/>
      <c r="AC384" s="82"/>
      <c r="AD384" s="77"/>
      <c r="AE384" s="126"/>
      <c r="AF384" s="73"/>
      <c r="AG384" s="126"/>
      <c r="AH384" s="78"/>
      <c r="AI384" s="76"/>
      <c r="AJ384" s="45">
        <f t="shared" si="205"/>
        <v>0</v>
      </c>
      <c r="AK384" s="234"/>
      <c r="AL384" s="76"/>
      <c r="AM384" s="72"/>
      <c r="AN384" s="102">
        <f t="shared" si="194"/>
        <v>0</v>
      </c>
      <c r="AO384" s="79"/>
      <c r="AP384" s="72">
        <f>AM384-AN384</f>
        <v>0</v>
      </c>
      <c r="AQ384" s="76"/>
      <c r="AR384" s="76">
        <f t="shared" si="215"/>
        <v>0</v>
      </c>
      <c r="AS384" s="82"/>
      <c r="AT384" s="76">
        <f t="shared" si="216"/>
        <v>0</v>
      </c>
      <c r="AU384" s="72"/>
      <c r="AV384" s="72">
        <f t="shared" si="195"/>
        <v>0</v>
      </c>
      <c r="AW384" s="95"/>
      <c r="AX384" s="72"/>
      <c r="AY384" s="76"/>
      <c r="AZ384" s="76">
        <f t="shared" si="206"/>
        <v>0</v>
      </c>
      <c r="BA384" s="125"/>
      <c r="BB384" s="76">
        <f t="shared" si="207"/>
        <v>0</v>
      </c>
      <c r="BC384" s="72"/>
      <c r="BD384" s="72">
        <f t="shared" si="208"/>
        <v>0</v>
      </c>
      <c r="BE384" s="129"/>
      <c r="BF384" s="72">
        <f t="shared" si="209"/>
        <v>0</v>
      </c>
      <c r="BG384" s="76"/>
      <c r="BH384" s="76">
        <f t="shared" si="210"/>
        <v>0</v>
      </c>
      <c r="BI384" s="94"/>
      <c r="BJ384" s="76">
        <f t="shared" si="211"/>
        <v>0</v>
      </c>
      <c r="BK384" s="123"/>
      <c r="BL384" s="45">
        <f t="shared" si="212"/>
        <v>0</v>
      </c>
      <c r="BM384" s="94"/>
      <c r="BN384" s="77">
        <f t="shared" si="213"/>
        <v>0</v>
      </c>
      <c r="BO384" s="83">
        <f t="shared" si="214"/>
        <v>0</v>
      </c>
      <c r="BP384" s="120" t="s">
        <v>1046</v>
      </c>
      <c r="BQ384" s="120"/>
      <c r="BR384" s="31"/>
    </row>
    <row r="385" spans="1:70" s="413" customFormat="1" ht="38.25">
      <c r="A385" s="394">
        <f>SUBTOTAL(3,C$5:$C385)</f>
        <v>381</v>
      </c>
      <c r="B385" s="500"/>
      <c r="C385" s="430" t="s">
        <v>2035</v>
      </c>
      <c r="D385" s="431"/>
      <c r="E385" s="431" t="s">
        <v>2070</v>
      </c>
      <c r="F385" s="432" t="s">
        <v>2102</v>
      </c>
      <c r="G385" s="419"/>
      <c r="H385" s="432" t="s">
        <v>2178</v>
      </c>
      <c r="I385" s="433" t="s">
        <v>2179</v>
      </c>
      <c r="J385" s="434"/>
      <c r="K385" s="435"/>
      <c r="L385" s="436"/>
      <c r="M385" s="396"/>
      <c r="N385" s="397"/>
      <c r="O385" s="398"/>
      <c r="P385" s="399"/>
      <c r="Q385" s="400"/>
      <c r="R385" s="400"/>
      <c r="S385" s="401"/>
      <c r="T385" s="402"/>
      <c r="U385" s="401"/>
      <c r="V385" s="403"/>
      <c r="W385" s="404"/>
      <c r="X385" s="399"/>
      <c r="Y385" s="404"/>
      <c r="Z385" s="400"/>
      <c r="AA385" s="401"/>
      <c r="AB385" s="402"/>
      <c r="AC385" s="401"/>
      <c r="AD385" s="403"/>
      <c r="AE385" s="404"/>
      <c r="AF385" s="399"/>
      <c r="AG385" s="404"/>
      <c r="AH385" s="405"/>
      <c r="AI385" s="402"/>
      <c r="AJ385" s="45">
        <f t="shared" si="205"/>
        <v>0</v>
      </c>
      <c r="AK385" s="406"/>
      <c r="AL385" s="402"/>
      <c r="AM385" s="399"/>
      <c r="AN385" s="102">
        <f t="shared" si="194"/>
        <v>0</v>
      </c>
      <c r="AO385" s="407"/>
      <c r="AP385" s="72">
        <f>AM385-AN385</f>
        <v>0</v>
      </c>
      <c r="AQ385" s="402"/>
      <c r="AR385" s="76">
        <f t="shared" si="215"/>
        <v>0</v>
      </c>
      <c r="AS385" s="401"/>
      <c r="AT385" s="76">
        <f t="shared" si="216"/>
        <v>0</v>
      </c>
      <c r="AU385" s="399"/>
      <c r="AV385" s="72">
        <f t="shared" si="195"/>
        <v>0</v>
      </c>
      <c r="AW385" s="408"/>
      <c r="AX385" s="399"/>
      <c r="AY385" s="402"/>
      <c r="AZ385" s="402">
        <f t="shared" si="206"/>
        <v>0</v>
      </c>
      <c r="BA385" s="409"/>
      <c r="BB385" s="402">
        <f t="shared" si="207"/>
        <v>0</v>
      </c>
      <c r="BC385" s="399"/>
      <c r="BD385" s="399">
        <f t="shared" si="208"/>
        <v>0</v>
      </c>
      <c r="BE385" s="408"/>
      <c r="BF385" s="399">
        <f t="shared" si="209"/>
        <v>0</v>
      </c>
      <c r="BG385" s="402"/>
      <c r="BH385" s="402">
        <f t="shared" si="210"/>
        <v>0</v>
      </c>
      <c r="BI385" s="406"/>
      <c r="BJ385" s="76">
        <f t="shared" si="211"/>
        <v>0</v>
      </c>
      <c r="BK385" s="410"/>
      <c r="BL385" s="402">
        <f t="shared" si="212"/>
        <v>0</v>
      </c>
      <c r="BM385" s="406"/>
      <c r="BN385" s="403">
        <f t="shared" si="213"/>
        <v>0</v>
      </c>
      <c r="BO385" s="411">
        <f t="shared" si="214"/>
        <v>0</v>
      </c>
      <c r="BP385" s="120" t="s">
        <v>716</v>
      </c>
      <c r="BQ385" s="412"/>
      <c r="BR385" s="396"/>
    </row>
    <row r="386" spans="1:70" s="263" customFormat="1" ht="38.25">
      <c r="A386" s="258">
        <f>SUBTOTAL(3,C$5:$C386)</f>
        <v>382</v>
      </c>
      <c r="B386" s="116" t="s">
        <v>1349</v>
      </c>
      <c r="C386" s="265" t="s">
        <v>2036</v>
      </c>
      <c r="D386" s="560"/>
      <c r="E386" s="560" t="s">
        <v>2071</v>
      </c>
      <c r="F386" s="265" t="s">
        <v>2103</v>
      </c>
      <c r="G386" s="271"/>
      <c r="H386" s="265" t="s">
        <v>2180</v>
      </c>
      <c r="I386" s="49" t="s">
        <v>2181</v>
      </c>
      <c r="J386" s="266"/>
      <c r="K386" s="562"/>
      <c r="L386" s="561" t="s">
        <v>2189</v>
      </c>
      <c r="M386" s="262"/>
      <c r="N386" s="140"/>
      <c r="O386" s="141"/>
      <c r="P386" s="102"/>
      <c r="Q386" s="104"/>
      <c r="R386" s="104"/>
      <c r="S386" s="108"/>
      <c r="T386" s="105"/>
      <c r="U386" s="108"/>
      <c r="V386" s="106"/>
      <c r="W386" s="109"/>
      <c r="X386" s="102"/>
      <c r="Y386" s="109"/>
      <c r="Z386" s="104"/>
      <c r="AA386" s="108"/>
      <c r="AB386" s="105"/>
      <c r="AC386" s="108"/>
      <c r="AD386" s="106"/>
      <c r="AE386" s="109"/>
      <c r="AF386" s="102"/>
      <c r="AG386" s="109"/>
      <c r="AH386" s="143"/>
      <c r="AI386" s="105"/>
      <c r="AJ386" s="105">
        <f t="shared" si="205"/>
        <v>0</v>
      </c>
      <c r="AK386" s="216"/>
      <c r="AL386" s="105"/>
      <c r="AM386" s="102"/>
      <c r="AN386" s="102">
        <f t="shared" si="194"/>
        <v>0</v>
      </c>
      <c r="AO386" s="107"/>
      <c r="AP386" s="102">
        <f t="shared" ref="AP386:AP416" si="217">AM386-AN386</f>
        <v>0</v>
      </c>
      <c r="AQ386" s="105"/>
      <c r="AR386" s="105">
        <f t="shared" si="215"/>
        <v>0</v>
      </c>
      <c r="AS386" s="108"/>
      <c r="AT386" s="105">
        <f t="shared" si="216"/>
        <v>0</v>
      </c>
      <c r="AU386" s="102"/>
      <c r="AV386" s="102">
        <f t="shared" ref="AV386:AV416" si="218">IF(AW386="",0,AU386)</f>
        <v>0</v>
      </c>
      <c r="AW386" s="142"/>
      <c r="AX386" s="102"/>
      <c r="AY386" s="105"/>
      <c r="AZ386" s="105">
        <f t="shared" si="206"/>
        <v>0</v>
      </c>
      <c r="BA386" s="217"/>
      <c r="BB386" s="105">
        <f t="shared" si="207"/>
        <v>0</v>
      </c>
      <c r="BC386" s="102"/>
      <c r="BD386" s="102">
        <f t="shared" si="208"/>
        <v>0</v>
      </c>
      <c r="BE386" s="142"/>
      <c r="BF386" s="102">
        <f t="shared" si="209"/>
        <v>0</v>
      </c>
      <c r="BG386" s="105"/>
      <c r="BH386" s="105">
        <f t="shared" si="210"/>
        <v>0</v>
      </c>
      <c r="BI386" s="216"/>
      <c r="BJ386" s="76">
        <f t="shared" si="211"/>
        <v>0</v>
      </c>
      <c r="BK386" s="187"/>
      <c r="BL386" s="105">
        <f t="shared" si="212"/>
        <v>0</v>
      </c>
      <c r="BM386" s="216"/>
      <c r="BN386" s="106">
        <f t="shared" si="213"/>
        <v>0</v>
      </c>
      <c r="BO386" s="238">
        <f t="shared" si="214"/>
        <v>0</v>
      </c>
      <c r="BP386" s="98" t="s">
        <v>808</v>
      </c>
      <c r="BQ386" s="98"/>
      <c r="BR386" s="262"/>
    </row>
    <row r="387" spans="1:70" s="30" customFormat="1" ht="51.75">
      <c r="A387" s="33">
        <f>SUBTOTAL(3,C$5:$C387)</f>
        <v>383</v>
      </c>
      <c r="B387" s="174"/>
      <c r="C387" s="52" t="s">
        <v>2037</v>
      </c>
      <c r="D387" s="505"/>
      <c r="E387" s="505" t="s">
        <v>2072</v>
      </c>
      <c r="F387" s="52" t="s">
        <v>2104</v>
      </c>
      <c r="G387" s="382"/>
      <c r="H387" s="52" t="s">
        <v>2182</v>
      </c>
      <c r="I387" s="44" t="s">
        <v>2183</v>
      </c>
      <c r="J387" s="289"/>
      <c r="K387" s="506" t="s">
        <v>2196</v>
      </c>
      <c r="L387" s="507" t="s">
        <v>2190</v>
      </c>
      <c r="M387" s="31" t="s">
        <v>2486</v>
      </c>
      <c r="N387" s="144"/>
      <c r="O387" s="122"/>
      <c r="P387" s="73"/>
      <c r="Q387" s="75"/>
      <c r="R387" s="75"/>
      <c r="S387" s="45"/>
      <c r="T387" s="45"/>
      <c r="U387" s="127"/>
      <c r="V387" s="77"/>
      <c r="W387" s="73"/>
      <c r="X387" s="73"/>
      <c r="Y387" s="126"/>
      <c r="Z387" s="75"/>
      <c r="AA387" s="127"/>
      <c r="AB387" s="45"/>
      <c r="AC387" s="127"/>
      <c r="AD387" s="77"/>
      <c r="AE387" s="126"/>
      <c r="AF387" s="73"/>
      <c r="AG387" s="126"/>
      <c r="AH387" s="78"/>
      <c r="AI387" s="45"/>
      <c r="AJ387" s="45"/>
      <c r="AK387" s="234"/>
      <c r="AL387" s="45"/>
      <c r="AM387" s="73"/>
      <c r="AN387" s="102">
        <f t="shared" ref="AN387:AN416" si="219">IF(AO387="",0,AM387)</f>
        <v>0</v>
      </c>
      <c r="AO387" s="407"/>
      <c r="AP387" s="72">
        <f t="shared" si="217"/>
        <v>0</v>
      </c>
      <c r="AQ387" s="45"/>
      <c r="AR387" s="76">
        <f t="shared" si="215"/>
        <v>0</v>
      </c>
      <c r="AS387" s="127"/>
      <c r="AT387" s="76">
        <f t="shared" si="216"/>
        <v>0</v>
      </c>
      <c r="AU387" s="73" t="s">
        <v>65</v>
      </c>
      <c r="AV387" s="72">
        <f t="shared" si="218"/>
        <v>0</v>
      </c>
      <c r="AW387" s="95"/>
      <c r="AX387" s="72">
        <v>0</v>
      </c>
      <c r="AY387" s="45" t="s">
        <v>65</v>
      </c>
      <c r="AZ387" s="45">
        <f t="shared" si="206"/>
        <v>0</v>
      </c>
      <c r="BA387" s="125"/>
      <c r="BB387" s="45"/>
      <c r="BC387" s="73">
        <v>700000</v>
      </c>
      <c r="BD387" s="73">
        <f t="shared" si="208"/>
        <v>700000</v>
      </c>
      <c r="BE387" s="95">
        <v>42065</v>
      </c>
      <c r="BF387" s="73">
        <f t="shared" si="209"/>
        <v>0</v>
      </c>
      <c r="BG387" s="45">
        <v>400000</v>
      </c>
      <c r="BH387" s="45">
        <f t="shared" si="210"/>
        <v>400000</v>
      </c>
      <c r="BI387" s="234">
        <v>42065</v>
      </c>
      <c r="BJ387" s="76">
        <f t="shared" si="211"/>
        <v>0</v>
      </c>
      <c r="BK387" s="123">
        <v>400000</v>
      </c>
      <c r="BL387" s="45">
        <f t="shared" si="212"/>
        <v>400000</v>
      </c>
      <c r="BM387" s="234">
        <v>42065</v>
      </c>
      <c r="BN387" s="77">
        <f t="shared" si="213"/>
        <v>0</v>
      </c>
      <c r="BO387" s="83">
        <f t="shared" si="214"/>
        <v>0</v>
      </c>
      <c r="BP387" s="120" t="s">
        <v>808</v>
      </c>
      <c r="BQ387" s="120"/>
      <c r="BR387" s="31"/>
    </row>
    <row r="388" spans="1:70" s="30" customFormat="1" ht="90">
      <c r="A388" s="33">
        <f>SUBTOTAL(3,C$5:$C388)</f>
        <v>384</v>
      </c>
      <c r="B388" s="220"/>
      <c r="C388" s="12" t="s">
        <v>2038</v>
      </c>
      <c r="D388" s="437"/>
      <c r="E388" s="437" t="s">
        <v>2073</v>
      </c>
      <c r="F388" s="12" t="s">
        <v>2105</v>
      </c>
      <c r="G388" s="214"/>
      <c r="H388" s="12" t="s">
        <v>2184</v>
      </c>
      <c r="I388" s="47" t="s">
        <v>2185</v>
      </c>
      <c r="J388" s="228" t="s">
        <v>2186</v>
      </c>
      <c r="K388" s="438" t="s">
        <v>2205</v>
      </c>
      <c r="L388" s="439">
        <v>41913</v>
      </c>
      <c r="M388" s="32"/>
      <c r="N388" s="139"/>
      <c r="O388" s="122"/>
      <c r="P388" s="73"/>
      <c r="Q388" s="75"/>
      <c r="R388" s="75"/>
      <c r="S388" s="127"/>
      <c r="T388" s="45"/>
      <c r="U388" s="127"/>
      <c r="V388" s="77"/>
      <c r="W388" s="81"/>
      <c r="X388" s="73"/>
      <c r="Y388" s="81"/>
      <c r="Z388" s="75"/>
      <c r="AA388" s="82"/>
      <c r="AB388" s="45"/>
      <c r="AC388" s="82"/>
      <c r="AD388" s="77"/>
      <c r="AE388" s="126"/>
      <c r="AF388" s="73"/>
      <c r="AG388" s="126"/>
      <c r="AH388" s="78"/>
      <c r="AI388" s="76"/>
      <c r="AJ388" s="45"/>
      <c r="AK388" s="234"/>
      <c r="AL388" s="76"/>
      <c r="AM388" s="72"/>
      <c r="AN388" s="102">
        <f t="shared" si="219"/>
        <v>0</v>
      </c>
      <c r="AO388" s="407"/>
      <c r="AP388" s="72">
        <f t="shared" si="217"/>
        <v>0</v>
      </c>
      <c r="AQ388" s="76"/>
      <c r="AR388" s="76">
        <f t="shared" si="215"/>
        <v>0</v>
      </c>
      <c r="AS388" s="82"/>
      <c r="AT388" s="76">
        <f t="shared" si="216"/>
        <v>0</v>
      </c>
      <c r="AU388" s="72"/>
      <c r="AV388" s="72">
        <f t="shared" si="218"/>
        <v>0</v>
      </c>
      <c r="AW388" s="95"/>
      <c r="AX388" s="72">
        <f t="shared" ref="AX388:AX417" si="220">+AU388-AV388</f>
        <v>0</v>
      </c>
      <c r="AY388" s="76">
        <v>300000</v>
      </c>
      <c r="AZ388" s="76">
        <f t="shared" si="206"/>
        <v>300000</v>
      </c>
      <c r="BA388" s="125">
        <v>42032</v>
      </c>
      <c r="BB388" s="76">
        <f t="shared" si="207"/>
        <v>0</v>
      </c>
      <c r="BC388" s="72">
        <v>300000</v>
      </c>
      <c r="BD388" s="72">
        <f t="shared" si="208"/>
        <v>300000</v>
      </c>
      <c r="BE388" s="129">
        <v>42032</v>
      </c>
      <c r="BF388" s="72">
        <f t="shared" si="209"/>
        <v>0</v>
      </c>
      <c r="BG388" s="76">
        <v>300000</v>
      </c>
      <c r="BH388" s="76">
        <f t="shared" si="210"/>
        <v>300000</v>
      </c>
      <c r="BI388" s="94">
        <v>42032</v>
      </c>
      <c r="BJ388" s="76">
        <f t="shared" si="211"/>
        <v>0</v>
      </c>
      <c r="BK388" s="123">
        <v>300000</v>
      </c>
      <c r="BL388" s="45">
        <f t="shared" si="212"/>
        <v>300000</v>
      </c>
      <c r="BM388" s="94">
        <v>42032</v>
      </c>
      <c r="BN388" s="77">
        <f t="shared" si="213"/>
        <v>0</v>
      </c>
      <c r="BO388" s="83">
        <f t="shared" si="214"/>
        <v>0</v>
      </c>
      <c r="BP388" s="31" t="s">
        <v>1665</v>
      </c>
      <c r="BQ388" s="120"/>
      <c r="BR388" s="31"/>
    </row>
    <row r="389" spans="1:70" s="30" customFormat="1" ht="45">
      <c r="A389" s="33">
        <f>SUBTOTAL(3,C$5:$C389)</f>
        <v>385</v>
      </c>
      <c r="B389" s="174"/>
      <c r="C389" s="52" t="s">
        <v>2236</v>
      </c>
      <c r="D389" s="212" t="s">
        <v>128</v>
      </c>
      <c r="E389" s="229" t="s">
        <v>2237</v>
      </c>
      <c r="F389" s="214" t="s">
        <v>2238</v>
      </c>
      <c r="G389" s="214"/>
      <c r="H389" s="270" t="s">
        <v>2240</v>
      </c>
      <c r="I389" s="239" t="s">
        <v>2239</v>
      </c>
      <c r="J389" s="220"/>
      <c r="K389" s="304">
        <v>700</v>
      </c>
      <c r="L389" s="439">
        <v>41821</v>
      </c>
      <c r="M389" s="32"/>
      <c r="N389" s="139"/>
      <c r="O389" s="122"/>
      <c r="P389" s="73"/>
      <c r="Q389" s="75"/>
      <c r="R389" s="75"/>
      <c r="S389" s="127"/>
      <c r="T389" s="45"/>
      <c r="U389" s="127"/>
      <c r="V389" s="77"/>
      <c r="W389" s="81"/>
      <c r="X389" s="73"/>
      <c r="Y389" s="81"/>
      <c r="Z389" s="75"/>
      <c r="AA389" s="82"/>
      <c r="AB389" s="45"/>
      <c r="AC389" s="82"/>
      <c r="AD389" s="77"/>
      <c r="AE389" s="126"/>
      <c r="AF389" s="73"/>
      <c r="AG389" s="126"/>
      <c r="AH389" s="78"/>
      <c r="AI389" s="76"/>
      <c r="AJ389" s="45"/>
      <c r="AK389" s="234"/>
      <c r="AL389" s="76"/>
      <c r="AM389" s="72">
        <v>700000</v>
      </c>
      <c r="AN389" s="102">
        <f t="shared" si="219"/>
        <v>700000</v>
      </c>
      <c r="AO389" s="407" t="s">
        <v>2241</v>
      </c>
      <c r="AP389" s="72">
        <f t="shared" si="217"/>
        <v>0</v>
      </c>
      <c r="AQ389" s="76">
        <v>700000</v>
      </c>
      <c r="AR389" s="76">
        <f t="shared" si="215"/>
        <v>700000</v>
      </c>
      <c r="AS389" s="82" t="s">
        <v>2241</v>
      </c>
      <c r="AT389" s="76">
        <f t="shared" si="216"/>
        <v>0</v>
      </c>
      <c r="AU389" s="72">
        <v>700000</v>
      </c>
      <c r="AV389" s="72">
        <f t="shared" si="218"/>
        <v>700000</v>
      </c>
      <c r="AW389" s="95" t="s">
        <v>2241</v>
      </c>
      <c r="AX389" s="72">
        <f t="shared" si="220"/>
        <v>0</v>
      </c>
      <c r="AY389" s="76">
        <v>700000</v>
      </c>
      <c r="AZ389" s="76">
        <f t="shared" si="206"/>
        <v>700000</v>
      </c>
      <c r="BA389" s="125" t="s">
        <v>2241</v>
      </c>
      <c r="BB389" s="76">
        <f t="shared" si="207"/>
        <v>0</v>
      </c>
      <c r="BC389" s="72">
        <v>700000</v>
      </c>
      <c r="BD389" s="72">
        <f t="shared" si="208"/>
        <v>700000</v>
      </c>
      <c r="BE389" s="129" t="s">
        <v>2241</v>
      </c>
      <c r="BF389" s="72">
        <f t="shared" si="209"/>
        <v>0</v>
      </c>
      <c r="BG389" s="76">
        <v>700000</v>
      </c>
      <c r="BH389" s="76">
        <f t="shared" si="210"/>
        <v>700000</v>
      </c>
      <c r="BI389" s="94" t="s">
        <v>2241</v>
      </c>
      <c r="BJ389" s="76">
        <f t="shared" si="211"/>
        <v>0</v>
      </c>
      <c r="BK389" s="45" t="s">
        <v>65</v>
      </c>
      <c r="BL389" s="45">
        <f t="shared" si="212"/>
        <v>0</v>
      </c>
      <c r="BM389" s="94"/>
      <c r="BN389" s="77">
        <v>0</v>
      </c>
      <c r="BO389" s="83">
        <f t="shared" si="214"/>
        <v>0</v>
      </c>
      <c r="BP389" s="120" t="s">
        <v>716</v>
      </c>
      <c r="BQ389" s="120"/>
      <c r="BR389" s="31"/>
    </row>
    <row r="390" spans="1:70" s="30" customFormat="1" ht="30">
      <c r="A390" s="33">
        <f>SUBTOTAL(3,C$5:$C390)</f>
        <v>386</v>
      </c>
      <c r="B390" s="112"/>
      <c r="C390" s="61" t="s">
        <v>2246</v>
      </c>
      <c r="D390" s="32"/>
      <c r="E390" s="62" t="s">
        <v>2247</v>
      </c>
      <c r="F390" s="61" t="s">
        <v>2248</v>
      </c>
      <c r="G390" s="177"/>
      <c r="H390" s="61" t="s">
        <v>2249</v>
      </c>
      <c r="I390" s="57" t="s">
        <v>2250</v>
      </c>
      <c r="J390" s="201" t="s">
        <v>2251</v>
      </c>
      <c r="K390" s="541" t="s">
        <v>2252</v>
      </c>
      <c r="L390" s="542">
        <v>41944</v>
      </c>
      <c r="M390" s="32" t="s">
        <v>1976</v>
      </c>
      <c r="N390" s="139"/>
      <c r="O390" s="122"/>
      <c r="P390" s="73"/>
      <c r="Q390" s="75"/>
      <c r="R390" s="75"/>
      <c r="S390" s="127"/>
      <c r="T390" s="45"/>
      <c r="U390" s="127"/>
      <c r="V390" s="77"/>
      <c r="W390" s="81"/>
      <c r="X390" s="73"/>
      <c r="Y390" s="81"/>
      <c r="Z390" s="75"/>
      <c r="AA390" s="82"/>
      <c r="AB390" s="45"/>
      <c r="AC390" s="82"/>
      <c r="AD390" s="77"/>
      <c r="AE390" s="126"/>
      <c r="AF390" s="73"/>
      <c r="AG390" s="126"/>
      <c r="AH390" s="78"/>
      <c r="AI390" s="76"/>
      <c r="AJ390" s="45"/>
      <c r="AK390" s="234"/>
      <c r="AL390" s="76"/>
      <c r="AM390" s="126"/>
      <c r="AN390" s="73"/>
      <c r="AO390" s="126"/>
      <c r="AP390" s="78"/>
      <c r="AQ390" s="76"/>
      <c r="AR390" s="45"/>
      <c r="AS390" s="234"/>
      <c r="AT390" s="76"/>
      <c r="AU390" s="126"/>
      <c r="AV390" s="73"/>
      <c r="AW390" s="126"/>
      <c r="AX390" s="78"/>
      <c r="AY390" s="76"/>
      <c r="AZ390" s="45"/>
      <c r="BA390" s="234"/>
      <c r="BB390" s="76"/>
      <c r="BC390" s="72">
        <v>700000</v>
      </c>
      <c r="BD390" s="72">
        <f t="shared" si="208"/>
        <v>700000</v>
      </c>
      <c r="BE390" s="129">
        <v>42107</v>
      </c>
      <c r="BF390" s="72">
        <f t="shared" si="209"/>
        <v>0</v>
      </c>
      <c r="BG390" s="76">
        <v>700000</v>
      </c>
      <c r="BH390" s="76">
        <f t="shared" si="210"/>
        <v>700000</v>
      </c>
      <c r="BI390" s="94">
        <v>42107</v>
      </c>
      <c r="BJ390" s="76">
        <f t="shared" si="211"/>
        <v>0</v>
      </c>
      <c r="BK390" s="45">
        <v>700000</v>
      </c>
      <c r="BL390" s="45">
        <f t="shared" si="212"/>
        <v>700000</v>
      </c>
      <c r="BM390" s="94">
        <v>42107</v>
      </c>
      <c r="BN390" s="77">
        <f t="shared" si="213"/>
        <v>0</v>
      </c>
      <c r="BO390" s="83">
        <f>+N390+R390+V390+Z390+AD390+AH390+AL390+AP390+AT390+AX390+BB390+BF390+BJ390+BN390</f>
        <v>0</v>
      </c>
      <c r="BP390" s="50" t="s">
        <v>530</v>
      </c>
      <c r="BQ390" s="50"/>
      <c r="BR390" s="31"/>
    </row>
    <row r="391" spans="1:70" s="30" customFormat="1" ht="89.25">
      <c r="A391" s="33">
        <f>SUBTOTAL(3,C$5:$C391)</f>
        <v>387</v>
      </c>
      <c r="B391" s="112"/>
      <c r="C391" s="12" t="s">
        <v>2638</v>
      </c>
      <c r="D391" s="1" t="s">
        <v>11</v>
      </c>
      <c r="E391" s="525">
        <v>3603054635</v>
      </c>
      <c r="F391" s="12" t="s">
        <v>2639</v>
      </c>
      <c r="G391" s="12"/>
      <c r="H391" s="12" t="s">
        <v>2640</v>
      </c>
      <c r="I391" s="12" t="s">
        <v>2641</v>
      </c>
      <c r="J391" s="12"/>
      <c r="K391" s="242" t="s">
        <v>2643</v>
      </c>
      <c r="L391" s="462"/>
      <c r="M391" s="32" t="s">
        <v>2642</v>
      </c>
      <c r="N391" s="139"/>
      <c r="O391" s="122"/>
      <c r="P391" s="73"/>
      <c r="Q391" s="75"/>
      <c r="R391" s="75"/>
      <c r="S391" s="127"/>
      <c r="T391" s="45"/>
      <c r="U391" s="127"/>
      <c r="V391" s="77"/>
      <c r="W391" s="81"/>
      <c r="X391" s="73"/>
      <c r="Y391" s="81"/>
      <c r="Z391" s="75"/>
      <c r="AA391" s="82"/>
      <c r="AB391" s="45"/>
      <c r="AC391" s="82"/>
      <c r="AD391" s="77"/>
      <c r="AE391" s="126"/>
      <c r="AF391" s="73"/>
      <c r="AG391" s="126"/>
      <c r="AH391" s="78"/>
      <c r="AI391" s="76"/>
      <c r="AJ391" s="45"/>
      <c r="AK391" s="234"/>
      <c r="AL391" s="76"/>
      <c r="AM391" s="72"/>
      <c r="AN391" s="102"/>
      <c r="AO391" s="407"/>
      <c r="AP391" s="72"/>
      <c r="AQ391" s="76"/>
      <c r="AR391" s="76"/>
      <c r="AS391" s="82"/>
      <c r="AT391" s="76"/>
      <c r="AU391" s="72"/>
      <c r="AV391" s="72"/>
      <c r="AW391" s="95"/>
      <c r="AX391" s="72"/>
      <c r="AY391" s="76"/>
      <c r="AZ391" s="76"/>
      <c r="BA391" s="125"/>
      <c r="BB391" s="76"/>
      <c r="BC391" s="72"/>
      <c r="BD391" s="72"/>
      <c r="BE391" s="129"/>
      <c r="BF391" s="72"/>
      <c r="BG391" s="76"/>
      <c r="BH391" s="76"/>
      <c r="BI391" s="94"/>
      <c r="BJ391" s="76">
        <f t="shared" si="211"/>
        <v>0</v>
      </c>
      <c r="BK391" s="123">
        <v>4000000</v>
      </c>
      <c r="BL391" s="45">
        <f t="shared" si="212"/>
        <v>4000000</v>
      </c>
      <c r="BM391" s="94">
        <v>42076</v>
      </c>
      <c r="BN391" s="77">
        <f t="shared" si="213"/>
        <v>0</v>
      </c>
      <c r="BO391" s="83">
        <f t="shared" si="214"/>
        <v>0</v>
      </c>
      <c r="BP391" s="31" t="s">
        <v>1665</v>
      </c>
      <c r="BQ391" s="120"/>
      <c r="BR391" s="31"/>
    </row>
    <row r="392" spans="1:70" s="30" customFormat="1" ht="63.75">
      <c r="A392" s="33">
        <f>SUBTOTAL(3,C$5:$C392)</f>
        <v>388</v>
      </c>
      <c r="B392" s="112"/>
      <c r="C392" s="12" t="s">
        <v>2650</v>
      </c>
      <c r="D392" s="1" t="s">
        <v>891</v>
      </c>
      <c r="E392" s="525" t="s">
        <v>2651</v>
      </c>
      <c r="F392" s="12" t="s">
        <v>2652</v>
      </c>
      <c r="G392" s="12"/>
      <c r="H392" s="12" t="s">
        <v>2653</v>
      </c>
      <c r="I392" s="12" t="s">
        <v>2654</v>
      </c>
      <c r="J392" s="12"/>
      <c r="K392" s="242" t="s">
        <v>2655</v>
      </c>
      <c r="L392" s="462"/>
      <c r="M392" s="32" t="s">
        <v>1977</v>
      </c>
      <c r="N392" s="139"/>
      <c r="O392" s="122"/>
      <c r="P392" s="73"/>
      <c r="Q392" s="75"/>
      <c r="R392" s="75"/>
      <c r="S392" s="127"/>
      <c r="T392" s="45"/>
      <c r="U392" s="127"/>
      <c r="V392" s="77"/>
      <c r="W392" s="81"/>
      <c r="X392" s="73"/>
      <c r="Y392" s="81"/>
      <c r="Z392" s="75"/>
      <c r="AA392" s="82"/>
      <c r="AB392" s="45"/>
      <c r="AC392" s="82"/>
      <c r="AD392" s="77"/>
      <c r="AE392" s="126"/>
      <c r="AF392" s="73"/>
      <c r="AG392" s="126"/>
      <c r="AH392" s="78"/>
      <c r="AI392" s="76"/>
      <c r="AJ392" s="45"/>
      <c r="AK392" s="234"/>
      <c r="AL392" s="76"/>
      <c r="AM392" s="72"/>
      <c r="AN392" s="102"/>
      <c r="AO392" s="407"/>
      <c r="AP392" s="72"/>
      <c r="AQ392" s="76"/>
      <c r="AR392" s="76"/>
      <c r="AS392" s="82"/>
      <c r="AT392" s="76"/>
      <c r="AU392" s="72"/>
      <c r="AV392" s="72"/>
      <c r="AW392" s="95"/>
      <c r="AX392" s="72"/>
      <c r="AY392" s="76"/>
      <c r="AZ392" s="76"/>
      <c r="BA392" s="125"/>
      <c r="BB392" s="76"/>
      <c r="BC392" s="72"/>
      <c r="BD392" s="72"/>
      <c r="BE392" s="129"/>
      <c r="BF392" s="72"/>
      <c r="BG392" s="76"/>
      <c r="BH392" s="76"/>
      <c r="BI392" s="94"/>
      <c r="BJ392" s="76">
        <f t="shared" si="211"/>
        <v>0</v>
      </c>
      <c r="BK392" s="123">
        <v>5000000</v>
      </c>
      <c r="BL392" s="45">
        <v>2300000</v>
      </c>
      <c r="BM392" s="94">
        <v>42094</v>
      </c>
      <c r="BN392" s="77">
        <f t="shared" si="213"/>
        <v>2700000</v>
      </c>
      <c r="BO392" s="83">
        <f>+N392+R392+V392+Z392+AD392+AH392+AL392+AP392+AT392+AX392+BB392+BF392+BJ392+BN392</f>
        <v>2700000</v>
      </c>
      <c r="BP392" s="120" t="s">
        <v>1334</v>
      </c>
      <c r="BQ392" s="120"/>
      <c r="BR392" s="31"/>
    </row>
    <row r="393" spans="1:70" s="30" customFormat="1" ht="25.5">
      <c r="A393" s="33">
        <f>SUBTOTAL(3,C$5:$C393)</f>
        <v>389</v>
      </c>
      <c r="B393" s="112"/>
      <c r="C393" s="12" t="s">
        <v>2657</v>
      </c>
      <c r="D393" s="1" t="s">
        <v>410</v>
      </c>
      <c r="E393" s="525" t="s">
        <v>2656</v>
      </c>
      <c r="F393" s="12" t="s">
        <v>2658</v>
      </c>
      <c r="G393" s="12"/>
      <c r="H393" s="12" t="s">
        <v>2659</v>
      </c>
      <c r="I393" s="12"/>
      <c r="J393" s="12"/>
      <c r="K393" s="242"/>
      <c r="L393" s="462"/>
      <c r="M393" s="32" t="s">
        <v>1977</v>
      </c>
      <c r="N393" s="139"/>
      <c r="O393" s="122"/>
      <c r="P393" s="73"/>
      <c r="Q393" s="75"/>
      <c r="R393" s="75"/>
      <c r="S393" s="127"/>
      <c r="T393" s="45"/>
      <c r="U393" s="127"/>
      <c r="V393" s="77"/>
      <c r="W393" s="81"/>
      <c r="X393" s="73"/>
      <c r="Y393" s="81"/>
      <c r="Z393" s="75"/>
      <c r="AA393" s="82"/>
      <c r="AB393" s="45"/>
      <c r="AC393" s="82"/>
      <c r="AD393" s="77"/>
      <c r="AE393" s="126"/>
      <c r="AF393" s="73"/>
      <c r="AG393" s="126"/>
      <c r="AH393" s="78"/>
      <c r="AI393" s="76"/>
      <c r="AJ393" s="45"/>
      <c r="AK393" s="234"/>
      <c r="AL393" s="76"/>
      <c r="AM393" s="72"/>
      <c r="AN393" s="102"/>
      <c r="AO393" s="407"/>
      <c r="AP393" s="72"/>
      <c r="AQ393" s="76"/>
      <c r="AR393" s="76"/>
      <c r="AS393" s="82"/>
      <c r="AT393" s="76"/>
      <c r="AU393" s="72"/>
      <c r="AV393" s="72"/>
      <c r="AW393" s="95"/>
      <c r="AX393" s="72"/>
      <c r="AY393" s="76"/>
      <c r="AZ393" s="76"/>
      <c r="BA393" s="125"/>
      <c r="BB393" s="76"/>
      <c r="BC393" s="72"/>
      <c r="BD393" s="72"/>
      <c r="BE393" s="129"/>
      <c r="BF393" s="72"/>
      <c r="BG393" s="76"/>
      <c r="BH393" s="76"/>
      <c r="BI393" s="94"/>
      <c r="BJ393" s="76">
        <f t="shared" si="211"/>
        <v>0</v>
      </c>
      <c r="BK393" s="123"/>
      <c r="BL393" s="45"/>
      <c r="BM393" s="94"/>
      <c r="BN393" s="77">
        <f t="shared" si="213"/>
        <v>0</v>
      </c>
      <c r="BO393" s="83"/>
      <c r="BP393" s="120" t="s">
        <v>2685</v>
      </c>
      <c r="BQ393" s="120"/>
      <c r="BR393" s="31"/>
    </row>
    <row r="394" spans="1:70" s="30" customFormat="1" ht="89.25">
      <c r="A394" s="33">
        <f>SUBTOTAL(3,C$5:$C394)</f>
        <v>390</v>
      </c>
      <c r="B394" s="112"/>
      <c r="C394" s="12" t="s">
        <v>2287</v>
      </c>
      <c r="D394" s="35" t="s">
        <v>2697</v>
      </c>
      <c r="E394" s="414" t="s">
        <v>2328</v>
      </c>
      <c r="F394" s="242" t="s">
        <v>2367</v>
      </c>
      <c r="G394" s="248"/>
      <c r="H394" s="242" t="s">
        <v>2449</v>
      </c>
      <c r="I394" s="242" t="s">
        <v>2450</v>
      </c>
      <c r="J394" s="376" t="s">
        <v>2451</v>
      </c>
      <c r="K394" s="242" t="s">
        <v>2480</v>
      </c>
      <c r="L394" s="287">
        <v>42005</v>
      </c>
      <c r="M394" s="32"/>
      <c r="N394" s="139"/>
      <c r="O394" s="122"/>
      <c r="P394" s="73"/>
      <c r="Q394" s="75"/>
      <c r="R394" s="75"/>
      <c r="S394" s="127"/>
      <c r="T394" s="45"/>
      <c r="U394" s="127"/>
      <c r="V394" s="77"/>
      <c r="W394" s="81"/>
      <c r="X394" s="73"/>
      <c r="Y394" s="81"/>
      <c r="Z394" s="75"/>
      <c r="AA394" s="82"/>
      <c r="AB394" s="45"/>
      <c r="AC394" s="82"/>
      <c r="AD394" s="77"/>
      <c r="AE394" s="126"/>
      <c r="AF394" s="73"/>
      <c r="AG394" s="126"/>
      <c r="AH394" s="78"/>
      <c r="AI394" s="76"/>
      <c r="AJ394" s="45"/>
      <c r="AK394" s="234"/>
      <c r="AL394" s="76"/>
      <c r="AM394" s="72"/>
      <c r="AN394" s="102"/>
      <c r="AO394" s="407"/>
      <c r="AP394" s="72"/>
      <c r="AQ394" s="76"/>
      <c r="AR394" s="76"/>
      <c r="AS394" s="82"/>
      <c r="AT394" s="76"/>
      <c r="AU394" s="72"/>
      <c r="AV394" s="72"/>
      <c r="AW394" s="95"/>
      <c r="AX394" s="72"/>
      <c r="AY394" s="76"/>
      <c r="AZ394" s="76"/>
      <c r="BA394" s="125"/>
      <c r="BB394" s="76"/>
      <c r="BC394" s="72"/>
      <c r="BD394" s="72"/>
      <c r="BE394" s="129"/>
      <c r="BF394" s="72"/>
      <c r="BG394" s="76"/>
      <c r="BH394" s="76"/>
      <c r="BI394" s="94"/>
      <c r="BJ394" s="76">
        <f t="shared" si="211"/>
        <v>0</v>
      </c>
      <c r="BK394" s="123">
        <v>300000</v>
      </c>
      <c r="BL394" s="45">
        <f t="shared" ref="BL394:BL395" si="221">+IF(BM394="",0,BK394)</f>
        <v>300000</v>
      </c>
      <c r="BM394" s="94">
        <v>42130</v>
      </c>
      <c r="BN394" s="77">
        <f t="shared" si="213"/>
        <v>0</v>
      </c>
      <c r="BO394" s="83">
        <f>+N394+R394+V394+Z394+AD394+AH394+AL394+AP394+AT394+AX394+BB394+BF394+BJ394+BN394</f>
        <v>0</v>
      </c>
      <c r="BP394" s="120" t="s">
        <v>2482</v>
      </c>
      <c r="BQ394" s="120"/>
      <c r="BR394" s="31"/>
    </row>
    <row r="395" spans="1:70" s="30" customFormat="1" ht="26.25">
      <c r="A395" s="33">
        <f>SUBTOTAL(3,C$5:$C395)</f>
        <v>391</v>
      </c>
      <c r="B395" s="112"/>
      <c r="C395" s="12" t="s">
        <v>2503</v>
      </c>
      <c r="D395" s="37" t="s">
        <v>1412</v>
      </c>
      <c r="E395" s="437" t="s">
        <v>2529</v>
      </c>
      <c r="F395" s="12" t="s">
        <v>2616</v>
      </c>
      <c r="G395" s="214"/>
      <c r="H395" s="12" t="s">
        <v>2567</v>
      </c>
      <c r="I395" s="47" t="s">
        <v>2568</v>
      </c>
      <c r="J395" s="221" t="s">
        <v>2569</v>
      </c>
      <c r="K395" s="438" t="s">
        <v>2598</v>
      </c>
      <c r="L395" s="439" t="s">
        <v>2603</v>
      </c>
      <c r="M395" s="32"/>
      <c r="N395" s="139"/>
      <c r="O395" s="122"/>
      <c r="P395" s="73"/>
      <c r="Q395" s="75"/>
      <c r="R395" s="75"/>
      <c r="S395" s="127"/>
      <c r="T395" s="45"/>
      <c r="U395" s="127"/>
      <c r="V395" s="77"/>
      <c r="W395" s="81"/>
      <c r="X395" s="73"/>
      <c r="Y395" s="81"/>
      <c r="Z395" s="75"/>
      <c r="AA395" s="82"/>
      <c r="AB395" s="45"/>
      <c r="AC395" s="82"/>
      <c r="AD395" s="77"/>
      <c r="AE395" s="126"/>
      <c r="AF395" s="73"/>
      <c r="AG395" s="126"/>
      <c r="AH395" s="78"/>
      <c r="AI395" s="76"/>
      <c r="AJ395" s="45"/>
      <c r="AK395" s="234"/>
      <c r="AL395" s="76"/>
      <c r="AM395" s="72"/>
      <c r="AN395" s="102"/>
      <c r="AO395" s="407"/>
      <c r="AP395" s="72"/>
      <c r="AQ395" s="76"/>
      <c r="AR395" s="76"/>
      <c r="AS395" s="82"/>
      <c r="AT395" s="76"/>
      <c r="AU395" s="72"/>
      <c r="AV395" s="72"/>
      <c r="AW395" s="95"/>
      <c r="AX395" s="72"/>
      <c r="AY395" s="76"/>
      <c r="AZ395" s="76"/>
      <c r="BA395" s="125"/>
      <c r="BB395" s="76"/>
      <c r="BC395" s="72"/>
      <c r="BD395" s="72"/>
      <c r="BE395" s="129"/>
      <c r="BF395" s="72"/>
      <c r="BG395" s="76"/>
      <c r="BH395" s="76"/>
      <c r="BI395" s="94"/>
      <c r="BJ395" s="76">
        <f t="shared" si="211"/>
        <v>0</v>
      </c>
      <c r="BK395" s="123">
        <v>700000</v>
      </c>
      <c r="BL395" s="45">
        <f t="shared" si="221"/>
        <v>700000</v>
      </c>
      <c r="BM395" s="94">
        <v>42093</v>
      </c>
      <c r="BN395" s="77">
        <f t="shared" si="213"/>
        <v>0</v>
      </c>
      <c r="BO395" s="83">
        <f>+N395+R395+V395+Z395+AD395+AH395+AL395+AP395+AT395+AX395+BB395+BF395+BJ395+BN395</f>
        <v>0</v>
      </c>
      <c r="BP395" s="120" t="s">
        <v>2482</v>
      </c>
      <c r="BQ395" s="120"/>
      <c r="BR395" s="31"/>
    </row>
    <row r="396" spans="1:70" s="30" customFormat="1" ht="45">
      <c r="A396" s="33">
        <f>SUBTOTAL(3,C$5:$C396)</f>
        <v>392</v>
      </c>
      <c r="B396" s="112"/>
      <c r="C396" s="12" t="s">
        <v>2710</v>
      </c>
      <c r="D396" s="37" t="s">
        <v>2711</v>
      </c>
      <c r="E396" s="437" t="s">
        <v>2706</v>
      </c>
      <c r="F396" s="214" t="s">
        <v>2707</v>
      </c>
      <c r="G396" s="214"/>
      <c r="H396" s="12" t="s">
        <v>2708</v>
      </c>
      <c r="I396" s="47"/>
      <c r="J396" s="221"/>
      <c r="K396" s="242" t="s">
        <v>2709</v>
      </c>
      <c r="L396" s="439"/>
      <c r="M396" s="32"/>
      <c r="N396" s="139"/>
      <c r="O396" s="122"/>
      <c r="P396" s="73"/>
      <c r="Q396" s="75"/>
      <c r="R396" s="75"/>
      <c r="S396" s="127"/>
      <c r="T396" s="45"/>
      <c r="U396" s="127"/>
      <c r="V396" s="77"/>
      <c r="W396" s="81"/>
      <c r="X396" s="73"/>
      <c r="Y396" s="81"/>
      <c r="Z396" s="75"/>
      <c r="AA396" s="82"/>
      <c r="AB396" s="45"/>
      <c r="AC396" s="82"/>
      <c r="AD396" s="77"/>
      <c r="AE396" s="126"/>
      <c r="AF396" s="73"/>
      <c r="AG396" s="126"/>
      <c r="AH396" s="78"/>
      <c r="AI396" s="76"/>
      <c r="AJ396" s="45"/>
      <c r="AK396" s="234"/>
      <c r="AL396" s="76"/>
      <c r="AM396" s="72"/>
      <c r="AN396" s="102"/>
      <c r="AO396" s="407"/>
      <c r="AP396" s="72"/>
      <c r="AQ396" s="76"/>
      <c r="AR396" s="76"/>
      <c r="AS396" s="82"/>
      <c r="AT396" s="76"/>
      <c r="AU396" s="72"/>
      <c r="AV396" s="72"/>
      <c r="AW396" s="95"/>
      <c r="AX396" s="72"/>
      <c r="AY396" s="76"/>
      <c r="AZ396" s="76"/>
      <c r="BA396" s="125"/>
      <c r="BB396" s="76"/>
      <c r="BC396" s="72"/>
      <c r="BD396" s="72"/>
      <c r="BE396" s="129"/>
      <c r="BF396" s="72"/>
      <c r="BG396" s="76"/>
      <c r="BH396" s="76"/>
      <c r="BI396" s="94"/>
      <c r="BJ396" s="76">
        <f t="shared" si="211"/>
        <v>0</v>
      </c>
      <c r="BK396" s="123"/>
      <c r="BL396" s="45"/>
      <c r="BM396" s="94"/>
      <c r="BN396" s="77">
        <f t="shared" si="213"/>
        <v>0</v>
      </c>
      <c r="BO396" s="83"/>
      <c r="BP396" s="120" t="s">
        <v>2712</v>
      </c>
      <c r="BQ396" s="120"/>
      <c r="BR396" s="31"/>
    </row>
    <row r="397" spans="1:70" s="30" customFormat="1" ht="51.75">
      <c r="A397" s="33">
        <f>SUBTOTAL(3,C$5:$C397)</f>
        <v>393</v>
      </c>
      <c r="B397" s="112"/>
      <c r="C397" s="12" t="s">
        <v>2719</v>
      </c>
      <c r="D397" s="37" t="s">
        <v>2735</v>
      </c>
      <c r="E397" s="437" t="s">
        <v>1310</v>
      </c>
      <c r="F397" s="12" t="s">
        <v>2756</v>
      </c>
      <c r="G397" s="214"/>
      <c r="H397" s="12" t="s">
        <v>1311</v>
      </c>
      <c r="I397" s="47" t="s">
        <v>2792</v>
      </c>
      <c r="J397" s="221"/>
      <c r="K397" s="438" t="s">
        <v>2718</v>
      </c>
      <c r="L397" s="439"/>
      <c r="M397" s="32"/>
      <c r="N397" s="139"/>
      <c r="O397" s="122"/>
      <c r="P397" s="73"/>
      <c r="Q397" s="75"/>
      <c r="R397" s="75"/>
      <c r="S397" s="127"/>
      <c r="T397" s="45"/>
      <c r="U397" s="127"/>
      <c r="V397" s="77"/>
      <c r="W397" s="81"/>
      <c r="X397" s="73"/>
      <c r="Y397" s="81"/>
      <c r="Z397" s="75"/>
      <c r="AA397" s="82"/>
      <c r="AB397" s="45"/>
      <c r="AC397" s="82"/>
      <c r="AD397" s="77"/>
      <c r="AE397" s="126"/>
      <c r="AF397" s="73"/>
      <c r="AG397" s="126"/>
      <c r="AH397" s="78"/>
      <c r="AI397" s="76"/>
      <c r="AJ397" s="45"/>
      <c r="AK397" s="234"/>
      <c r="AL397" s="76"/>
      <c r="AM397" s="72"/>
      <c r="AN397" s="102"/>
      <c r="AO397" s="407"/>
      <c r="AP397" s="72"/>
      <c r="AQ397" s="76"/>
      <c r="AR397" s="76"/>
      <c r="AS397" s="82"/>
      <c r="AT397" s="76"/>
      <c r="AU397" s="72"/>
      <c r="AV397" s="72"/>
      <c r="AW397" s="95"/>
      <c r="AX397" s="72"/>
      <c r="AY397" s="76"/>
      <c r="AZ397" s="76"/>
      <c r="BA397" s="125"/>
      <c r="BB397" s="76"/>
      <c r="BC397" s="72">
        <v>300000</v>
      </c>
      <c r="BD397" s="72">
        <v>300000</v>
      </c>
      <c r="BE397" s="129">
        <v>42044</v>
      </c>
      <c r="BF397" s="72"/>
      <c r="BG397" s="76">
        <v>600000</v>
      </c>
      <c r="BH397" s="76">
        <v>600000</v>
      </c>
      <c r="BI397" s="94">
        <v>42044</v>
      </c>
      <c r="BJ397" s="76">
        <f t="shared" si="211"/>
        <v>0</v>
      </c>
      <c r="BK397" s="123">
        <v>500000</v>
      </c>
      <c r="BL397" s="45">
        <v>500000</v>
      </c>
      <c r="BM397" s="94">
        <v>42044</v>
      </c>
      <c r="BN397" s="77">
        <f t="shared" si="213"/>
        <v>0</v>
      </c>
      <c r="BO397" s="83"/>
      <c r="BP397" s="120" t="s">
        <v>2807</v>
      </c>
      <c r="BQ397" s="120"/>
      <c r="BR397" s="31"/>
    </row>
    <row r="398" spans="1:70" s="30" customFormat="1" ht="51.75">
      <c r="A398" s="33">
        <f>SUBTOTAL(3,C$5:$C398)</f>
        <v>394</v>
      </c>
      <c r="B398" s="112"/>
      <c r="C398" s="12" t="s">
        <v>2720</v>
      </c>
      <c r="D398" s="37" t="s">
        <v>2735</v>
      </c>
      <c r="E398" s="437" t="s">
        <v>2736</v>
      </c>
      <c r="F398" s="12" t="s">
        <v>2757</v>
      </c>
      <c r="G398" s="214"/>
      <c r="H398" s="12" t="s">
        <v>2772</v>
      </c>
      <c r="I398" s="47" t="s">
        <v>2793</v>
      </c>
      <c r="J398" s="221"/>
      <c r="K398" s="438" t="s">
        <v>2773</v>
      </c>
      <c r="L398" s="439"/>
      <c r="M398" s="32"/>
      <c r="N398" s="139"/>
      <c r="O398" s="122"/>
      <c r="P398" s="73"/>
      <c r="Q398" s="75"/>
      <c r="R398" s="75"/>
      <c r="S398" s="127"/>
      <c r="T398" s="45"/>
      <c r="U398" s="127"/>
      <c r="V398" s="77"/>
      <c r="W398" s="81"/>
      <c r="X398" s="73"/>
      <c r="Y398" s="81"/>
      <c r="Z398" s="75"/>
      <c r="AA398" s="82"/>
      <c r="AB398" s="45"/>
      <c r="AC398" s="82"/>
      <c r="AD398" s="77"/>
      <c r="AE398" s="126"/>
      <c r="AF398" s="73"/>
      <c r="AG398" s="126"/>
      <c r="AH398" s="78"/>
      <c r="AI398" s="76"/>
      <c r="AJ398" s="45"/>
      <c r="AK398" s="234"/>
      <c r="AL398" s="76"/>
      <c r="AM398" s="72"/>
      <c r="AN398" s="102"/>
      <c r="AO398" s="407"/>
      <c r="AP398" s="72"/>
      <c r="AQ398" s="76"/>
      <c r="AR398" s="76"/>
      <c r="AS398" s="82"/>
      <c r="AT398" s="76"/>
      <c r="AU398" s="72"/>
      <c r="AV398" s="72"/>
      <c r="AW398" s="95"/>
      <c r="AX398" s="72"/>
      <c r="AY398" s="76"/>
      <c r="AZ398" s="76"/>
      <c r="BA398" s="125"/>
      <c r="BB398" s="76"/>
      <c r="BC398" s="72">
        <v>600000</v>
      </c>
      <c r="BD398" s="72">
        <v>600000</v>
      </c>
      <c r="BE398" s="129">
        <v>42108</v>
      </c>
      <c r="BF398" s="72"/>
      <c r="BG398" s="76">
        <v>300000</v>
      </c>
      <c r="BH398" s="76">
        <v>300000</v>
      </c>
      <c r="BI398" s="94">
        <v>42108</v>
      </c>
      <c r="BJ398" s="76">
        <f t="shared" si="211"/>
        <v>0</v>
      </c>
      <c r="BK398" s="123">
        <v>500000</v>
      </c>
      <c r="BL398" s="45">
        <v>500000</v>
      </c>
      <c r="BM398" s="94">
        <v>42108</v>
      </c>
      <c r="BN398" s="77">
        <f t="shared" si="213"/>
        <v>0</v>
      </c>
      <c r="BO398" s="83"/>
      <c r="BP398" s="120" t="s">
        <v>2807</v>
      </c>
      <c r="BQ398" s="120"/>
      <c r="BR398" s="31"/>
    </row>
    <row r="399" spans="1:70" s="30" customFormat="1" ht="51.75">
      <c r="A399" s="33">
        <f>SUBTOTAL(3,C$5:$C399)</f>
        <v>395</v>
      </c>
      <c r="B399" s="112"/>
      <c r="C399" s="12" t="s">
        <v>2721</v>
      </c>
      <c r="D399" s="37" t="s">
        <v>2752</v>
      </c>
      <c r="E399" s="437" t="s">
        <v>2737</v>
      </c>
      <c r="F399" s="12" t="s">
        <v>2758</v>
      </c>
      <c r="G399" s="214"/>
      <c r="H399" s="12" t="s">
        <v>2774</v>
      </c>
      <c r="I399" s="47" t="s">
        <v>2794</v>
      </c>
      <c r="J399" s="221"/>
      <c r="K399" s="438" t="s">
        <v>2718</v>
      </c>
      <c r="L399" s="439"/>
      <c r="M399" s="32"/>
      <c r="N399" s="139"/>
      <c r="O399" s="122"/>
      <c r="P399" s="73"/>
      <c r="Q399" s="75"/>
      <c r="R399" s="75"/>
      <c r="S399" s="127"/>
      <c r="T399" s="45"/>
      <c r="U399" s="127"/>
      <c r="V399" s="77"/>
      <c r="W399" s="81"/>
      <c r="X399" s="73"/>
      <c r="Y399" s="81"/>
      <c r="Z399" s="75"/>
      <c r="AA399" s="82"/>
      <c r="AB399" s="45"/>
      <c r="AC399" s="82"/>
      <c r="AD399" s="77"/>
      <c r="AE399" s="126"/>
      <c r="AF399" s="73"/>
      <c r="AG399" s="126"/>
      <c r="AH399" s="78"/>
      <c r="AI399" s="76"/>
      <c r="AJ399" s="45"/>
      <c r="AK399" s="234"/>
      <c r="AL399" s="76"/>
      <c r="AM399" s="72"/>
      <c r="AN399" s="102"/>
      <c r="AO399" s="407"/>
      <c r="AP399" s="72"/>
      <c r="AQ399" s="76"/>
      <c r="AR399" s="76"/>
      <c r="AS399" s="82"/>
      <c r="AT399" s="76"/>
      <c r="AU399" s="72"/>
      <c r="AV399" s="72"/>
      <c r="AW399" s="95"/>
      <c r="AX399" s="72"/>
      <c r="AY399" s="76"/>
      <c r="AZ399" s="76"/>
      <c r="BA399" s="125"/>
      <c r="BB399" s="76"/>
      <c r="BC399" s="72"/>
      <c r="BD399" s="72"/>
      <c r="BE399" s="129"/>
      <c r="BF399" s="72"/>
      <c r="BG399" s="76">
        <v>300000</v>
      </c>
      <c r="BH399" s="76">
        <v>300000</v>
      </c>
      <c r="BI399" s="94">
        <v>42045</v>
      </c>
      <c r="BJ399" s="76">
        <f t="shared" si="211"/>
        <v>0</v>
      </c>
      <c r="BK399" s="123">
        <v>500000</v>
      </c>
      <c r="BL399" s="45">
        <v>500000</v>
      </c>
      <c r="BM399" s="94">
        <v>42045</v>
      </c>
      <c r="BN399" s="77">
        <f t="shared" si="213"/>
        <v>0</v>
      </c>
      <c r="BO399" s="83"/>
      <c r="BP399" s="120" t="s">
        <v>2807</v>
      </c>
      <c r="BQ399" s="120"/>
      <c r="BR399" s="31"/>
    </row>
    <row r="400" spans="1:70" s="30" customFormat="1" ht="51.75">
      <c r="A400" s="33">
        <f>SUBTOTAL(3,C$5:$C400)</f>
        <v>396</v>
      </c>
      <c r="B400" s="112"/>
      <c r="C400" s="12" t="s">
        <v>2722</v>
      </c>
      <c r="D400" s="37" t="s">
        <v>2753</v>
      </c>
      <c r="E400" s="437" t="s">
        <v>2738</v>
      </c>
      <c r="F400" s="12" t="s">
        <v>2759</v>
      </c>
      <c r="G400" s="214"/>
      <c r="H400" s="12" t="s">
        <v>2775</v>
      </c>
      <c r="I400" s="47" t="s">
        <v>2795</v>
      </c>
      <c r="J400" s="221"/>
      <c r="K400" s="438" t="s">
        <v>2718</v>
      </c>
      <c r="L400" s="439"/>
      <c r="M400" s="32"/>
      <c r="N400" s="139"/>
      <c r="O400" s="122"/>
      <c r="P400" s="73"/>
      <c r="Q400" s="75"/>
      <c r="R400" s="75"/>
      <c r="S400" s="127"/>
      <c r="T400" s="45"/>
      <c r="U400" s="127"/>
      <c r="V400" s="77"/>
      <c r="W400" s="81"/>
      <c r="X400" s="73"/>
      <c r="Y400" s="81"/>
      <c r="Z400" s="75"/>
      <c r="AA400" s="82"/>
      <c r="AB400" s="45"/>
      <c r="AC400" s="82"/>
      <c r="AD400" s="77"/>
      <c r="AE400" s="126"/>
      <c r="AF400" s="73"/>
      <c r="AG400" s="126"/>
      <c r="AH400" s="78"/>
      <c r="AI400" s="76"/>
      <c r="AJ400" s="45"/>
      <c r="AK400" s="234"/>
      <c r="AL400" s="76"/>
      <c r="AM400" s="72"/>
      <c r="AN400" s="102"/>
      <c r="AO400" s="407"/>
      <c r="AP400" s="72"/>
      <c r="AQ400" s="76"/>
      <c r="AR400" s="76"/>
      <c r="AS400" s="82"/>
      <c r="AT400" s="76"/>
      <c r="AU400" s="72"/>
      <c r="AV400" s="72"/>
      <c r="AW400" s="95"/>
      <c r="AX400" s="72"/>
      <c r="AY400" s="76"/>
      <c r="AZ400" s="76"/>
      <c r="BA400" s="125"/>
      <c r="BB400" s="76"/>
      <c r="BC400" s="72"/>
      <c r="BD400" s="72"/>
      <c r="BE400" s="129"/>
      <c r="BF400" s="72"/>
      <c r="BG400" s="76"/>
      <c r="BH400" s="76"/>
      <c r="BI400" s="94"/>
      <c r="BJ400" s="76">
        <f t="shared" si="211"/>
        <v>0</v>
      </c>
      <c r="BK400" s="123"/>
      <c r="BL400" s="45"/>
      <c r="BM400" s="94"/>
      <c r="BN400" s="77">
        <f t="shared" si="213"/>
        <v>0</v>
      </c>
      <c r="BO400" s="83"/>
      <c r="BP400" s="120" t="s">
        <v>2807</v>
      </c>
      <c r="BQ400" s="120"/>
      <c r="BR400" s="31"/>
    </row>
    <row r="401" spans="1:70" s="30" customFormat="1" ht="39">
      <c r="A401" s="33">
        <f>SUBTOTAL(3,C$5:$C401)</f>
        <v>397</v>
      </c>
      <c r="B401" s="112"/>
      <c r="C401" s="12" t="s">
        <v>2723</v>
      </c>
      <c r="D401" s="37" t="s">
        <v>2752</v>
      </c>
      <c r="E401" s="437" t="s">
        <v>2739</v>
      </c>
      <c r="F401" s="12" t="s">
        <v>2760</v>
      </c>
      <c r="G401" s="214"/>
      <c r="H401" s="12" t="s">
        <v>2776</v>
      </c>
      <c r="I401" s="47" t="s">
        <v>2796</v>
      </c>
      <c r="J401" s="221"/>
      <c r="K401" s="438" t="s">
        <v>2777</v>
      </c>
      <c r="L401" s="439"/>
      <c r="M401" s="32"/>
      <c r="N401" s="139"/>
      <c r="O401" s="122"/>
      <c r="P401" s="73"/>
      <c r="Q401" s="75"/>
      <c r="R401" s="75"/>
      <c r="S401" s="127"/>
      <c r="T401" s="45"/>
      <c r="U401" s="127"/>
      <c r="V401" s="77"/>
      <c r="W401" s="81"/>
      <c r="X401" s="73"/>
      <c r="Y401" s="81"/>
      <c r="Z401" s="75"/>
      <c r="AA401" s="82"/>
      <c r="AB401" s="45"/>
      <c r="AC401" s="82"/>
      <c r="AD401" s="77"/>
      <c r="AE401" s="126"/>
      <c r="AF401" s="73"/>
      <c r="AG401" s="126"/>
      <c r="AH401" s="78"/>
      <c r="AI401" s="76"/>
      <c r="AJ401" s="45"/>
      <c r="AK401" s="234"/>
      <c r="AL401" s="76"/>
      <c r="AM401" s="72"/>
      <c r="AN401" s="102"/>
      <c r="AO401" s="407"/>
      <c r="AP401" s="72"/>
      <c r="AQ401" s="76"/>
      <c r="AR401" s="76"/>
      <c r="AS401" s="82"/>
      <c r="AT401" s="76"/>
      <c r="AU401" s="72"/>
      <c r="AV401" s="72"/>
      <c r="AW401" s="95"/>
      <c r="AX401" s="72"/>
      <c r="AY401" s="76"/>
      <c r="AZ401" s="76"/>
      <c r="BA401" s="125"/>
      <c r="BB401" s="76"/>
      <c r="BC401" s="72">
        <v>300000</v>
      </c>
      <c r="BD401" s="72">
        <v>300000</v>
      </c>
      <c r="BE401" s="129">
        <v>42045</v>
      </c>
      <c r="BF401" s="72"/>
      <c r="BG401" s="76">
        <v>300000</v>
      </c>
      <c r="BH401" s="76">
        <v>300000</v>
      </c>
      <c r="BI401" s="94">
        <v>42045</v>
      </c>
      <c r="BJ401" s="76">
        <f t="shared" si="211"/>
        <v>0</v>
      </c>
      <c r="BK401" s="123">
        <v>500000</v>
      </c>
      <c r="BL401" s="45">
        <v>500000</v>
      </c>
      <c r="BM401" s="94">
        <v>42045</v>
      </c>
      <c r="BN401" s="77">
        <f t="shared" si="213"/>
        <v>0</v>
      </c>
      <c r="BO401" s="83"/>
      <c r="BP401" s="120" t="s">
        <v>2807</v>
      </c>
      <c r="BQ401" s="120"/>
      <c r="BR401" s="31"/>
    </row>
    <row r="402" spans="1:70" s="263" customFormat="1" ht="51.75">
      <c r="A402" s="258">
        <f>SUBTOTAL(3,C$5:$C402)</f>
        <v>398</v>
      </c>
      <c r="B402" s="110" t="s">
        <v>1349</v>
      </c>
      <c r="C402" s="265" t="s">
        <v>2724</v>
      </c>
      <c r="D402" s="59" t="s">
        <v>2754</v>
      </c>
      <c r="E402" s="560" t="s">
        <v>2740</v>
      </c>
      <c r="F402" s="265" t="s">
        <v>2761</v>
      </c>
      <c r="G402" s="271"/>
      <c r="H402" s="265" t="s">
        <v>2778</v>
      </c>
      <c r="I402" s="265" t="s">
        <v>2797</v>
      </c>
      <c r="J402" s="266"/>
      <c r="K402" s="565" t="s">
        <v>2718</v>
      </c>
      <c r="L402" s="566"/>
      <c r="M402" s="262"/>
      <c r="N402" s="140"/>
      <c r="O402" s="141"/>
      <c r="P402" s="102"/>
      <c r="Q402" s="104"/>
      <c r="R402" s="104"/>
      <c r="S402" s="108"/>
      <c r="T402" s="105"/>
      <c r="U402" s="108"/>
      <c r="V402" s="106"/>
      <c r="W402" s="109"/>
      <c r="X402" s="102"/>
      <c r="Y402" s="109"/>
      <c r="Z402" s="104"/>
      <c r="AA402" s="108"/>
      <c r="AB402" s="105"/>
      <c r="AC402" s="108"/>
      <c r="AD402" s="106"/>
      <c r="AE402" s="109"/>
      <c r="AF402" s="102"/>
      <c r="AG402" s="109"/>
      <c r="AH402" s="143"/>
      <c r="AI402" s="105"/>
      <c r="AJ402" s="105"/>
      <c r="AK402" s="216"/>
      <c r="AL402" s="105"/>
      <c r="AM402" s="102"/>
      <c r="AN402" s="102"/>
      <c r="AO402" s="107"/>
      <c r="AP402" s="102"/>
      <c r="AQ402" s="105"/>
      <c r="AR402" s="105"/>
      <c r="AS402" s="108"/>
      <c r="AT402" s="105"/>
      <c r="AU402" s="102"/>
      <c r="AV402" s="102"/>
      <c r="AW402" s="142"/>
      <c r="AX402" s="102"/>
      <c r="AY402" s="105"/>
      <c r="AZ402" s="105"/>
      <c r="BA402" s="217"/>
      <c r="BB402" s="105"/>
      <c r="BC402" s="102"/>
      <c r="BD402" s="102"/>
      <c r="BE402" s="142"/>
      <c r="BF402" s="102"/>
      <c r="BG402" s="105"/>
      <c r="BH402" s="76">
        <v>0</v>
      </c>
      <c r="BI402" s="216"/>
      <c r="BJ402" s="76">
        <f t="shared" si="211"/>
        <v>0</v>
      </c>
      <c r="BK402" s="187"/>
      <c r="BL402" s="105"/>
      <c r="BM402" s="216"/>
      <c r="BN402" s="77">
        <f t="shared" si="213"/>
        <v>0</v>
      </c>
      <c r="BO402" s="238"/>
      <c r="BP402" s="98" t="s">
        <v>2807</v>
      </c>
      <c r="BQ402" s="98"/>
      <c r="BR402" s="262"/>
    </row>
    <row r="403" spans="1:70" s="30" customFormat="1" ht="51.75">
      <c r="A403" s="33">
        <f>SUBTOTAL(3,C$5:$C403)</f>
        <v>399</v>
      </c>
      <c r="B403" s="112"/>
      <c r="C403" s="12" t="s">
        <v>2725</v>
      </c>
      <c r="D403" s="37" t="s">
        <v>2755</v>
      </c>
      <c r="E403" s="437" t="s">
        <v>2741</v>
      </c>
      <c r="F403" s="12" t="s">
        <v>2762</v>
      </c>
      <c r="G403" s="214"/>
      <c r="H403" s="12" t="s">
        <v>2779</v>
      </c>
      <c r="I403" s="47" t="s">
        <v>2798</v>
      </c>
      <c r="J403" s="221"/>
      <c r="K403" s="438" t="s">
        <v>2718</v>
      </c>
      <c r="L403" s="439"/>
      <c r="M403" s="32"/>
      <c r="N403" s="139"/>
      <c r="O403" s="122"/>
      <c r="P403" s="73"/>
      <c r="Q403" s="75"/>
      <c r="R403" s="75"/>
      <c r="S403" s="127"/>
      <c r="T403" s="45"/>
      <c r="U403" s="127"/>
      <c r="V403" s="77"/>
      <c r="W403" s="81"/>
      <c r="X403" s="73"/>
      <c r="Y403" s="81"/>
      <c r="Z403" s="75"/>
      <c r="AA403" s="82"/>
      <c r="AB403" s="45"/>
      <c r="AC403" s="82"/>
      <c r="AD403" s="77"/>
      <c r="AE403" s="126"/>
      <c r="AF403" s="73"/>
      <c r="AG403" s="126"/>
      <c r="AH403" s="78"/>
      <c r="AI403" s="76"/>
      <c r="AJ403" s="45"/>
      <c r="AK403" s="234"/>
      <c r="AL403" s="76"/>
      <c r="AM403" s="72"/>
      <c r="AN403" s="102"/>
      <c r="AO403" s="407"/>
      <c r="AP403" s="72"/>
      <c r="AQ403" s="76"/>
      <c r="AR403" s="76"/>
      <c r="AS403" s="82"/>
      <c r="AT403" s="76"/>
      <c r="AU403" s="72"/>
      <c r="AV403" s="72"/>
      <c r="AW403" s="95"/>
      <c r="AX403" s="72"/>
      <c r="AY403" s="76"/>
      <c r="AZ403" s="76"/>
      <c r="BA403" s="125"/>
      <c r="BB403" s="76"/>
      <c r="BC403" s="72"/>
      <c r="BD403" s="72"/>
      <c r="BE403" s="129"/>
      <c r="BF403" s="72"/>
      <c r="BG403" s="76">
        <v>300000</v>
      </c>
      <c r="BH403" s="76">
        <v>300000</v>
      </c>
      <c r="BI403" s="94">
        <v>42114</v>
      </c>
      <c r="BJ403" s="76">
        <f t="shared" si="211"/>
        <v>0</v>
      </c>
      <c r="BK403" s="123">
        <v>300000</v>
      </c>
      <c r="BL403" s="45">
        <v>300000</v>
      </c>
      <c r="BM403" s="94">
        <v>42114</v>
      </c>
      <c r="BN403" s="77">
        <f t="shared" si="213"/>
        <v>0</v>
      </c>
      <c r="BO403" s="83"/>
      <c r="BP403" s="120" t="s">
        <v>2807</v>
      </c>
      <c r="BQ403" s="120"/>
      <c r="BR403" s="31"/>
    </row>
    <row r="404" spans="1:70" s="30" customFormat="1" ht="51.75">
      <c r="A404" s="33">
        <f>SUBTOTAL(3,C$5:$C404)</f>
        <v>400</v>
      </c>
      <c r="B404" s="112"/>
      <c r="C404" s="12" t="s">
        <v>2726</v>
      </c>
      <c r="D404" s="37" t="s">
        <v>2742</v>
      </c>
      <c r="E404" s="437" t="s">
        <v>2743</v>
      </c>
      <c r="F404" s="12" t="s">
        <v>2763</v>
      </c>
      <c r="G404" s="214"/>
      <c r="H404" s="12" t="s">
        <v>2780</v>
      </c>
      <c r="I404" s="47" t="s">
        <v>2799</v>
      </c>
      <c r="J404" s="221"/>
      <c r="K404" s="438" t="s">
        <v>2718</v>
      </c>
      <c r="L404" s="439"/>
      <c r="M404" s="32"/>
      <c r="N404" s="139"/>
      <c r="O404" s="122"/>
      <c r="P404" s="73"/>
      <c r="Q404" s="75"/>
      <c r="R404" s="75"/>
      <c r="S404" s="127"/>
      <c r="T404" s="45"/>
      <c r="U404" s="127"/>
      <c r="V404" s="77"/>
      <c r="W404" s="81"/>
      <c r="X404" s="73"/>
      <c r="Y404" s="81"/>
      <c r="Z404" s="75"/>
      <c r="AA404" s="82"/>
      <c r="AB404" s="45"/>
      <c r="AC404" s="82"/>
      <c r="AD404" s="77"/>
      <c r="AE404" s="126"/>
      <c r="AF404" s="73"/>
      <c r="AG404" s="126"/>
      <c r="AH404" s="78"/>
      <c r="AI404" s="76"/>
      <c r="AJ404" s="45"/>
      <c r="AK404" s="234"/>
      <c r="AL404" s="76"/>
      <c r="AM404" s="72"/>
      <c r="AN404" s="102"/>
      <c r="AO404" s="407"/>
      <c r="AP404" s="72"/>
      <c r="AQ404" s="76"/>
      <c r="AR404" s="76"/>
      <c r="AS404" s="82"/>
      <c r="AT404" s="76"/>
      <c r="AU404" s="72"/>
      <c r="AV404" s="72"/>
      <c r="AW404" s="95"/>
      <c r="AX404" s="72"/>
      <c r="AY404" s="76"/>
      <c r="AZ404" s="76"/>
      <c r="BA404" s="125"/>
      <c r="BB404" s="76"/>
      <c r="BC404" s="72"/>
      <c r="BD404" s="72"/>
      <c r="BE404" s="129"/>
      <c r="BF404" s="72"/>
      <c r="BG404" s="76">
        <v>300000</v>
      </c>
      <c r="BH404" s="76">
        <v>300000</v>
      </c>
      <c r="BI404" s="94">
        <v>42044</v>
      </c>
      <c r="BJ404" s="76">
        <f t="shared" si="211"/>
        <v>0</v>
      </c>
      <c r="BK404" s="123">
        <v>500000</v>
      </c>
      <c r="BL404" s="45">
        <v>500000</v>
      </c>
      <c r="BM404" s="94">
        <v>42044</v>
      </c>
      <c r="BN404" s="77">
        <f t="shared" si="213"/>
        <v>0</v>
      </c>
      <c r="BO404" s="83"/>
      <c r="BP404" s="120" t="s">
        <v>2807</v>
      </c>
      <c r="BQ404" s="120"/>
      <c r="BR404" s="31"/>
    </row>
    <row r="405" spans="1:70" s="30" customFormat="1" ht="51.75">
      <c r="A405" s="33">
        <f>SUBTOTAL(3,C$5:$C405)</f>
        <v>401</v>
      </c>
      <c r="B405" s="112"/>
      <c r="C405" s="12" t="s">
        <v>2727</v>
      </c>
      <c r="D405" s="37" t="s">
        <v>2755</v>
      </c>
      <c r="E405" s="437" t="s">
        <v>2744</v>
      </c>
      <c r="F405" s="12" t="s">
        <v>2764</v>
      </c>
      <c r="G405" s="214"/>
      <c r="H405" s="12" t="s">
        <v>2781</v>
      </c>
      <c r="I405" s="47" t="s">
        <v>2800</v>
      </c>
      <c r="J405" s="221"/>
      <c r="K405" s="438" t="s">
        <v>2718</v>
      </c>
      <c r="L405" s="439"/>
      <c r="M405" s="32"/>
      <c r="N405" s="139"/>
      <c r="O405" s="122"/>
      <c r="P405" s="73"/>
      <c r="Q405" s="75"/>
      <c r="R405" s="75"/>
      <c r="S405" s="127"/>
      <c r="T405" s="45"/>
      <c r="U405" s="127"/>
      <c r="V405" s="77"/>
      <c r="W405" s="81"/>
      <c r="X405" s="73"/>
      <c r="Y405" s="81"/>
      <c r="Z405" s="75"/>
      <c r="AA405" s="82"/>
      <c r="AB405" s="45"/>
      <c r="AC405" s="82"/>
      <c r="AD405" s="77"/>
      <c r="AE405" s="126"/>
      <c r="AF405" s="73"/>
      <c r="AG405" s="126"/>
      <c r="AH405" s="78"/>
      <c r="AI405" s="76"/>
      <c r="AJ405" s="45"/>
      <c r="AK405" s="234"/>
      <c r="AL405" s="76"/>
      <c r="AM405" s="72"/>
      <c r="AN405" s="102"/>
      <c r="AO405" s="407"/>
      <c r="AP405" s="72"/>
      <c r="AQ405" s="76"/>
      <c r="AR405" s="76"/>
      <c r="AS405" s="82"/>
      <c r="AT405" s="76"/>
      <c r="AU405" s="72"/>
      <c r="AV405" s="72"/>
      <c r="AW405" s="95"/>
      <c r="AX405" s="72"/>
      <c r="AY405" s="76"/>
      <c r="AZ405" s="76"/>
      <c r="BA405" s="125"/>
      <c r="BB405" s="76"/>
      <c r="BC405" s="72"/>
      <c r="BD405" s="72"/>
      <c r="BE405" s="129"/>
      <c r="BF405" s="72"/>
      <c r="BG405" s="76">
        <v>300000</v>
      </c>
      <c r="BH405" s="76">
        <v>300000</v>
      </c>
      <c r="BI405" s="94">
        <v>42045</v>
      </c>
      <c r="BJ405" s="76">
        <f t="shared" si="211"/>
        <v>0</v>
      </c>
      <c r="BK405" s="123">
        <v>500000</v>
      </c>
      <c r="BL405" s="45">
        <v>500000</v>
      </c>
      <c r="BM405" s="94">
        <v>42045</v>
      </c>
      <c r="BN405" s="77">
        <f t="shared" si="213"/>
        <v>0</v>
      </c>
      <c r="BO405" s="83"/>
      <c r="BP405" s="120" t="s">
        <v>2807</v>
      </c>
      <c r="BQ405" s="120"/>
      <c r="BR405" s="31"/>
    </row>
    <row r="406" spans="1:70" s="30" customFormat="1" ht="51.75">
      <c r="A406" s="33">
        <f>SUBTOTAL(3,C$5:$C406)</f>
        <v>402</v>
      </c>
      <c r="B406" s="112"/>
      <c r="C406" s="12" t="s">
        <v>2728</v>
      </c>
      <c r="D406" s="37" t="s">
        <v>2752</v>
      </c>
      <c r="E406" s="437" t="s">
        <v>2745</v>
      </c>
      <c r="F406" s="12" t="s">
        <v>2765</v>
      </c>
      <c r="G406" s="214"/>
      <c r="H406" s="12" t="s">
        <v>2782</v>
      </c>
      <c r="I406" s="47" t="s">
        <v>2801</v>
      </c>
      <c r="J406" s="221"/>
      <c r="K406" s="438" t="s">
        <v>2718</v>
      </c>
      <c r="L406" s="439"/>
      <c r="M406" s="32"/>
      <c r="N406" s="139"/>
      <c r="O406" s="122"/>
      <c r="P406" s="73"/>
      <c r="Q406" s="75"/>
      <c r="R406" s="75"/>
      <c r="S406" s="127"/>
      <c r="T406" s="45"/>
      <c r="U406" s="127"/>
      <c r="V406" s="77"/>
      <c r="W406" s="81"/>
      <c r="X406" s="73"/>
      <c r="Y406" s="81"/>
      <c r="Z406" s="75"/>
      <c r="AA406" s="82"/>
      <c r="AB406" s="45"/>
      <c r="AC406" s="82"/>
      <c r="AD406" s="77"/>
      <c r="AE406" s="126"/>
      <c r="AF406" s="73"/>
      <c r="AG406" s="126"/>
      <c r="AH406" s="78"/>
      <c r="AI406" s="76"/>
      <c r="AJ406" s="45"/>
      <c r="AK406" s="234"/>
      <c r="AL406" s="76"/>
      <c r="AM406" s="72"/>
      <c r="AN406" s="102"/>
      <c r="AO406" s="407"/>
      <c r="AP406" s="72"/>
      <c r="AQ406" s="76"/>
      <c r="AR406" s="76"/>
      <c r="AS406" s="82"/>
      <c r="AT406" s="76"/>
      <c r="AU406" s="72"/>
      <c r="AV406" s="72"/>
      <c r="AW406" s="95"/>
      <c r="AX406" s="72"/>
      <c r="AY406" s="76"/>
      <c r="AZ406" s="76"/>
      <c r="BA406" s="125"/>
      <c r="BB406" s="76"/>
      <c r="BC406" s="72"/>
      <c r="BD406" s="72"/>
      <c r="BE406" s="129"/>
      <c r="BF406" s="72"/>
      <c r="BG406" s="76">
        <v>600000</v>
      </c>
      <c r="BH406" s="76">
        <v>600000</v>
      </c>
      <c r="BI406" s="94">
        <v>42045</v>
      </c>
      <c r="BJ406" s="76">
        <f t="shared" si="211"/>
        <v>0</v>
      </c>
      <c r="BK406" s="123">
        <v>500000</v>
      </c>
      <c r="BL406" s="45">
        <v>500000</v>
      </c>
      <c r="BM406" s="94">
        <v>42045</v>
      </c>
      <c r="BN406" s="77">
        <f t="shared" si="213"/>
        <v>0</v>
      </c>
      <c r="BO406" s="83"/>
      <c r="BP406" s="120" t="s">
        <v>2807</v>
      </c>
      <c r="BQ406" s="120"/>
      <c r="BR406" s="31"/>
    </row>
    <row r="407" spans="1:70" s="30" customFormat="1" ht="51.75">
      <c r="A407" s="33">
        <f>SUBTOTAL(3,C$5:$C407)</f>
        <v>403</v>
      </c>
      <c r="B407" s="112"/>
      <c r="C407" s="12" t="s">
        <v>2729</v>
      </c>
      <c r="D407" s="37" t="s">
        <v>2753</v>
      </c>
      <c r="E407" s="437" t="s">
        <v>2746</v>
      </c>
      <c r="F407" s="12" t="s">
        <v>2766</v>
      </c>
      <c r="G407" s="214"/>
      <c r="H407" s="12" t="s">
        <v>2783</v>
      </c>
      <c r="I407" s="47"/>
      <c r="J407" s="221"/>
      <c r="K407" s="438" t="s">
        <v>2718</v>
      </c>
      <c r="L407" s="439"/>
      <c r="M407" s="32"/>
      <c r="N407" s="139"/>
      <c r="O407" s="122"/>
      <c r="P407" s="73"/>
      <c r="Q407" s="75"/>
      <c r="R407" s="75"/>
      <c r="S407" s="127"/>
      <c r="T407" s="45"/>
      <c r="U407" s="127"/>
      <c r="V407" s="77"/>
      <c r="W407" s="81"/>
      <c r="X407" s="73"/>
      <c r="Y407" s="81"/>
      <c r="Z407" s="75"/>
      <c r="AA407" s="82"/>
      <c r="AB407" s="45"/>
      <c r="AC407" s="82"/>
      <c r="AD407" s="77"/>
      <c r="AE407" s="126"/>
      <c r="AF407" s="73"/>
      <c r="AG407" s="126"/>
      <c r="AH407" s="78"/>
      <c r="AI407" s="76"/>
      <c r="AJ407" s="45"/>
      <c r="AK407" s="234"/>
      <c r="AL407" s="76"/>
      <c r="AM407" s="72"/>
      <c r="AN407" s="102"/>
      <c r="AO407" s="407"/>
      <c r="AP407" s="72"/>
      <c r="AQ407" s="76"/>
      <c r="AR407" s="76"/>
      <c r="AS407" s="82"/>
      <c r="AT407" s="76"/>
      <c r="AU407" s="72"/>
      <c r="AV407" s="72"/>
      <c r="AW407" s="95"/>
      <c r="AX407" s="72"/>
      <c r="AY407" s="76"/>
      <c r="AZ407" s="76"/>
      <c r="BA407" s="125"/>
      <c r="BB407" s="76"/>
      <c r="BC407" s="72"/>
      <c r="BD407" s="72"/>
      <c r="BE407" s="129"/>
      <c r="BF407" s="72"/>
      <c r="BG407" s="76">
        <v>600000</v>
      </c>
      <c r="BH407" s="76">
        <v>600000</v>
      </c>
      <c r="BI407" s="94">
        <v>42103</v>
      </c>
      <c r="BJ407" s="76">
        <f t="shared" si="211"/>
        <v>0</v>
      </c>
      <c r="BK407" s="123">
        <v>400000</v>
      </c>
      <c r="BL407" s="45">
        <v>400000</v>
      </c>
      <c r="BM407" s="94">
        <v>42103</v>
      </c>
      <c r="BN407" s="77">
        <f t="shared" si="213"/>
        <v>0</v>
      </c>
      <c r="BO407" s="83"/>
      <c r="BP407" s="120" t="s">
        <v>2807</v>
      </c>
      <c r="BQ407" s="120"/>
      <c r="BR407" s="31"/>
    </row>
    <row r="408" spans="1:70" s="30" customFormat="1" ht="38.25">
      <c r="A408" s="33">
        <f>SUBTOTAL(3,C$5:$C408)</f>
        <v>404</v>
      </c>
      <c r="B408" s="112"/>
      <c r="C408" s="12" t="s">
        <v>2730</v>
      </c>
      <c r="D408" s="37" t="s">
        <v>2755</v>
      </c>
      <c r="E408" s="437" t="s">
        <v>2747</v>
      </c>
      <c r="F408" s="12" t="s">
        <v>2767</v>
      </c>
      <c r="G408" s="214"/>
      <c r="H408" s="12" t="s">
        <v>2784</v>
      </c>
      <c r="I408" s="47" t="s">
        <v>2802</v>
      </c>
      <c r="J408" s="221"/>
      <c r="K408" s="438" t="s">
        <v>2785</v>
      </c>
      <c r="L408" s="439"/>
      <c r="M408" s="32"/>
      <c r="N408" s="139"/>
      <c r="O408" s="122"/>
      <c r="P408" s="73"/>
      <c r="Q408" s="75"/>
      <c r="R408" s="75"/>
      <c r="S408" s="127"/>
      <c r="T408" s="45"/>
      <c r="U408" s="127"/>
      <c r="V408" s="77"/>
      <c r="W408" s="81"/>
      <c r="X408" s="73"/>
      <c r="Y408" s="81"/>
      <c r="Z408" s="75"/>
      <c r="AA408" s="82"/>
      <c r="AB408" s="45"/>
      <c r="AC408" s="82"/>
      <c r="AD408" s="77"/>
      <c r="AE408" s="126"/>
      <c r="AF408" s="73"/>
      <c r="AG408" s="126"/>
      <c r="AH408" s="78"/>
      <c r="AI408" s="76"/>
      <c r="AJ408" s="45"/>
      <c r="AK408" s="234"/>
      <c r="AL408" s="76"/>
      <c r="AM408" s="72"/>
      <c r="AN408" s="102"/>
      <c r="AO408" s="407"/>
      <c r="AP408" s="72"/>
      <c r="AQ408" s="76"/>
      <c r="AR408" s="76"/>
      <c r="AS408" s="82"/>
      <c r="AT408" s="76"/>
      <c r="AU408" s="72"/>
      <c r="AV408" s="72"/>
      <c r="AW408" s="95"/>
      <c r="AX408" s="72"/>
      <c r="AY408" s="76"/>
      <c r="AZ408" s="76"/>
      <c r="BA408" s="125"/>
      <c r="BB408" s="76"/>
      <c r="BC408" s="72"/>
      <c r="BD408" s="72"/>
      <c r="BE408" s="129"/>
      <c r="BF408" s="72"/>
      <c r="BG408" s="76"/>
      <c r="BH408" s="76"/>
      <c r="BI408" s="94"/>
      <c r="BJ408" s="76">
        <f t="shared" si="211"/>
        <v>0</v>
      </c>
      <c r="BK408" s="123"/>
      <c r="BL408" s="45"/>
      <c r="BM408" s="94"/>
      <c r="BN408" s="77">
        <f t="shared" si="213"/>
        <v>0</v>
      </c>
      <c r="BO408" s="83"/>
      <c r="BP408" s="120" t="s">
        <v>2807</v>
      </c>
      <c r="BQ408" s="120"/>
      <c r="BR408" s="31"/>
    </row>
    <row r="409" spans="1:70" s="30" customFormat="1" ht="51.75">
      <c r="A409" s="33">
        <f>SUBTOTAL(3,C$5:$C409)</f>
        <v>405</v>
      </c>
      <c r="B409" s="112"/>
      <c r="C409" s="12" t="s">
        <v>2731</v>
      </c>
      <c r="D409" s="37" t="s">
        <v>2755</v>
      </c>
      <c r="E409" s="437" t="s">
        <v>2748</v>
      </c>
      <c r="F409" s="12" t="s">
        <v>2768</v>
      </c>
      <c r="G409" s="214"/>
      <c r="H409" s="12" t="s">
        <v>2786</v>
      </c>
      <c r="I409" s="47" t="s">
        <v>2803</v>
      </c>
      <c r="J409" s="221" t="s">
        <v>2787</v>
      </c>
      <c r="K409" s="438" t="s">
        <v>2718</v>
      </c>
      <c r="L409" s="439"/>
      <c r="M409" s="32"/>
      <c r="N409" s="139"/>
      <c r="O409" s="122"/>
      <c r="P409" s="73"/>
      <c r="Q409" s="75"/>
      <c r="R409" s="75"/>
      <c r="S409" s="127"/>
      <c r="T409" s="45"/>
      <c r="U409" s="127"/>
      <c r="V409" s="77"/>
      <c r="W409" s="81"/>
      <c r="X409" s="73"/>
      <c r="Y409" s="81"/>
      <c r="Z409" s="75"/>
      <c r="AA409" s="82"/>
      <c r="AB409" s="45"/>
      <c r="AC409" s="82"/>
      <c r="AD409" s="77"/>
      <c r="AE409" s="126"/>
      <c r="AF409" s="73"/>
      <c r="AG409" s="126"/>
      <c r="AH409" s="78"/>
      <c r="AI409" s="76"/>
      <c r="AJ409" s="45"/>
      <c r="AK409" s="234"/>
      <c r="AL409" s="76"/>
      <c r="AM409" s="72"/>
      <c r="AN409" s="102"/>
      <c r="AO409" s="407"/>
      <c r="AP409" s="72"/>
      <c r="AQ409" s="76"/>
      <c r="AR409" s="76"/>
      <c r="AS409" s="82"/>
      <c r="AT409" s="76"/>
      <c r="AU409" s="72"/>
      <c r="AV409" s="72"/>
      <c r="AW409" s="95"/>
      <c r="AX409" s="72"/>
      <c r="AY409" s="76"/>
      <c r="AZ409" s="76"/>
      <c r="BA409" s="125"/>
      <c r="BB409" s="76"/>
      <c r="BC409" s="72"/>
      <c r="BD409" s="72"/>
      <c r="BE409" s="129"/>
      <c r="BF409" s="72"/>
      <c r="BG409" s="76"/>
      <c r="BH409" s="76"/>
      <c r="BI409" s="94"/>
      <c r="BJ409" s="76">
        <f t="shared" si="211"/>
        <v>0</v>
      </c>
      <c r="BK409" s="123"/>
      <c r="BL409" s="45"/>
      <c r="BM409" s="94"/>
      <c r="BN409" s="77">
        <f t="shared" si="213"/>
        <v>0</v>
      </c>
      <c r="BO409" s="83"/>
      <c r="BP409" s="120" t="s">
        <v>2807</v>
      </c>
      <c r="BQ409" s="120"/>
      <c r="BR409" s="31" t="s">
        <v>2808</v>
      </c>
    </row>
    <row r="410" spans="1:70" s="30" customFormat="1" ht="51.75">
      <c r="A410" s="33">
        <f>SUBTOTAL(3,C$5:$C410)</f>
        <v>406</v>
      </c>
      <c r="B410" s="112"/>
      <c r="C410" s="12" t="s">
        <v>2732</v>
      </c>
      <c r="D410" s="37" t="s">
        <v>2753</v>
      </c>
      <c r="E410" s="437" t="s">
        <v>2749</v>
      </c>
      <c r="F410" s="12" t="s">
        <v>2769</v>
      </c>
      <c r="G410" s="214"/>
      <c r="H410" s="12" t="s">
        <v>2788</v>
      </c>
      <c r="I410" s="47" t="s">
        <v>2804</v>
      </c>
      <c r="J410" s="221"/>
      <c r="K410" s="438" t="s">
        <v>2789</v>
      </c>
      <c r="L410" s="439"/>
      <c r="M410" s="32"/>
      <c r="N410" s="139"/>
      <c r="O410" s="122"/>
      <c r="P410" s="73"/>
      <c r="Q410" s="75"/>
      <c r="R410" s="75"/>
      <c r="S410" s="127"/>
      <c r="T410" s="45"/>
      <c r="U410" s="127"/>
      <c r="V410" s="77"/>
      <c r="W410" s="81"/>
      <c r="X410" s="73"/>
      <c r="Y410" s="81"/>
      <c r="Z410" s="75"/>
      <c r="AA410" s="82"/>
      <c r="AB410" s="45"/>
      <c r="AC410" s="82"/>
      <c r="AD410" s="77"/>
      <c r="AE410" s="126"/>
      <c r="AF410" s="73"/>
      <c r="AG410" s="126"/>
      <c r="AH410" s="78"/>
      <c r="AI410" s="76"/>
      <c r="AJ410" s="45"/>
      <c r="AK410" s="234"/>
      <c r="AL410" s="76"/>
      <c r="AM410" s="72"/>
      <c r="AN410" s="102"/>
      <c r="AO410" s="407"/>
      <c r="AP410" s="72"/>
      <c r="AQ410" s="76"/>
      <c r="AR410" s="76"/>
      <c r="AS410" s="82"/>
      <c r="AT410" s="76"/>
      <c r="AU410" s="72"/>
      <c r="AV410" s="72"/>
      <c r="AW410" s="95"/>
      <c r="AX410" s="72"/>
      <c r="AY410" s="76"/>
      <c r="AZ410" s="76"/>
      <c r="BA410" s="125"/>
      <c r="BB410" s="76"/>
      <c r="BC410" s="72"/>
      <c r="BD410" s="72"/>
      <c r="BE410" s="129"/>
      <c r="BF410" s="72"/>
      <c r="BG410" s="76"/>
      <c r="BH410" s="76"/>
      <c r="BI410" s="94"/>
      <c r="BJ410" s="76">
        <f t="shared" si="211"/>
        <v>0</v>
      </c>
      <c r="BK410" s="123"/>
      <c r="BL410" s="45"/>
      <c r="BM410" s="94"/>
      <c r="BN410" s="77">
        <f t="shared" si="213"/>
        <v>0</v>
      </c>
      <c r="BO410" s="83"/>
      <c r="BP410" s="120" t="s">
        <v>2807</v>
      </c>
      <c r="BQ410" s="120"/>
      <c r="BR410" s="31" t="s">
        <v>2809</v>
      </c>
    </row>
    <row r="411" spans="1:70" s="30" customFormat="1" ht="51.75">
      <c r="A411" s="33">
        <f>SUBTOTAL(3,C$5:$C411)</f>
        <v>407</v>
      </c>
      <c r="B411" s="112"/>
      <c r="C411" s="12" t="s">
        <v>2733</v>
      </c>
      <c r="D411" s="37" t="s">
        <v>2755</v>
      </c>
      <c r="E411" s="437" t="s">
        <v>2750</v>
      </c>
      <c r="F411" s="12" t="s">
        <v>2770</v>
      </c>
      <c r="G411" s="214"/>
      <c r="H411" s="12" t="s">
        <v>2790</v>
      </c>
      <c r="I411" s="47" t="s">
        <v>2805</v>
      </c>
      <c r="J411" s="221"/>
      <c r="K411" s="438" t="s">
        <v>2718</v>
      </c>
      <c r="L411" s="439"/>
      <c r="M411" s="32"/>
      <c r="N411" s="139"/>
      <c r="O411" s="122"/>
      <c r="P411" s="73"/>
      <c r="Q411" s="75"/>
      <c r="R411" s="75"/>
      <c r="S411" s="127"/>
      <c r="T411" s="45"/>
      <c r="U411" s="127"/>
      <c r="V411" s="77"/>
      <c r="W411" s="81"/>
      <c r="X411" s="73"/>
      <c r="Y411" s="81"/>
      <c r="Z411" s="75"/>
      <c r="AA411" s="82"/>
      <c r="AB411" s="45"/>
      <c r="AC411" s="82"/>
      <c r="AD411" s="77"/>
      <c r="AE411" s="126"/>
      <c r="AF411" s="73"/>
      <c r="AG411" s="126"/>
      <c r="AH411" s="78"/>
      <c r="AI411" s="76"/>
      <c r="AJ411" s="45"/>
      <c r="AK411" s="234"/>
      <c r="AL411" s="76"/>
      <c r="AM411" s="72"/>
      <c r="AN411" s="102"/>
      <c r="AO411" s="407"/>
      <c r="AP411" s="72"/>
      <c r="AQ411" s="76"/>
      <c r="AR411" s="76"/>
      <c r="AS411" s="82"/>
      <c r="AT411" s="76"/>
      <c r="AU411" s="72"/>
      <c r="AV411" s="72"/>
      <c r="AW411" s="95"/>
      <c r="AX411" s="72"/>
      <c r="AY411" s="76"/>
      <c r="AZ411" s="76"/>
      <c r="BA411" s="125"/>
      <c r="BB411" s="76"/>
      <c r="BC411" s="72"/>
      <c r="BD411" s="72"/>
      <c r="BE411" s="129"/>
      <c r="BF411" s="72"/>
      <c r="BG411" s="76"/>
      <c r="BH411" s="76"/>
      <c r="BI411" s="94"/>
      <c r="BJ411" s="76">
        <f t="shared" si="211"/>
        <v>0</v>
      </c>
      <c r="BK411" s="123"/>
      <c r="BL411" s="45"/>
      <c r="BM411" s="94"/>
      <c r="BN411" s="77">
        <f t="shared" si="213"/>
        <v>0</v>
      </c>
      <c r="BO411" s="83"/>
      <c r="BP411" s="120" t="s">
        <v>2807</v>
      </c>
      <c r="BQ411" s="120"/>
      <c r="BR411" s="31" t="s">
        <v>2810</v>
      </c>
    </row>
    <row r="412" spans="1:70" s="30" customFormat="1" ht="51.75">
      <c r="A412" s="33">
        <f>SUBTOTAL(3,C$5:$C412)</f>
        <v>408</v>
      </c>
      <c r="B412" s="112"/>
      <c r="C412" s="12" t="s">
        <v>2734</v>
      </c>
      <c r="D412" s="37" t="s">
        <v>2753</v>
      </c>
      <c r="E412" s="437" t="s">
        <v>2751</v>
      </c>
      <c r="F412" s="12" t="s">
        <v>2771</v>
      </c>
      <c r="G412" s="214"/>
      <c r="H412" s="12" t="s">
        <v>2791</v>
      </c>
      <c r="I412" s="47" t="s">
        <v>2806</v>
      </c>
      <c r="J412" s="221"/>
      <c r="K412" s="438" t="s">
        <v>2789</v>
      </c>
      <c r="L412" s="439"/>
      <c r="M412" s="32"/>
      <c r="N412" s="139"/>
      <c r="O412" s="122"/>
      <c r="P412" s="73"/>
      <c r="Q412" s="75"/>
      <c r="R412" s="75"/>
      <c r="S412" s="127"/>
      <c r="T412" s="45"/>
      <c r="U412" s="127"/>
      <c r="V412" s="77"/>
      <c r="W412" s="81"/>
      <c r="X412" s="73"/>
      <c r="Y412" s="81"/>
      <c r="Z412" s="75"/>
      <c r="AA412" s="82"/>
      <c r="AB412" s="45"/>
      <c r="AC412" s="82"/>
      <c r="AD412" s="77"/>
      <c r="AE412" s="126"/>
      <c r="AF412" s="73"/>
      <c r="AG412" s="126"/>
      <c r="AH412" s="78"/>
      <c r="AI412" s="76"/>
      <c r="AJ412" s="45"/>
      <c r="AK412" s="234"/>
      <c r="AL412" s="76"/>
      <c r="AM412" s="72"/>
      <c r="AN412" s="102"/>
      <c r="AO412" s="407"/>
      <c r="AP412" s="72"/>
      <c r="AQ412" s="76"/>
      <c r="AR412" s="76"/>
      <c r="AS412" s="82"/>
      <c r="AT412" s="76"/>
      <c r="AU412" s="72"/>
      <c r="AV412" s="72"/>
      <c r="AW412" s="95"/>
      <c r="AX412" s="72"/>
      <c r="AY412" s="76"/>
      <c r="AZ412" s="76"/>
      <c r="BA412" s="125"/>
      <c r="BB412" s="76"/>
      <c r="BC412" s="72"/>
      <c r="BD412" s="72"/>
      <c r="BE412" s="129"/>
      <c r="BF412" s="72"/>
      <c r="BG412" s="76"/>
      <c r="BH412" s="76"/>
      <c r="BI412" s="94"/>
      <c r="BJ412" s="76">
        <f t="shared" si="211"/>
        <v>0</v>
      </c>
      <c r="BK412" s="123"/>
      <c r="BL412" s="45"/>
      <c r="BM412" s="94"/>
      <c r="BN412" s="77">
        <f t="shared" si="213"/>
        <v>0</v>
      </c>
      <c r="BO412" s="83"/>
      <c r="BP412" s="120" t="s">
        <v>2807</v>
      </c>
      <c r="BQ412" s="120"/>
      <c r="BR412" s="31" t="s">
        <v>2811</v>
      </c>
    </row>
    <row r="413" spans="1:70" s="30" customFormat="1" ht="60">
      <c r="A413" s="33">
        <f>SUBTOTAL(3,C$5:$C413)</f>
        <v>409</v>
      </c>
      <c r="B413" s="112"/>
      <c r="C413" s="12" t="s">
        <v>2820</v>
      </c>
      <c r="D413" s="37" t="s">
        <v>2821</v>
      </c>
      <c r="E413" s="437" t="s">
        <v>2822</v>
      </c>
      <c r="F413" s="214" t="s">
        <v>2823</v>
      </c>
      <c r="G413" s="214"/>
      <c r="H413" s="12" t="s">
        <v>2824</v>
      </c>
      <c r="I413" s="47" t="s">
        <v>2830</v>
      </c>
      <c r="J413" s="221"/>
      <c r="K413" s="438" t="s">
        <v>2825</v>
      </c>
      <c r="L413" s="439"/>
      <c r="M413" s="32"/>
      <c r="N413" s="139"/>
      <c r="O413" s="122"/>
      <c r="P413" s="73"/>
      <c r="Q413" s="75"/>
      <c r="R413" s="75"/>
      <c r="S413" s="127"/>
      <c r="T413" s="45"/>
      <c r="U413" s="127"/>
      <c r="V413" s="77"/>
      <c r="W413" s="81"/>
      <c r="X413" s="73"/>
      <c r="Y413" s="81"/>
      <c r="Z413" s="75"/>
      <c r="AA413" s="82"/>
      <c r="AB413" s="45"/>
      <c r="AC413" s="82"/>
      <c r="AD413" s="77"/>
      <c r="AE413" s="126"/>
      <c r="AF413" s="73"/>
      <c r="AG413" s="126"/>
      <c r="AH413" s="78"/>
      <c r="AI413" s="76"/>
      <c r="AJ413" s="45"/>
      <c r="AK413" s="234"/>
      <c r="AL413" s="76"/>
      <c r="AM413" s="72"/>
      <c r="AN413" s="102"/>
      <c r="AO413" s="407"/>
      <c r="AP413" s="72"/>
      <c r="AQ413" s="76"/>
      <c r="AR413" s="76"/>
      <c r="AS413" s="82"/>
      <c r="AT413" s="76"/>
      <c r="AU413" s="72"/>
      <c r="AV413" s="72"/>
      <c r="AW413" s="95"/>
      <c r="AX413" s="72"/>
      <c r="AY413" s="76"/>
      <c r="AZ413" s="76"/>
      <c r="BA413" s="125"/>
      <c r="BB413" s="76"/>
      <c r="BC413" s="72"/>
      <c r="BD413" s="72"/>
      <c r="BE413" s="129"/>
      <c r="BF413" s="72"/>
      <c r="BG413" s="76">
        <v>300000</v>
      </c>
      <c r="BH413" s="76">
        <v>300000</v>
      </c>
      <c r="BI413" s="94">
        <v>42020</v>
      </c>
      <c r="BJ413" s="76">
        <f t="shared" si="211"/>
        <v>0</v>
      </c>
      <c r="BK413" s="123">
        <v>500000</v>
      </c>
      <c r="BL413" s="45">
        <v>500000</v>
      </c>
      <c r="BM413" s="94">
        <v>42020</v>
      </c>
      <c r="BN413" s="77">
        <f t="shared" si="213"/>
        <v>0</v>
      </c>
      <c r="BO413" s="83"/>
      <c r="BP413" s="120" t="s">
        <v>2832</v>
      </c>
      <c r="BQ413" s="120"/>
      <c r="BR413" s="31"/>
    </row>
    <row r="414" spans="1:70" s="30" customFormat="1" ht="51.75">
      <c r="A414" s="33">
        <f>SUBTOTAL(3,C$5:$C414)</f>
        <v>410</v>
      </c>
      <c r="B414" s="112"/>
      <c r="C414" s="12" t="s">
        <v>2826</v>
      </c>
      <c r="D414" s="37" t="s">
        <v>2827</v>
      </c>
      <c r="E414" s="437" t="s">
        <v>2828</v>
      </c>
      <c r="F414" s="214" t="s">
        <v>2829</v>
      </c>
      <c r="G414" s="214"/>
      <c r="H414" s="12"/>
      <c r="I414" s="47" t="s">
        <v>2831</v>
      </c>
      <c r="J414" s="221"/>
      <c r="K414" s="438" t="s">
        <v>2718</v>
      </c>
      <c r="L414" s="439"/>
      <c r="M414" s="32"/>
      <c r="N414" s="139"/>
      <c r="O414" s="122"/>
      <c r="P414" s="73"/>
      <c r="Q414" s="75"/>
      <c r="R414" s="75"/>
      <c r="S414" s="127"/>
      <c r="T414" s="45"/>
      <c r="U414" s="127"/>
      <c r="V414" s="77"/>
      <c r="W414" s="81"/>
      <c r="X414" s="73"/>
      <c r="Y414" s="81"/>
      <c r="Z414" s="75"/>
      <c r="AA414" s="82"/>
      <c r="AB414" s="45"/>
      <c r="AC414" s="82"/>
      <c r="AD414" s="77"/>
      <c r="AE414" s="126"/>
      <c r="AF414" s="73"/>
      <c r="AG414" s="126"/>
      <c r="AH414" s="78"/>
      <c r="AI414" s="76"/>
      <c r="AJ414" s="45"/>
      <c r="AK414" s="234"/>
      <c r="AL414" s="76"/>
      <c r="AM414" s="72"/>
      <c r="AN414" s="102"/>
      <c r="AO414" s="407"/>
      <c r="AP414" s="72"/>
      <c r="AQ414" s="76"/>
      <c r="AR414" s="76"/>
      <c r="AS414" s="82"/>
      <c r="AT414" s="76"/>
      <c r="AU414" s="72"/>
      <c r="AV414" s="72"/>
      <c r="AW414" s="95"/>
      <c r="AX414" s="72"/>
      <c r="AY414" s="76"/>
      <c r="AZ414" s="76"/>
      <c r="BA414" s="125"/>
      <c r="BB414" s="76"/>
      <c r="BC414" s="72"/>
      <c r="BD414" s="72"/>
      <c r="BE414" s="129"/>
      <c r="BF414" s="72"/>
      <c r="BG414" s="76"/>
      <c r="BH414" s="76"/>
      <c r="BI414" s="94"/>
      <c r="BJ414" s="76">
        <f t="shared" si="211"/>
        <v>0</v>
      </c>
      <c r="BK414" s="123"/>
      <c r="BL414" s="45"/>
      <c r="BM414" s="94"/>
      <c r="BN414" s="77">
        <f t="shared" si="213"/>
        <v>0</v>
      </c>
      <c r="BO414" s="83"/>
      <c r="BP414" s="120" t="s">
        <v>2832</v>
      </c>
      <c r="BQ414" s="120"/>
      <c r="BR414" s="31"/>
    </row>
    <row r="415" spans="1:70" s="30" customFormat="1" ht="51">
      <c r="A415" s="33">
        <f>SUBTOTAL(3,C$5:$C415)</f>
        <v>411</v>
      </c>
      <c r="B415" s="112"/>
      <c r="C415" s="12" t="s">
        <v>2713</v>
      </c>
      <c r="D415" s="35" t="s">
        <v>2714</v>
      </c>
      <c r="E415" s="242" t="s">
        <v>2304</v>
      </c>
      <c r="F415" s="12" t="s">
        <v>2715</v>
      </c>
      <c r="G415" s="248"/>
      <c r="H415" s="242" t="s">
        <v>2716</v>
      </c>
      <c r="I415" s="242" t="s">
        <v>2717</v>
      </c>
      <c r="J415" s="242"/>
      <c r="K415" s="242" t="s">
        <v>2718</v>
      </c>
      <c r="L415" s="242"/>
      <c r="M415" s="32"/>
      <c r="N415" s="139"/>
      <c r="O415" s="122"/>
      <c r="P415" s="73"/>
      <c r="Q415" s="75"/>
      <c r="R415" s="75"/>
      <c r="S415" s="127"/>
      <c r="T415" s="45"/>
      <c r="U415" s="127"/>
      <c r="V415" s="77"/>
      <c r="W415" s="81"/>
      <c r="X415" s="73"/>
      <c r="Y415" s="81"/>
      <c r="Z415" s="75"/>
      <c r="AA415" s="82"/>
      <c r="AB415" s="45"/>
      <c r="AC415" s="82"/>
      <c r="AD415" s="77"/>
      <c r="AE415" s="126"/>
      <c r="AF415" s="73"/>
      <c r="AG415" s="126"/>
      <c r="AH415" s="78"/>
      <c r="AI415" s="76"/>
      <c r="AJ415" s="45"/>
      <c r="AK415" s="234"/>
      <c r="AL415" s="76"/>
      <c r="AM415" s="72"/>
      <c r="AN415" s="102"/>
      <c r="AO415" s="407"/>
      <c r="AP415" s="72"/>
      <c r="AQ415" s="76"/>
      <c r="AR415" s="76"/>
      <c r="AS415" s="82"/>
      <c r="AT415" s="76"/>
      <c r="AU415" s="72"/>
      <c r="AV415" s="72"/>
      <c r="AW415" s="95"/>
      <c r="AX415" s="72"/>
      <c r="AY415" s="76"/>
      <c r="AZ415" s="76"/>
      <c r="BA415" s="125"/>
      <c r="BB415" s="76"/>
      <c r="BC415" s="72"/>
      <c r="BD415" s="72"/>
      <c r="BE415" s="129"/>
      <c r="BF415" s="72"/>
      <c r="BG415" s="76">
        <v>300000</v>
      </c>
      <c r="BH415" s="76">
        <v>300000</v>
      </c>
      <c r="BI415" s="94">
        <v>42012</v>
      </c>
      <c r="BJ415" s="76">
        <f t="shared" si="211"/>
        <v>0</v>
      </c>
      <c r="BK415" s="123">
        <v>500000</v>
      </c>
      <c r="BL415" s="45">
        <v>500000</v>
      </c>
      <c r="BM415" s="94">
        <v>42012</v>
      </c>
      <c r="BN415" s="77">
        <f t="shared" si="213"/>
        <v>0</v>
      </c>
      <c r="BO415" s="83"/>
      <c r="BP415" s="120" t="s">
        <v>523</v>
      </c>
      <c r="BQ415" s="120"/>
      <c r="BR415" s="31"/>
    </row>
    <row r="416" spans="1:70" s="30" customFormat="1" ht="15">
      <c r="A416" s="33">
        <f>SUBTOTAL(3,C$5:$C416)</f>
        <v>411</v>
      </c>
      <c r="B416" s="112"/>
      <c r="C416" s="177"/>
      <c r="D416" s="32"/>
      <c r="E416" s="300"/>
      <c r="F416" s="177"/>
      <c r="G416" s="177"/>
      <c r="H416" s="301"/>
      <c r="I416" s="178"/>
      <c r="J416" s="178"/>
      <c r="K416" s="344"/>
      <c r="L416" s="178"/>
      <c r="M416" s="32"/>
      <c r="N416" s="139"/>
      <c r="O416" s="122"/>
      <c r="P416" s="73"/>
      <c r="Q416" s="75"/>
      <c r="R416" s="75"/>
      <c r="S416" s="127"/>
      <c r="T416" s="45"/>
      <c r="U416" s="127"/>
      <c r="V416" s="77"/>
      <c r="W416" s="81"/>
      <c r="X416" s="73"/>
      <c r="Y416" s="81"/>
      <c r="Z416" s="75"/>
      <c r="AA416" s="82"/>
      <c r="AB416" s="45"/>
      <c r="AC416" s="82"/>
      <c r="AD416" s="77"/>
      <c r="AE416" s="126"/>
      <c r="AF416" s="73"/>
      <c r="AG416" s="126"/>
      <c r="AH416" s="78"/>
      <c r="AI416" s="76"/>
      <c r="AJ416" s="45"/>
      <c r="AK416" s="234"/>
      <c r="AL416" s="76"/>
      <c r="AM416" s="72"/>
      <c r="AN416" s="102">
        <f t="shared" si="219"/>
        <v>0</v>
      </c>
      <c r="AO416" s="407"/>
      <c r="AP416" s="72">
        <f t="shared" si="217"/>
        <v>0</v>
      </c>
      <c r="AQ416" s="76"/>
      <c r="AR416" s="76">
        <f t="shared" si="215"/>
        <v>0</v>
      </c>
      <c r="AS416" s="82"/>
      <c r="AT416" s="76">
        <f>AQ416-AR416</f>
        <v>0</v>
      </c>
      <c r="AU416" s="72"/>
      <c r="AV416" s="72">
        <f t="shared" si="218"/>
        <v>0</v>
      </c>
      <c r="AW416" s="95"/>
      <c r="AX416" s="72">
        <f t="shared" si="220"/>
        <v>0</v>
      </c>
      <c r="AY416" s="76"/>
      <c r="AZ416" s="76">
        <f>IF(BA416="",0,AY416)</f>
        <v>0</v>
      </c>
      <c r="BA416" s="125"/>
      <c r="BB416" s="76">
        <f t="shared" si="118"/>
        <v>0</v>
      </c>
      <c r="BC416" s="72"/>
      <c r="BD416" s="72">
        <f>IF(BE416="",0,BC416)</f>
        <v>0</v>
      </c>
      <c r="BE416" s="129"/>
      <c r="BF416" s="72">
        <f>+BC416-BD416</f>
        <v>0</v>
      </c>
      <c r="BG416" s="76"/>
      <c r="BH416" s="76">
        <f>IF(BI416="",0,BG416)</f>
        <v>0</v>
      </c>
      <c r="BI416" s="94"/>
      <c r="BJ416" s="76">
        <f>+BG416-BH416</f>
        <v>0</v>
      </c>
      <c r="BK416" s="123"/>
      <c r="BL416" s="45">
        <f>+IF(BM416="",0,BK416)</f>
        <v>0</v>
      </c>
      <c r="BM416" s="94"/>
      <c r="BN416" s="77">
        <f t="shared" si="213"/>
        <v>0</v>
      </c>
      <c r="BO416" s="83">
        <f>+N416+R416+V416+Z416+AD416+AH416+AL416+AP416+AT416+AX416+BB416+BF416+BJ416+BN416</f>
        <v>0</v>
      </c>
      <c r="BP416" s="120"/>
      <c r="BQ416" s="120"/>
      <c r="BR416" s="31"/>
    </row>
    <row r="417" spans="1:70" s="30" customFormat="1" ht="15">
      <c r="A417" s="33">
        <f>SUBTOTAL(3,C$5:$C417)</f>
        <v>411</v>
      </c>
      <c r="B417" s="112"/>
      <c r="C417" s="177"/>
      <c r="D417" s="32"/>
      <c r="E417" s="300"/>
      <c r="F417" s="177"/>
      <c r="G417" s="177"/>
      <c r="H417" s="301"/>
      <c r="I417" s="178"/>
      <c r="J417" s="178"/>
      <c r="K417" s="344"/>
      <c r="L417" s="178"/>
      <c r="M417" s="32"/>
      <c r="N417" s="139"/>
      <c r="O417" s="122"/>
      <c r="P417" s="73"/>
      <c r="Q417" s="75"/>
      <c r="R417" s="75"/>
      <c r="S417" s="127"/>
      <c r="T417" s="45"/>
      <c r="U417" s="127"/>
      <c r="V417" s="77"/>
      <c r="W417" s="81"/>
      <c r="X417" s="73"/>
      <c r="Y417" s="81"/>
      <c r="Z417" s="75"/>
      <c r="AA417" s="82"/>
      <c r="AB417" s="45"/>
      <c r="AC417" s="82"/>
      <c r="AD417" s="77"/>
      <c r="AE417" s="126"/>
      <c r="AF417" s="73"/>
      <c r="AG417" s="126"/>
      <c r="AH417" s="78"/>
      <c r="AI417" s="76"/>
      <c r="AJ417" s="45">
        <f>IF(AK417="",0,AI417)</f>
        <v>0</v>
      </c>
      <c r="AK417" s="234"/>
      <c r="AL417" s="76">
        <f>AI417-AJ417</f>
        <v>0</v>
      </c>
      <c r="AM417" s="72"/>
      <c r="AN417" s="72">
        <f>IF(AO417="",0,AM417)</f>
        <v>0</v>
      </c>
      <c r="AO417" s="79"/>
      <c r="AP417" s="72">
        <f>AM417-AN417</f>
        <v>0</v>
      </c>
      <c r="AQ417" s="76"/>
      <c r="AR417" s="76">
        <f>IF(AS417="",0,AQ417)</f>
        <v>0</v>
      </c>
      <c r="AS417" s="82"/>
      <c r="AT417" s="76">
        <f>AQ417-AR417</f>
        <v>0</v>
      </c>
      <c r="AU417" s="72"/>
      <c r="AV417" s="72">
        <f>IF(AW417="",0,AU417)</f>
        <v>0</v>
      </c>
      <c r="AW417" s="95"/>
      <c r="AX417" s="72">
        <f t="shared" si="220"/>
        <v>0</v>
      </c>
      <c r="AY417" s="76"/>
      <c r="AZ417" s="76">
        <f>IF(BA417="",0,AY417)</f>
        <v>0</v>
      </c>
      <c r="BA417" s="125"/>
      <c r="BB417" s="76">
        <f t="shared" si="118"/>
        <v>0</v>
      </c>
      <c r="BC417" s="72"/>
      <c r="BD417" s="72">
        <f>IF(BE417="",0,BC417)</f>
        <v>0</v>
      </c>
      <c r="BE417" s="129"/>
      <c r="BF417" s="72">
        <f>+BC417-BD417</f>
        <v>0</v>
      </c>
      <c r="BG417" s="76"/>
      <c r="BH417" s="76">
        <f>IF(BI417="",0,BG417)</f>
        <v>0</v>
      </c>
      <c r="BI417" s="365"/>
      <c r="BJ417" s="76">
        <f>+BG417-BH417</f>
        <v>0</v>
      </c>
      <c r="BK417" s="123"/>
      <c r="BL417" s="45"/>
      <c r="BM417" s="367"/>
      <c r="BN417" s="77">
        <f t="shared" si="213"/>
        <v>0</v>
      </c>
      <c r="BO417" s="83">
        <f>+N417+R417+V417+Z417+AD417+AH417+AL417+AP417+AT417+AX417+BB417+BF417+BJ417+BN417</f>
        <v>0</v>
      </c>
      <c r="BP417" s="120"/>
      <c r="BQ417" s="120"/>
      <c r="BR417" s="31"/>
    </row>
    <row r="418" spans="1:70" s="236" customFormat="1" ht="29.25" customHeight="1">
      <c r="A418" s="672" t="s">
        <v>6</v>
      </c>
      <c r="B418" s="673"/>
      <c r="C418" s="674"/>
      <c r="D418" s="674"/>
      <c r="E418" s="674"/>
      <c r="F418" s="243"/>
      <c r="G418" s="243"/>
      <c r="H418" s="243"/>
      <c r="I418" s="243"/>
      <c r="J418" s="243"/>
      <c r="K418" s="243"/>
      <c r="L418" s="286"/>
      <c r="M418" s="244"/>
      <c r="N418" s="235">
        <f>SUBTOTAL(9,N5:N84)</f>
        <v>69800000</v>
      </c>
      <c r="O418" s="235">
        <f>SUBTOTAL(9,O5:O417)</f>
        <v>38500000</v>
      </c>
      <c r="P418" s="235">
        <f>SUBTOTAL(9,P5:P417)</f>
        <v>33100000</v>
      </c>
      <c r="Q418" s="235"/>
      <c r="R418" s="235">
        <f>SUBTOTAL(9,R5:R417)</f>
        <v>5400000</v>
      </c>
      <c r="S418" s="235">
        <f>SUBTOTAL(9,S5:S417)</f>
        <v>40400000</v>
      </c>
      <c r="T418" s="235">
        <f>SUBTOTAL(9,T5:T417)</f>
        <v>35000000</v>
      </c>
      <c r="U418" s="235"/>
      <c r="V418" s="235">
        <f>SUBTOTAL(9,V5:V417)</f>
        <v>5400000</v>
      </c>
      <c r="W418" s="235">
        <f>SUBTOTAL(9,W5:W417)</f>
        <v>43700000</v>
      </c>
      <c r="X418" s="235">
        <f>SUBTOTAL(9,X5:X417)</f>
        <v>37800000</v>
      </c>
      <c r="Y418" s="235"/>
      <c r="Z418" s="235">
        <f>SUBTOTAL(9,Z5:Z417)</f>
        <v>5900000</v>
      </c>
      <c r="AA418" s="235">
        <f>SUBTOTAL(9,AA5:AA417)</f>
        <v>45450000</v>
      </c>
      <c r="AB418" s="235">
        <f>SUBTOTAL(9,AB5:AB417)</f>
        <v>38250000</v>
      </c>
      <c r="AC418" s="235"/>
      <c r="AD418" s="235">
        <f>SUBTOTAL(9,AD5:AD417)</f>
        <v>7200000</v>
      </c>
      <c r="AE418" s="235">
        <f>SUBTOTAL(9,AE5:AE417)</f>
        <v>45050000</v>
      </c>
      <c r="AF418" s="235">
        <f>SUBTOTAL(9,AF5:AF417)</f>
        <v>39350000</v>
      </c>
      <c r="AG418" s="235"/>
      <c r="AH418" s="235">
        <f>SUBTOTAL(9,AH5:AH417)</f>
        <v>5700000</v>
      </c>
      <c r="AI418" s="235">
        <f>SUBTOTAL(9,AI5:AI417)</f>
        <v>48900000</v>
      </c>
      <c r="AJ418" s="235">
        <f>SUBTOTAL(9,AJ5:AJ417)</f>
        <v>45900000</v>
      </c>
      <c r="AK418" s="235"/>
      <c r="AL418" s="235">
        <f>SUBTOTAL(9,AL5:AL417)</f>
        <v>3000000</v>
      </c>
      <c r="AM418" s="235">
        <f>SUBTOTAL(9,AM5:AM417)</f>
        <v>50510000</v>
      </c>
      <c r="AN418" s="235">
        <f>SUBTOTAL(9,AN5:AN417)</f>
        <v>47260000</v>
      </c>
      <c r="AO418" s="235"/>
      <c r="AP418" s="235">
        <f>SUBTOTAL(9,AP5:AP417)</f>
        <v>3250000</v>
      </c>
      <c r="AQ418" s="235">
        <f>SUBTOTAL(9,AQ5:AQ417)</f>
        <v>65460000</v>
      </c>
      <c r="AR418" s="235">
        <f>SUBTOTAL(9,AR5:AR417)</f>
        <v>60960000</v>
      </c>
      <c r="AS418" s="235"/>
      <c r="AT418" s="235">
        <f>SUBTOTAL(9,AT5:AT417)</f>
        <v>4500000</v>
      </c>
      <c r="AU418" s="235">
        <f>SUBTOTAL(9,AU5:AU417)</f>
        <v>94410000</v>
      </c>
      <c r="AV418" s="235">
        <f>SUBTOTAL(9,AV5:AV417)</f>
        <v>87110000</v>
      </c>
      <c r="AW418" s="235"/>
      <c r="AX418" s="235">
        <f>SUBTOTAL(9,AX5:AX417)</f>
        <v>7300000</v>
      </c>
      <c r="AY418" s="235">
        <f>SUBTOTAL(9,AY5:AY417)</f>
        <v>124450000</v>
      </c>
      <c r="AZ418" s="235">
        <f>SUBTOTAL(9,AZ5:AZ417)</f>
        <v>116750000</v>
      </c>
      <c r="BA418" s="235"/>
      <c r="BB418" s="235">
        <f>SUBTOTAL(9,BB5:BB417)</f>
        <v>7700000</v>
      </c>
      <c r="BC418" s="235">
        <f>SUBTOTAL(9,BC5:BC417)</f>
        <v>144850000</v>
      </c>
      <c r="BD418" s="235">
        <f>SUBTOTAL(9,BD5:BD417)</f>
        <v>135500000</v>
      </c>
      <c r="BE418" s="235"/>
      <c r="BF418" s="235">
        <f>SUBTOTAL(9,BF5:BF417)</f>
        <v>9350000</v>
      </c>
      <c r="BG418" s="235">
        <f>SUBTOTAL(9,BG5:BG417)</f>
        <v>172570000</v>
      </c>
      <c r="BH418" s="235">
        <f>SUBTOTAL(9,BH5:BH417)</f>
        <v>153420000</v>
      </c>
      <c r="BI418" s="366"/>
      <c r="BJ418" s="235">
        <f>SUBTOTAL(9,BJ5:BJ417)</f>
        <v>19150000</v>
      </c>
      <c r="BK418" s="235">
        <f>SUBTOTAL(9,BK5:BK417)</f>
        <v>158105000</v>
      </c>
      <c r="BL418" s="235">
        <f>SUBTOTAL(9,BL5:BL417)</f>
        <v>137415000</v>
      </c>
      <c r="BM418" s="235"/>
      <c r="BN418" s="235">
        <f>SUBTOTAL(9,BN5:BN417)</f>
        <v>20690000</v>
      </c>
      <c r="BO418" s="235">
        <f>SUBTOTAL(9,BO5:BO417)</f>
        <v>174340000</v>
      </c>
      <c r="BP418" s="235"/>
      <c r="BQ418" s="235"/>
      <c r="BR418" s="235"/>
    </row>
    <row r="423" spans="1:70" ht="29.25" customHeight="1">
      <c r="BC423" s="208"/>
    </row>
    <row r="425" spans="1:70" ht="29.25" customHeight="1">
      <c r="B425" s="502"/>
    </row>
    <row r="426" spans="1:70" ht="29.25" customHeight="1">
      <c r="B426" s="502"/>
    </row>
    <row r="427" spans="1:70" ht="29.25" customHeight="1">
      <c r="B427" s="502"/>
    </row>
    <row r="428" spans="1:70" ht="29.25" customHeight="1">
      <c r="B428" s="502"/>
    </row>
    <row r="429" spans="1:70" ht="29.25" customHeight="1">
      <c r="B429" s="502"/>
    </row>
    <row r="430" spans="1:70" ht="29.25" customHeight="1">
      <c r="B430" s="502"/>
    </row>
    <row r="431" spans="1:70" ht="29.25" customHeight="1">
      <c r="B431" s="502"/>
    </row>
  </sheetData>
  <autoFilter ref="A4:BR417">
    <filterColumn colId="3"/>
    <filterColumn colId="12"/>
    <filterColumn colId="66"/>
    <filterColumn colId="67"/>
    <filterColumn colId="68"/>
  </autoFilter>
  <mergeCells count="84">
    <mergeCell ref="BR2:BR3"/>
    <mergeCell ref="AU2:AU3"/>
    <mergeCell ref="AV2:AV3"/>
    <mergeCell ref="AW2:AW3"/>
    <mergeCell ref="AX2:AX3"/>
    <mergeCell ref="BN2:BN3"/>
    <mergeCell ref="BQ2:BQ3"/>
    <mergeCell ref="BK2:BK3"/>
    <mergeCell ref="BL2:BL3"/>
    <mergeCell ref="BP2:BP3"/>
    <mergeCell ref="BO2:BO3"/>
    <mergeCell ref="BH2:BH3"/>
    <mergeCell ref="BJ2:BJ3"/>
    <mergeCell ref="BE2:BE3"/>
    <mergeCell ref="BC2:BC3"/>
    <mergeCell ref="BD2:BD3"/>
    <mergeCell ref="Y2:Y3"/>
    <mergeCell ref="AP2:AP3"/>
    <mergeCell ref="AB2:AB3"/>
    <mergeCell ref="AM1:AP1"/>
    <mergeCell ref="AA1:AD1"/>
    <mergeCell ref="AD2:AD3"/>
    <mergeCell ref="AA2:AA3"/>
    <mergeCell ref="AC2:AC3"/>
    <mergeCell ref="AI1:AL1"/>
    <mergeCell ref="AE1:AH1"/>
    <mergeCell ref="AE2:AE3"/>
    <mergeCell ref="AH2:AH3"/>
    <mergeCell ref="A418:E418"/>
    <mergeCell ref="M2:M3"/>
    <mergeCell ref="H2:H3"/>
    <mergeCell ref="Q2:Q3"/>
    <mergeCell ref="K2:K3"/>
    <mergeCell ref="N2:N3"/>
    <mergeCell ref="A2:A3"/>
    <mergeCell ref="G2:G3"/>
    <mergeCell ref="J2:J3"/>
    <mergeCell ref="C2:C3"/>
    <mergeCell ref="B2:B3"/>
    <mergeCell ref="O2:O3"/>
    <mergeCell ref="P2:P3"/>
    <mergeCell ref="BI2:BI3"/>
    <mergeCell ref="BB2:BB3"/>
    <mergeCell ref="BA2:BA3"/>
    <mergeCell ref="A1:N1"/>
    <mergeCell ref="I2:I3"/>
    <mergeCell ref="T2:T3"/>
    <mergeCell ref="U2:U3"/>
    <mergeCell ref="R2:R3"/>
    <mergeCell ref="O1:R1"/>
    <mergeCell ref="S1:V1"/>
    <mergeCell ref="W1:Z1"/>
    <mergeCell ref="W2:W3"/>
    <mergeCell ref="V2:V3"/>
    <mergeCell ref="AL2:AL3"/>
    <mergeCell ref="AS2:AS3"/>
    <mergeCell ref="AF2:AF3"/>
    <mergeCell ref="AY2:AY3"/>
    <mergeCell ref="AG2:AG3"/>
    <mergeCell ref="AJ2:AJ3"/>
    <mergeCell ref="AI2:AI3"/>
    <mergeCell ref="BK1:BN1"/>
    <mergeCell ref="AM2:AM3"/>
    <mergeCell ref="AN2:AN3"/>
    <mergeCell ref="BF2:BF3"/>
    <mergeCell ref="BG2:BG3"/>
    <mergeCell ref="BC1:BF1"/>
    <mergeCell ref="AZ2:AZ3"/>
    <mergeCell ref="BM2:BM3"/>
    <mergeCell ref="AQ2:AQ3"/>
    <mergeCell ref="AY1:BB1"/>
    <mergeCell ref="AQ1:AT1"/>
    <mergeCell ref="BG1:BJ1"/>
    <mergeCell ref="AT2:AT3"/>
    <mergeCell ref="AK2:AK3"/>
    <mergeCell ref="Z2:Z3"/>
    <mergeCell ref="AO2:AO3"/>
    <mergeCell ref="AR2:AR3"/>
    <mergeCell ref="X2:X3"/>
    <mergeCell ref="D2:D3"/>
    <mergeCell ref="E2:E3"/>
    <mergeCell ref="F2:F3"/>
    <mergeCell ref="L2:L3"/>
    <mergeCell ref="S2:S3"/>
  </mergeCells>
  <phoneticPr fontId="39" type="noConversion"/>
  <conditionalFormatting sqref="I28:L29 I58:L59 BK19:BK29 BK5:BK17 I61:L62 O19:O29 AI5:AI65 AJ75:AJ107 C5:C29 B5:B13 AQ72:AQ139 AZ74:BB157 N83:U83 B22:B25 B27:B29 D49:D51 D142 D153 D184 D199 D204 D315 D318 D320 D84 D115:D116 D159 D161 D98:D99 D138:D139 D157 D190 D195:D196 D201:D202 D257:D258 D273 D275:D276 D294:D295 D310:D311 D246 D267 D332 D340:D343 D122:D124 D135:D136 D145:D148 D155 D163:D170 D172:D174 D178:D182 D214:D216 D219:D223 D248:D250 D254:D255 D278:D282 D322:D325 D345:D350 D47 D87:D91 D93:D96 D101:D113 D118:D120 D126:D127 D151 D227:D230 D284:D285 D288:D289 D291:D292 D303:D307 D328:D329 D5:D30 D33:D43 D53:D54 D235:D240 D260:D265 D297:D301 D335:D337 B15:B20 W19:BJ19 A19:R19 E5:H29 O418:BO418 S67:U82 P68:P83 AF68:AF85 AI68:AI82 AN68:AN107 X68:X107 AB68:AB107 AP68:AP84 AK68:AL107 D56:D82 I5:R23 M24:R62 I63:R82 W23:BJ23 A85:U85 W130:BK130 A130:U130 A175:U175 W85:BK85 W175:BK175 M23:U23 AZ68:AZ417 BD68:BD417 BB68:BB417 BF68:BF417 AH6:AH418 AD31:AD418 Z27:Z418 R6:R418 AR68:AX418 M84:U417 W83:AY417 BA83:BA417 BC83:BC417 BG83:BG417 A5:A417 BM5:BM416 BE83:BE417 AJ5:BJ82 W5:AH82 BH68:BJ417">
    <cfRule type="expression" dxfId="1618" priority="432" stopIfTrue="1">
      <formula>LEFT($C5,3)="Hết"</formula>
    </cfRule>
  </conditionalFormatting>
  <conditionalFormatting sqref="A418 F31:H32 F35:H35 F43:H43 D12 H30:L59 F56:G59 I24:L27 I60:L60 F30:G52 E76:E82 I84:I144 J84:L146 J173:L175 J177:L181 J184:L184 J186:L186 J188:L200 J202:L209 J148:L171 G84:G107 G109 H84:H170 D325:H325 C132:K132 C30 C32 C34:C45 D26 D30:E59 D62:D63 D69:D71 C243:D243 C82:C145 E84:E131 H312:J350 B261:C261 BK30:BK52 C313:E313 O418:BQ418 F60:H82 E60:E74 C47:C80 B30:B82 E66:H70 B66:C70 O56:O82 W56:W70 AA56:AA72 AE56:AE74 BK56:BK82 B84 B86:B129 B131:B174 B176:B208 B210:B235 B237:B241 B265:B273 C130:L130 C175:L175 C281:C417 B275:B417 I281:L417 F84:F279 I146:I279 J211:L279 C147:C279 B243:B263 BK84:BK418 G236:G417 H172:H417 O84:O418 D83:D417 F281:F417 E133:E293 E295:E417">
    <cfRule type="expression" dxfId="1617" priority="431" stopIfTrue="1">
      <formula>LEFT($C12,3)="Hết"</formula>
    </cfRule>
  </conditionalFormatting>
  <conditionalFormatting sqref="E24">
    <cfRule type="expression" dxfId="1616" priority="416" stopIfTrue="1">
      <formula>LEFT($C25,3)="Hết"</formula>
    </cfRule>
  </conditionalFormatting>
  <conditionalFormatting sqref="C45">
    <cfRule type="expression" dxfId="1615" priority="349" stopIfTrue="1">
      <formula>LEFT($C45,3)="Hết"</formula>
    </cfRule>
  </conditionalFormatting>
  <conditionalFormatting sqref="D64:D65 I64:N65 A64:A65">
    <cfRule type="expression" dxfId="1614" priority="346" stopIfTrue="1">
      <formula>LEFT($C64,3)="Hết"</formula>
    </cfRule>
  </conditionalFormatting>
  <conditionalFormatting sqref="B64:C65 O64:O65 E64:H65">
    <cfRule type="expression" dxfId="1613" priority="345" stopIfTrue="1">
      <formula>LEFT($C64,3)="Hết"</formula>
    </cfRule>
  </conditionalFormatting>
  <conditionalFormatting sqref="A64:A65">
    <cfRule type="expression" dxfId="1612" priority="344" stopIfTrue="1">
      <formula>LEFT($C64,3)="Hết"</formula>
    </cfRule>
  </conditionalFormatting>
  <conditionalFormatting sqref="I71:N72 D71:D72 A71:A72">
    <cfRule type="expression" dxfId="1611" priority="339" stopIfTrue="1">
      <formula>LEFT($C71,3)="Hết"</formula>
    </cfRule>
  </conditionalFormatting>
  <conditionalFormatting sqref="B71:C72 O71:O72 E71:H72">
    <cfRule type="expression" dxfId="1610" priority="338" stopIfTrue="1">
      <formula>LEFT($C71,3)="Hết"</formula>
    </cfRule>
  </conditionalFormatting>
  <conditionalFormatting sqref="A71:A72">
    <cfRule type="expression" dxfId="1609" priority="337" stopIfTrue="1">
      <formula>LEFT($C71,3)="Hết"</formula>
    </cfRule>
  </conditionalFormatting>
  <conditionalFormatting sqref="A71:A72">
    <cfRule type="expression" dxfId="1608" priority="336" stopIfTrue="1">
      <formula>LEFT($C71,3)="Hết"</formula>
    </cfRule>
  </conditionalFormatting>
  <conditionalFormatting sqref="O73:S74 A73:A74">
    <cfRule type="expression" dxfId="1607" priority="335" stopIfTrue="1">
      <formula>LEFT($C73,3)="Hết"</formula>
    </cfRule>
  </conditionalFormatting>
  <conditionalFormatting sqref="I73:N74 D73:D74 A73:A74">
    <cfRule type="expression" dxfId="1606" priority="334" stopIfTrue="1">
      <formula>LEFT($C73,3)="Hết"</formula>
    </cfRule>
  </conditionalFormatting>
  <conditionalFormatting sqref="B73:C74 O73:O74 E73:H74">
    <cfRule type="expression" dxfId="1605" priority="333" stopIfTrue="1">
      <formula>LEFT($C73,3)="Hết"</formula>
    </cfRule>
  </conditionalFormatting>
  <conditionalFormatting sqref="A73:A74">
    <cfRule type="expression" dxfId="1604" priority="332" stopIfTrue="1">
      <formula>LEFT($C73,3)="Hết"</formula>
    </cfRule>
  </conditionalFormatting>
  <conditionalFormatting sqref="A73:A74">
    <cfRule type="expression" dxfId="1603" priority="331" stopIfTrue="1">
      <formula>LEFT($C73,3)="Hết"</formula>
    </cfRule>
  </conditionalFormatting>
  <conditionalFormatting sqref="O30:O52">
    <cfRule type="expression" dxfId="1602" priority="330" stopIfTrue="1">
      <formula>LEFT($C30,3)="Hết"</formula>
    </cfRule>
  </conditionalFormatting>
  <conditionalFormatting sqref="Q19:R19">
    <cfRule type="expression" dxfId="1601" priority="329" stopIfTrue="1">
      <formula>LEFT($C19,3)="Hết"</formula>
    </cfRule>
  </conditionalFormatting>
  <conditionalFormatting sqref="S5:S29 S6:U66 T65:T67 T69:T116 S85:U85">
    <cfRule type="expression" dxfId="1600" priority="328" stopIfTrue="1">
      <formula>LEFT($C4,3)="Hết"</formula>
    </cfRule>
  </conditionalFormatting>
  <conditionalFormatting sqref="S30:S52 T66:U66 S56:S66">
    <cfRule type="expression" dxfId="1599" priority="327" stopIfTrue="1">
      <formula>LEFT($C29,3)="Hết"</formula>
    </cfRule>
  </conditionalFormatting>
  <conditionalFormatting sqref="S63">
    <cfRule type="expression" dxfId="1598" priority="326" stopIfTrue="1">
      <formula>LEFT($C62,3)="Hết"</formula>
    </cfRule>
  </conditionalFormatting>
  <conditionalFormatting sqref="W5:W29">
    <cfRule type="expression" dxfId="1597" priority="325" stopIfTrue="1">
      <formula>LEFT($C5,3)="Hết"</formula>
    </cfRule>
  </conditionalFormatting>
  <conditionalFormatting sqref="W30:W52">
    <cfRule type="expression" dxfId="1596" priority="324" stopIfTrue="1">
      <formula>LEFT($C30,3)="Hết"</formula>
    </cfRule>
  </conditionalFormatting>
  <conditionalFormatting sqref="W63">
    <cfRule type="expression" dxfId="1595" priority="323" stopIfTrue="1">
      <formula>LEFT($C63,3)="Hết"</formula>
    </cfRule>
  </conditionalFormatting>
  <conditionalFormatting sqref="W63">
    <cfRule type="expression" dxfId="1594" priority="322" stopIfTrue="1">
      <formula>LEFT($C63,3)="Hết"</formula>
    </cfRule>
  </conditionalFormatting>
  <conditionalFormatting sqref="AA5:AA29">
    <cfRule type="expression" dxfId="1593" priority="321" stopIfTrue="1">
      <formula>LEFT($C5,3)="Hết"</formula>
    </cfRule>
  </conditionalFormatting>
  <conditionalFormatting sqref="AA30:AA52">
    <cfRule type="expression" dxfId="1592" priority="320" stopIfTrue="1">
      <formula>LEFT($C30,3)="Hết"</formula>
    </cfRule>
  </conditionalFormatting>
  <conditionalFormatting sqref="AA63">
    <cfRule type="expression" dxfId="1591" priority="319" stopIfTrue="1">
      <formula>LEFT($C63,3)="Hết"</formula>
    </cfRule>
  </conditionalFormatting>
  <conditionalFormatting sqref="AA63">
    <cfRule type="expression" dxfId="1590" priority="318" stopIfTrue="1">
      <formula>LEFT($C63,3)="Hết"</formula>
    </cfRule>
  </conditionalFormatting>
  <conditionalFormatting sqref="AE5:AE29">
    <cfRule type="expression" dxfId="1589" priority="317" stopIfTrue="1">
      <formula>LEFT($C5,3)="Hết"</formula>
    </cfRule>
  </conditionalFormatting>
  <conditionalFormatting sqref="AE30:AE52 AF72:AG74">
    <cfRule type="expression" dxfId="1588" priority="316" stopIfTrue="1">
      <formula>LEFT($C30,3)="Hết"</formula>
    </cfRule>
  </conditionalFormatting>
  <conditionalFormatting sqref="AE63">
    <cfRule type="expression" dxfId="1587" priority="315" stopIfTrue="1">
      <formula>LEFT($C63,3)="Hết"</formula>
    </cfRule>
  </conditionalFormatting>
  <conditionalFormatting sqref="AE63">
    <cfRule type="expression" dxfId="1586" priority="314" stopIfTrue="1">
      <formula>LEFT($C63,3)="Hết"</formula>
    </cfRule>
  </conditionalFormatting>
  <conditionalFormatting sqref="AE5:AE29">
    <cfRule type="expression" dxfId="1585" priority="313" stopIfTrue="1">
      <formula>LEFT($C5,3)="Hết"</formula>
    </cfRule>
  </conditionalFormatting>
  <conditionalFormatting sqref="AE30:AE52">
    <cfRule type="expression" dxfId="1584" priority="312" stopIfTrue="1">
      <formula>LEFT($C30,3)="Hết"</formula>
    </cfRule>
  </conditionalFormatting>
  <conditionalFormatting sqref="AE63">
    <cfRule type="expression" dxfId="1583" priority="311" stopIfTrue="1">
      <formula>LEFT($C63,3)="Hết"</formula>
    </cfRule>
  </conditionalFormatting>
  <conditionalFormatting sqref="AE63">
    <cfRule type="expression" dxfId="1582" priority="310" stopIfTrue="1">
      <formula>LEFT($C63,3)="Hết"</formula>
    </cfRule>
  </conditionalFormatting>
  <conditionalFormatting sqref="N5:N30">
    <cfRule type="expression" dxfId="1581" priority="309" stopIfTrue="1">
      <formula>LEFT($D5,3)="Hết"</formula>
    </cfRule>
  </conditionalFormatting>
  <conditionalFormatting sqref="N30:N74">
    <cfRule type="expression" dxfId="1580" priority="308" stopIfTrue="1">
      <formula>LEFT($D30,3)="Hết"</formula>
    </cfRule>
  </conditionalFormatting>
  <conditionalFormatting sqref="N5:N29">
    <cfRule type="expression" dxfId="1579" priority="307" stopIfTrue="1">
      <formula>LEFT($D5,3)="Hết"</formula>
    </cfRule>
  </conditionalFormatting>
  <conditionalFormatting sqref="I66:L66">
    <cfRule type="expression" dxfId="1578" priority="306" stopIfTrue="1">
      <formula>LEFT($C66,3)="Hết"</formula>
    </cfRule>
  </conditionalFormatting>
  <conditionalFormatting sqref="T99 T272:T279 T265:T269">
    <cfRule type="expression" dxfId="1577" priority="434" stopIfTrue="1">
      <formula>LEFT($C84,3)="Hết"</formula>
    </cfRule>
  </conditionalFormatting>
  <conditionalFormatting sqref="Y33">
    <cfRule type="expression" dxfId="1576" priority="305" stopIfTrue="1">
      <formula>LEFT($C32,3)="Hết"</formula>
    </cfRule>
  </conditionalFormatting>
  <conditionalFormatting sqref="Q33">
    <cfRule type="expression" dxfId="1575" priority="304" stopIfTrue="1">
      <formula>LEFT($C32,3)="Hết"</formula>
    </cfRule>
  </conditionalFormatting>
  <conditionalFormatting sqref="U7">
    <cfRule type="expression" dxfId="1574" priority="303" stopIfTrue="1">
      <formula>LEFT($C7,3)="Hết"</formula>
    </cfRule>
  </conditionalFormatting>
  <conditionalFormatting sqref="F83">
    <cfRule type="expression" dxfId="1573" priority="302" stopIfTrue="1">
      <formula>LEFT($C83,3)="Hết"</formula>
    </cfRule>
  </conditionalFormatting>
  <conditionalFormatting sqref="H83">
    <cfRule type="expression" dxfId="1572" priority="301" stopIfTrue="1">
      <formula>LEFT($C83,3)="Hết"</formula>
    </cfRule>
  </conditionalFormatting>
  <conditionalFormatting sqref="T98 T68">
    <cfRule type="expression" dxfId="1571" priority="436" stopIfTrue="1">
      <formula>LEFT(#REF!,3)="Hết"</formula>
    </cfRule>
  </conditionalFormatting>
  <conditionalFormatting sqref="T97">
    <cfRule type="expression" dxfId="1570" priority="438" stopIfTrue="1">
      <formula>LEFT(#REF!,3)="Hết"</formula>
    </cfRule>
  </conditionalFormatting>
  <conditionalFormatting sqref="T283 X283 T96 T247">
    <cfRule type="expression" dxfId="1569" priority="440" stopIfTrue="1">
      <formula>LEFT(#REF!,3)="Hết"</formula>
    </cfRule>
  </conditionalFormatting>
  <conditionalFormatting sqref="T306 T95">
    <cfRule type="expression" dxfId="1568" priority="442" stopIfTrue="1">
      <formula>LEFT(#REF!,3)="Hết"</formula>
    </cfRule>
  </conditionalFormatting>
  <conditionalFormatting sqref="T89">
    <cfRule type="expression" dxfId="1567" priority="444" stopIfTrue="1">
      <formula>LEFT(#REF!,3)="Hết"</formula>
    </cfRule>
  </conditionalFormatting>
  <conditionalFormatting sqref="T86:T97">
    <cfRule type="expression" dxfId="1566" priority="446" stopIfTrue="1">
      <formula>LEFT(#REF!,3)="Hết"</formula>
    </cfRule>
  </conditionalFormatting>
  <conditionalFormatting sqref="D83 D149:D150 D171 D175">
    <cfRule type="expression" dxfId="1565" priority="300" stopIfTrue="1">
      <formula>LEFT($C83,3)="Hết"</formula>
    </cfRule>
  </conditionalFormatting>
  <conditionalFormatting sqref="E83">
    <cfRule type="expression" dxfId="1564" priority="299" stopIfTrue="1">
      <formula>LEFT($C83,3)="Hết"</formula>
    </cfRule>
  </conditionalFormatting>
  <conditionalFormatting sqref="S99">
    <cfRule type="expression" dxfId="1563" priority="298" stopIfTrue="1">
      <formula>LEFT($C98,3)="Hết"</formula>
    </cfRule>
  </conditionalFormatting>
  <conditionalFormatting sqref="S99">
    <cfRule type="expression" dxfId="1562" priority="297" stopIfTrue="1">
      <formula>LEFT($C98,3)="Hết"</formula>
    </cfRule>
  </conditionalFormatting>
  <conditionalFormatting sqref="W99">
    <cfRule type="expression" dxfId="1561" priority="296" stopIfTrue="1">
      <formula>LEFT($C99,3)="Hết"</formula>
    </cfRule>
  </conditionalFormatting>
  <conditionalFormatting sqref="AA99">
    <cfRule type="expression" dxfId="1560" priority="295" stopIfTrue="1">
      <formula>LEFT($C98,3)="Hết"</formula>
    </cfRule>
  </conditionalFormatting>
  <conditionalFormatting sqref="AA99">
    <cfRule type="expression" dxfId="1559" priority="294" stopIfTrue="1">
      <formula>LEFT($C98,3)="Hết"</formula>
    </cfRule>
  </conditionalFormatting>
  <conditionalFormatting sqref="AE99">
    <cfRule type="expression" dxfId="1558" priority="293" stopIfTrue="1">
      <formula>LEFT($C99,3)="Hết"</formula>
    </cfRule>
  </conditionalFormatting>
  <conditionalFormatting sqref="U99">
    <cfRule type="expression" dxfId="1557" priority="292" stopIfTrue="1">
      <formula>LEFT($C98,3)="Hết"</formula>
    </cfRule>
  </conditionalFormatting>
  <conditionalFormatting sqref="AC99">
    <cfRule type="expression" dxfId="1556" priority="291" stopIfTrue="1">
      <formula>LEFT($C98,3)="Hết"</formula>
    </cfRule>
  </conditionalFormatting>
  <conditionalFormatting sqref="T417">
    <cfRule type="expression" dxfId="1555" priority="462" stopIfTrue="1">
      <formula>LEFT($C100,3)="Hết"</formula>
    </cfRule>
  </conditionalFormatting>
  <conditionalFormatting sqref="T305:T307">
    <cfRule type="expression" dxfId="1554" priority="464" stopIfTrue="1">
      <formula>LEFT($C266,3)="Hết"</formula>
    </cfRule>
  </conditionalFormatting>
  <conditionalFormatting sqref="T102:T103 T117">
    <cfRule type="expression" dxfId="1553" priority="466" stopIfTrue="1">
      <formula>LEFT($C100,3)="Hết"</formula>
    </cfRule>
  </conditionalFormatting>
  <conditionalFormatting sqref="U9">
    <cfRule type="expression" dxfId="1552" priority="290" stopIfTrue="1">
      <formula>LEFT($C9,3)="Hết"</formula>
    </cfRule>
  </conditionalFormatting>
  <conditionalFormatting sqref="T139">
    <cfRule type="expression" dxfId="1551" priority="468" stopIfTrue="1">
      <formula>LEFT($C101,3)="Hết"</formula>
    </cfRule>
  </conditionalFormatting>
  <conditionalFormatting sqref="T138">
    <cfRule type="expression" dxfId="1550" priority="470" stopIfTrue="1">
      <formula>LEFT($C101,3)="Hết"</formula>
    </cfRule>
  </conditionalFormatting>
  <conditionalFormatting sqref="T137">
    <cfRule type="expression" dxfId="1549" priority="472" stopIfTrue="1">
      <formula>LEFT($C101,3)="Hết"</formula>
    </cfRule>
  </conditionalFormatting>
  <conditionalFormatting sqref="T136">
    <cfRule type="expression" dxfId="1548" priority="474" stopIfTrue="1">
      <formula>LEFT($C101,3)="Hết"</formula>
    </cfRule>
  </conditionalFormatting>
  <conditionalFormatting sqref="T131:T132">
    <cfRule type="expression" dxfId="1547" priority="476" stopIfTrue="1">
      <formula>LEFT($C101,3)="Hết"</formula>
    </cfRule>
  </conditionalFormatting>
  <conditionalFormatting sqref="T289 T134:T227 T118 T245:T254">
    <cfRule type="expression" dxfId="1546" priority="478" stopIfTrue="1">
      <formula>LEFT($C101,3)="Hết"</formula>
    </cfRule>
  </conditionalFormatting>
  <conditionalFormatting sqref="T228:T243 T281:T288 T255:T264 T271">
    <cfRule type="expression" dxfId="1545" priority="480" stopIfTrue="1">
      <formula>LEFT($C212,3)="Hết"</formula>
    </cfRule>
  </conditionalFormatting>
  <conditionalFormatting sqref="T105:T106">
    <cfRule type="expression" dxfId="1544" priority="482" stopIfTrue="1">
      <formula>LEFT($C101,3)="Hết"</formula>
    </cfRule>
  </conditionalFormatting>
  <conditionalFormatting sqref="T104">
    <cfRule type="expression" dxfId="1543" priority="484" stopIfTrue="1">
      <formula>LEFT($C101,3)="Hết"</formula>
    </cfRule>
  </conditionalFormatting>
  <conditionalFormatting sqref="T299">
    <cfRule type="expression" dxfId="1542" priority="486" stopIfTrue="1">
      <formula>LEFT($C272,3)="Hết"</formula>
    </cfRule>
  </conditionalFormatting>
  <conditionalFormatting sqref="T129">
    <cfRule type="expression" dxfId="1541" priority="488" stopIfTrue="1">
      <formula>LEFT($C102,3)="Hết"</formula>
    </cfRule>
  </conditionalFormatting>
  <conditionalFormatting sqref="T297 T294 T127">
    <cfRule type="expression" dxfId="1540" priority="490" stopIfTrue="1">
      <formula>LEFT($C102,3)="Hết"</formula>
    </cfRule>
  </conditionalFormatting>
  <conditionalFormatting sqref="T296 T293 T126">
    <cfRule type="expression" dxfId="1539" priority="492" stopIfTrue="1">
      <formula>LEFT($C102,3)="Hết"</formula>
    </cfRule>
  </conditionalFormatting>
  <conditionalFormatting sqref="T292 T295 T125">
    <cfRule type="expression" dxfId="1538" priority="494" stopIfTrue="1">
      <formula>LEFT($C102,3)="Hết"</formula>
    </cfRule>
  </conditionalFormatting>
  <conditionalFormatting sqref="T291 T294 T124">
    <cfRule type="expression" dxfId="1537" priority="496" stopIfTrue="1">
      <formula>LEFT($C102,3)="Hết"</formula>
    </cfRule>
  </conditionalFormatting>
  <conditionalFormatting sqref="T290 T293 T123:T136">
    <cfRule type="expression" dxfId="1536" priority="498" stopIfTrue="1">
      <formula>LEFT($C102,3)="Hết"</formula>
    </cfRule>
  </conditionalFormatting>
  <conditionalFormatting sqref="T289 T292 T137:T227 T122 T248:T254">
    <cfRule type="expression" dxfId="1535" priority="500" stopIfTrue="1">
      <formula>LEFT($C102,3)="Hết"</formula>
    </cfRule>
  </conditionalFormatting>
  <conditionalFormatting sqref="T291 T284:T288 T228:T246 T121 T255:T264">
    <cfRule type="expression" dxfId="1534" priority="502" stopIfTrue="1">
      <formula>LEFT($C102,3)="Hết"</formula>
    </cfRule>
  </conditionalFormatting>
  <conditionalFormatting sqref="T290 T124:T133 T119:T120 T265:T271 T273:T282">
    <cfRule type="expression" dxfId="1533" priority="504" stopIfTrue="1">
      <formula>LEFT($C101,3)="Hết"</formula>
    </cfRule>
  </conditionalFormatting>
  <conditionalFormatting sqref="T117">
    <cfRule type="expression" dxfId="1532" priority="506" stopIfTrue="1">
      <formula>LEFT($C102,3)="Hết"</formula>
    </cfRule>
  </conditionalFormatting>
  <conditionalFormatting sqref="T115:T116">
    <cfRule type="expression" dxfId="1531" priority="508" stopIfTrue="1">
      <formula>LEFT($C102,3)="Hết"</formula>
    </cfRule>
  </conditionalFormatting>
  <conditionalFormatting sqref="T114">
    <cfRule type="expression" dxfId="1530" priority="510" stopIfTrue="1">
      <formula>LEFT($C102,3)="Hết"</formula>
    </cfRule>
  </conditionalFormatting>
  <conditionalFormatting sqref="T113">
    <cfRule type="expression" dxfId="1529" priority="512" stopIfTrue="1">
      <formula>LEFT($C102,3)="Hết"</formula>
    </cfRule>
  </conditionalFormatting>
  <conditionalFormatting sqref="T112">
    <cfRule type="expression" dxfId="1528" priority="514" stopIfTrue="1">
      <formula>LEFT($C102,3)="Hết"</formula>
    </cfRule>
  </conditionalFormatting>
  <conditionalFormatting sqref="T111">
    <cfRule type="expression" dxfId="1527" priority="516" stopIfTrue="1">
      <formula>LEFT($C102,3)="Hết"</formula>
    </cfRule>
  </conditionalFormatting>
  <conditionalFormatting sqref="T110">
    <cfRule type="expression" dxfId="1526" priority="518" stopIfTrue="1">
      <formula>LEFT($C102,3)="Hết"</formula>
    </cfRule>
  </conditionalFormatting>
  <conditionalFormatting sqref="T109">
    <cfRule type="expression" dxfId="1525" priority="520" stopIfTrue="1">
      <formula>LEFT($C102,3)="Hết"</formula>
    </cfRule>
  </conditionalFormatting>
  <conditionalFormatting sqref="T108">
    <cfRule type="expression" dxfId="1524" priority="522" stopIfTrue="1">
      <formula>LEFT($C102,3)="Hết"</formula>
    </cfRule>
  </conditionalFormatting>
  <conditionalFormatting sqref="T107">
    <cfRule type="expression" dxfId="1523" priority="526" stopIfTrue="1">
      <formula>LEFT($C102,3)="Hết"</formula>
    </cfRule>
  </conditionalFormatting>
  <conditionalFormatting sqref="T135">
    <cfRule type="expression" dxfId="1522" priority="528" stopIfTrue="1">
      <formula>LEFT($C102,3)="Hết"</formula>
    </cfRule>
  </conditionalFormatting>
  <conditionalFormatting sqref="T134">
    <cfRule type="expression" dxfId="1521" priority="530" stopIfTrue="1">
      <formula>LEFT($C102,3)="Hết"</formula>
    </cfRule>
  </conditionalFormatting>
  <conditionalFormatting sqref="T133">
    <cfRule type="expression" dxfId="1520" priority="534" stopIfTrue="1">
      <formula>LEFT($C102,3)="Hết"</formula>
    </cfRule>
  </conditionalFormatting>
  <conditionalFormatting sqref="T193:T199 T355">
    <cfRule type="expression" dxfId="1519" priority="536" stopIfTrue="1">
      <formula>LEFT($C101,3)="Hết"</formula>
    </cfRule>
  </conditionalFormatting>
  <conditionalFormatting sqref="T149:T157">
    <cfRule type="expression" dxfId="1518" priority="538" stopIfTrue="1">
      <formula>LEFT($C101,3)="Hết"</formula>
    </cfRule>
  </conditionalFormatting>
  <conditionalFormatting sqref="T148 T158:T162">
    <cfRule type="expression" dxfId="1517" priority="540" stopIfTrue="1">
      <formula>LEFT($C101,3)="Hết"</formula>
    </cfRule>
  </conditionalFormatting>
  <conditionalFormatting sqref="T147 T163:T178">
    <cfRule type="expression" dxfId="1516" priority="542" stopIfTrue="1">
      <formula>LEFT($C101,3)="Hết"</formula>
    </cfRule>
  </conditionalFormatting>
  <conditionalFormatting sqref="T142:T146">
    <cfRule type="expression" dxfId="1515" priority="544" stopIfTrue="1">
      <formula>LEFT($C101,3)="Hết"</formula>
    </cfRule>
  </conditionalFormatting>
  <conditionalFormatting sqref="T321">
    <cfRule type="expression" dxfId="1514" priority="546" stopIfTrue="1">
      <formula>LEFT($C102,3)="Hết"</formula>
    </cfRule>
  </conditionalFormatting>
  <conditionalFormatting sqref="T247:T250 T397:T405">
    <cfRule type="expression" dxfId="1513" priority="548" stopIfTrue="1">
      <formula>LEFT($C117,3)="Hết"</formula>
    </cfRule>
  </conditionalFormatting>
  <conditionalFormatting sqref="T200:T211 T361">
    <cfRule type="expression" dxfId="1512" priority="550" stopIfTrue="1">
      <formula>LEFT($C102,3)="Hết"</formula>
    </cfRule>
  </conditionalFormatting>
  <conditionalFormatting sqref="T192 T337">
    <cfRule type="expression" dxfId="1511" priority="552" stopIfTrue="1">
      <formula>LEFT($C117,3)="Hết"</formula>
    </cfRule>
  </conditionalFormatting>
  <conditionalFormatting sqref="T222:T225 T368">
    <cfRule type="expression" dxfId="1510" priority="554" stopIfTrue="1">
      <formula>LEFT($C117,3)="Hết"</formula>
    </cfRule>
  </conditionalFormatting>
  <conditionalFormatting sqref="T231:T232 T386 T389:T390">
    <cfRule type="expression" dxfId="1509" priority="556" stopIfTrue="1">
      <formula>LEFT($C108,3)="Hết"</formula>
    </cfRule>
  </conditionalFormatting>
  <conditionalFormatting sqref="T226:T227 T381">
    <cfRule type="expression" dxfId="1508" priority="558" stopIfTrue="1">
      <formula>LEFT($C108,3)="Hết"</formula>
    </cfRule>
  </conditionalFormatting>
  <conditionalFormatting sqref="T319:T320">
    <cfRule type="expression" dxfId="1507" priority="560" stopIfTrue="1">
      <formula>LEFT($C104,3)="Hết"</formula>
    </cfRule>
  </conditionalFormatting>
  <conditionalFormatting sqref="T284:T287">
    <cfRule type="expression" dxfId="1506" priority="562" stopIfTrue="1">
      <formula>LEFT($C117,3)="Hết"</formula>
    </cfRule>
  </conditionalFormatting>
  <conditionalFormatting sqref="T265:T271">
    <cfRule type="expression" dxfId="1505" priority="564" stopIfTrue="1">
      <formula>LEFT($C104,3)="Hết"</formula>
    </cfRule>
  </conditionalFormatting>
  <conditionalFormatting sqref="T262:T264">
    <cfRule type="expression" dxfId="1504" priority="566" stopIfTrue="1">
      <formula>LEFT($C117,3)="Hết"</formula>
    </cfRule>
  </conditionalFormatting>
  <conditionalFormatting sqref="D83 D149:D150 D171 D175">
    <cfRule type="expression" dxfId="1503" priority="289" stopIfTrue="1">
      <formula>LEFT($C83,3)="Hết"</formula>
    </cfRule>
  </conditionalFormatting>
  <conditionalFormatting sqref="D192">
    <cfRule type="expression" dxfId="1502" priority="288" stopIfTrue="1">
      <formula>LEFT($C192,3)="Hết"</formula>
    </cfRule>
  </conditionalFormatting>
  <conditionalFormatting sqref="D192">
    <cfRule type="expression" dxfId="1501" priority="287" stopIfTrue="1">
      <formula>LEFT($C192,3)="Hết"</formula>
    </cfRule>
  </conditionalFormatting>
  <conditionalFormatting sqref="D8 D19 D88 D103 D105 D145 D165 D169 D173:D174 D222 D246 D254 D265 D267 D282 D304 D332 D340 D347:D348">
    <cfRule type="expression" dxfId="1500" priority="286" stopIfTrue="1">
      <formula>LEFT($C8,3)="Hết"</formula>
    </cfRule>
  </conditionalFormatting>
  <conditionalFormatting sqref="D19">
    <cfRule type="expression" dxfId="1499" priority="285" stopIfTrue="1">
      <formula>LEFT($C19,3)="Hết"</formula>
    </cfRule>
  </conditionalFormatting>
  <conditionalFormatting sqref="D35">
    <cfRule type="expression" dxfId="1498" priority="284" stopIfTrue="1">
      <formula>LEFT($C35,3)="Hết"</formula>
    </cfRule>
  </conditionalFormatting>
  <conditionalFormatting sqref="D123">
    <cfRule type="expression" dxfId="1497" priority="283" stopIfTrue="1">
      <formula>LEFT($C123,3)="Hết"</formula>
    </cfRule>
  </conditionalFormatting>
  <conditionalFormatting sqref="D136">
    <cfRule type="expression" dxfId="1496" priority="282" stopIfTrue="1">
      <formula>LEFT($C136,3)="Hết"</formula>
    </cfRule>
  </conditionalFormatting>
  <conditionalFormatting sqref="D146">
    <cfRule type="expression" dxfId="1495" priority="281" stopIfTrue="1">
      <formula>LEFT($C146,3)="Hết"</formula>
    </cfRule>
  </conditionalFormatting>
  <conditionalFormatting sqref="D155">
    <cfRule type="expression" dxfId="1494" priority="280" stopIfTrue="1">
      <formula>LEFT($C155,3)="Hết"</formula>
    </cfRule>
  </conditionalFormatting>
  <conditionalFormatting sqref="D163">
    <cfRule type="expression" dxfId="1493" priority="279" stopIfTrue="1">
      <formula>LEFT($C163,3)="Hết"</formula>
    </cfRule>
  </conditionalFormatting>
  <conditionalFormatting sqref="D172">
    <cfRule type="expression" dxfId="1492" priority="278" stopIfTrue="1">
      <formula>LEFT($C172,3)="Hết"</formula>
    </cfRule>
  </conditionalFormatting>
  <conditionalFormatting sqref="D179">
    <cfRule type="expression" dxfId="1491" priority="277" stopIfTrue="1">
      <formula>LEFT($C179,3)="Hết"</formula>
    </cfRule>
  </conditionalFormatting>
  <conditionalFormatting sqref="D221">
    <cfRule type="expression" dxfId="1490" priority="276" stopIfTrue="1">
      <formula>LEFT($C221,3)="Hết"</formula>
    </cfRule>
  </conditionalFormatting>
  <conditionalFormatting sqref="D215">
    <cfRule type="expression" dxfId="1489" priority="275" stopIfTrue="1">
      <formula>LEFT($C215,3)="Hết"</formula>
    </cfRule>
  </conditionalFormatting>
  <conditionalFormatting sqref="D79">
    <cfRule type="expression" dxfId="1488" priority="274" stopIfTrue="1">
      <formula>LEFT($C79,3)="Hết"</formula>
    </cfRule>
  </conditionalFormatting>
  <conditionalFormatting sqref="D22">
    <cfRule type="expression" dxfId="1487" priority="273" stopIfTrue="1">
      <formula>LEFT($C22,3)="Hết"</formula>
    </cfRule>
  </conditionalFormatting>
  <conditionalFormatting sqref="D93">
    <cfRule type="expression" dxfId="1486" priority="272" stopIfTrue="1">
      <formula>LEFT($C93,3)="Hết"</formula>
    </cfRule>
  </conditionalFormatting>
  <conditionalFormatting sqref="D130">
    <cfRule type="expression" dxfId="1485" priority="271" stopIfTrue="1">
      <formula>LEFT($C130,3)="Hết"</formula>
    </cfRule>
  </conditionalFormatting>
  <conditionalFormatting sqref="D142">
    <cfRule type="expression" dxfId="1484" priority="270" stopIfTrue="1">
      <formula>LEFT($C142,3)="Hết"</formula>
    </cfRule>
  </conditionalFormatting>
  <conditionalFormatting sqref="D142 D148">
    <cfRule type="expression" dxfId="1483" priority="269" stopIfTrue="1">
      <formula>LEFT($C142,3)="Hết"</formula>
    </cfRule>
  </conditionalFormatting>
  <conditionalFormatting sqref="D153">
    <cfRule type="expression" dxfId="1482" priority="268" stopIfTrue="1">
      <formula>LEFT($C153,3)="Hết"</formula>
    </cfRule>
  </conditionalFormatting>
  <conditionalFormatting sqref="D168">
    <cfRule type="expression" dxfId="1481" priority="267" stopIfTrue="1">
      <formula>LEFT($C168,3)="Hết"</formula>
    </cfRule>
  </conditionalFormatting>
  <conditionalFormatting sqref="D184">
    <cfRule type="expression" dxfId="1480" priority="266" stopIfTrue="1">
      <formula>LEFT($C184,3)="Hết"</formula>
    </cfRule>
  </conditionalFormatting>
  <conditionalFormatting sqref="D199">
    <cfRule type="expression" dxfId="1479" priority="265" stopIfTrue="1">
      <formula>LEFT($C199,3)="Hết"</formula>
    </cfRule>
  </conditionalFormatting>
  <conditionalFormatting sqref="D204">
    <cfRule type="expression" dxfId="1478" priority="264" stopIfTrue="1">
      <formula>LEFT($C204,3)="Hết"</formula>
    </cfRule>
  </conditionalFormatting>
  <conditionalFormatting sqref="D220">
    <cfRule type="expression" dxfId="1477" priority="263" stopIfTrue="1">
      <formula>LEFT($C220,3)="Hết"</formula>
    </cfRule>
  </conditionalFormatting>
  <conditionalFormatting sqref="D223">
    <cfRule type="expression" dxfId="1476" priority="262" stopIfTrue="1">
      <formula>LEFT($C223,3)="Hết"</formula>
    </cfRule>
  </conditionalFormatting>
  <conditionalFormatting sqref="D228">
    <cfRule type="expression" dxfId="1475" priority="260" stopIfTrue="1">
      <formula>LEFT($C228,3)="Hết"</formula>
    </cfRule>
  </conditionalFormatting>
  <conditionalFormatting sqref="D235">
    <cfRule type="expression" dxfId="1474" priority="259" stopIfTrue="1">
      <formula>LEFT($C235,3)="Hết"</formula>
    </cfRule>
  </conditionalFormatting>
  <conditionalFormatting sqref="D237">
    <cfRule type="expression" dxfId="1473" priority="258" stopIfTrue="1">
      <formula>LEFT($C237,3)="Hết"</formula>
    </cfRule>
  </conditionalFormatting>
  <conditionalFormatting sqref="D25">
    <cfRule type="expression" dxfId="1472" priority="257" stopIfTrue="1">
      <formula>LEFT($C25,3)="Hết"</formula>
    </cfRule>
  </conditionalFormatting>
  <conditionalFormatting sqref="D87">
    <cfRule type="expression" dxfId="1471" priority="256" stopIfTrue="1">
      <formula>LEFT($C87,3)="Hết"</formula>
    </cfRule>
  </conditionalFormatting>
  <conditionalFormatting sqref="D89:D90 D94 D101 D118:D119 D127">
    <cfRule type="expression" dxfId="1470" priority="255" stopIfTrue="1">
      <formula>LEFT($C89,3)="Hết"</formula>
    </cfRule>
  </conditionalFormatting>
  <conditionalFormatting sqref="D90">
    <cfRule type="expression" dxfId="1469" priority="254" stopIfTrue="1">
      <formula>LEFT($C90,3)="Hết"</formula>
    </cfRule>
  </conditionalFormatting>
  <conditionalFormatting sqref="D94">
    <cfRule type="expression" dxfId="1468" priority="253" stopIfTrue="1">
      <formula>LEFT($C94,3)="Hết"</formula>
    </cfRule>
  </conditionalFormatting>
  <conditionalFormatting sqref="D101">
    <cfRule type="expression" dxfId="1467" priority="252" stopIfTrue="1">
      <formula>LEFT($C101,3)="Hết"</formula>
    </cfRule>
  </conditionalFormatting>
  <conditionalFormatting sqref="D119">
    <cfRule type="expression" dxfId="1466" priority="251" stopIfTrue="1">
      <formula>LEFT($C119,3)="Hết"</formula>
    </cfRule>
  </conditionalFormatting>
  <conditionalFormatting sqref="D127">
    <cfRule type="expression" dxfId="1465" priority="250" stopIfTrue="1">
      <formula>LEFT($C127,3)="Hết"</formula>
    </cfRule>
  </conditionalFormatting>
  <conditionalFormatting sqref="D151">
    <cfRule type="expression" dxfId="1464" priority="249" stopIfTrue="1">
      <formula>LEFT($C151,3)="Hết"</formula>
    </cfRule>
  </conditionalFormatting>
  <conditionalFormatting sqref="D229">
    <cfRule type="expression" dxfId="1463" priority="248" stopIfTrue="1">
      <formula>LEFT($C229,3)="Hết"</formula>
    </cfRule>
  </conditionalFormatting>
  <conditionalFormatting sqref="D90">
    <cfRule type="expression" dxfId="1462" priority="247" stopIfTrue="1">
      <formula>LEFT($C90,3)="Hết"</formula>
    </cfRule>
  </conditionalFormatting>
  <conditionalFormatting sqref="D9:D10 D17 D21 D58:D60 D73 D82 D98 D104 D109:D112 D120 D124 D126 D139 D147 D157 D170 D180:D181 D190 D195 D201 D219 D238 D257:D258 D263 D273 D276 D285 D291 D295 D297:D298 D300:D301 D310:D311 D325 D350">
    <cfRule type="expression" dxfId="1461" priority="246" stopIfTrue="1">
      <formula>LEFT($C9,3)="Hết"</formula>
    </cfRule>
  </conditionalFormatting>
  <conditionalFormatting sqref="D9:D10 D17 D21 D58:D60 D73 D82 D98 D104 D109:D112 D120 D124 D126 D139 D147 D157 D170 D180:D181 D190 D195 D201 D219 D238 D257:D258 D263 D273 D276 D285 D291 D295 D297:D298 D300:D301 D310:D311 D325 D350">
    <cfRule type="expression" dxfId="1460" priority="245" stopIfTrue="1">
      <formula>LEFT($C9,3)="Hết"</formula>
    </cfRule>
  </conditionalFormatting>
  <conditionalFormatting sqref="D17">
    <cfRule type="expression" dxfId="1459" priority="244" stopIfTrue="1">
      <formula>LEFT($C17,3)="Hết"</formula>
    </cfRule>
  </conditionalFormatting>
  <conditionalFormatting sqref="D21">
    <cfRule type="expression" dxfId="1458" priority="243" stopIfTrue="1">
      <formula>LEFT($C21,3)="Hết"</formula>
    </cfRule>
  </conditionalFormatting>
  <conditionalFormatting sqref="D73">
    <cfRule type="expression" dxfId="1457" priority="242" stopIfTrue="1">
      <formula>LEFT($C73,3)="Hết"</formula>
    </cfRule>
  </conditionalFormatting>
  <conditionalFormatting sqref="D82">
    <cfRule type="expression" dxfId="1456" priority="241" stopIfTrue="1">
      <formula>LEFT($C82,3)="Hết"</formula>
    </cfRule>
  </conditionalFormatting>
  <conditionalFormatting sqref="D98">
    <cfRule type="expression" dxfId="1455" priority="240" stopIfTrue="1">
      <formula>LEFT($C98,3)="Hết"</formula>
    </cfRule>
  </conditionalFormatting>
  <conditionalFormatting sqref="D98">
    <cfRule type="expression" dxfId="1454" priority="239" stopIfTrue="1">
      <formula>LEFT($C98,3)="Hết"</formula>
    </cfRule>
  </conditionalFormatting>
  <conditionalFormatting sqref="D104">
    <cfRule type="expression" dxfId="1453" priority="238" stopIfTrue="1">
      <formula>LEFT($C104,3)="Hết"</formula>
    </cfRule>
  </conditionalFormatting>
  <conditionalFormatting sqref="D104">
    <cfRule type="expression" dxfId="1452" priority="237" stopIfTrue="1">
      <formula>LEFT($C104,3)="Hết"</formula>
    </cfRule>
  </conditionalFormatting>
  <conditionalFormatting sqref="D109:D112 D120 D124 D126 D139 D147 D157 D170 D180:D181 D190 D195 D201 D219 D238">
    <cfRule type="expression" dxfId="1451" priority="236" stopIfTrue="1">
      <formula>LEFT($C109,3)="Hết"</formula>
    </cfRule>
  </conditionalFormatting>
  <conditionalFormatting sqref="D109:D112 D120 D124 D126 D139 D147 D157 D170 D180:D181 D190 D195 D201 D219 D238">
    <cfRule type="expression" dxfId="1450" priority="235" stopIfTrue="1">
      <formula>LEFT($C109,3)="Hết"</formula>
    </cfRule>
  </conditionalFormatting>
  <conditionalFormatting sqref="D69 D71">
    <cfRule type="expression" dxfId="1449" priority="234" stopIfTrue="1">
      <formula>LEFT($C69,3)="Hết"</formula>
    </cfRule>
  </conditionalFormatting>
  <conditionalFormatting sqref="D9:D10 D17 D21 D58:D60 D73 D82 D98 D104 D109:D112 D120 D124 D126 D139 D147 D157 D170 D180:D181 D190 D195 D201 D219 D238 D257:D258 D263 D273 D276 D285 D291 D295 D297:D298 D300:D301 D310:D311 D325 D350">
    <cfRule type="expression" dxfId="1448" priority="233" stopIfTrue="1">
      <formula>LEFT($C9,3)="Hết"</formula>
    </cfRule>
  </conditionalFormatting>
  <conditionalFormatting sqref="D98 D104 D109:D112 D120 D124 D126 D139 D147 D157 D170 D180:D181 D190 D195 D201 D219 D238">
    <cfRule type="expression" dxfId="1447" priority="232" stopIfTrue="1">
      <formula>LEFT($C98,3)="Hết"</formula>
    </cfRule>
  </conditionalFormatting>
  <conditionalFormatting sqref="D29 D65 D99 D305:D306 D337">
    <cfRule type="expression" dxfId="1446" priority="231" stopIfTrue="1">
      <formula>LEFT($C29,3)="Hết"</formula>
    </cfRule>
  </conditionalFormatting>
  <conditionalFormatting sqref="D239:D240">
    <cfRule type="expression" dxfId="1445" priority="230" stopIfTrue="1">
      <formula>LEFT($C239,3)="Hết"</formula>
    </cfRule>
  </conditionalFormatting>
  <conditionalFormatting sqref="D23">
    <cfRule type="expression" dxfId="1444" priority="229" stopIfTrue="1">
      <formula>LEFT($C23,3)="Hết"</formula>
    </cfRule>
  </conditionalFormatting>
  <conditionalFormatting sqref="D28">
    <cfRule type="expression" dxfId="1443" priority="228" stopIfTrue="1">
      <formula>LEFT($C28,3)="Hết"</formula>
    </cfRule>
  </conditionalFormatting>
  <conditionalFormatting sqref="D15 D18 D34 D36:D37 D42 D49:D51 D56:D57 D64 D74:D77 D80:D81 D93 D130 D142 D148 D153 D168 D184 D199 D204 D220 D223 D228 D235 D237 D248 D260 D275 D278:D280 D294 D315 D318 D320 D323 D329 D341:D343">
    <cfRule type="expression" dxfId="1442" priority="227" stopIfTrue="1">
      <formula>LEFT($C15,3)="Hết"</formula>
    </cfRule>
  </conditionalFormatting>
  <conditionalFormatting sqref="D93 D130 D142 D148 D153 D168 D184 D199 D204 D220 D223 D235 D237">
    <cfRule type="expression" dxfId="1441" priority="226" stopIfTrue="1">
      <formula>LEFT($C93,3)="Hết"</formula>
    </cfRule>
  </conditionalFormatting>
  <conditionalFormatting sqref="D7 D14 D30 D38 D128:D129 D144 D188:D189 D232">
    <cfRule type="expression" dxfId="1440" priority="225" stopIfTrue="1">
      <formula>LEFT($C7,3)="Hết"</formula>
    </cfRule>
  </conditionalFormatting>
  <conditionalFormatting sqref="D128:D129 D144 D188:D189 D232">
    <cfRule type="expression" dxfId="1439" priority="224" stopIfTrue="1">
      <formula>LEFT($C128,3)="Hết"</formula>
    </cfRule>
  </conditionalFormatting>
  <conditionalFormatting sqref="D248">
    <cfRule type="expression" dxfId="1438" priority="223" stopIfTrue="1">
      <formula>LEFT($C248,3)="Hết"</formula>
    </cfRule>
  </conditionalFormatting>
  <conditionalFormatting sqref="D248">
    <cfRule type="expression" dxfId="1437" priority="222" stopIfTrue="1">
      <formula>LEFT($C248,3)="Hết"</formula>
    </cfRule>
  </conditionalFormatting>
  <conditionalFormatting sqref="D249:D250">
    <cfRule type="expression" dxfId="1436" priority="221" stopIfTrue="1">
      <formula>LEFT($C249,3)="Hết"</formula>
    </cfRule>
  </conditionalFormatting>
  <conditionalFormatting sqref="D252">
    <cfRule type="expression" dxfId="1435" priority="220" stopIfTrue="1">
      <formula>LEFT($C252,3)="Hết"</formula>
    </cfRule>
  </conditionalFormatting>
  <conditionalFormatting sqref="D252">
    <cfRule type="expression" dxfId="1434" priority="219" stopIfTrue="1">
      <formula>LEFT($C252,3)="Hết"</formula>
    </cfRule>
  </conditionalFormatting>
  <conditionalFormatting sqref="BK83 O83">
    <cfRule type="expression" dxfId="1433" priority="218" stopIfTrue="1">
      <formula>LEFT($C83,3)="Hết"</formula>
    </cfRule>
  </conditionalFormatting>
  <conditionalFormatting sqref="T121:T123">
    <cfRule type="expression" dxfId="1432" priority="215" stopIfTrue="1">
      <formula>LEFT($C103,3)="Hết"</formula>
    </cfRule>
  </conditionalFormatting>
  <conditionalFormatting sqref="BR418">
    <cfRule type="expression" dxfId="1431" priority="212" stopIfTrue="1">
      <formula>LEFT($C418,3)="Hết"</formula>
    </cfRule>
  </conditionalFormatting>
  <conditionalFormatting sqref="D255">
    <cfRule type="expression" dxfId="1430" priority="211" stopIfTrue="1">
      <formula>LEFT($C255,3)="Hết"</formula>
    </cfRule>
  </conditionalFormatting>
  <conditionalFormatting sqref="D257">
    <cfRule type="expression" dxfId="1429" priority="210" stopIfTrue="1">
      <formula>LEFT($C257,3)="Hết"</formula>
    </cfRule>
  </conditionalFormatting>
  <conditionalFormatting sqref="D257">
    <cfRule type="expression" dxfId="1428" priority="209" stopIfTrue="1">
      <formula>LEFT($C257,3)="Hết"</formula>
    </cfRule>
  </conditionalFormatting>
  <conditionalFormatting sqref="D257">
    <cfRule type="expression" dxfId="1427" priority="208" stopIfTrue="1">
      <formula>LEFT($C257,3)="Hết"</formula>
    </cfRule>
  </conditionalFormatting>
  <conditionalFormatting sqref="D257">
    <cfRule type="expression" dxfId="1426" priority="207" stopIfTrue="1">
      <formula>LEFT($C257,3)="Hết"</formula>
    </cfRule>
  </conditionalFormatting>
  <conditionalFormatting sqref="D258">
    <cfRule type="expression" dxfId="1425" priority="206" stopIfTrue="1">
      <formula>LEFT($C258,3)="Hết"</formula>
    </cfRule>
  </conditionalFormatting>
  <conditionalFormatting sqref="D258">
    <cfRule type="expression" dxfId="1424" priority="205" stopIfTrue="1">
      <formula>LEFT($C258,3)="Hết"</formula>
    </cfRule>
  </conditionalFormatting>
  <conditionalFormatting sqref="D258">
    <cfRule type="expression" dxfId="1423" priority="204" stopIfTrue="1">
      <formula>LEFT($C258,3)="Hết"</formula>
    </cfRule>
  </conditionalFormatting>
  <conditionalFormatting sqref="D258">
    <cfRule type="expression" dxfId="1422" priority="203" stopIfTrue="1">
      <formula>LEFT($C258,3)="Hết"</formula>
    </cfRule>
  </conditionalFormatting>
  <conditionalFormatting sqref="D239:D240">
    <cfRule type="expression" dxfId="1421" priority="202" stopIfTrue="1">
      <formula>LEFT($C239,3)="Hết"</formula>
    </cfRule>
  </conditionalFormatting>
  <conditionalFormatting sqref="D261">
    <cfRule type="expression" dxfId="1420" priority="201" stopIfTrue="1">
      <formula>LEFT($C261,3)="Hết"</formula>
    </cfRule>
  </conditionalFormatting>
  <conditionalFormatting sqref="D87">
    <cfRule type="expression" dxfId="1419" priority="199" stopIfTrue="1">
      <formula>LEFT($C87,3)="Hết"</formula>
    </cfRule>
  </conditionalFormatting>
  <conditionalFormatting sqref="D89:D90 D94 D101 D118:D119 D127">
    <cfRule type="expression" dxfId="1418" priority="198" stopIfTrue="1">
      <formula>LEFT($C89,3)="Hết"</formula>
    </cfRule>
  </conditionalFormatting>
  <conditionalFormatting sqref="D89:D90 D94 D101 D118:D119 D127">
    <cfRule type="expression" dxfId="1417" priority="197" stopIfTrue="1">
      <formula>LEFT($C89,3)="Hết"</formula>
    </cfRule>
  </conditionalFormatting>
  <conditionalFormatting sqref="G16">
    <cfRule type="expression" dxfId="1416" priority="196" stopIfTrue="1">
      <formula>LEFT($C16,3)="Hết"</formula>
    </cfRule>
  </conditionalFormatting>
  <conditionalFormatting sqref="N418">
    <cfRule type="expression" dxfId="1415" priority="195" stopIfTrue="1">
      <formula>LEFT($C418,3)="Hết"</formula>
    </cfRule>
  </conditionalFormatting>
  <conditionalFormatting sqref="N418">
    <cfRule type="expression" dxfId="1414" priority="194" stopIfTrue="1">
      <formula>LEFT($C418,3)="Hết"</formula>
    </cfRule>
  </conditionalFormatting>
  <conditionalFormatting sqref="AI67">
    <cfRule type="expression" dxfId="1413" priority="193" stopIfTrue="1">
      <formula>LEFT($C67,3)="Hết"</formula>
    </cfRule>
  </conditionalFormatting>
  <conditionalFormatting sqref="D273">
    <cfRule type="expression" dxfId="1412" priority="192" stopIfTrue="1">
      <formula>LEFT($C273,3)="Hết"</formula>
    </cfRule>
  </conditionalFormatting>
  <conditionalFormatting sqref="D273">
    <cfRule type="expression" dxfId="1411" priority="191" stopIfTrue="1">
      <formula>LEFT($C273,3)="Hết"</formula>
    </cfRule>
  </conditionalFormatting>
  <conditionalFormatting sqref="D273">
    <cfRule type="expression" dxfId="1410" priority="190" stopIfTrue="1">
      <formula>LEFT($C273,3)="Hết"</formula>
    </cfRule>
  </conditionalFormatting>
  <conditionalFormatting sqref="D273">
    <cfRule type="expression" dxfId="1409" priority="189" stopIfTrue="1">
      <formula>LEFT($C273,3)="Hết"</formula>
    </cfRule>
  </conditionalFormatting>
  <conditionalFormatting sqref="T319:T322">
    <cfRule type="expression" dxfId="1408" priority="569" stopIfTrue="1">
      <formula>LEFT($C258,3)="Hết"</formula>
    </cfRule>
  </conditionalFormatting>
  <conditionalFormatting sqref="T315:T318">
    <cfRule type="expression" dxfId="1407" priority="574" stopIfTrue="1">
      <formula>LEFT($C108,3)="Hết"</formula>
    </cfRule>
  </conditionalFormatting>
  <conditionalFormatting sqref="T315:T318">
    <cfRule type="expression" dxfId="1406" priority="579" stopIfTrue="1">
      <formula>LEFT($C261,3)="Hết"</formula>
    </cfRule>
  </conditionalFormatting>
  <conditionalFormatting sqref="T310:T313">
    <cfRule type="expression" dxfId="1405" priority="583" stopIfTrue="1">
      <formula>LEFT($C108,3)="Hết"</formula>
    </cfRule>
  </conditionalFormatting>
  <conditionalFormatting sqref="T319:T321">
    <cfRule type="expression" dxfId="1404" priority="584" stopIfTrue="1">
      <formula>LEFT($C261,3)="Hết"</formula>
    </cfRule>
  </conditionalFormatting>
  <conditionalFormatting sqref="T315:T318">
    <cfRule type="expression" dxfId="1403" priority="585" stopIfTrue="1">
      <formula>LEFT($C258,3)="Hết"</formula>
    </cfRule>
  </conditionalFormatting>
  <conditionalFormatting sqref="T310:T313">
    <cfRule type="expression" dxfId="1402" priority="586" stopIfTrue="1">
      <formula>LEFT($C261,3)="Hết"</formula>
    </cfRule>
  </conditionalFormatting>
  <conditionalFormatting sqref="T310:T313">
    <cfRule type="expression" dxfId="1401" priority="591" stopIfTrue="1">
      <formula>LEFT($C258,3)="Hết"</formula>
    </cfRule>
  </conditionalFormatting>
  <conditionalFormatting sqref="T300:T304">
    <cfRule type="expression" dxfId="1400" priority="593" stopIfTrue="1">
      <formula>LEFT($C108,3)="Hết"</formula>
    </cfRule>
  </conditionalFormatting>
  <conditionalFormatting sqref="D276">
    <cfRule type="expression" dxfId="1399" priority="188" stopIfTrue="1">
      <formula>LEFT($C276,3)="Hết"</formula>
    </cfRule>
  </conditionalFormatting>
  <conditionalFormatting sqref="D276">
    <cfRule type="expression" dxfId="1398" priority="187" stopIfTrue="1">
      <formula>LEFT($C276,3)="Hết"</formula>
    </cfRule>
  </conditionalFormatting>
  <conditionalFormatting sqref="D276">
    <cfRule type="expression" dxfId="1397" priority="186" stopIfTrue="1">
      <formula>LEFT($C276,3)="Hết"</formula>
    </cfRule>
  </conditionalFormatting>
  <conditionalFormatting sqref="D276">
    <cfRule type="expression" dxfId="1396" priority="185" stopIfTrue="1">
      <formula>LEFT($C276,3)="Hết"</formula>
    </cfRule>
  </conditionalFormatting>
  <conditionalFormatting sqref="T300:T303">
    <cfRule type="expression" dxfId="1395" priority="653" stopIfTrue="1">
      <formula>LEFT($C261,3)="Hết"</formula>
    </cfRule>
  </conditionalFormatting>
  <conditionalFormatting sqref="T304 T85">
    <cfRule type="expression" dxfId="1394" priority="655" stopIfTrue="1">
      <formula>LEFT(#REF!,3)="Hết"</formula>
    </cfRule>
  </conditionalFormatting>
  <conditionalFormatting sqref="T280 T244 T272">
    <cfRule type="expression" dxfId="1393" priority="660" stopIfTrue="1">
      <formula>LEFT(#REF!,3)="Hết"</formula>
    </cfRule>
  </conditionalFormatting>
  <conditionalFormatting sqref="C280">
    <cfRule type="expression" dxfId="1392" priority="184" stopIfTrue="1">
      <formula>LEFT($C280,3)="Hết"</formula>
    </cfRule>
  </conditionalFormatting>
  <conditionalFormatting sqref="AG99">
    <cfRule type="expression" dxfId="1391" priority="183" stopIfTrue="1">
      <formula>LEFT($C98,3)="Hết"</formula>
    </cfRule>
  </conditionalFormatting>
  <conditionalFormatting sqref="F280">
    <cfRule type="expression" dxfId="1390" priority="182" stopIfTrue="1">
      <formula>LEFT($C280,3)="Hết"</formula>
    </cfRule>
  </conditionalFormatting>
  <conditionalFormatting sqref="T300:T304 T307">
    <cfRule type="expression" dxfId="1389" priority="726" stopIfTrue="1">
      <formula>LEFT($C258,3)="Hết"</formula>
    </cfRule>
  </conditionalFormatting>
  <conditionalFormatting sqref="T299">
    <cfRule type="expression" dxfId="1388" priority="729" stopIfTrue="1">
      <formula>LEFT($C121,3)="Hết"</formula>
    </cfRule>
  </conditionalFormatting>
  <conditionalFormatting sqref="T298">
    <cfRule type="expression" dxfId="1387" priority="738" stopIfTrue="1">
      <formula>LEFT($C121,3)="Hết"</formula>
    </cfRule>
  </conditionalFormatting>
  <conditionalFormatting sqref="T297">
    <cfRule type="expression" dxfId="1386" priority="748" stopIfTrue="1">
      <formula>LEFT($C121,3)="Hết"</formula>
    </cfRule>
  </conditionalFormatting>
  <conditionalFormatting sqref="T296">
    <cfRule type="expression" dxfId="1385" priority="774" stopIfTrue="1">
      <formula>LEFT($C121,3)="Hết"</formula>
    </cfRule>
  </conditionalFormatting>
  <conditionalFormatting sqref="T295">
    <cfRule type="expression" dxfId="1384" priority="808" stopIfTrue="1">
      <formula>LEFT($C121,3)="Hết"</formula>
    </cfRule>
  </conditionalFormatting>
  <conditionalFormatting sqref="T294">
    <cfRule type="expression" dxfId="1383" priority="828" stopIfTrue="1">
      <formula>LEFT($C121,3)="Hết"</formula>
    </cfRule>
  </conditionalFormatting>
  <conditionalFormatting sqref="T299">
    <cfRule type="expression" dxfId="1382" priority="832" stopIfTrue="1">
      <formula>LEFT($C269,3)="Hết"</formula>
    </cfRule>
  </conditionalFormatting>
  <conditionalFormatting sqref="T293">
    <cfRule type="expression" dxfId="1381" priority="850" stopIfTrue="1">
      <formula>LEFT($C121,3)="Hết"</formula>
    </cfRule>
  </conditionalFormatting>
  <conditionalFormatting sqref="T298">
    <cfRule type="expression" dxfId="1380" priority="854" stopIfTrue="1">
      <formula>LEFT($C269,3)="Hết"</formula>
    </cfRule>
  </conditionalFormatting>
  <conditionalFormatting sqref="T297 T130">
    <cfRule type="expression" dxfId="1379" priority="877" stopIfTrue="1">
      <formula>LEFT($C102,3)="Hết"</formula>
    </cfRule>
  </conditionalFormatting>
  <conditionalFormatting sqref="T292">
    <cfRule type="expression" dxfId="1378" priority="897" stopIfTrue="1">
      <formula>LEFT($C121,3)="Hết"</formula>
    </cfRule>
  </conditionalFormatting>
  <conditionalFormatting sqref="T291">
    <cfRule type="expression" dxfId="1377" priority="922" stopIfTrue="1">
      <formula>LEFT($C121,3)="Hết"</formula>
    </cfRule>
  </conditionalFormatting>
  <conditionalFormatting sqref="T296">
    <cfRule type="expression" dxfId="1376" priority="926" stopIfTrue="1">
      <formula>LEFT($C269,3)="Hết"</formula>
    </cfRule>
  </conditionalFormatting>
  <conditionalFormatting sqref="T290">
    <cfRule type="expression" dxfId="1375" priority="947" stopIfTrue="1">
      <formula>LEFT($C121,3)="Hết"</formula>
    </cfRule>
  </conditionalFormatting>
  <conditionalFormatting sqref="T298 T128">
    <cfRule type="expression" dxfId="1374" priority="952" stopIfTrue="1">
      <formula>LEFT($C102,3)="Hết"</formula>
    </cfRule>
  </conditionalFormatting>
  <conditionalFormatting sqref="T289 T272:T283">
    <cfRule type="expression" dxfId="1373" priority="973" stopIfTrue="1">
      <formula>LEFT($C104,3)="Hết"</formula>
    </cfRule>
  </conditionalFormatting>
  <conditionalFormatting sqref="T295">
    <cfRule type="expression" dxfId="1372" priority="978" stopIfTrue="1">
      <formula>LEFT($C269,3)="Hết"</formula>
    </cfRule>
  </conditionalFormatting>
  <conditionalFormatting sqref="T288">
    <cfRule type="expression" dxfId="1371" priority="1000" stopIfTrue="1">
      <formula>LEFT($C121,3)="Hết"</formula>
    </cfRule>
  </conditionalFormatting>
  <conditionalFormatting sqref="T307">
    <cfRule type="expression" dxfId="1370" priority="1049" stopIfTrue="1">
      <formula>LEFT($C117,3)="Hết"</formula>
    </cfRule>
  </conditionalFormatting>
  <conditionalFormatting sqref="T305 T308:T309">
    <cfRule type="expression" dxfId="1369" priority="1055" stopIfTrue="1">
      <formula>LEFT($C264,3)="Hết"</formula>
    </cfRule>
  </conditionalFormatting>
  <conditionalFormatting sqref="T308:T309">
    <cfRule type="expression" dxfId="1368" priority="1112" stopIfTrue="1">
      <formula>LEFT($C119,3)="Hết"</formula>
    </cfRule>
  </conditionalFormatting>
  <conditionalFormatting sqref="T228:T230 T380">
    <cfRule type="expression" dxfId="1367" priority="1181" stopIfTrue="1">
      <formula>LEFT($C111,3)="Hết"</formula>
    </cfRule>
  </conditionalFormatting>
  <conditionalFormatting sqref="B311">
    <cfRule type="expression" dxfId="1366" priority="181" stopIfTrue="1">
      <formula>LEFT($C311,3)="Hết"</formula>
    </cfRule>
  </conditionalFormatting>
  <conditionalFormatting sqref="T308:T309">
    <cfRule type="expression" dxfId="1365" priority="1229" stopIfTrue="1">
      <formula>LEFT($C270,3)="Hết"</formula>
    </cfRule>
  </conditionalFormatting>
  <conditionalFormatting sqref="B73">
    <cfRule type="expression" dxfId="1364" priority="180" stopIfTrue="1">
      <formula>LEFT($C73,3)="Hết"</formula>
    </cfRule>
  </conditionalFormatting>
  <conditionalFormatting sqref="B86">
    <cfRule type="expression" dxfId="1363" priority="179" stopIfTrue="1">
      <formula>LEFT($C86,3)="Hết"</formula>
    </cfRule>
  </conditionalFormatting>
  <conditionalFormatting sqref="B299">
    <cfRule type="expression" dxfId="1362" priority="178" stopIfTrue="1">
      <formula>LEFT($C299,3)="Hết"</formula>
    </cfRule>
  </conditionalFormatting>
  <conditionalFormatting sqref="B304">
    <cfRule type="expression" dxfId="1361" priority="177" stopIfTrue="1">
      <formula>LEFT($C304,3)="Hết"</formula>
    </cfRule>
  </conditionalFormatting>
  <conditionalFormatting sqref="T417">
    <cfRule type="expression" dxfId="1360" priority="1231" stopIfTrue="1">
      <formula>LEFT($C261,3)="Hết"</formula>
    </cfRule>
  </conditionalFormatting>
  <conditionalFormatting sqref="T351 T356">
    <cfRule type="expression" dxfId="1359" priority="1233" stopIfTrue="1">
      <formula>LEFT($C261,3)="Hết"</formula>
    </cfRule>
  </conditionalFormatting>
  <conditionalFormatting sqref="T416">
    <cfRule type="expression" dxfId="1358" priority="1235" stopIfTrue="1">
      <formula>LEFT($C103,3)="Hết"</formula>
    </cfRule>
  </conditionalFormatting>
  <conditionalFormatting sqref="T416">
    <cfRule type="expression" dxfId="1357" priority="1237" stopIfTrue="1">
      <formula>LEFT($C261,3)="Hết"</formula>
    </cfRule>
  </conditionalFormatting>
  <conditionalFormatting sqref="T350 T355">
    <cfRule type="expression" dxfId="1356" priority="1239" stopIfTrue="1">
      <formula>LEFT($C261,3)="Hết"</formula>
    </cfRule>
  </conditionalFormatting>
  <conditionalFormatting sqref="T352:T354">
    <cfRule type="expression" dxfId="1355" priority="1241" stopIfTrue="1">
      <formula>LEFT($C103,3)="Hết"</formula>
    </cfRule>
  </conditionalFormatting>
  <conditionalFormatting sqref="T390">
    <cfRule type="expression" dxfId="1354" priority="1243" stopIfTrue="1">
      <formula>LEFT($C262,3)="Hết"</formula>
    </cfRule>
  </conditionalFormatting>
  <conditionalFormatting sqref="T349 T352:T354">
    <cfRule type="expression" dxfId="1353" priority="1245" stopIfTrue="1">
      <formula>LEFT($C261,3)="Hết"</formula>
    </cfRule>
  </conditionalFormatting>
  <conditionalFormatting sqref="T351">
    <cfRule type="expression" dxfId="1352" priority="1247" stopIfTrue="1">
      <formula>LEFT($C103,3)="Hết"</formula>
    </cfRule>
  </conditionalFormatting>
  <conditionalFormatting sqref="T351 T348">
    <cfRule type="expression" dxfId="1351" priority="1251" stopIfTrue="1">
      <formula>LEFT($C261,3)="Hết"</formula>
    </cfRule>
  </conditionalFormatting>
  <conditionalFormatting sqref="T350">
    <cfRule type="expression" dxfId="1350" priority="1253" stopIfTrue="1">
      <formula>LEFT($C103,3)="Hết"</formula>
    </cfRule>
  </conditionalFormatting>
  <conditionalFormatting sqref="T350 T347">
    <cfRule type="expression" dxfId="1349" priority="1257" stopIfTrue="1">
      <formula>LEFT($C261,3)="Hết"</formula>
    </cfRule>
  </conditionalFormatting>
  <conditionalFormatting sqref="T349">
    <cfRule type="expression" dxfId="1348" priority="1259" stopIfTrue="1">
      <formula>LEFT($C103,3)="Hết"</formula>
    </cfRule>
  </conditionalFormatting>
  <conditionalFormatting sqref="T349 T346">
    <cfRule type="expression" dxfId="1347" priority="1263" stopIfTrue="1">
      <formula>LEFT($C261,3)="Hết"</formula>
    </cfRule>
  </conditionalFormatting>
  <conditionalFormatting sqref="T348">
    <cfRule type="expression" dxfId="1346" priority="1265" stopIfTrue="1">
      <formula>LEFT($C103,3)="Hết"</formula>
    </cfRule>
  </conditionalFormatting>
  <conditionalFormatting sqref="T348 T345">
    <cfRule type="expression" dxfId="1345" priority="1269" stopIfTrue="1">
      <formula>LEFT($C261,3)="Hết"</formula>
    </cfRule>
  </conditionalFormatting>
  <conditionalFormatting sqref="T347">
    <cfRule type="expression" dxfId="1344" priority="1271" stopIfTrue="1">
      <formula>LEFT($C103,3)="Hết"</formula>
    </cfRule>
  </conditionalFormatting>
  <conditionalFormatting sqref="T347 T344">
    <cfRule type="expression" dxfId="1343" priority="1275" stopIfTrue="1">
      <formula>LEFT($C261,3)="Hết"</formula>
    </cfRule>
  </conditionalFormatting>
  <conditionalFormatting sqref="T346">
    <cfRule type="expression" dxfId="1342" priority="1277" stopIfTrue="1">
      <formula>LEFT($C103,3)="Hết"</formula>
    </cfRule>
  </conditionalFormatting>
  <conditionalFormatting sqref="T346 T343">
    <cfRule type="expression" dxfId="1341" priority="1281" stopIfTrue="1">
      <formula>LEFT($C261,3)="Hết"</formula>
    </cfRule>
  </conditionalFormatting>
  <conditionalFormatting sqref="T345">
    <cfRule type="expression" dxfId="1340" priority="1283" stopIfTrue="1">
      <formula>LEFT($C103,3)="Hết"</formula>
    </cfRule>
  </conditionalFormatting>
  <conditionalFormatting sqref="T344 T342">
    <cfRule type="expression" dxfId="1339" priority="1287" stopIfTrue="1">
      <formula>LEFT($C262,3)="Hết"</formula>
    </cfRule>
  </conditionalFormatting>
  <conditionalFormatting sqref="T344">
    <cfRule type="expression" dxfId="1338" priority="1289" stopIfTrue="1">
      <formula>LEFT($C103,3)="Hết"</formula>
    </cfRule>
  </conditionalFormatting>
  <conditionalFormatting sqref="T326 T330">
    <cfRule type="expression" dxfId="1337" priority="1293" stopIfTrue="1">
      <formula>LEFT($C261,3)="Hết"</formula>
    </cfRule>
  </conditionalFormatting>
  <conditionalFormatting sqref="T343">
    <cfRule type="expression" dxfId="1336" priority="1295" stopIfTrue="1">
      <formula>LEFT($C103,3)="Hết"</formula>
    </cfRule>
  </conditionalFormatting>
  <conditionalFormatting sqref="T325 T329">
    <cfRule type="expression" dxfId="1335" priority="1299" stopIfTrue="1">
      <formula>LEFT($C261,3)="Hết"</formula>
    </cfRule>
  </conditionalFormatting>
  <conditionalFormatting sqref="T327:T328">
    <cfRule type="expression" dxfId="1334" priority="1301" stopIfTrue="1">
      <formula>LEFT($C103,3)="Hết"</formula>
    </cfRule>
  </conditionalFormatting>
  <conditionalFormatting sqref="T324 T327:T328">
    <cfRule type="expression" dxfId="1333" priority="1305" stopIfTrue="1">
      <formula>LEFT($C261,3)="Hết"</formula>
    </cfRule>
  </conditionalFormatting>
  <conditionalFormatting sqref="T326">
    <cfRule type="expression" dxfId="1332" priority="1307" stopIfTrue="1">
      <formula>LEFT($C103,3)="Hết"</formula>
    </cfRule>
  </conditionalFormatting>
  <conditionalFormatting sqref="T326 T323">
    <cfRule type="expression" dxfId="1331" priority="1311" stopIfTrue="1">
      <formula>LEFT($C261,3)="Hết"</formula>
    </cfRule>
  </conditionalFormatting>
  <conditionalFormatting sqref="T325">
    <cfRule type="expression" dxfId="1330" priority="1313" stopIfTrue="1">
      <formula>LEFT($C103,3)="Hết"</formula>
    </cfRule>
  </conditionalFormatting>
  <conditionalFormatting sqref="T325">
    <cfRule type="expression" dxfId="1329" priority="1317" stopIfTrue="1">
      <formula>LEFT($C264,3)="Hết"</formula>
    </cfRule>
  </conditionalFormatting>
  <conditionalFormatting sqref="T324">
    <cfRule type="expression" dxfId="1328" priority="1319" stopIfTrue="1">
      <formula>LEFT($C103,3)="Hết"</formula>
    </cfRule>
  </conditionalFormatting>
  <conditionalFormatting sqref="T324">
    <cfRule type="expression" dxfId="1327" priority="1323" stopIfTrue="1">
      <formula>LEFT($C264,3)="Hết"</formula>
    </cfRule>
  </conditionalFormatting>
  <conditionalFormatting sqref="T323">
    <cfRule type="expression" dxfId="1326" priority="1325" stopIfTrue="1">
      <formula>LEFT($C103,3)="Hết"</formula>
    </cfRule>
  </conditionalFormatting>
  <conditionalFormatting sqref="T323">
    <cfRule type="expression" dxfId="1325" priority="1329" stopIfTrue="1">
      <formula>LEFT($C264,3)="Hết"</formula>
    </cfRule>
  </conditionalFormatting>
  <conditionalFormatting sqref="T322">
    <cfRule type="expression" dxfId="1324" priority="1331" stopIfTrue="1">
      <formula>LEFT($C103,3)="Hết"</formula>
    </cfRule>
  </conditionalFormatting>
  <conditionalFormatting sqref="T322">
    <cfRule type="expression" dxfId="1323" priority="1335" stopIfTrue="1">
      <formula>LEFT($C264,3)="Hết"</formula>
    </cfRule>
  </conditionalFormatting>
  <conditionalFormatting sqref="D263">
    <cfRule type="expression" dxfId="1322" priority="176" stopIfTrue="1">
      <formula>LEFT($C263,3)="Hết"</formula>
    </cfRule>
  </conditionalFormatting>
  <conditionalFormatting sqref="D263">
    <cfRule type="expression" dxfId="1321" priority="175" stopIfTrue="1">
      <formula>LEFT($C263,3)="Hết"</formula>
    </cfRule>
  </conditionalFormatting>
  <conditionalFormatting sqref="D263">
    <cfRule type="expression" dxfId="1320" priority="174" stopIfTrue="1">
      <formula>LEFT($C263,3)="Hết"</formula>
    </cfRule>
  </conditionalFormatting>
  <conditionalFormatting sqref="D263">
    <cfRule type="expression" dxfId="1319" priority="173" stopIfTrue="1">
      <formula>LEFT($C263,3)="Hết"</formula>
    </cfRule>
  </conditionalFormatting>
  <conditionalFormatting sqref="D325 J326">
    <cfRule type="expression" dxfId="1318" priority="172" stopIfTrue="1">
      <formula>LEFT($C325,3)="Hết"</formula>
    </cfRule>
  </conditionalFormatting>
  <conditionalFormatting sqref="M326:N326">
    <cfRule type="expression" dxfId="1317" priority="171" stopIfTrue="1">
      <formula>LEFT($C326,3)="Hết"</formula>
    </cfRule>
  </conditionalFormatting>
  <conditionalFormatting sqref="D302">
    <cfRule type="expression" dxfId="1316" priority="170" stopIfTrue="1">
      <formula>LEFT($C302,3)="Hết"</formula>
    </cfRule>
  </conditionalFormatting>
  <conditionalFormatting sqref="D302">
    <cfRule type="expression" dxfId="1315" priority="169" stopIfTrue="1">
      <formula>LEFT($C302,3)="Hết"</formula>
    </cfRule>
  </conditionalFormatting>
  <conditionalFormatting sqref="D289">
    <cfRule type="expression" dxfId="1314" priority="168" stopIfTrue="1">
      <formula>LEFT($C289,3)="Hết"</formula>
    </cfRule>
  </conditionalFormatting>
  <conditionalFormatting sqref="D284">
    <cfRule type="expression" dxfId="1313" priority="167" stopIfTrue="1">
      <formula>LEFT($C284,3)="Hết"</formula>
    </cfRule>
  </conditionalFormatting>
  <conditionalFormatting sqref="D292">
    <cfRule type="expression" dxfId="1312" priority="166" stopIfTrue="1">
      <formula>LEFT($C292,3)="Hết"</formula>
    </cfRule>
  </conditionalFormatting>
  <conditionalFormatting sqref="D307">
    <cfRule type="expression" dxfId="1311" priority="165" stopIfTrue="1">
      <formula>LEFT($C307,3)="Hết"</formula>
    </cfRule>
  </conditionalFormatting>
  <conditionalFormatting sqref="D299">
    <cfRule type="expression" dxfId="1310" priority="164" stopIfTrue="1">
      <formula>LEFT($C299,3)="Hết"</formula>
    </cfRule>
  </conditionalFormatting>
  <conditionalFormatting sqref="D261">
    <cfRule type="expression" dxfId="1309" priority="163" stopIfTrue="1">
      <formula>LEFT($C261,3)="Hết"</formula>
    </cfRule>
  </conditionalFormatting>
  <conditionalFormatting sqref="D240">
    <cfRule type="expression" dxfId="1308" priority="162" stopIfTrue="1">
      <formula>LEFT($C240,3)="Hết"</formula>
    </cfRule>
  </conditionalFormatting>
  <conditionalFormatting sqref="D239">
    <cfRule type="expression" dxfId="1307" priority="161" stopIfTrue="1">
      <formula>LEFT($C239,3)="Hết"</formula>
    </cfRule>
  </conditionalFormatting>
  <conditionalFormatting sqref="D70">
    <cfRule type="expression" dxfId="1306" priority="160" stopIfTrue="1">
      <formula>LEFT($C70,3)="Hết"</formula>
    </cfRule>
  </conditionalFormatting>
  <conditionalFormatting sqref="D21">
    <cfRule type="expression" dxfId="1305" priority="159" stopIfTrue="1">
      <formula>LEFT($C21,3)="Hết"</formula>
    </cfRule>
  </conditionalFormatting>
  <conditionalFormatting sqref="D58">
    <cfRule type="expression" dxfId="1304" priority="158" stopIfTrue="1">
      <formula>LEFT($C58,3)="Hết"</formula>
    </cfRule>
  </conditionalFormatting>
  <conditionalFormatting sqref="D59">
    <cfRule type="expression" dxfId="1303" priority="157" stopIfTrue="1">
      <formula>LEFT($C59,3)="Hết"</formula>
    </cfRule>
  </conditionalFormatting>
  <conditionalFormatting sqref="D60">
    <cfRule type="expression" dxfId="1302" priority="156" stopIfTrue="1">
      <formula>LEFT($C60,3)="Hết"</formula>
    </cfRule>
  </conditionalFormatting>
  <conditionalFormatting sqref="D68">
    <cfRule type="expression" dxfId="1301" priority="155" stopIfTrue="1">
      <formula>LEFT($C68,3)="Hết"</formula>
    </cfRule>
  </conditionalFormatting>
  <conditionalFormatting sqref="D73">
    <cfRule type="expression" dxfId="1300" priority="154" stopIfTrue="1">
      <formula>LEFT($C73,3)="Hết"</formula>
    </cfRule>
  </conditionalFormatting>
  <conditionalFormatting sqref="D82">
    <cfRule type="expression" dxfId="1299" priority="153" stopIfTrue="1">
      <formula>LEFT($C82,3)="Hết"</formula>
    </cfRule>
  </conditionalFormatting>
  <conditionalFormatting sqref="D98">
    <cfRule type="expression" dxfId="1298" priority="152" stopIfTrue="1">
      <formula>LEFT($C98,3)="Hết"</formula>
    </cfRule>
  </conditionalFormatting>
  <conditionalFormatting sqref="D98">
    <cfRule type="expression" dxfId="1297" priority="151" stopIfTrue="1">
      <formula>LEFT($C98,3)="Hết"</formula>
    </cfRule>
  </conditionalFormatting>
  <conditionalFormatting sqref="D104">
    <cfRule type="expression" dxfId="1296" priority="150" stopIfTrue="1">
      <formula>LEFT($C104,3)="Hết"</formula>
    </cfRule>
  </conditionalFormatting>
  <conditionalFormatting sqref="D104">
    <cfRule type="expression" dxfId="1295" priority="149" stopIfTrue="1">
      <formula>LEFT($C104,3)="Hết"</formula>
    </cfRule>
  </conditionalFormatting>
  <conditionalFormatting sqref="D112">
    <cfRule type="expression" dxfId="1294" priority="148" stopIfTrue="1">
      <formula>LEFT($C112,3)="Hết"</formula>
    </cfRule>
  </conditionalFormatting>
  <conditionalFormatting sqref="D112">
    <cfRule type="expression" dxfId="1293" priority="147" stopIfTrue="1">
      <formula>LEFT($C112,3)="Hết"</formula>
    </cfRule>
  </conditionalFormatting>
  <conditionalFormatting sqref="D124">
    <cfRule type="expression" dxfId="1292" priority="146" stopIfTrue="1">
      <formula>LEFT($C124,3)="Hết"</formula>
    </cfRule>
  </conditionalFormatting>
  <conditionalFormatting sqref="D124">
    <cfRule type="expression" dxfId="1291" priority="145" stopIfTrue="1">
      <formula>LEFT($C124,3)="Hết"</formula>
    </cfRule>
  </conditionalFormatting>
  <conditionalFormatting sqref="D285">
    <cfRule type="expression" dxfId="1290" priority="144" stopIfTrue="1">
      <formula>LEFT($C285,3)="Hết"</formula>
    </cfRule>
  </conditionalFormatting>
  <conditionalFormatting sqref="D285">
    <cfRule type="expression" dxfId="1289" priority="143" stopIfTrue="1">
      <formula>LEFT($C285,3)="Hết"</formula>
    </cfRule>
  </conditionalFormatting>
  <conditionalFormatting sqref="D285">
    <cfRule type="expression" dxfId="1288" priority="142" stopIfTrue="1">
      <formula>LEFT($C285,3)="Hết"</formula>
    </cfRule>
  </conditionalFormatting>
  <conditionalFormatting sqref="D297">
    <cfRule type="expression" dxfId="1287" priority="141" stopIfTrue="1">
      <formula>LEFT($C297,3)="Hết"</formula>
    </cfRule>
  </conditionalFormatting>
  <conditionalFormatting sqref="D297">
    <cfRule type="expression" dxfId="1286" priority="140" stopIfTrue="1">
      <formula>LEFT($C297,3)="Hết"</formula>
    </cfRule>
  </conditionalFormatting>
  <conditionalFormatting sqref="D297">
    <cfRule type="expression" dxfId="1285" priority="139" stopIfTrue="1">
      <formula>LEFT($C297,3)="Hết"</formula>
    </cfRule>
  </conditionalFormatting>
  <conditionalFormatting sqref="D298">
    <cfRule type="expression" dxfId="1284" priority="138" stopIfTrue="1">
      <formula>LEFT($C298,3)="Hết"</formula>
    </cfRule>
  </conditionalFormatting>
  <conditionalFormatting sqref="D298">
    <cfRule type="expression" dxfId="1283" priority="137" stopIfTrue="1">
      <formula>LEFT($C298,3)="Hết"</formula>
    </cfRule>
  </conditionalFormatting>
  <conditionalFormatting sqref="D298">
    <cfRule type="expression" dxfId="1282" priority="136" stopIfTrue="1">
      <formula>LEFT($C298,3)="Hết"</formula>
    </cfRule>
  </conditionalFormatting>
  <conditionalFormatting sqref="D300">
    <cfRule type="expression" dxfId="1281" priority="135" stopIfTrue="1">
      <formula>LEFT($C300,3)="Hết"</formula>
    </cfRule>
  </conditionalFormatting>
  <conditionalFormatting sqref="D300">
    <cfRule type="expression" dxfId="1280" priority="134" stopIfTrue="1">
      <formula>LEFT($C300,3)="Hết"</formula>
    </cfRule>
  </conditionalFormatting>
  <conditionalFormatting sqref="D300">
    <cfRule type="expression" dxfId="1279" priority="133" stopIfTrue="1">
      <formula>LEFT($C300,3)="Hết"</formula>
    </cfRule>
  </conditionalFormatting>
  <conditionalFormatting sqref="D301">
    <cfRule type="expression" dxfId="1278" priority="132" stopIfTrue="1">
      <formula>LEFT($C301,3)="Hết"</formula>
    </cfRule>
  </conditionalFormatting>
  <conditionalFormatting sqref="D301">
    <cfRule type="expression" dxfId="1277" priority="131" stopIfTrue="1">
      <formula>LEFT($C301,3)="Hết"</formula>
    </cfRule>
  </conditionalFormatting>
  <conditionalFormatting sqref="D301">
    <cfRule type="expression" dxfId="1276" priority="130" stopIfTrue="1">
      <formula>LEFT($C301,3)="Hết"</formula>
    </cfRule>
  </conditionalFormatting>
  <conditionalFormatting sqref="D310">
    <cfRule type="expression" dxfId="1275" priority="129" stopIfTrue="1">
      <formula>LEFT($C310,3)="Hết"</formula>
    </cfRule>
  </conditionalFormatting>
  <conditionalFormatting sqref="D310">
    <cfRule type="expression" dxfId="1274" priority="128" stopIfTrue="1">
      <formula>LEFT($C310,3)="Hết"</formula>
    </cfRule>
  </conditionalFormatting>
  <conditionalFormatting sqref="D310">
    <cfRule type="expression" dxfId="1273" priority="127" stopIfTrue="1">
      <formula>LEFT($C310,3)="Hết"</formula>
    </cfRule>
  </conditionalFormatting>
  <conditionalFormatting sqref="D311">
    <cfRule type="expression" dxfId="1272" priority="126" stopIfTrue="1">
      <formula>LEFT($C311,3)="Hết"</formula>
    </cfRule>
  </conditionalFormatting>
  <conditionalFormatting sqref="D311">
    <cfRule type="expression" dxfId="1271" priority="125" stopIfTrue="1">
      <formula>LEFT($C311,3)="Hết"</formula>
    </cfRule>
  </conditionalFormatting>
  <conditionalFormatting sqref="D311">
    <cfRule type="expression" dxfId="1270" priority="124" stopIfTrue="1">
      <formula>LEFT($C311,3)="Hết"</formula>
    </cfRule>
  </conditionalFormatting>
  <conditionalFormatting sqref="D325">
    <cfRule type="expression" dxfId="1269" priority="123" stopIfTrue="1">
      <formula>LEFT($C325,3)="Hết"</formula>
    </cfRule>
  </conditionalFormatting>
  <conditionalFormatting sqref="D325">
    <cfRule type="expression" dxfId="1268" priority="122" stopIfTrue="1">
      <formula>LEFT($C325,3)="Hết"</formula>
    </cfRule>
  </conditionalFormatting>
  <conditionalFormatting sqref="D325">
    <cfRule type="expression" dxfId="1267" priority="121" stopIfTrue="1">
      <formula>LEFT($C325,3)="Hết"</formula>
    </cfRule>
  </conditionalFormatting>
  <conditionalFormatting sqref="C31">
    <cfRule type="expression" dxfId="1266" priority="120" stopIfTrue="1">
      <formula>LEFT($C31,3)="Hết"</formula>
    </cfRule>
  </conditionalFormatting>
  <conditionalFormatting sqref="C33">
    <cfRule type="expression" dxfId="1265" priority="119" stopIfTrue="1">
      <formula>LEFT($C33,3)="Hết"</formula>
    </cfRule>
  </conditionalFormatting>
  <conditionalFormatting sqref="C46">
    <cfRule type="expression" dxfId="1264" priority="118" stopIfTrue="1">
      <formula>LEFT($C46,3)="Hết"</formula>
    </cfRule>
  </conditionalFormatting>
  <conditionalFormatting sqref="BM222">
    <cfRule type="expression" dxfId="1263" priority="117" stopIfTrue="1">
      <formula>LEFT($C222,3)="Hết"</formula>
    </cfRule>
  </conditionalFormatting>
  <conditionalFormatting sqref="BI222">
    <cfRule type="expression" dxfId="1262" priority="116" stopIfTrue="1">
      <formula>LEFT($C222,3)="Hết"</formula>
    </cfRule>
  </conditionalFormatting>
  <conditionalFormatting sqref="BM183">
    <cfRule type="expression" dxfId="1261" priority="114" stopIfTrue="1">
      <formula>LEFT($C183,3)="Hết"</formula>
    </cfRule>
  </conditionalFormatting>
  <conditionalFormatting sqref="T345">
    <cfRule type="expression" dxfId="1260" priority="1345" stopIfTrue="1">
      <formula>LEFT($C264,3)="Hết"</formula>
    </cfRule>
  </conditionalFormatting>
  <conditionalFormatting sqref="T343 T341">
    <cfRule type="expression" dxfId="1259" priority="1355" stopIfTrue="1">
      <formula>LEFT($C262,3)="Hết"</formula>
    </cfRule>
  </conditionalFormatting>
  <conditionalFormatting sqref="T342">
    <cfRule type="expression" dxfId="1258" priority="1359" stopIfTrue="1">
      <formula>LEFT($C104,3)="Hết"</formula>
    </cfRule>
  </conditionalFormatting>
  <conditionalFormatting sqref="T341">
    <cfRule type="expression" dxfId="1257" priority="1372" stopIfTrue="1">
      <formula>LEFT($C104,3)="Hết"</formula>
    </cfRule>
  </conditionalFormatting>
  <conditionalFormatting sqref="T179:T191 T338">
    <cfRule type="expression" dxfId="1256" priority="1375" stopIfTrue="1">
      <formula>LEFT($C103,3)="Hết"</formula>
    </cfRule>
  </conditionalFormatting>
  <conditionalFormatting sqref="T340">
    <cfRule type="expression" dxfId="1255" priority="1389" stopIfTrue="1">
      <formula>LEFT($C104,3)="Hết"</formula>
    </cfRule>
  </conditionalFormatting>
  <conditionalFormatting sqref="T340">
    <cfRule type="expression" dxfId="1254" priority="1394" stopIfTrue="1">
      <formula>LEFT($C262,3)="Hết"</formula>
    </cfRule>
  </conditionalFormatting>
  <conditionalFormatting sqref="T341">
    <cfRule type="expression" dxfId="1253" priority="1405" stopIfTrue="1">
      <formula>LEFT($C265,3)="Hết"</formula>
    </cfRule>
  </conditionalFormatting>
  <conditionalFormatting sqref="T339">
    <cfRule type="expression" dxfId="1252" priority="1408" stopIfTrue="1">
      <formula>LEFT($C104,3)="Hết"</formula>
    </cfRule>
  </conditionalFormatting>
  <conditionalFormatting sqref="T340">
    <cfRule type="expression" dxfId="1251" priority="1419" stopIfTrue="1">
      <formula>LEFT($C265,3)="Hết"</formula>
    </cfRule>
  </conditionalFormatting>
  <conditionalFormatting sqref="T338">
    <cfRule type="expression" dxfId="1250" priority="1422" stopIfTrue="1">
      <formula>LEFT($C104,3)="Hết"</formula>
    </cfRule>
  </conditionalFormatting>
  <conditionalFormatting sqref="T339 T336">
    <cfRule type="expression" dxfId="1249" priority="1433" stopIfTrue="1">
      <formula>LEFT($C262,3)="Hết"</formula>
    </cfRule>
  </conditionalFormatting>
  <conditionalFormatting sqref="T337">
    <cfRule type="expression" dxfId="1248" priority="1436" stopIfTrue="1">
      <formula>LEFT($C104,3)="Hết"</formula>
    </cfRule>
  </conditionalFormatting>
  <conditionalFormatting sqref="T338 T335">
    <cfRule type="expression" dxfId="1247" priority="1447" stopIfTrue="1">
      <formula>LEFT($C262,3)="Hết"</formula>
    </cfRule>
  </conditionalFormatting>
  <conditionalFormatting sqref="T336">
    <cfRule type="expression" dxfId="1246" priority="1450" stopIfTrue="1">
      <formula>LEFT($C104,3)="Hết"</formula>
    </cfRule>
  </conditionalFormatting>
  <conditionalFormatting sqref="T337 T334">
    <cfRule type="expression" dxfId="1245" priority="1461" stopIfTrue="1">
      <formula>LEFT($C262,3)="Hết"</formula>
    </cfRule>
  </conditionalFormatting>
  <conditionalFormatting sqref="T335">
    <cfRule type="expression" dxfId="1244" priority="1464" stopIfTrue="1">
      <formula>LEFT($C104,3)="Hết"</formula>
    </cfRule>
  </conditionalFormatting>
  <conditionalFormatting sqref="T336 T333">
    <cfRule type="expression" dxfId="1243" priority="1475" stopIfTrue="1">
      <formula>LEFT($C262,3)="Hết"</formula>
    </cfRule>
  </conditionalFormatting>
  <conditionalFormatting sqref="T334">
    <cfRule type="expression" dxfId="1242" priority="1478" stopIfTrue="1">
      <formula>LEFT($C104,3)="Hết"</formula>
    </cfRule>
  </conditionalFormatting>
  <conditionalFormatting sqref="T335 T332">
    <cfRule type="expression" dxfId="1241" priority="1489" stopIfTrue="1">
      <formula>LEFT($C262,3)="Hết"</formula>
    </cfRule>
  </conditionalFormatting>
  <conditionalFormatting sqref="T333">
    <cfRule type="expression" dxfId="1240" priority="1492" stopIfTrue="1">
      <formula>LEFT($C104,3)="Hết"</formula>
    </cfRule>
  </conditionalFormatting>
  <conditionalFormatting sqref="T334 T331">
    <cfRule type="expression" dxfId="1239" priority="1504" stopIfTrue="1">
      <formula>LEFT($C262,3)="Hết"</formula>
    </cfRule>
  </conditionalFormatting>
  <conditionalFormatting sqref="T332">
    <cfRule type="expression" dxfId="1238" priority="1507" stopIfTrue="1">
      <formula>LEFT($C104,3)="Hết"</formula>
    </cfRule>
  </conditionalFormatting>
  <conditionalFormatting sqref="T333 T330">
    <cfRule type="expression" dxfId="1237" priority="1518" stopIfTrue="1">
      <formula>LEFT($C262,3)="Hết"</formula>
    </cfRule>
  </conditionalFormatting>
  <conditionalFormatting sqref="T331">
    <cfRule type="expression" dxfId="1236" priority="1521" stopIfTrue="1">
      <formula>LEFT($C104,3)="Hết"</formula>
    </cfRule>
  </conditionalFormatting>
  <conditionalFormatting sqref="T332 T329">
    <cfRule type="expression" dxfId="1235" priority="1533" stopIfTrue="1">
      <formula>LEFT($C262,3)="Hết"</formula>
    </cfRule>
  </conditionalFormatting>
  <conditionalFormatting sqref="T330">
    <cfRule type="expression" dxfId="1234" priority="1536" stopIfTrue="1">
      <formula>LEFT($C104,3)="Hết"</formula>
    </cfRule>
  </conditionalFormatting>
  <conditionalFormatting sqref="T331 T327:T328">
    <cfRule type="expression" dxfId="1233" priority="1548" stopIfTrue="1">
      <formula>LEFT($C261,3)="Hết"</formula>
    </cfRule>
  </conditionalFormatting>
  <conditionalFormatting sqref="T329">
    <cfRule type="expression" dxfId="1232" priority="1551" stopIfTrue="1">
      <formula>LEFT($C104,3)="Hết"</formula>
    </cfRule>
  </conditionalFormatting>
  <conditionalFormatting sqref="D25">
    <cfRule type="expression" dxfId="1231" priority="109" stopIfTrue="1">
      <formula>LEFT($C25,3)="Hết"</formula>
    </cfRule>
  </conditionalFormatting>
  <conditionalFormatting sqref="D23">
    <cfRule type="expression" dxfId="1230" priority="108" stopIfTrue="1">
      <formula>LEFT($C23,3)="Hết"</formula>
    </cfRule>
  </conditionalFormatting>
  <conditionalFormatting sqref="T140:T141">
    <cfRule type="expression" dxfId="1229" priority="1554" stopIfTrue="1">
      <formula>LEFT($C100,3)="Hết"</formula>
    </cfRule>
  </conditionalFormatting>
  <conditionalFormatting sqref="T233:T246">
    <cfRule type="expression" dxfId="1228" priority="1571" stopIfTrue="1">
      <formula>LEFT($C102,3)="Hết"</formula>
    </cfRule>
  </conditionalFormatting>
  <conditionalFormatting sqref="T212:T221 T369">
    <cfRule type="expression" dxfId="1227" priority="1575" stopIfTrue="1">
      <formula>LEFT($C106,3)="Hết"</formula>
    </cfRule>
  </conditionalFormatting>
  <conditionalFormatting sqref="T251:T254">
    <cfRule type="expression" dxfId="1226" priority="1579" stopIfTrue="1">
      <formula>LEFT($C104,3)="Hết"</formula>
    </cfRule>
  </conditionalFormatting>
  <conditionalFormatting sqref="T305:T306">
    <cfRule type="expression" dxfId="1225" priority="1581" stopIfTrue="1">
      <formula>LEFT($C114,3)="Hết"</formula>
    </cfRule>
  </conditionalFormatting>
  <conditionalFormatting sqref="BM306">
    <cfRule type="expression" dxfId="1224" priority="107" stopIfTrue="1">
      <formula>LEFT($C306,3)="Hết"</formula>
    </cfRule>
  </conditionalFormatting>
  <conditionalFormatting sqref="T390:T392">
    <cfRule type="expression" dxfId="1223" priority="1582" stopIfTrue="1">
      <formula>LEFT($C265,3)="Hết"</formula>
    </cfRule>
  </conditionalFormatting>
  <conditionalFormatting sqref="T390">
    <cfRule type="expression" dxfId="1222" priority="1584" stopIfTrue="1">
      <formula>LEFT($C104,3)="Hết"</formula>
    </cfRule>
  </conditionalFormatting>
  <conditionalFormatting sqref="C353:C389">
    <cfRule type="expression" dxfId="1221" priority="106" stopIfTrue="1">
      <formula>LEFT($C353,3)="Hết"</formula>
    </cfRule>
  </conditionalFormatting>
  <conditionalFormatting sqref="C280">
    <cfRule type="expression" dxfId="1220" priority="104" stopIfTrue="1">
      <formula>LEFT($C280,3)="Hết"</formula>
    </cfRule>
  </conditionalFormatting>
  <conditionalFormatting sqref="BM242">
    <cfRule type="expression" dxfId="1219" priority="103" stopIfTrue="1">
      <formula>LEFT($C242,3)="Hết"</formula>
    </cfRule>
  </conditionalFormatting>
  <conditionalFormatting sqref="N418">
    <cfRule type="expression" dxfId="1218" priority="102" stopIfTrue="1">
      <formula>LEFT($C418,3)="Hết"</formula>
    </cfRule>
  </conditionalFormatting>
  <conditionalFormatting sqref="N418">
    <cfRule type="expression" dxfId="1217" priority="101" stopIfTrue="1">
      <formula>LEFT($C418,3)="Hết"</formula>
    </cfRule>
  </conditionalFormatting>
  <conditionalFormatting sqref="Z283">
    <cfRule type="expression" dxfId="1216" priority="99" stopIfTrue="1">
      <formula>LEFT($C283,3)="Hết"</formula>
    </cfRule>
  </conditionalFormatting>
  <conditionalFormatting sqref="X283">
    <cfRule type="expression" dxfId="1215" priority="98" stopIfTrue="1">
      <formula>LEFT($C267,3)="Hết"</formula>
    </cfRule>
  </conditionalFormatting>
  <conditionalFormatting sqref="X283">
    <cfRule type="expression" dxfId="1214" priority="96" stopIfTrue="1">
      <formula>LEFT($C115,3)="Hết"</formula>
    </cfRule>
  </conditionalFormatting>
  <conditionalFormatting sqref="T283">
    <cfRule type="expression" dxfId="1213" priority="95" stopIfTrue="1">
      <formula>LEFT($C265,3)="Hết"</formula>
    </cfRule>
  </conditionalFormatting>
  <conditionalFormatting sqref="T389:T390">
    <cfRule type="expression" dxfId="1212" priority="1591" stopIfTrue="1">
      <formula>LEFT($C105,3)="Hết"</formula>
    </cfRule>
  </conditionalFormatting>
  <conditionalFormatting sqref="T389:T390 T393:T396">
    <cfRule type="expression" dxfId="1211" priority="1595" stopIfTrue="1">
      <formula>LEFT($C263,3)="Hết"</formula>
    </cfRule>
  </conditionalFormatting>
  <conditionalFormatting sqref="T387">
    <cfRule type="expression" dxfId="1210" priority="1602" stopIfTrue="1">
      <formula>LEFT($C263,3)="Hết"</formula>
    </cfRule>
  </conditionalFormatting>
  <conditionalFormatting sqref="T388">
    <cfRule type="expression" dxfId="1209" priority="1606" stopIfTrue="1">
      <formula>LEFT($C105,3)="Hết"</formula>
    </cfRule>
  </conditionalFormatting>
  <conditionalFormatting sqref="T388">
    <cfRule type="expression" dxfId="1208" priority="1612" stopIfTrue="1">
      <formula>LEFT($C263,3)="Hết"</formula>
    </cfRule>
  </conditionalFormatting>
  <conditionalFormatting sqref="T387">
    <cfRule type="expression" dxfId="1207" priority="1617" stopIfTrue="1">
      <formula>LEFT($C105,3)="Hết"</formula>
    </cfRule>
  </conditionalFormatting>
  <conditionalFormatting sqref="T388 T385">
    <cfRule type="expression" dxfId="1206" priority="1618" stopIfTrue="1">
      <formula>LEFT($C263,3)="Hết"</formula>
    </cfRule>
  </conditionalFormatting>
  <conditionalFormatting sqref="T386">
    <cfRule type="expression" dxfId="1205" priority="1621" stopIfTrue="1">
      <formula>LEFT($C105,3)="Hết"</formula>
    </cfRule>
  </conditionalFormatting>
  <conditionalFormatting sqref="T387 T384">
    <cfRule type="expression" dxfId="1204" priority="1623" stopIfTrue="1">
      <formula>LEFT($C263,3)="Hết"</formula>
    </cfRule>
  </conditionalFormatting>
  <conditionalFormatting sqref="T385">
    <cfRule type="expression" dxfId="1203" priority="1626" stopIfTrue="1">
      <formula>LEFT($C105,3)="Hết"</formula>
    </cfRule>
  </conditionalFormatting>
  <conditionalFormatting sqref="T386 T383">
    <cfRule type="expression" dxfId="1202" priority="1629" stopIfTrue="1">
      <formula>LEFT($C263,3)="Hết"</formula>
    </cfRule>
  </conditionalFormatting>
  <conditionalFormatting sqref="T384">
    <cfRule type="expression" dxfId="1201" priority="1632" stopIfTrue="1">
      <formula>LEFT($C105,3)="Hết"</formula>
    </cfRule>
  </conditionalFormatting>
  <conditionalFormatting sqref="T385 T382">
    <cfRule type="expression" dxfId="1200" priority="1634" stopIfTrue="1">
      <formula>LEFT($C263,3)="Hết"</formula>
    </cfRule>
  </conditionalFormatting>
  <conditionalFormatting sqref="T383">
    <cfRule type="expression" dxfId="1199" priority="1637" stopIfTrue="1">
      <formula>LEFT($C105,3)="Hết"</formula>
    </cfRule>
  </conditionalFormatting>
  <conditionalFormatting sqref="T384">
    <cfRule type="expression" dxfId="1198" priority="1639" stopIfTrue="1">
      <formula>LEFT($C266,3)="Hết"</formula>
    </cfRule>
  </conditionalFormatting>
  <conditionalFormatting sqref="T382">
    <cfRule type="expression" dxfId="1197" priority="1642" stopIfTrue="1">
      <formula>LEFT($C105,3)="Hết"</formula>
    </cfRule>
  </conditionalFormatting>
  <conditionalFormatting sqref="T383">
    <cfRule type="expression" dxfId="1196" priority="1645" stopIfTrue="1">
      <formula>LEFT($C266,3)="Hết"</formula>
    </cfRule>
  </conditionalFormatting>
  <conditionalFormatting sqref="T381">
    <cfRule type="expression" dxfId="1195" priority="1648" stopIfTrue="1">
      <formula>LEFT($C105,3)="Hết"</formula>
    </cfRule>
  </conditionalFormatting>
  <conditionalFormatting sqref="T382 T379">
    <cfRule type="expression" dxfId="1194" priority="1650" stopIfTrue="1">
      <formula>LEFT($C263,3)="Hết"</formula>
    </cfRule>
  </conditionalFormatting>
  <conditionalFormatting sqref="T380">
    <cfRule type="expression" dxfId="1193" priority="1653" stopIfTrue="1">
      <formula>LEFT($C105,3)="Hết"</formula>
    </cfRule>
  </conditionalFormatting>
  <conditionalFormatting sqref="T381 T378">
    <cfRule type="expression" dxfId="1192" priority="1656" stopIfTrue="1">
      <formula>LEFT($C263,3)="Hết"</formula>
    </cfRule>
  </conditionalFormatting>
  <conditionalFormatting sqref="T379">
    <cfRule type="expression" dxfId="1191" priority="1659" stopIfTrue="1">
      <formula>LEFT($C105,3)="Hết"</formula>
    </cfRule>
  </conditionalFormatting>
  <conditionalFormatting sqref="T380 T377">
    <cfRule type="expression" dxfId="1190" priority="1662" stopIfTrue="1">
      <formula>LEFT($C263,3)="Hết"</formula>
    </cfRule>
  </conditionalFormatting>
  <conditionalFormatting sqref="T378">
    <cfRule type="expression" dxfId="1189" priority="1665" stopIfTrue="1">
      <formula>LEFT($C105,3)="Hết"</formula>
    </cfRule>
  </conditionalFormatting>
  <conditionalFormatting sqref="T379 T376">
    <cfRule type="expression" dxfId="1188" priority="1669" stopIfTrue="1">
      <formula>LEFT($C263,3)="Hết"</formula>
    </cfRule>
  </conditionalFormatting>
  <conditionalFormatting sqref="T377">
    <cfRule type="expression" dxfId="1187" priority="1672" stopIfTrue="1">
      <formula>LEFT($C105,3)="Hết"</formula>
    </cfRule>
  </conditionalFormatting>
  <conditionalFormatting sqref="T378 T375">
    <cfRule type="expression" dxfId="1186" priority="1675" stopIfTrue="1">
      <formula>LEFT($C263,3)="Hết"</formula>
    </cfRule>
  </conditionalFormatting>
  <conditionalFormatting sqref="T376">
    <cfRule type="expression" dxfId="1185" priority="1678" stopIfTrue="1">
      <formula>LEFT($C105,3)="Hết"</formula>
    </cfRule>
  </conditionalFormatting>
  <conditionalFormatting sqref="T377 T374">
    <cfRule type="expression" dxfId="1184" priority="1681" stopIfTrue="1">
      <formula>LEFT($C263,3)="Hết"</formula>
    </cfRule>
  </conditionalFormatting>
  <conditionalFormatting sqref="T375">
    <cfRule type="expression" dxfId="1183" priority="1684" stopIfTrue="1">
      <formula>LEFT($C105,3)="Hết"</formula>
    </cfRule>
  </conditionalFormatting>
  <conditionalFormatting sqref="T376 T373">
    <cfRule type="expression" dxfId="1182" priority="1688" stopIfTrue="1">
      <formula>LEFT($C263,3)="Hết"</formula>
    </cfRule>
  </conditionalFormatting>
  <conditionalFormatting sqref="T374">
    <cfRule type="expression" dxfId="1181" priority="1691" stopIfTrue="1">
      <formula>LEFT($C105,3)="Hết"</formula>
    </cfRule>
  </conditionalFormatting>
  <conditionalFormatting sqref="T375 T372">
    <cfRule type="expression" dxfId="1180" priority="1694" stopIfTrue="1">
      <formula>LEFT($C263,3)="Hết"</formula>
    </cfRule>
  </conditionalFormatting>
  <conditionalFormatting sqref="T373">
    <cfRule type="expression" dxfId="1179" priority="1697" stopIfTrue="1">
      <formula>LEFT($C105,3)="Hết"</formula>
    </cfRule>
  </conditionalFormatting>
  <conditionalFormatting sqref="T374 T371">
    <cfRule type="expression" dxfId="1178" priority="1701" stopIfTrue="1">
      <formula>LEFT($C263,3)="Hết"</formula>
    </cfRule>
  </conditionalFormatting>
  <conditionalFormatting sqref="T372">
    <cfRule type="expression" dxfId="1177" priority="1704" stopIfTrue="1">
      <formula>LEFT($C105,3)="Hết"</formula>
    </cfRule>
  </conditionalFormatting>
  <conditionalFormatting sqref="T373 T370">
    <cfRule type="expression" dxfId="1176" priority="1708" stopIfTrue="1">
      <formula>LEFT($C263,3)="Hết"</formula>
    </cfRule>
  </conditionalFormatting>
  <conditionalFormatting sqref="T371">
    <cfRule type="expression" dxfId="1175" priority="1711" stopIfTrue="1">
      <formula>LEFT($C105,3)="Hết"</formula>
    </cfRule>
  </conditionalFormatting>
  <conditionalFormatting sqref="T372">
    <cfRule type="expression" dxfId="1174" priority="1715" stopIfTrue="1">
      <formula>LEFT($C266,3)="Hết"</formula>
    </cfRule>
  </conditionalFormatting>
  <conditionalFormatting sqref="T370">
    <cfRule type="expression" dxfId="1173" priority="1718" stopIfTrue="1">
      <formula>LEFT($C105,3)="Hết"</formula>
    </cfRule>
  </conditionalFormatting>
  <conditionalFormatting sqref="T371">
    <cfRule type="expression" dxfId="1172" priority="1722" stopIfTrue="1">
      <formula>LEFT($C266,3)="Hết"</formula>
    </cfRule>
  </conditionalFormatting>
  <conditionalFormatting sqref="T369">
    <cfRule type="expression" dxfId="1171" priority="1725" stopIfTrue="1">
      <formula>LEFT($C105,3)="Hết"</formula>
    </cfRule>
  </conditionalFormatting>
  <conditionalFormatting sqref="T370 T367">
    <cfRule type="expression" dxfId="1170" priority="1729" stopIfTrue="1">
      <formula>LEFT($C263,3)="Hết"</formula>
    </cfRule>
  </conditionalFormatting>
  <conditionalFormatting sqref="T368">
    <cfRule type="expression" dxfId="1169" priority="1732" stopIfTrue="1">
      <formula>LEFT($C105,3)="Hết"</formula>
    </cfRule>
  </conditionalFormatting>
  <conditionalFormatting sqref="T369 T366">
    <cfRule type="expression" dxfId="1168" priority="1736" stopIfTrue="1">
      <formula>LEFT($C263,3)="Hết"</formula>
    </cfRule>
  </conditionalFormatting>
  <conditionalFormatting sqref="T367">
    <cfRule type="expression" dxfId="1167" priority="1739" stopIfTrue="1">
      <formula>LEFT($C105,3)="Hết"</formula>
    </cfRule>
  </conditionalFormatting>
  <conditionalFormatting sqref="T368 T365">
    <cfRule type="expression" dxfId="1166" priority="1743" stopIfTrue="1">
      <formula>LEFT($C263,3)="Hết"</formula>
    </cfRule>
  </conditionalFormatting>
  <conditionalFormatting sqref="T366">
    <cfRule type="expression" dxfId="1165" priority="1746" stopIfTrue="1">
      <formula>LEFT($C105,3)="Hết"</formula>
    </cfRule>
  </conditionalFormatting>
  <conditionalFormatting sqref="T367 T364">
    <cfRule type="expression" dxfId="1164" priority="1751" stopIfTrue="1">
      <formula>LEFT($C263,3)="Hết"</formula>
    </cfRule>
  </conditionalFormatting>
  <conditionalFormatting sqref="T365">
    <cfRule type="expression" dxfId="1163" priority="1754" stopIfTrue="1">
      <formula>LEFT($C105,3)="Hết"</formula>
    </cfRule>
  </conditionalFormatting>
  <conditionalFormatting sqref="T366 T363">
    <cfRule type="expression" dxfId="1162" priority="1759" stopIfTrue="1">
      <formula>LEFT($C263,3)="Hết"</formula>
    </cfRule>
  </conditionalFormatting>
  <conditionalFormatting sqref="T364">
    <cfRule type="expression" dxfId="1161" priority="1762" stopIfTrue="1">
      <formula>LEFT($C105,3)="Hết"</formula>
    </cfRule>
  </conditionalFormatting>
  <conditionalFormatting sqref="T365 T362">
    <cfRule type="expression" dxfId="1160" priority="1766" stopIfTrue="1">
      <formula>LEFT($C263,3)="Hết"</formula>
    </cfRule>
  </conditionalFormatting>
  <conditionalFormatting sqref="T363">
    <cfRule type="expression" dxfId="1159" priority="1769" stopIfTrue="1">
      <formula>LEFT($C105,3)="Hết"</formula>
    </cfRule>
  </conditionalFormatting>
  <conditionalFormatting sqref="T364">
    <cfRule type="expression" dxfId="1158" priority="1774" stopIfTrue="1">
      <formula>LEFT($C266,3)="Hết"</formula>
    </cfRule>
  </conditionalFormatting>
  <conditionalFormatting sqref="T362">
    <cfRule type="expression" dxfId="1157" priority="1777" stopIfTrue="1">
      <formula>LEFT($C105,3)="Hết"</formula>
    </cfRule>
  </conditionalFormatting>
  <conditionalFormatting sqref="T363 T360">
    <cfRule type="expression" dxfId="1156" priority="1782" stopIfTrue="1">
      <formula>LEFT($C263,3)="Hết"</formula>
    </cfRule>
  </conditionalFormatting>
  <conditionalFormatting sqref="T361">
    <cfRule type="expression" dxfId="1155" priority="1785" stopIfTrue="1">
      <formula>LEFT($C105,3)="Hết"</formula>
    </cfRule>
  </conditionalFormatting>
  <conditionalFormatting sqref="T362 T359">
    <cfRule type="expression" dxfId="1154" priority="1790" stopIfTrue="1">
      <formula>LEFT($C263,3)="Hết"</formula>
    </cfRule>
  </conditionalFormatting>
  <conditionalFormatting sqref="T360">
    <cfRule type="expression" dxfId="1153" priority="1793" stopIfTrue="1">
      <formula>LEFT($C105,3)="Hết"</formula>
    </cfRule>
  </conditionalFormatting>
  <conditionalFormatting sqref="T361 T358">
    <cfRule type="expression" dxfId="1152" priority="1800" stopIfTrue="1">
      <formula>LEFT($C263,3)="Hết"</formula>
    </cfRule>
  </conditionalFormatting>
  <conditionalFormatting sqref="T359">
    <cfRule type="expression" dxfId="1151" priority="1803" stopIfTrue="1">
      <formula>LEFT($C105,3)="Hết"</formula>
    </cfRule>
  </conditionalFormatting>
  <conditionalFormatting sqref="T360 T357">
    <cfRule type="expression" dxfId="1150" priority="1809" stopIfTrue="1">
      <formula>LEFT($C263,3)="Hết"</formula>
    </cfRule>
  </conditionalFormatting>
  <conditionalFormatting sqref="T358">
    <cfRule type="expression" dxfId="1149" priority="1812" stopIfTrue="1">
      <formula>LEFT($C105,3)="Hết"</formula>
    </cfRule>
  </conditionalFormatting>
  <conditionalFormatting sqref="T359 T356">
    <cfRule type="expression" dxfId="1148" priority="1818" stopIfTrue="1">
      <formula>LEFT($C263,3)="Hết"</formula>
    </cfRule>
  </conditionalFormatting>
  <conditionalFormatting sqref="T357">
    <cfRule type="expression" dxfId="1147" priority="1821" stopIfTrue="1">
      <formula>LEFT($C105,3)="Hết"</formula>
    </cfRule>
  </conditionalFormatting>
  <conditionalFormatting sqref="T358">
    <cfRule type="expression" dxfId="1146" priority="1828" stopIfTrue="1">
      <formula>LEFT($C266,3)="Hết"</formula>
    </cfRule>
  </conditionalFormatting>
  <conditionalFormatting sqref="T356">
    <cfRule type="expression" dxfId="1145" priority="1831" stopIfTrue="1">
      <formula>LEFT($C105,3)="Hết"</formula>
    </cfRule>
  </conditionalFormatting>
  <conditionalFormatting sqref="T357 T352:T354">
    <cfRule type="expression" dxfId="1144" priority="1837" stopIfTrue="1">
      <formula>LEFT($C261,3)="Hết"</formula>
    </cfRule>
  </conditionalFormatting>
  <conditionalFormatting sqref="T355">
    <cfRule type="expression" dxfId="1143" priority="1840" stopIfTrue="1">
      <formula>LEFT($C105,3)="Hết"</formula>
    </cfRule>
  </conditionalFormatting>
  <conditionalFormatting sqref="BM197">
    <cfRule type="expression" dxfId="1142" priority="94" stopIfTrue="1">
      <formula>LEFT($C197,3)="Hết"</formula>
    </cfRule>
  </conditionalFormatting>
  <conditionalFormatting sqref="T314">
    <cfRule type="expression" dxfId="1141" priority="1848" stopIfTrue="1">
      <formula>LEFT($C111,3)="Hết"</formula>
    </cfRule>
  </conditionalFormatting>
  <conditionalFormatting sqref="T314">
    <cfRule type="expression" dxfId="1140" priority="1850" stopIfTrue="1">
      <formula>LEFT($C264,3)="Hết"</formula>
    </cfRule>
  </conditionalFormatting>
  <conditionalFormatting sqref="T314">
    <cfRule type="expression" dxfId="1139" priority="1852" stopIfTrue="1">
      <formula>LEFT($C261,3)="Hết"</formula>
    </cfRule>
  </conditionalFormatting>
  <conditionalFormatting sqref="T339 T342">
    <cfRule type="expression" dxfId="1138" priority="1870" stopIfTrue="1">
      <formula>LEFT($C262,3)="Hết"</formula>
    </cfRule>
  </conditionalFormatting>
  <conditionalFormatting sqref="C313">
    <cfRule type="expression" dxfId="1137" priority="92" stopIfTrue="1">
      <formula>LEFT($C313,3)="Hết"</formula>
    </cfRule>
  </conditionalFormatting>
  <conditionalFormatting sqref="C358">
    <cfRule type="expression" dxfId="1136" priority="91" stopIfTrue="1">
      <formula>LEFT($C358,3)="Hết"</formula>
    </cfRule>
  </conditionalFormatting>
  <conditionalFormatting sqref="D19">
    <cfRule type="expression" dxfId="1135" priority="90" stopIfTrue="1">
      <formula>LEFT($C19,3)="Hết"</formula>
    </cfRule>
  </conditionalFormatting>
  <conditionalFormatting sqref="B69">
    <cfRule type="expression" dxfId="1134" priority="89" stopIfTrue="1">
      <formula>LEFT($C69,3)="Hết"</formula>
    </cfRule>
  </conditionalFormatting>
  <conditionalFormatting sqref="B70">
    <cfRule type="expression" dxfId="1133" priority="88" stopIfTrue="1">
      <formula>LEFT($C70,3)="Hết"</formula>
    </cfRule>
  </conditionalFormatting>
  <conditionalFormatting sqref="B159">
    <cfRule type="expression" dxfId="1132" priority="87" stopIfTrue="1">
      <formula>LEFT($C159,3)="Hết"</formula>
    </cfRule>
  </conditionalFormatting>
  <conditionalFormatting sqref="B159">
    <cfRule type="expression" dxfId="1131" priority="86" stopIfTrue="1">
      <formula>LEFT($C159,3)="Hết"</formula>
    </cfRule>
  </conditionalFormatting>
  <conditionalFormatting sqref="C281">
    <cfRule type="expression" dxfId="1130" priority="85" stopIfTrue="1">
      <formula>LEFT($C281,3)="Hết"</formula>
    </cfRule>
  </conditionalFormatting>
  <conditionalFormatting sqref="C281">
    <cfRule type="expression" dxfId="1129" priority="84" stopIfTrue="1">
      <formula>LEFT($C281,3)="Hết"</formula>
    </cfRule>
  </conditionalFormatting>
  <conditionalFormatting sqref="T417">
    <cfRule type="expression" dxfId="1128" priority="1952" stopIfTrue="1">
      <formula>LEFT($C264,3)="Hết"</formula>
    </cfRule>
  </conditionalFormatting>
  <conditionalFormatting sqref="M391:M415">
    <cfRule type="expression" dxfId="1127" priority="83" stopIfTrue="1">
      <formula>LEFT($C391,3)="Hết"</formula>
    </cfRule>
  </conditionalFormatting>
  <conditionalFormatting sqref="C391:L415">
    <cfRule type="expression" dxfId="1126" priority="82" stopIfTrue="1">
      <formula>LEFT($C391,3)="Hết"</formula>
    </cfRule>
  </conditionalFormatting>
  <conditionalFormatting sqref="M391:M415">
    <cfRule type="expression" dxfId="1125" priority="81" stopIfTrue="1">
      <formula>LEFT($C391,3)="Hết"</formula>
    </cfRule>
  </conditionalFormatting>
  <conditionalFormatting sqref="C391:L415">
    <cfRule type="expression" dxfId="1124" priority="80" stopIfTrue="1">
      <formula>LEFT($C391,3)="Hết"</formula>
    </cfRule>
  </conditionalFormatting>
  <conditionalFormatting sqref="C391:C415">
    <cfRule type="expression" dxfId="1123" priority="79" stopIfTrue="1">
      <formula>LEFT($C391,3)="Hết"</formula>
    </cfRule>
  </conditionalFormatting>
  <conditionalFormatting sqref="M7 M11:M12 M15:M17 M21:M22 M24:M26 M30 M36:M37 M39 M46 M48 M59:M60 M64 M100 M192">
    <cfRule type="expression" dxfId="1122" priority="78" stopIfTrue="1">
      <formula>LEFT($C7,3)="Hết"</formula>
    </cfRule>
  </conditionalFormatting>
  <conditionalFormatting sqref="M7 M11:M12 M15:M17 M21:M22 M24:M26 M30 M36:M37 M39 M46 M48 M59:M60 M64 M100 M192">
    <cfRule type="expression" dxfId="1121" priority="77" stopIfTrue="1">
      <formula>LEFT($C7,3)="Hết"</formula>
    </cfRule>
  </conditionalFormatting>
  <conditionalFormatting sqref="B85">
    <cfRule type="expression" dxfId="1120" priority="75" stopIfTrue="1">
      <formula>LEFT($C85,3)="Hết"</formula>
    </cfRule>
  </conditionalFormatting>
  <conditionalFormatting sqref="B85">
    <cfRule type="expression" dxfId="1119" priority="74" stopIfTrue="1">
      <formula>LEFT($C85,3)="Hết"</formula>
    </cfRule>
  </conditionalFormatting>
  <conditionalFormatting sqref="B130">
    <cfRule type="expression" dxfId="1118" priority="73" stopIfTrue="1">
      <formula>LEFT($C130,3)="Hết"</formula>
    </cfRule>
  </conditionalFormatting>
  <conditionalFormatting sqref="B175">
    <cfRule type="expression" dxfId="1117" priority="72" stopIfTrue="1">
      <formula>LEFT($C175,3)="Hết"</formula>
    </cfRule>
  </conditionalFormatting>
  <conditionalFormatting sqref="B209">
    <cfRule type="expression" dxfId="1116" priority="71" stopIfTrue="1">
      <formula>LEFT($C209,3)="Hết"</formula>
    </cfRule>
  </conditionalFormatting>
  <conditionalFormatting sqref="B236">
    <cfRule type="expression" dxfId="1115" priority="70" stopIfTrue="1">
      <formula>LEFT($C236,3)="Hết"</formula>
    </cfRule>
  </conditionalFormatting>
  <conditionalFormatting sqref="B242">
    <cfRule type="expression" dxfId="1114" priority="69" stopIfTrue="1">
      <formula>LEFT($C242,3)="Hết"</formula>
    </cfRule>
  </conditionalFormatting>
  <conditionalFormatting sqref="B264">
    <cfRule type="expression" dxfId="1113" priority="68" stopIfTrue="1">
      <formula>LEFT($C264,3)="Hết"</formula>
    </cfRule>
  </conditionalFormatting>
  <conditionalFormatting sqref="B274">
    <cfRule type="expression" dxfId="1112" priority="67" stopIfTrue="1">
      <formula>LEFT($C274,3)="Hết"</formula>
    </cfRule>
  </conditionalFormatting>
  <conditionalFormatting sqref="O23 H23:L23 C23:F23 BK23">
    <cfRule type="expression" dxfId="1111" priority="66" stopIfTrue="1">
      <formula>LEFT($C23,3)="Hết"</formula>
    </cfRule>
  </conditionalFormatting>
  <conditionalFormatting sqref="T23">
    <cfRule type="expression" dxfId="1110" priority="65" stopIfTrue="1">
      <formula>LEFT($C6,3)="Hết"</formula>
    </cfRule>
  </conditionalFormatting>
  <conditionalFormatting sqref="T23">
    <cfRule type="expression" dxfId="1109" priority="64" stopIfTrue="1">
      <formula>LEFT($C3,3)="Hết"</formula>
    </cfRule>
  </conditionalFormatting>
  <conditionalFormatting sqref="T23">
    <cfRule type="expression" dxfId="1108" priority="63" stopIfTrue="1">
      <formula>LEFT($C1048522,3)="Hết"</formula>
    </cfRule>
  </conditionalFormatting>
  <conditionalFormatting sqref="B23">
    <cfRule type="expression" dxfId="1107" priority="62" stopIfTrue="1">
      <formula>LEFT($C23,3)="Hết"</formula>
    </cfRule>
  </conditionalFormatting>
  <conditionalFormatting sqref="W85">
    <cfRule type="expression" dxfId="1106" priority="61" stopIfTrue="1">
      <formula>LEFT($C85,3)="Hết"</formula>
    </cfRule>
  </conditionalFormatting>
  <conditionalFormatting sqref="AA85">
    <cfRule type="expression" dxfId="1105" priority="60" stopIfTrue="1">
      <formula>LEFT($C85,3)="Hết"</formula>
    </cfRule>
  </conditionalFormatting>
  <conditionalFormatting sqref="AE85">
    <cfRule type="expression" dxfId="1104" priority="59" stopIfTrue="1">
      <formula>LEFT($C85,3)="Hết"</formula>
    </cfRule>
  </conditionalFormatting>
  <conditionalFormatting sqref="AE85">
    <cfRule type="expression" dxfId="1103" priority="58" stopIfTrue="1">
      <formula>LEFT($C85,3)="Hết"</formula>
    </cfRule>
  </conditionalFormatting>
  <conditionalFormatting sqref="N85">
    <cfRule type="expression" dxfId="1102" priority="57" stopIfTrue="1">
      <formula>LEFT($D85,3)="Hết"</formula>
    </cfRule>
  </conditionalFormatting>
  <conditionalFormatting sqref="N85">
    <cfRule type="expression" dxfId="1101" priority="56" stopIfTrue="1">
      <formula>LEFT($D85,3)="Hết"</formula>
    </cfRule>
  </conditionalFormatting>
  <conditionalFormatting sqref="D85">
    <cfRule type="expression" dxfId="1100" priority="55" stopIfTrue="1">
      <formula>LEFT($C85,3)="Hết"</formula>
    </cfRule>
  </conditionalFormatting>
  <conditionalFormatting sqref="D85">
    <cfRule type="expression" dxfId="1099" priority="54" stopIfTrue="1">
      <formula>LEFT($C85,3)="Hết"</formula>
    </cfRule>
  </conditionalFormatting>
  <conditionalFormatting sqref="O85 H85:L85 C85:F85 BK85">
    <cfRule type="expression" dxfId="1098" priority="53" stopIfTrue="1">
      <formula>LEFT($C85,3)="Hết"</formula>
    </cfRule>
  </conditionalFormatting>
  <conditionalFormatting sqref="T85">
    <cfRule type="expression" dxfId="1097" priority="52" stopIfTrue="1">
      <formula>LEFT($C68,3)="Hết"</formula>
    </cfRule>
  </conditionalFormatting>
  <conditionalFormatting sqref="T85">
    <cfRule type="expression" dxfId="1096" priority="51" stopIfTrue="1">
      <formula>LEFT($C65,3)="Hết"</formula>
    </cfRule>
  </conditionalFormatting>
  <conditionalFormatting sqref="B85">
    <cfRule type="expression" dxfId="1095" priority="49" stopIfTrue="1">
      <formula>LEFT($C85,3)="Hết"</formula>
    </cfRule>
  </conditionalFormatting>
  <conditionalFormatting sqref="S130:U130">
    <cfRule type="expression" dxfId="1094" priority="48" stopIfTrue="1">
      <formula>LEFT($C129,3)="Hết"</formula>
    </cfRule>
  </conditionalFormatting>
  <conditionalFormatting sqref="B130">
    <cfRule type="expression" dxfId="1093" priority="47" stopIfTrue="1">
      <formula>LEFT($C130,3)="Hết"</formula>
    </cfRule>
  </conditionalFormatting>
  <conditionalFormatting sqref="B130">
    <cfRule type="expression" dxfId="1092" priority="46" stopIfTrue="1">
      <formula>LEFT($C130,3)="Hết"</formula>
    </cfRule>
  </conditionalFormatting>
  <conditionalFormatting sqref="W130">
    <cfRule type="expression" dxfId="1091" priority="45" stopIfTrue="1">
      <formula>LEFT($C130,3)="Hết"</formula>
    </cfRule>
  </conditionalFormatting>
  <conditionalFormatting sqref="AA130">
    <cfRule type="expression" dxfId="1090" priority="44" stopIfTrue="1">
      <formula>LEFT($C130,3)="Hết"</formula>
    </cfRule>
  </conditionalFormatting>
  <conditionalFormatting sqref="AE130">
    <cfRule type="expression" dxfId="1089" priority="43" stopIfTrue="1">
      <formula>LEFT($C130,3)="Hết"</formula>
    </cfRule>
  </conditionalFormatting>
  <conditionalFormatting sqref="AE130">
    <cfRule type="expression" dxfId="1088" priority="42" stopIfTrue="1">
      <formula>LEFT($C130,3)="Hết"</formula>
    </cfRule>
  </conditionalFormatting>
  <conditionalFormatting sqref="N130">
    <cfRule type="expression" dxfId="1087" priority="41" stopIfTrue="1">
      <formula>LEFT($D130,3)="Hết"</formula>
    </cfRule>
  </conditionalFormatting>
  <conditionalFormatting sqref="N130">
    <cfRule type="expression" dxfId="1086" priority="40" stopIfTrue="1">
      <formula>LEFT($D130,3)="Hết"</formula>
    </cfRule>
  </conditionalFormatting>
  <conditionalFormatting sqref="D130">
    <cfRule type="expression" dxfId="1085" priority="39" stopIfTrue="1">
      <formula>LEFT($C130,3)="Hết"</formula>
    </cfRule>
  </conditionalFormatting>
  <conditionalFormatting sqref="D130">
    <cfRule type="expression" dxfId="1084" priority="38" stopIfTrue="1">
      <formula>LEFT($C130,3)="Hết"</formula>
    </cfRule>
  </conditionalFormatting>
  <conditionalFormatting sqref="O130 H130:L130 C130:F130 BK130">
    <cfRule type="expression" dxfId="1083" priority="37" stopIfTrue="1">
      <formula>LEFT($C130,3)="Hết"</formula>
    </cfRule>
  </conditionalFormatting>
  <conditionalFormatting sqref="T130">
    <cfRule type="expression" dxfId="1082" priority="36" stopIfTrue="1">
      <formula>LEFT($C113,3)="Hết"</formula>
    </cfRule>
  </conditionalFormatting>
  <conditionalFormatting sqref="T130">
    <cfRule type="expression" dxfId="1081" priority="35" stopIfTrue="1">
      <formula>LEFT($C110,3)="Hết"</formula>
    </cfRule>
  </conditionalFormatting>
  <conditionalFormatting sqref="T130">
    <cfRule type="expression" dxfId="1080" priority="34" stopIfTrue="1">
      <formula>LEFT($C32,3)="Hết"</formula>
    </cfRule>
  </conditionalFormatting>
  <conditionalFormatting sqref="B130">
    <cfRule type="expression" dxfId="1079" priority="33" stopIfTrue="1">
      <formula>LEFT($C130,3)="Hết"</formula>
    </cfRule>
  </conditionalFormatting>
  <conditionalFormatting sqref="T175">
    <cfRule type="expression" dxfId="1078" priority="32" stopIfTrue="1">
      <formula>LEFT($C154,3)="Hết"</formula>
    </cfRule>
  </conditionalFormatting>
  <conditionalFormatting sqref="T175">
    <cfRule type="expression" dxfId="1077" priority="31" stopIfTrue="1">
      <formula>LEFT($C157,3)="Hết"</formula>
    </cfRule>
  </conditionalFormatting>
  <conditionalFormatting sqref="D175">
    <cfRule type="expression" dxfId="1076" priority="30" stopIfTrue="1">
      <formula>LEFT($C175,3)="Hết"</formula>
    </cfRule>
  </conditionalFormatting>
  <conditionalFormatting sqref="D175">
    <cfRule type="expression" dxfId="1075" priority="29" stopIfTrue="1">
      <formula>LEFT($C175,3)="Hết"</formula>
    </cfRule>
  </conditionalFormatting>
  <conditionalFormatting sqref="D175">
    <cfRule type="expression" dxfId="1074" priority="28" stopIfTrue="1">
      <formula>LEFT($C175,3)="Hết"</formula>
    </cfRule>
  </conditionalFormatting>
  <conditionalFormatting sqref="T175">
    <cfRule type="expression" dxfId="1073" priority="27" stopIfTrue="1">
      <formula>LEFT($C147,3)="Hết"</formula>
    </cfRule>
  </conditionalFormatting>
  <conditionalFormatting sqref="B175">
    <cfRule type="expression" dxfId="1072" priority="26" stopIfTrue="1">
      <formula>LEFT($C175,3)="Hết"</formula>
    </cfRule>
  </conditionalFormatting>
  <conditionalFormatting sqref="S175:U175">
    <cfRule type="expression" dxfId="1071" priority="25" stopIfTrue="1">
      <formula>LEFT($C174,3)="Hết"</formula>
    </cfRule>
  </conditionalFormatting>
  <conditionalFormatting sqref="B175">
    <cfRule type="expression" dxfId="1070" priority="24" stopIfTrue="1">
      <formula>LEFT($C175,3)="Hết"</formula>
    </cfRule>
  </conditionalFormatting>
  <conditionalFormatting sqref="B175">
    <cfRule type="expression" dxfId="1069" priority="23" stopIfTrue="1">
      <formula>LEFT($C175,3)="Hết"</formula>
    </cfRule>
  </conditionalFormatting>
  <conditionalFormatting sqref="W175">
    <cfRule type="expression" dxfId="1068" priority="22" stopIfTrue="1">
      <formula>LEFT($C175,3)="Hết"</formula>
    </cfRule>
  </conditionalFormatting>
  <conditionalFormatting sqref="AA175">
    <cfRule type="expression" dxfId="1067" priority="21" stopIfTrue="1">
      <formula>LEFT($C175,3)="Hết"</formula>
    </cfRule>
  </conditionalFormatting>
  <conditionalFormatting sqref="AE175">
    <cfRule type="expression" dxfId="1066" priority="20" stopIfTrue="1">
      <formula>LEFT($C175,3)="Hết"</formula>
    </cfRule>
  </conditionalFormatting>
  <conditionalFormatting sqref="AE175">
    <cfRule type="expression" dxfId="1065" priority="19" stopIfTrue="1">
      <formula>LEFT($C175,3)="Hết"</formula>
    </cfRule>
  </conditionalFormatting>
  <conditionalFormatting sqref="N175">
    <cfRule type="expression" dxfId="1064" priority="18" stopIfTrue="1">
      <formula>LEFT($D175,3)="Hết"</formula>
    </cfRule>
  </conditionalFormatting>
  <conditionalFormatting sqref="N175">
    <cfRule type="expression" dxfId="1063" priority="17" stopIfTrue="1">
      <formula>LEFT($D175,3)="Hết"</formula>
    </cfRule>
  </conditionalFormatting>
  <conditionalFormatting sqref="D175">
    <cfRule type="expression" dxfId="1062" priority="16" stopIfTrue="1">
      <formula>LEFT($C175,3)="Hết"</formula>
    </cfRule>
  </conditionalFormatting>
  <conditionalFormatting sqref="D175">
    <cfRule type="expression" dxfId="1061" priority="15" stopIfTrue="1">
      <formula>LEFT($C175,3)="Hết"</formula>
    </cfRule>
  </conditionalFormatting>
  <conditionalFormatting sqref="O175 H175:L175 C175:F175 BK175">
    <cfRule type="expression" dxfId="1060" priority="14" stopIfTrue="1">
      <formula>LEFT($C175,3)="Hết"</formula>
    </cfRule>
  </conditionalFormatting>
  <conditionalFormatting sqref="T175">
    <cfRule type="expression" dxfId="1059" priority="13" stopIfTrue="1">
      <formula>LEFT($C158,3)="Hết"</formula>
    </cfRule>
  </conditionalFormatting>
  <conditionalFormatting sqref="T175">
    <cfRule type="expression" dxfId="1058" priority="12" stopIfTrue="1">
      <formula>LEFT($C155,3)="Hết"</formula>
    </cfRule>
  </conditionalFormatting>
  <conditionalFormatting sqref="T175">
    <cfRule type="expression" dxfId="1057" priority="11" stopIfTrue="1">
      <formula>LEFT($C77,3)="Hết"</formula>
    </cfRule>
  </conditionalFormatting>
  <conditionalFormatting sqref="B175">
    <cfRule type="expression" dxfId="1056" priority="10" stopIfTrue="1">
      <formula>LEFT($C175,3)="Hết"</formula>
    </cfRule>
  </conditionalFormatting>
  <conditionalFormatting sqref="T416">
    <cfRule type="expression" dxfId="1055" priority="1954" stopIfTrue="1">
      <formula>LEFT($C264,3)="Hết"</formula>
    </cfRule>
  </conditionalFormatting>
  <conditionalFormatting sqref="T393:T396">
    <cfRule type="expression" dxfId="1054" priority="1956" stopIfTrue="1">
      <formula>LEFT($C264,3)="Hết"</formula>
    </cfRule>
  </conditionalFormatting>
  <conditionalFormatting sqref="T393:T396">
    <cfRule type="expression" dxfId="1053" priority="1960" stopIfTrue="1">
      <formula>LEFT($C106,3)="Hết"</formula>
    </cfRule>
  </conditionalFormatting>
  <conditionalFormatting sqref="T391:T392">
    <cfRule type="expression" dxfId="1052" priority="1962" stopIfTrue="1">
      <formula>LEFT($C263,3)="Hết"</formula>
    </cfRule>
  </conditionalFormatting>
  <conditionalFormatting sqref="T391:T392">
    <cfRule type="expression" dxfId="1051" priority="1966" stopIfTrue="1">
      <formula>LEFT($C105,3)="Hết"</formula>
    </cfRule>
  </conditionalFormatting>
  <conditionalFormatting sqref="C394:L415">
    <cfRule type="expression" dxfId="1050" priority="5" stopIfTrue="1">
      <formula>LEFT($C394,3)="Hết"</formula>
    </cfRule>
  </conditionalFormatting>
  <conditionalFormatting sqref="C395:L415">
    <cfRule type="expression" dxfId="1049" priority="4" stopIfTrue="1">
      <formula>LEFT($C395,3)="Hết"</formula>
    </cfRule>
  </conditionalFormatting>
  <conditionalFormatting sqref="D395:D415">
    <cfRule type="expression" dxfId="1048" priority="3" stopIfTrue="1">
      <formula>LEFT($C395,3)="Hết"</formula>
    </cfRule>
  </conditionalFormatting>
  <conditionalFormatting sqref="T414:T415">
    <cfRule type="expression" dxfId="1047" priority="1971" stopIfTrue="1">
      <formula>LEFT($C109,3)="Hết"</formula>
    </cfRule>
  </conditionalFormatting>
  <conditionalFormatting sqref="T414:T415 T411">
    <cfRule type="expression" dxfId="1046" priority="1973" stopIfTrue="1">
      <formula>LEFT($C267,3)="Hết"</formula>
    </cfRule>
  </conditionalFormatting>
  <conditionalFormatting sqref="T413">
    <cfRule type="expression" dxfId="1045" priority="1976" stopIfTrue="1">
      <formula>LEFT($C270,3)="Hết"</formula>
    </cfRule>
  </conditionalFormatting>
  <conditionalFormatting sqref="T413">
    <cfRule type="expression" dxfId="1044" priority="1980" stopIfTrue="1">
      <formula>LEFT($C109,3)="Hết"</formula>
    </cfRule>
  </conditionalFormatting>
  <conditionalFormatting sqref="T414:T415">
    <cfRule type="expression" dxfId="1043" priority="1982" stopIfTrue="1">
      <formula>LEFT($C267,3)="Hết"</formula>
    </cfRule>
  </conditionalFormatting>
  <conditionalFormatting sqref="T412 T410">
    <cfRule type="expression" dxfId="1042" priority="1984" stopIfTrue="1">
      <formula>LEFT($C268,3)="Hết"</formula>
    </cfRule>
  </conditionalFormatting>
  <conditionalFormatting sqref="T412">
    <cfRule type="expression" dxfId="1041" priority="1988" stopIfTrue="1">
      <formula>LEFT($C109,3)="Hết"</formula>
    </cfRule>
  </conditionalFormatting>
  <conditionalFormatting sqref="T413 T255:T261">
    <cfRule type="expression" dxfId="1040" priority="1990" stopIfTrue="1">
      <formula>LEFT($C109,3)="Hết"</formula>
    </cfRule>
  </conditionalFormatting>
  <conditionalFormatting sqref="T411 T409">
    <cfRule type="expression" dxfId="1039" priority="1992" stopIfTrue="1">
      <formula>LEFT($C268,3)="Hết"</formula>
    </cfRule>
  </conditionalFormatting>
  <conditionalFormatting sqref="T411">
    <cfRule type="expression" dxfId="1038" priority="1996" stopIfTrue="1">
      <formula>LEFT($C109,3)="Hết"</formula>
    </cfRule>
  </conditionalFormatting>
  <conditionalFormatting sqref="T412">
    <cfRule type="expression" dxfId="1037" priority="1998" stopIfTrue="1">
      <formula>LEFT($C267,3)="Hết"</formula>
    </cfRule>
  </conditionalFormatting>
  <conditionalFormatting sqref="T397:T402">
    <cfRule type="expression" dxfId="1036" priority="2000" stopIfTrue="1">
      <formula>LEFT($C270,3)="Hết"</formula>
    </cfRule>
  </conditionalFormatting>
  <conditionalFormatting sqref="T397:T402">
    <cfRule type="expression" dxfId="1035" priority="2004" stopIfTrue="1">
      <formula>LEFT($C109,3)="Hết"</formula>
    </cfRule>
  </conditionalFormatting>
  <conditionalFormatting sqref="T410">
    <cfRule type="expression" dxfId="1034" priority="2011" stopIfTrue="1">
      <formula>LEFT($C110,3)="Hết"</formula>
    </cfRule>
  </conditionalFormatting>
  <conditionalFormatting sqref="T409">
    <cfRule type="expression" dxfId="1033" priority="2020" stopIfTrue="1">
      <formula>LEFT($C110,3)="Hết"</formula>
    </cfRule>
  </conditionalFormatting>
  <conditionalFormatting sqref="T408">
    <cfRule type="expression" dxfId="1032" priority="2031" stopIfTrue="1">
      <formula>LEFT($C110,3)="Hết"</formula>
    </cfRule>
  </conditionalFormatting>
  <conditionalFormatting sqref="T408">
    <cfRule type="expression" dxfId="1031" priority="2034" stopIfTrue="1">
      <formula>LEFT($C268,3)="Hết"</formula>
    </cfRule>
  </conditionalFormatting>
  <conditionalFormatting sqref="T410">
    <cfRule type="expression" dxfId="1030" priority="2038" stopIfTrue="1">
      <formula>LEFT($C271,3)="Hết"</formula>
    </cfRule>
  </conditionalFormatting>
  <conditionalFormatting sqref="T407">
    <cfRule type="expression" dxfId="1029" priority="2047" stopIfTrue="1">
      <formula>LEFT($C111,3)="Hết"</formula>
    </cfRule>
  </conditionalFormatting>
  <conditionalFormatting sqref="T409 T407">
    <cfRule type="expression" dxfId="1028" priority="2052" stopIfTrue="1">
      <formula>LEFT($C269,3)="Hết"</formula>
    </cfRule>
  </conditionalFormatting>
  <conditionalFormatting sqref="T406">
    <cfRule type="expression" dxfId="1027" priority="2060" stopIfTrue="1">
      <formula>LEFT($C111,3)="Hết"</formula>
    </cfRule>
  </conditionalFormatting>
  <conditionalFormatting sqref="T408 T406">
    <cfRule type="expression" dxfId="1026" priority="2062" stopIfTrue="1">
      <formula>LEFT($C269,3)="Hết"</formula>
    </cfRule>
  </conditionalFormatting>
  <conditionalFormatting sqref="T407">
    <cfRule type="expression" dxfId="1025" priority="2064" stopIfTrue="1">
      <formula>LEFT($C272,3)="Hết"</formula>
    </cfRule>
  </conditionalFormatting>
  <conditionalFormatting sqref="T403:T405">
    <cfRule type="expression" dxfId="1024" priority="2066" stopIfTrue="1">
      <formula>LEFT($C270,3)="Hết"</formula>
    </cfRule>
  </conditionalFormatting>
  <conditionalFormatting sqref="T406">
    <cfRule type="expression" dxfId="1023" priority="2067" stopIfTrue="1">
      <formula>LEFT($C272,3)="Hết"</formula>
    </cfRule>
  </conditionalFormatting>
  <conditionalFormatting sqref="T403:T405">
    <cfRule type="expression" dxfId="1022" priority="2074" stopIfTrue="1">
      <formula>LEFT($C112,3)="Hết"</formula>
    </cfRule>
  </conditionalFormatting>
  <conditionalFormatting sqref="T270">
    <cfRule type="expression" dxfId="1021" priority="2145" stopIfTrue="1">
      <formula>LEFT(#REF!,3)="Hết"</formula>
    </cfRule>
  </conditionalFormatting>
  <conditionalFormatting sqref="M415">
    <cfRule type="expression" dxfId="1020" priority="2" stopIfTrue="1">
      <formula>LEFT($C415,3)="Hết"</formula>
    </cfRule>
  </conditionalFormatting>
  <conditionalFormatting sqref="C415:L415">
    <cfRule type="expression" dxfId="1019" priority="1" stopIfTrue="1">
      <formula>LEFT($C415,3)="Hết"</formula>
    </cfRule>
  </conditionalFormatting>
  <hyperlinks>
    <hyperlink ref="J66" r:id="rId1"/>
    <hyperlink ref="J81" r:id="rId2"/>
    <hyperlink ref="J95" r:id="rId3"/>
    <hyperlink ref="J93" r:id="rId4"/>
    <hyperlink ref="J92" r:id="rId5"/>
    <hyperlink ref="J98" r:id="rId6"/>
    <hyperlink ref="J102" r:id="rId7"/>
    <hyperlink ref="J104" r:id="rId8"/>
    <hyperlink ref="J108" r:id="rId9"/>
    <hyperlink ref="J109" r:id="rId10"/>
    <hyperlink ref="J110" r:id="rId11"/>
    <hyperlink ref="J114" r:id="rId12"/>
    <hyperlink ref="J115" r:id="rId13"/>
    <hyperlink ref="J117" r:id="rId14"/>
    <hyperlink ref="J118" r:id="rId15"/>
    <hyperlink ref="J129" r:id="rId16"/>
    <hyperlink ref="J135" r:id="rId17"/>
    <hyperlink ref="J136" r:id="rId18"/>
    <hyperlink ref="J140" r:id="rId19"/>
    <hyperlink ref="J145" r:id="rId20"/>
    <hyperlink ref="J146" r:id="rId21"/>
    <hyperlink ref="J147" r:id="rId22"/>
    <hyperlink ref="J154" r:id="rId23"/>
    <hyperlink ref="J155" r:id="rId24"/>
    <hyperlink ref="J156" r:id="rId25"/>
    <hyperlink ref="J157" r:id="rId26"/>
    <hyperlink ref="J158" r:id="rId27"/>
    <hyperlink ref="J160" r:id="rId28"/>
    <hyperlink ref="J161" r:id="rId29"/>
    <hyperlink ref="J169" r:id="rId30"/>
    <hyperlink ref="J171" r:id="rId31"/>
    <hyperlink ref="J172" r:id="rId32"/>
    <hyperlink ref="J176" r:id="rId33"/>
    <hyperlink ref="E178" r:id="rId34" display="http://qlkh.ketoanvn.com.vn/Pages/chi-tiet-doanh-nghiep.aspx?busid=1734606"/>
    <hyperlink ref="J180" r:id="rId35"/>
    <hyperlink ref="J182" r:id="rId36"/>
    <hyperlink ref="J183" r:id="rId37"/>
    <hyperlink ref="J185" r:id="rId38"/>
    <hyperlink ref="J187" r:id="rId39"/>
    <hyperlink ref="J190" r:id="rId40"/>
    <hyperlink ref="J193" r:id="rId41"/>
    <hyperlink ref="J194" r:id="rId42"/>
    <hyperlink ref="J195" r:id="rId43"/>
    <hyperlink ref="J197" r:id="rId44"/>
    <hyperlink ref="J198" r:id="rId45"/>
    <hyperlink ref="J200" r:id="rId46"/>
    <hyperlink ref="J201" r:id="rId47"/>
    <hyperlink ref="J202" r:id="rId48"/>
    <hyperlink ref="J205" r:id="rId49"/>
    <hyperlink ref="J206" r:id="rId50"/>
    <hyperlink ref="J209" r:id="rId51"/>
    <hyperlink ref="J210" r:id="rId52"/>
    <hyperlink ref="J211" r:id="rId53"/>
    <hyperlink ref="J152" r:id="rId54"/>
    <hyperlink ref="J212" r:id="rId55"/>
    <hyperlink ref="J213" r:id="rId56"/>
    <hyperlink ref="J228" r:id="rId57" display="phangiangdulich@gmail.com"/>
    <hyperlink ref="J236" r:id="rId58"/>
    <hyperlink ref="J235" r:id="rId59"/>
    <hyperlink ref="J232" r:id="rId60"/>
    <hyperlink ref="J237" r:id="rId61"/>
    <hyperlink ref="J242" r:id="rId62"/>
    <hyperlink ref="J248" r:id="rId63"/>
    <hyperlink ref="J252" r:id="rId64"/>
    <hyperlink ref="J259" r:id="rId65"/>
    <hyperlink ref="J263" r:id="rId66"/>
    <hyperlink ref="J265" r:id="rId67"/>
    <hyperlink ref="J269" r:id="rId68"/>
    <hyperlink ref="J273" r:id="rId69"/>
    <hyperlink ref="J274" r:id="rId70"/>
    <hyperlink ref="J275" r:id="rId71"/>
    <hyperlink ref="J280" r:id="rId72"/>
    <hyperlink ref="J281" r:id="rId73"/>
    <hyperlink ref="J283" r:id="rId74"/>
    <hyperlink ref="J286" r:id="rId75"/>
    <hyperlink ref="J287" r:id="rId76"/>
    <hyperlink ref="J288" r:id="rId77"/>
    <hyperlink ref="J293" r:id="rId78"/>
    <hyperlink ref="J295" r:id="rId79"/>
    <hyperlink ref="J297" r:id="rId80"/>
    <hyperlink ref="J300" r:id="rId81"/>
    <hyperlink ref="J301" r:id="rId82"/>
    <hyperlink ref="J302" r:id="rId83"/>
    <hyperlink ref="J311" r:id="rId84"/>
    <hyperlink ref="H132" r:id="rId85" display="hoangdiemoanh_nguyen@yahoo.com&#10;elar"/>
    <hyperlink ref="C31" r:id="rId86" tooltip="Địa chỉ trụ sở: 136/54G Trần Quang Diệu" display="javascript:submitform('0312099379')"/>
    <hyperlink ref="C33" r:id="rId87" tooltip="Địa chỉ trụ sở: 579/5 Phạm Văn Chiêu" display="javascript:submitform('0312087976')"/>
    <hyperlink ref="J75" r:id="rId88"/>
    <hyperlink ref="J220" r:id="rId89"/>
    <hyperlink ref="J315" r:id="rId90" display="hoangdiemoanh_nguyen@yahoo.com&#10;elar"/>
    <hyperlink ref="J316" r:id="rId91" tooltip="Địa chỉ trụ sở: 136/54G Trần Quang Diệu" display="javascript:submitform('0312099379')"/>
    <hyperlink ref="J317" r:id="rId92" tooltip="Địa chỉ trụ sở: 579/5 Phạm Văn Chiêu" display="javascript:submitform('0312087976')"/>
    <hyperlink ref="J320" r:id="rId93" display="legiang2016@gmail.com"/>
    <hyperlink ref="J322" r:id="rId94" display="ngochuyenfashion@gmail.com"/>
    <hyperlink ref="J354" r:id="rId95"/>
    <hyperlink ref="J355" r:id="rId96"/>
    <hyperlink ref="J363" r:id="rId97"/>
    <hyperlink ref="J367" r:id="rId98"/>
    <hyperlink ref="J370" r:id="rId99"/>
    <hyperlink ref="J358" r:id="rId100"/>
    <hyperlink ref="J373" r:id="rId101"/>
    <hyperlink ref="J380" r:id="rId102"/>
    <hyperlink ref="J384" r:id="rId103"/>
    <hyperlink ref="J376" r:id="rId104"/>
    <hyperlink ref="J379" r:id="rId105"/>
    <hyperlink ref="J361" r:id="rId106"/>
    <hyperlink ref="J388" r:id="rId107"/>
    <hyperlink ref="J390" r:id="rId108"/>
    <hyperlink ref="J394" r:id="rId109"/>
    <hyperlink ref="J395" r:id="rId110"/>
  </hyperlinks>
  <pageMargins left="0.70866141732283472" right="0.70866141732283472" top="0.74803149606299213" bottom="0.74803149606299213" header="0.31496062992125984" footer="0.31496062992125984"/>
  <pageSetup paperSize="9" orientation="landscape" verticalDpi="180" r:id="rId111"/>
  <legacyDrawing r:id="rId11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497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C222" sqref="C222"/>
    </sheetView>
  </sheetViews>
  <sheetFormatPr defaultColWidth="9" defaultRowHeight="29.25" customHeight="1"/>
  <cols>
    <col min="1" max="1" width="5.140625" style="25" bestFit="1" customWidth="1"/>
    <col min="2" max="2" width="9" style="25" customWidth="1"/>
    <col min="3" max="3" width="29.5703125" style="10" customWidth="1"/>
    <col min="4" max="4" width="13.7109375" style="25" bestFit="1" customWidth="1"/>
    <col min="5" max="5" width="10.5703125" style="26" customWidth="1"/>
    <col min="6" max="6" width="29.7109375" style="9" customWidth="1"/>
    <col min="7" max="7" width="21.85546875" style="53" customWidth="1"/>
    <col min="8" max="8" width="10.85546875" style="28" customWidth="1"/>
    <col min="9" max="9" width="17" style="29" customWidth="1"/>
    <col min="10" max="10" width="18.7109375" style="29" customWidth="1"/>
    <col min="11" max="11" width="15.42578125" style="628" customWidth="1"/>
    <col min="12" max="12" width="13" style="29" customWidth="1"/>
    <col min="13" max="13" width="9" style="25" customWidth="1"/>
    <col min="14" max="14" width="12.85546875" style="24" customWidth="1"/>
    <col min="15" max="15" width="11.7109375" style="205" bestFit="1" customWidth="1"/>
    <col min="16" max="16" width="10.42578125" style="24" customWidth="1"/>
    <col min="17" max="17" width="12.7109375" style="218" customWidth="1"/>
    <col min="18" max="18" width="10.140625" style="24" customWidth="1"/>
    <col min="19" max="19" width="11.28515625" style="205" customWidth="1"/>
    <col min="20" max="20" width="10.5703125" style="24" customWidth="1"/>
    <col min="21" max="21" width="15.140625" style="24" customWidth="1"/>
    <col min="22" max="22" width="10" style="24" customWidth="1"/>
    <col min="23" max="23" width="11.28515625" style="205" customWidth="1"/>
    <col min="24" max="24" width="12" style="24" customWidth="1"/>
    <col min="25" max="25" width="16.85546875" style="24" customWidth="1"/>
    <col min="26" max="26" width="11.5703125" style="24" customWidth="1"/>
    <col min="27" max="27" width="11.28515625" style="205" customWidth="1"/>
    <col min="28" max="28" width="11.5703125" style="24" customWidth="1"/>
    <col min="29" max="29" width="18.28515625" style="598" customWidth="1"/>
    <col min="30" max="30" width="11.5703125" style="24" customWidth="1"/>
    <col min="31" max="31" width="11.28515625" style="24" customWidth="1"/>
    <col min="32" max="32" width="11.85546875" style="24" customWidth="1"/>
    <col min="33" max="33" width="14.7109375" style="24" customWidth="1"/>
    <col min="34" max="34" width="10.28515625" style="24" customWidth="1"/>
    <col min="35" max="35" width="11.85546875" style="205" hidden="1" customWidth="1"/>
    <col min="36" max="36" width="12.140625" style="206" hidden="1" customWidth="1"/>
    <col min="37" max="37" width="14.140625" style="207" hidden="1" customWidth="1"/>
    <col min="38" max="38" width="9.5703125" style="208" hidden="1" customWidth="1"/>
    <col min="39" max="39" width="11.85546875" style="205" hidden="1" customWidth="1"/>
    <col min="40" max="40" width="12.42578125" style="208" hidden="1" customWidth="1"/>
    <col min="41" max="41" width="17.5703125" style="208" hidden="1" customWidth="1"/>
    <col min="42" max="42" width="10.28515625" style="205" hidden="1" customWidth="1"/>
    <col min="43" max="43" width="11.85546875" style="205" hidden="1" customWidth="1"/>
    <col min="44" max="44" width="15.140625" style="205" hidden="1" customWidth="1"/>
    <col min="45" max="45" width="16.85546875" style="24" hidden="1" customWidth="1"/>
    <col min="46" max="46" width="10.28515625" style="205" hidden="1" customWidth="1"/>
    <col min="47" max="47" width="11.85546875" style="205" hidden="1" customWidth="1"/>
    <col min="48" max="48" width="14.5703125" style="205" hidden="1" customWidth="1"/>
    <col min="49" max="49" width="13.140625" style="209" hidden="1" customWidth="1"/>
    <col min="50" max="51" width="10.28515625" style="205" hidden="1" customWidth="1"/>
    <col min="52" max="52" width="10.7109375" style="24" hidden="1" customWidth="1"/>
    <col min="53" max="53" width="9" style="218" hidden="1" customWidth="1"/>
    <col min="54" max="54" width="10.28515625" style="24" hidden="1" customWidth="1"/>
    <col min="55" max="55" width="10.28515625" style="205" hidden="1" customWidth="1"/>
    <col min="56" max="56" width="10.5703125" style="24" hidden="1" customWidth="1"/>
    <col min="57" max="57" width="10.28515625" style="218" hidden="1" customWidth="1"/>
    <col min="58" max="58" width="10.5703125" style="24" hidden="1" customWidth="1"/>
    <col min="59" max="59" width="9.85546875" style="205" hidden="1" customWidth="1"/>
    <col min="60" max="60" width="10.7109375" style="24" hidden="1" customWidth="1"/>
    <col min="61" max="61" width="9" style="218" hidden="1" customWidth="1"/>
    <col min="62" max="62" width="10.28515625" style="24" hidden="1" customWidth="1"/>
    <col min="63" max="63" width="11.28515625" style="25" hidden="1" customWidth="1"/>
    <col min="64" max="64" width="14.5703125" style="25" hidden="1" customWidth="1"/>
    <col min="65" max="65" width="9.5703125" style="368" hidden="1" customWidth="1"/>
    <col min="66" max="66" width="10.140625" style="24" hidden="1" customWidth="1"/>
    <col min="67" max="67" width="11.5703125" style="24" customWidth="1"/>
    <col min="68" max="68" width="17.5703125" style="9" bestFit="1" customWidth="1"/>
    <col min="69" max="69" width="17.5703125" style="9" customWidth="1"/>
    <col min="70" max="70" width="27.85546875" style="25" customWidth="1"/>
    <col min="71" max="71" width="33.7109375" style="25" customWidth="1"/>
    <col min="72" max="16384" width="9" style="25"/>
  </cols>
  <sheetData>
    <row r="1" spans="1:70" s="20" customFormat="1" ht="29.25" customHeight="1">
      <c r="A1" s="665" t="s">
        <v>2485</v>
      </c>
      <c r="B1" s="665"/>
      <c r="C1" s="665"/>
      <c r="D1" s="665"/>
      <c r="E1" s="665"/>
      <c r="F1" s="665"/>
      <c r="G1" s="665"/>
      <c r="H1" s="665"/>
      <c r="I1" s="665"/>
      <c r="J1" s="665"/>
      <c r="K1" s="665"/>
      <c r="L1" s="665"/>
      <c r="M1" s="665"/>
      <c r="N1" s="667"/>
      <c r="O1" s="663" t="s">
        <v>277</v>
      </c>
      <c r="P1" s="658"/>
      <c r="Q1" s="658"/>
      <c r="R1" s="664"/>
      <c r="S1" s="663" t="s">
        <v>326</v>
      </c>
      <c r="T1" s="658"/>
      <c r="U1" s="658"/>
      <c r="V1" s="664"/>
      <c r="W1" s="657" t="s">
        <v>327</v>
      </c>
      <c r="X1" s="658"/>
      <c r="Y1" s="658"/>
      <c r="Z1" s="664"/>
      <c r="AA1" s="663" t="s">
        <v>328</v>
      </c>
      <c r="AB1" s="658"/>
      <c r="AC1" s="658"/>
      <c r="AD1" s="664"/>
      <c r="AE1" s="690" t="s">
        <v>329</v>
      </c>
      <c r="AF1" s="691"/>
      <c r="AG1" s="691"/>
      <c r="AH1" s="692"/>
      <c r="AI1" s="687" t="s">
        <v>332</v>
      </c>
      <c r="AJ1" s="688"/>
      <c r="AK1" s="688"/>
      <c r="AL1" s="689"/>
      <c r="AM1" s="682" t="s">
        <v>333</v>
      </c>
      <c r="AN1" s="683"/>
      <c r="AO1" s="683"/>
      <c r="AP1" s="684"/>
      <c r="AQ1" s="663" t="s">
        <v>334</v>
      </c>
      <c r="AR1" s="658"/>
      <c r="AS1" s="658"/>
      <c r="AT1" s="664"/>
      <c r="AU1" s="203"/>
      <c r="AV1" s="202" t="s">
        <v>335</v>
      </c>
      <c r="AW1" s="204"/>
      <c r="AX1" s="202"/>
      <c r="AY1" s="663" t="s">
        <v>1</v>
      </c>
      <c r="AZ1" s="658"/>
      <c r="BA1" s="658"/>
      <c r="BB1" s="664"/>
      <c r="BC1" s="657" t="s">
        <v>2</v>
      </c>
      <c r="BD1" s="658"/>
      <c r="BE1" s="658"/>
      <c r="BF1" s="658"/>
      <c r="BG1" s="658" t="s">
        <v>3</v>
      </c>
      <c r="BH1" s="658"/>
      <c r="BI1" s="658"/>
      <c r="BJ1" s="658"/>
      <c r="BK1" s="652" t="s">
        <v>336</v>
      </c>
      <c r="BL1" s="653"/>
      <c r="BM1" s="653"/>
      <c r="BN1" s="654"/>
      <c r="BO1" s="18"/>
      <c r="BP1" s="19"/>
      <c r="BQ1" s="373"/>
    </row>
    <row r="2" spans="1:70" s="21" customFormat="1" ht="29.25" customHeight="1">
      <c r="A2" s="640" t="s">
        <v>0</v>
      </c>
      <c r="B2" s="644" t="s">
        <v>57</v>
      </c>
      <c r="C2" s="640" t="s">
        <v>5</v>
      </c>
      <c r="D2" s="644" t="s">
        <v>83</v>
      </c>
      <c r="E2" s="643" t="s">
        <v>15</v>
      </c>
      <c r="F2" s="640" t="s">
        <v>84</v>
      </c>
      <c r="G2" s="640" t="s">
        <v>1332</v>
      </c>
      <c r="H2" s="675" t="s">
        <v>85</v>
      </c>
      <c r="I2" s="640" t="s">
        <v>42</v>
      </c>
      <c r="J2" s="640" t="s">
        <v>354</v>
      </c>
      <c r="K2" s="704" t="s">
        <v>1668</v>
      </c>
      <c r="L2" s="644" t="s">
        <v>1766</v>
      </c>
      <c r="M2" s="640" t="s">
        <v>1974</v>
      </c>
      <c r="N2" s="676" t="s">
        <v>2212</v>
      </c>
      <c r="O2" s="655" t="s">
        <v>4</v>
      </c>
      <c r="P2" s="641" t="s">
        <v>77</v>
      </c>
      <c r="Q2" s="694" t="s">
        <v>8</v>
      </c>
      <c r="R2" s="641" t="s">
        <v>330</v>
      </c>
      <c r="S2" s="646" t="s">
        <v>4</v>
      </c>
      <c r="T2" s="659" t="s">
        <v>77</v>
      </c>
      <c r="U2" s="659" t="s">
        <v>8</v>
      </c>
      <c r="V2" s="659" t="s">
        <v>330</v>
      </c>
      <c r="W2" s="668" t="s">
        <v>4</v>
      </c>
      <c r="X2" s="641" t="s">
        <v>77</v>
      </c>
      <c r="Y2" s="694" t="s">
        <v>8</v>
      </c>
      <c r="Z2" s="641" t="s">
        <v>330</v>
      </c>
      <c r="AA2" s="646" t="s">
        <v>4</v>
      </c>
      <c r="AB2" s="659" t="s">
        <v>77</v>
      </c>
      <c r="AC2" s="702" t="s">
        <v>278</v>
      </c>
      <c r="AD2" s="659" t="s">
        <v>330</v>
      </c>
      <c r="AE2" s="680" t="s">
        <v>4</v>
      </c>
      <c r="AF2" s="641" t="s">
        <v>77</v>
      </c>
      <c r="AG2" s="641" t="s">
        <v>278</v>
      </c>
      <c r="AH2" s="641" t="s">
        <v>330</v>
      </c>
      <c r="AI2" s="646" t="s">
        <v>4</v>
      </c>
      <c r="AJ2" s="646" t="s">
        <v>77</v>
      </c>
      <c r="AK2" s="648" t="s">
        <v>278</v>
      </c>
      <c r="AL2" s="670" t="s">
        <v>330</v>
      </c>
      <c r="AM2" s="655" t="s">
        <v>4</v>
      </c>
      <c r="AN2" s="650" t="s">
        <v>77</v>
      </c>
      <c r="AO2" s="650" t="s">
        <v>278</v>
      </c>
      <c r="AP2" s="655" t="s">
        <v>330</v>
      </c>
      <c r="AQ2" s="646" t="s">
        <v>4</v>
      </c>
      <c r="AR2" s="646" t="s">
        <v>77</v>
      </c>
      <c r="AS2" s="659" t="s">
        <v>278</v>
      </c>
      <c r="AT2" s="646" t="s">
        <v>330</v>
      </c>
      <c r="AU2" s="655" t="s">
        <v>4</v>
      </c>
      <c r="AV2" s="641" t="s">
        <v>77</v>
      </c>
      <c r="AW2" s="694" t="s">
        <v>278</v>
      </c>
      <c r="AX2" s="641" t="s">
        <v>330</v>
      </c>
      <c r="AY2" s="646" t="s">
        <v>4</v>
      </c>
      <c r="AZ2" s="659" t="s">
        <v>77</v>
      </c>
      <c r="BA2" s="661" t="s">
        <v>278</v>
      </c>
      <c r="BB2" s="659" t="s">
        <v>330</v>
      </c>
      <c r="BC2" s="655" t="s">
        <v>4</v>
      </c>
      <c r="BD2" s="641" t="s">
        <v>77</v>
      </c>
      <c r="BE2" s="694" t="s">
        <v>278</v>
      </c>
      <c r="BF2" s="641" t="s">
        <v>330</v>
      </c>
      <c r="BG2" s="646" t="s">
        <v>4</v>
      </c>
      <c r="BH2" s="659" t="s">
        <v>77</v>
      </c>
      <c r="BI2" s="661" t="s">
        <v>278</v>
      </c>
      <c r="BJ2" s="659" t="s">
        <v>330</v>
      </c>
      <c r="BK2" s="685" t="s">
        <v>4</v>
      </c>
      <c r="BL2" s="659" t="s">
        <v>77</v>
      </c>
      <c r="BM2" s="661" t="s">
        <v>8</v>
      </c>
      <c r="BN2" s="659" t="s">
        <v>78</v>
      </c>
      <c r="BO2" s="700" t="s">
        <v>331</v>
      </c>
      <c r="BP2" s="698" t="s">
        <v>1340</v>
      </c>
      <c r="BQ2" s="696" t="s">
        <v>1965</v>
      </c>
      <c r="BR2" s="693" t="s">
        <v>79</v>
      </c>
    </row>
    <row r="3" spans="1:70" s="21" customFormat="1" ht="29.25" customHeight="1">
      <c r="A3" s="640"/>
      <c r="B3" s="645"/>
      <c r="C3" s="640"/>
      <c r="D3" s="645"/>
      <c r="E3" s="643"/>
      <c r="F3" s="640"/>
      <c r="G3" s="640"/>
      <c r="H3" s="675"/>
      <c r="I3" s="640"/>
      <c r="J3" s="640"/>
      <c r="K3" s="705"/>
      <c r="L3" s="645"/>
      <c r="M3" s="640"/>
      <c r="N3" s="677"/>
      <c r="O3" s="656"/>
      <c r="P3" s="642"/>
      <c r="Q3" s="695"/>
      <c r="R3" s="642"/>
      <c r="S3" s="647"/>
      <c r="T3" s="660"/>
      <c r="U3" s="660"/>
      <c r="V3" s="660"/>
      <c r="W3" s="669"/>
      <c r="X3" s="642"/>
      <c r="Y3" s="695"/>
      <c r="Z3" s="642"/>
      <c r="AA3" s="647"/>
      <c r="AB3" s="660"/>
      <c r="AC3" s="703"/>
      <c r="AD3" s="660"/>
      <c r="AE3" s="681"/>
      <c r="AF3" s="642"/>
      <c r="AG3" s="642"/>
      <c r="AH3" s="642"/>
      <c r="AI3" s="647"/>
      <c r="AJ3" s="647"/>
      <c r="AK3" s="649"/>
      <c r="AL3" s="671"/>
      <c r="AM3" s="656"/>
      <c r="AN3" s="651"/>
      <c r="AO3" s="651"/>
      <c r="AP3" s="656"/>
      <c r="AQ3" s="647"/>
      <c r="AR3" s="647"/>
      <c r="AS3" s="660"/>
      <c r="AT3" s="647"/>
      <c r="AU3" s="656"/>
      <c r="AV3" s="642"/>
      <c r="AW3" s="695"/>
      <c r="AX3" s="642"/>
      <c r="AY3" s="647"/>
      <c r="AZ3" s="660"/>
      <c r="BA3" s="662"/>
      <c r="BB3" s="660"/>
      <c r="BC3" s="656"/>
      <c r="BD3" s="642"/>
      <c r="BE3" s="695"/>
      <c r="BF3" s="642"/>
      <c r="BG3" s="647"/>
      <c r="BH3" s="660"/>
      <c r="BI3" s="662"/>
      <c r="BJ3" s="660"/>
      <c r="BK3" s="686"/>
      <c r="BL3" s="660"/>
      <c r="BM3" s="662"/>
      <c r="BN3" s="660"/>
      <c r="BO3" s="701"/>
      <c r="BP3" s="699"/>
      <c r="BQ3" s="697"/>
      <c r="BR3" s="693"/>
    </row>
    <row r="4" spans="1:70" s="24" customFormat="1" ht="18" customHeight="1">
      <c r="A4" s="15"/>
      <c r="B4" s="15"/>
      <c r="C4" s="54"/>
      <c r="D4" s="625"/>
      <c r="E4" s="55"/>
      <c r="F4" s="54"/>
      <c r="G4" s="15"/>
      <c r="H4" s="56"/>
      <c r="I4" s="15"/>
      <c r="J4" s="15"/>
      <c r="K4" s="440"/>
      <c r="L4" s="15"/>
      <c r="M4" s="15"/>
      <c r="N4" s="13"/>
      <c r="O4" s="7"/>
      <c r="P4" s="16"/>
      <c r="Q4" s="554"/>
      <c r="R4" s="16"/>
      <c r="S4" s="526"/>
      <c r="T4" s="22"/>
      <c r="U4" s="22"/>
      <c r="V4" s="23"/>
      <c r="W4" s="543"/>
      <c r="X4" s="14"/>
      <c r="Y4" s="557"/>
      <c r="Z4" s="14"/>
      <c r="AA4" s="6"/>
      <c r="AB4" s="11"/>
      <c r="AC4" s="588"/>
      <c r="AD4" s="11"/>
      <c r="AE4" s="14"/>
      <c r="AF4" s="14"/>
      <c r="AG4" s="14"/>
      <c r="AH4" s="14"/>
      <c r="AI4" s="6"/>
      <c r="AJ4" s="6"/>
      <c r="AK4" s="8"/>
      <c r="AL4" s="4"/>
      <c r="AM4" s="7"/>
      <c r="AN4" s="5"/>
      <c r="AO4" s="5"/>
      <c r="AP4" s="7"/>
      <c r="AQ4" s="6"/>
      <c r="AR4" s="6"/>
      <c r="AS4" s="11"/>
      <c r="AT4" s="6"/>
      <c r="AU4" s="7"/>
      <c r="AV4" s="7"/>
      <c r="AW4" s="17"/>
      <c r="AX4" s="7"/>
      <c r="AY4" s="6"/>
      <c r="AZ4" s="11"/>
      <c r="BA4" s="215"/>
      <c r="BB4" s="11"/>
      <c r="BC4" s="7"/>
      <c r="BD4" s="14"/>
      <c r="BE4" s="369"/>
      <c r="BF4" s="14"/>
      <c r="BG4" s="6"/>
      <c r="BH4" s="11"/>
      <c r="BI4" s="364"/>
      <c r="BJ4" s="11"/>
      <c r="BK4" s="11"/>
      <c r="BL4" s="210"/>
      <c r="BM4" s="364"/>
      <c r="BN4" s="210"/>
      <c r="BO4" s="83"/>
      <c r="BP4" s="68"/>
      <c r="BQ4" s="68"/>
      <c r="BR4" s="69"/>
    </row>
    <row r="5" spans="1:70" s="3" customFormat="1" ht="25.5">
      <c r="A5" s="84">
        <f>SUBTOTAL(3,C5:$C$5)</f>
        <v>1</v>
      </c>
      <c r="B5" s="179"/>
      <c r="C5" s="2" t="s">
        <v>1782</v>
      </c>
      <c r="D5" s="34" t="s">
        <v>10</v>
      </c>
      <c r="E5" s="85" t="s">
        <v>16</v>
      </c>
      <c r="F5" s="2" t="s">
        <v>167</v>
      </c>
      <c r="G5" s="2" t="s">
        <v>267</v>
      </c>
      <c r="H5" s="269" t="s">
        <v>86</v>
      </c>
      <c r="I5" s="86" t="s">
        <v>88</v>
      </c>
      <c r="J5" s="86"/>
      <c r="K5" s="441">
        <v>500000</v>
      </c>
      <c r="L5" s="86"/>
      <c r="M5" s="1" t="s">
        <v>56</v>
      </c>
      <c r="N5" s="71"/>
      <c r="O5" s="72">
        <v>500000</v>
      </c>
      <c r="P5" s="73">
        <f>IF(Q5="",0,O5)</f>
        <v>500000</v>
      </c>
      <c r="Q5" s="124">
        <v>42101</v>
      </c>
      <c r="R5" s="75">
        <f>O5-P5</f>
        <v>0</v>
      </c>
      <c r="S5" s="76">
        <v>500000</v>
      </c>
      <c r="T5" s="45">
        <f>IF(U5="",0,S5)</f>
        <v>500000</v>
      </c>
      <c r="U5" s="234">
        <v>42101</v>
      </c>
      <c r="V5" s="77">
        <f>S5-T5</f>
        <v>0</v>
      </c>
      <c r="W5" s="72">
        <v>500000</v>
      </c>
      <c r="X5" s="73">
        <f>IF(Y5="",0,W5)</f>
        <v>500000</v>
      </c>
      <c r="Y5" s="124">
        <v>42101</v>
      </c>
      <c r="Z5" s="75">
        <f>W5-X5</f>
        <v>0</v>
      </c>
      <c r="AA5" s="76">
        <v>500000</v>
      </c>
      <c r="AB5" s="45">
        <f>IF(AC5="",0,AA5)</f>
        <v>0</v>
      </c>
      <c r="AC5" s="589"/>
      <c r="AD5" s="77">
        <f>AA5-AB5</f>
        <v>500000</v>
      </c>
      <c r="AE5" s="73"/>
      <c r="AF5" s="73">
        <f>IF(AG5="",0,AE5)</f>
        <v>0</v>
      </c>
      <c r="AG5" s="124"/>
      <c r="AH5" s="78">
        <f>AE5-AF5</f>
        <v>0</v>
      </c>
      <c r="AI5" s="76"/>
      <c r="AJ5" s="45">
        <f>IF(AK5="",0,AI5)</f>
        <v>0</v>
      </c>
      <c r="AK5" s="234"/>
      <c r="AL5" s="76">
        <f>AI5-AJ5</f>
        <v>0</v>
      </c>
      <c r="AM5" s="72"/>
      <c r="AN5" s="72">
        <f>IF(AO5="",0,AM5)</f>
        <v>0</v>
      </c>
      <c r="AO5" s="79"/>
      <c r="AP5" s="72">
        <f>AM5-AN5</f>
        <v>0</v>
      </c>
      <c r="AQ5" s="76"/>
      <c r="AR5" s="76">
        <f>IF(AS5="",0,AQ5)</f>
        <v>0</v>
      </c>
      <c r="AS5" s="87"/>
      <c r="AT5" s="76">
        <f>AQ5-AR5</f>
        <v>0</v>
      </c>
      <c r="AU5" s="72"/>
      <c r="AV5" s="72">
        <f>IF(AW5="",0,AU5)</f>
        <v>0</v>
      </c>
      <c r="AW5" s="124"/>
      <c r="AX5" s="72">
        <f>+AU5-AV5</f>
        <v>0</v>
      </c>
      <c r="AY5" s="76"/>
      <c r="AZ5" s="76">
        <f>IF(BA5="",0,AY5)</f>
        <v>0</v>
      </c>
      <c r="BA5" s="94"/>
      <c r="BB5" s="76">
        <f>+AY5-AZ5</f>
        <v>0</v>
      </c>
      <c r="BC5" s="81"/>
      <c r="BD5" s="72">
        <f>IF(BE5="",0,BC5)</f>
        <v>0</v>
      </c>
      <c r="BE5" s="129"/>
      <c r="BF5" s="72">
        <f>+BC5-BD5</f>
        <v>0</v>
      </c>
      <c r="BG5" s="76"/>
      <c r="BH5" s="76">
        <f>IF(BI5="",0,BG5)</f>
        <v>0</v>
      </c>
      <c r="BI5" s="94"/>
      <c r="BJ5" s="76">
        <f>+BG5-BH5</f>
        <v>0</v>
      </c>
      <c r="BK5" s="76"/>
      <c r="BL5" s="45">
        <f>+IF(BM5="",0,BK5)</f>
        <v>0</v>
      </c>
      <c r="BM5" s="94"/>
      <c r="BN5" s="77">
        <f>+BK5-BL5</f>
        <v>0</v>
      </c>
      <c r="BO5" s="83">
        <f>+N5+R5+V5+Z5+AD5+AH5+AL5+AP5+AT5+AX5+BB5+BF5+BJ5+BN5</f>
        <v>500000</v>
      </c>
      <c r="BP5" s="120" t="s">
        <v>716</v>
      </c>
      <c r="BQ5" s="120" t="s">
        <v>3378</v>
      </c>
      <c r="BR5" s="70"/>
    </row>
    <row r="6" spans="1:70" s="3" customFormat="1" ht="25.5">
      <c r="A6" s="84">
        <f>SUBTOTAL(3,C$5:$C6)</f>
        <v>2</v>
      </c>
      <c r="B6" s="179"/>
      <c r="C6" s="2" t="s">
        <v>17</v>
      </c>
      <c r="D6" s="34" t="s">
        <v>11</v>
      </c>
      <c r="E6" s="85" t="s">
        <v>18</v>
      </c>
      <c r="F6" s="2" t="s">
        <v>168</v>
      </c>
      <c r="G6" s="2"/>
      <c r="H6" s="269" t="s">
        <v>87</v>
      </c>
      <c r="I6" s="86" t="s">
        <v>366</v>
      </c>
      <c r="J6" s="86" t="s">
        <v>367</v>
      </c>
      <c r="K6" s="441">
        <v>500000</v>
      </c>
      <c r="L6" s="86"/>
      <c r="M6" s="1" t="s">
        <v>2637</v>
      </c>
      <c r="N6" s="71"/>
      <c r="O6" s="73">
        <v>500000</v>
      </c>
      <c r="P6" s="73">
        <f t="shared" ref="P6:P35" si="0">IF(Q6="",0,O6)</f>
        <v>500000</v>
      </c>
      <c r="Q6" s="124">
        <v>42140</v>
      </c>
      <c r="R6" s="75">
        <f t="shared" ref="R6:R40" si="1">O6-P6</f>
        <v>0</v>
      </c>
      <c r="S6" s="76">
        <v>500000</v>
      </c>
      <c r="T6" s="45">
        <f t="shared" ref="T6:T68" si="2">IF(U6="",0,S6)</f>
        <v>500000</v>
      </c>
      <c r="U6" s="234">
        <v>42140</v>
      </c>
      <c r="V6" s="77">
        <f>S6-T6</f>
        <v>0</v>
      </c>
      <c r="W6" s="73">
        <v>500000</v>
      </c>
      <c r="X6" s="73">
        <f t="shared" ref="X6:X15" si="3">IF(Y6="",0,W6)</f>
        <v>500000</v>
      </c>
      <c r="Y6" s="124">
        <v>42140</v>
      </c>
      <c r="Z6" s="75">
        <f t="shared" ref="Z6:Z15" si="4">W6-X6</f>
        <v>0</v>
      </c>
      <c r="AA6" s="45">
        <v>500000</v>
      </c>
      <c r="AB6" s="45">
        <f t="shared" ref="AB6:AB40" si="5">IF(AC6="",0,AA6)</f>
        <v>0</v>
      </c>
      <c r="AC6" s="589"/>
      <c r="AD6" s="77">
        <f t="shared" ref="AD6:AD40" si="6">AA6-AB6</f>
        <v>500000</v>
      </c>
      <c r="AE6" s="73"/>
      <c r="AF6" s="73">
        <f t="shared" ref="AF6:AF40" si="7">IF(AG6="",0,AE6)</f>
        <v>0</v>
      </c>
      <c r="AG6" s="124"/>
      <c r="AH6" s="78">
        <f t="shared" ref="AH6:AH40" si="8">AE6-AF6</f>
        <v>0</v>
      </c>
      <c r="AI6" s="76"/>
      <c r="AJ6" s="45">
        <f t="shared" ref="AJ6:AJ68" si="9">IF(AK6="",0,AI6)</f>
        <v>0</v>
      </c>
      <c r="AK6" s="234"/>
      <c r="AL6" s="76">
        <f t="shared" ref="AL6:AL68" si="10">AI6-AJ6</f>
        <v>0</v>
      </c>
      <c r="AM6" s="72"/>
      <c r="AN6" s="72">
        <f t="shared" ref="AN6:AN68" si="11">IF(AO6="",0,AM6)</f>
        <v>0</v>
      </c>
      <c r="AO6" s="79"/>
      <c r="AP6" s="72">
        <f t="shared" ref="AP6:AP68" si="12">AM6-AN6</f>
        <v>0</v>
      </c>
      <c r="AQ6" s="76"/>
      <c r="AR6" s="76">
        <f t="shared" ref="AR6:AR68" si="13">IF(AS6="",0,AQ6)</f>
        <v>0</v>
      </c>
      <c r="AS6" s="87"/>
      <c r="AT6" s="76">
        <f t="shared" ref="AT6:AT68" si="14">AQ6-AR6</f>
        <v>0</v>
      </c>
      <c r="AU6" s="72"/>
      <c r="AV6" s="72">
        <f t="shared" ref="AV6:AV68" si="15">IF(AW6="",0,AU6)</f>
        <v>0</v>
      </c>
      <c r="AW6" s="124"/>
      <c r="AX6" s="72">
        <f t="shared" ref="AX6:AX68" si="16">+AU6-AV6</f>
        <v>0</v>
      </c>
      <c r="AY6" s="76"/>
      <c r="AZ6" s="76">
        <f t="shared" ref="AZ6:AZ68" si="17">IF(BA6="",0,AY6)</f>
        <v>0</v>
      </c>
      <c r="BA6" s="94"/>
      <c r="BB6" s="76">
        <f t="shared" ref="BB6:BB68" si="18">+AY6-AZ6</f>
        <v>0</v>
      </c>
      <c r="BC6" s="81"/>
      <c r="BD6" s="72">
        <f t="shared" ref="BD6:BD68" si="19">IF(BE6="",0,BC6)</f>
        <v>0</v>
      </c>
      <c r="BE6" s="129"/>
      <c r="BF6" s="72">
        <f t="shared" ref="BF6:BF68" si="20">+BC6-BD6</f>
        <v>0</v>
      </c>
      <c r="BG6" s="76"/>
      <c r="BH6" s="76">
        <f t="shared" ref="BH6:BH68" si="21">IF(BI6="",0,BG6)</f>
        <v>0</v>
      </c>
      <c r="BI6" s="94"/>
      <c r="BJ6" s="76">
        <f t="shared" ref="BJ6:BJ68" si="22">+BG6-BH6</f>
        <v>0</v>
      </c>
      <c r="BK6" s="76"/>
      <c r="BL6" s="45">
        <f t="shared" ref="BL6:BL20" si="23">+IF(BM6="",0,BK6)</f>
        <v>0</v>
      </c>
      <c r="BM6" s="94"/>
      <c r="BN6" s="77">
        <f t="shared" ref="BN6:BN16" si="24">+BK6-BL6</f>
        <v>0</v>
      </c>
      <c r="BO6" s="83">
        <f t="shared" ref="BO6:BO68" si="25">+N6+R6+V6+Z6+AD6+AH6+AL6+AP6+AT6+AX6+BB6+BF6+BJ6+BN6</f>
        <v>500000</v>
      </c>
      <c r="BP6" s="120" t="s">
        <v>716</v>
      </c>
      <c r="BQ6" s="120" t="s">
        <v>1966</v>
      </c>
      <c r="BR6" s="70"/>
    </row>
    <row r="7" spans="1:70" s="3" customFormat="1" ht="25.5">
      <c r="A7" s="84">
        <f>SUBTOTAL(3,C$5:$C7)</f>
        <v>3</v>
      </c>
      <c r="B7" s="179"/>
      <c r="C7" s="2" t="s">
        <v>1783</v>
      </c>
      <c r="D7" s="1" t="s">
        <v>13</v>
      </c>
      <c r="E7" s="85" t="s">
        <v>19</v>
      </c>
      <c r="F7" s="2" t="s">
        <v>169</v>
      </c>
      <c r="G7" s="2"/>
      <c r="H7" s="295" t="s">
        <v>20</v>
      </c>
      <c r="I7" s="86" t="s">
        <v>89</v>
      </c>
      <c r="J7" s="86"/>
      <c r="K7" s="441">
        <v>1000000</v>
      </c>
      <c r="L7" s="86"/>
      <c r="M7" s="32" t="s">
        <v>2642</v>
      </c>
      <c r="N7" s="71"/>
      <c r="O7" s="72">
        <v>1000000</v>
      </c>
      <c r="P7" s="73">
        <f t="shared" si="0"/>
        <v>1000000</v>
      </c>
      <c r="Q7" s="124">
        <v>42111</v>
      </c>
      <c r="R7" s="75">
        <f t="shared" si="1"/>
        <v>0</v>
      </c>
      <c r="S7" s="76">
        <v>1000000</v>
      </c>
      <c r="T7" s="45">
        <f t="shared" si="2"/>
        <v>1000000</v>
      </c>
      <c r="U7" s="234">
        <v>42111</v>
      </c>
      <c r="V7" s="77">
        <f>S7-T7</f>
        <v>0</v>
      </c>
      <c r="W7" s="72">
        <v>1000000</v>
      </c>
      <c r="X7" s="73">
        <f t="shared" si="3"/>
        <v>1000000</v>
      </c>
      <c r="Y7" s="124">
        <v>42111</v>
      </c>
      <c r="Z7" s="75">
        <f t="shared" si="4"/>
        <v>0</v>
      </c>
      <c r="AA7" s="76">
        <v>1000000</v>
      </c>
      <c r="AB7" s="45">
        <f t="shared" si="5"/>
        <v>1000000</v>
      </c>
      <c r="AC7" s="589">
        <v>42143</v>
      </c>
      <c r="AD7" s="77">
        <f t="shared" si="6"/>
        <v>0</v>
      </c>
      <c r="AE7" s="73"/>
      <c r="AF7" s="73">
        <f t="shared" si="7"/>
        <v>0</v>
      </c>
      <c r="AG7" s="124"/>
      <c r="AH7" s="78">
        <f t="shared" si="8"/>
        <v>0</v>
      </c>
      <c r="AI7" s="76"/>
      <c r="AJ7" s="45">
        <f t="shared" si="9"/>
        <v>0</v>
      </c>
      <c r="AK7" s="234"/>
      <c r="AL7" s="76">
        <f t="shared" si="10"/>
        <v>0</v>
      </c>
      <c r="AM7" s="72"/>
      <c r="AN7" s="72">
        <f t="shared" si="11"/>
        <v>0</v>
      </c>
      <c r="AO7" s="79"/>
      <c r="AP7" s="72">
        <f t="shared" si="12"/>
        <v>0</v>
      </c>
      <c r="AQ7" s="76"/>
      <c r="AR7" s="76">
        <f t="shared" si="13"/>
        <v>0</v>
      </c>
      <c r="AS7" s="87"/>
      <c r="AT7" s="76">
        <f t="shared" si="14"/>
        <v>0</v>
      </c>
      <c r="AU7" s="72"/>
      <c r="AV7" s="72">
        <f t="shared" si="15"/>
        <v>0</v>
      </c>
      <c r="AW7" s="124"/>
      <c r="AX7" s="72">
        <f t="shared" si="16"/>
        <v>0</v>
      </c>
      <c r="AY7" s="76"/>
      <c r="AZ7" s="76">
        <f t="shared" si="17"/>
        <v>0</v>
      </c>
      <c r="BA7" s="94"/>
      <c r="BB7" s="76">
        <f t="shared" si="18"/>
        <v>0</v>
      </c>
      <c r="BC7" s="81"/>
      <c r="BD7" s="72">
        <f t="shared" si="19"/>
        <v>0</v>
      </c>
      <c r="BE7" s="129"/>
      <c r="BF7" s="72">
        <f t="shared" si="20"/>
        <v>0</v>
      </c>
      <c r="BG7" s="76"/>
      <c r="BH7" s="76">
        <f t="shared" si="21"/>
        <v>0</v>
      </c>
      <c r="BI7" s="94"/>
      <c r="BJ7" s="76">
        <f t="shared" si="22"/>
        <v>0</v>
      </c>
      <c r="BK7" s="76"/>
      <c r="BL7" s="45">
        <f t="shared" si="23"/>
        <v>0</v>
      </c>
      <c r="BM7" s="94"/>
      <c r="BN7" s="77">
        <f t="shared" si="24"/>
        <v>0</v>
      </c>
      <c r="BO7" s="83">
        <f t="shared" si="25"/>
        <v>0</v>
      </c>
      <c r="BP7" s="120" t="s">
        <v>716</v>
      </c>
      <c r="BQ7" s="120" t="s">
        <v>3375</v>
      </c>
      <c r="BR7" s="70"/>
    </row>
    <row r="8" spans="1:70" s="3" customFormat="1" ht="38.25">
      <c r="A8" s="84">
        <f>SUBTOTAL(3,C$5:$C8)</f>
        <v>4</v>
      </c>
      <c r="B8" s="179"/>
      <c r="C8" s="2" t="s">
        <v>44</v>
      </c>
      <c r="D8" s="35" t="s">
        <v>718</v>
      </c>
      <c r="E8" s="85" t="s">
        <v>21</v>
      </c>
      <c r="F8" s="2" t="s">
        <v>170</v>
      </c>
      <c r="G8" s="2"/>
      <c r="H8" s="269" t="s">
        <v>90</v>
      </c>
      <c r="I8" s="86" t="s">
        <v>91</v>
      </c>
      <c r="J8" s="86"/>
      <c r="K8" s="441">
        <v>700000</v>
      </c>
      <c r="L8" s="86"/>
      <c r="M8" s="1" t="s">
        <v>2637</v>
      </c>
      <c r="N8" s="71">
        <v>0</v>
      </c>
      <c r="O8" s="72">
        <v>700000</v>
      </c>
      <c r="P8" s="73">
        <f t="shared" si="0"/>
        <v>0</v>
      </c>
      <c r="Q8" s="124"/>
      <c r="R8" s="75">
        <f t="shared" si="1"/>
        <v>700000</v>
      </c>
      <c r="S8" s="76">
        <v>700000</v>
      </c>
      <c r="T8" s="45">
        <f t="shared" si="2"/>
        <v>0</v>
      </c>
      <c r="U8" s="234"/>
      <c r="V8" s="77">
        <f>S8-T8</f>
        <v>700000</v>
      </c>
      <c r="W8" s="72">
        <v>700000</v>
      </c>
      <c r="X8" s="73">
        <f t="shared" si="3"/>
        <v>0</v>
      </c>
      <c r="Y8" s="124"/>
      <c r="Z8" s="75">
        <f t="shared" si="4"/>
        <v>700000</v>
      </c>
      <c r="AA8" s="76">
        <v>700000</v>
      </c>
      <c r="AB8" s="45">
        <f t="shared" si="5"/>
        <v>0</v>
      </c>
      <c r="AC8" s="589"/>
      <c r="AD8" s="77">
        <f t="shared" si="6"/>
        <v>700000</v>
      </c>
      <c r="AE8" s="73"/>
      <c r="AF8" s="73">
        <f t="shared" si="7"/>
        <v>0</v>
      </c>
      <c r="AG8" s="124"/>
      <c r="AH8" s="78">
        <f t="shared" si="8"/>
        <v>0</v>
      </c>
      <c r="AI8" s="76"/>
      <c r="AJ8" s="45">
        <f t="shared" si="9"/>
        <v>0</v>
      </c>
      <c r="AK8" s="234"/>
      <c r="AL8" s="76">
        <f t="shared" si="10"/>
        <v>0</v>
      </c>
      <c r="AM8" s="72"/>
      <c r="AN8" s="72">
        <f t="shared" si="11"/>
        <v>0</v>
      </c>
      <c r="AO8" s="79"/>
      <c r="AP8" s="72">
        <f t="shared" si="12"/>
        <v>0</v>
      </c>
      <c r="AQ8" s="76"/>
      <c r="AR8" s="76">
        <f t="shared" si="13"/>
        <v>0</v>
      </c>
      <c r="AS8" s="87"/>
      <c r="AT8" s="76">
        <f t="shared" si="14"/>
        <v>0</v>
      </c>
      <c r="AU8" s="72"/>
      <c r="AV8" s="72">
        <f t="shared" si="15"/>
        <v>0</v>
      </c>
      <c r="AW8" s="124"/>
      <c r="AX8" s="72">
        <f t="shared" si="16"/>
        <v>0</v>
      </c>
      <c r="AY8" s="76"/>
      <c r="AZ8" s="76">
        <f t="shared" si="17"/>
        <v>0</v>
      </c>
      <c r="BA8" s="94"/>
      <c r="BB8" s="76">
        <f t="shared" si="18"/>
        <v>0</v>
      </c>
      <c r="BC8" s="81"/>
      <c r="BD8" s="72">
        <f t="shared" si="19"/>
        <v>0</v>
      </c>
      <c r="BE8" s="129"/>
      <c r="BF8" s="72">
        <f t="shared" si="20"/>
        <v>0</v>
      </c>
      <c r="BG8" s="76"/>
      <c r="BH8" s="76">
        <f t="shared" si="21"/>
        <v>0</v>
      </c>
      <c r="BI8" s="94"/>
      <c r="BJ8" s="76">
        <f t="shared" si="22"/>
        <v>0</v>
      </c>
      <c r="BK8" s="76"/>
      <c r="BL8" s="45">
        <f t="shared" si="23"/>
        <v>0</v>
      </c>
      <c r="BM8" s="94"/>
      <c r="BN8" s="77">
        <f t="shared" si="24"/>
        <v>0</v>
      </c>
      <c r="BO8" s="83">
        <f t="shared" si="25"/>
        <v>2800000</v>
      </c>
      <c r="BP8" s="120" t="s">
        <v>716</v>
      </c>
      <c r="BQ8" s="120" t="s">
        <v>3375</v>
      </c>
      <c r="BR8" s="70"/>
    </row>
    <row r="9" spans="1:70" s="3" customFormat="1" ht="25.5">
      <c r="A9" s="84">
        <f>SUBTOTAL(3,C$5:$C9)</f>
        <v>5</v>
      </c>
      <c r="B9" s="179"/>
      <c r="C9" s="2" t="s">
        <v>1784</v>
      </c>
      <c r="D9" s="36" t="s">
        <v>293</v>
      </c>
      <c r="E9" s="85" t="s">
        <v>24</v>
      </c>
      <c r="F9" s="2" t="s">
        <v>171</v>
      </c>
      <c r="G9" s="2"/>
      <c r="H9" s="295" t="s">
        <v>25</v>
      </c>
      <c r="I9" s="88" t="s">
        <v>26</v>
      </c>
      <c r="J9" s="88"/>
      <c r="K9" s="442">
        <v>1000000</v>
      </c>
      <c r="L9" s="88"/>
      <c r="M9" s="1" t="s">
        <v>236</v>
      </c>
      <c r="N9" s="71"/>
      <c r="O9" s="72">
        <v>1000000</v>
      </c>
      <c r="P9" s="73">
        <f t="shared" si="0"/>
        <v>0</v>
      </c>
      <c r="Q9" s="124"/>
      <c r="R9" s="75">
        <f t="shared" si="1"/>
        <v>1000000</v>
      </c>
      <c r="S9" s="76">
        <v>1000000</v>
      </c>
      <c r="T9" s="45">
        <f t="shared" si="2"/>
        <v>0</v>
      </c>
      <c r="U9" s="234"/>
      <c r="V9" s="77">
        <f t="shared" ref="V9:V70" si="26">S9-T9</f>
        <v>1000000</v>
      </c>
      <c r="W9" s="72">
        <v>1000000</v>
      </c>
      <c r="X9" s="73">
        <f t="shared" si="3"/>
        <v>0</v>
      </c>
      <c r="Y9" s="124"/>
      <c r="Z9" s="75">
        <f t="shared" si="4"/>
        <v>1000000</v>
      </c>
      <c r="AA9" s="76">
        <v>1000000</v>
      </c>
      <c r="AB9" s="45">
        <f t="shared" si="5"/>
        <v>0</v>
      </c>
      <c r="AC9" s="589"/>
      <c r="AD9" s="77">
        <f t="shared" si="6"/>
        <v>1000000</v>
      </c>
      <c r="AE9" s="73"/>
      <c r="AF9" s="73">
        <f t="shared" si="7"/>
        <v>0</v>
      </c>
      <c r="AG9" s="124"/>
      <c r="AH9" s="78">
        <f t="shared" si="8"/>
        <v>0</v>
      </c>
      <c r="AI9" s="76"/>
      <c r="AJ9" s="45">
        <f t="shared" si="9"/>
        <v>0</v>
      </c>
      <c r="AK9" s="234"/>
      <c r="AL9" s="76">
        <f t="shared" si="10"/>
        <v>0</v>
      </c>
      <c r="AM9" s="72"/>
      <c r="AN9" s="72">
        <f t="shared" si="11"/>
        <v>0</v>
      </c>
      <c r="AO9" s="79"/>
      <c r="AP9" s="72">
        <f t="shared" si="12"/>
        <v>0</v>
      </c>
      <c r="AQ9" s="76"/>
      <c r="AR9" s="76">
        <f t="shared" si="13"/>
        <v>0</v>
      </c>
      <c r="AS9" s="87"/>
      <c r="AT9" s="76">
        <f t="shared" si="14"/>
        <v>0</v>
      </c>
      <c r="AU9" s="72"/>
      <c r="AV9" s="72">
        <f t="shared" si="15"/>
        <v>0</v>
      </c>
      <c r="AW9" s="124"/>
      <c r="AX9" s="72">
        <f t="shared" si="16"/>
        <v>0</v>
      </c>
      <c r="AY9" s="76"/>
      <c r="AZ9" s="76">
        <f t="shared" si="17"/>
        <v>0</v>
      </c>
      <c r="BA9" s="94"/>
      <c r="BB9" s="76">
        <f t="shared" si="18"/>
        <v>0</v>
      </c>
      <c r="BC9" s="81"/>
      <c r="BD9" s="72">
        <f t="shared" si="19"/>
        <v>0</v>
      </c>
      <c r="BE9" s="129"/>
      <c r="BF9" s="72">
        <f t="shared" si="20"/>
        <v>0</v>
      </c>
      <c r="BG9" s="76"/>
      <c r="BH9" s="76">
        <f t="shared" si="21"/>
        <v>0</v>
      </c>
      <c r="BI9" s="94"/>
      <c r="BJ9" s="76">
        <f t="shared" si="22"/>
        <v>0</v>
      </c>
      <c r="BK9" s="76"/>
      <c r="BL9" s="45">
        <f t="shared" si="23"/>
        <v>0</v>
      </c>
      <c r="BM9" s="94"/>
      <c r="BN9" s="77">
        <f t="shared" si="24"/>
        <v>0</v>
      </c>
      <c r="BO9" s="83">
        <f t="shared" si="25"/>
        <v>4000000</v>
      </c>
      <c r="BP9" s="120" t="s">
        <v>716</v>
      </c>
      <c r="BQ9" s="120" t="s">
        <v>3376</v>
      </c>
      <c r="BR9" s="70"/>
    </row>
    <row r="10" spans="1:70" s="38" customFormat="1" ht="25.5">
      <c r="A10" s="37">
        <f>SUBTOTAL(3,C$5:$C10)</f>
        <v>6</v>
      </c>
      <c r="B10" s="112"/>
      <c r="C10" s="89" t="s">
        <v>1785</v>
      </c>
      <c r="D10" s="37" t="s">
        <v>1412</v>
      </c>
      <c r="E10" s="90" t="s">
        <v>27</v>
      </c>
      <c r="F10" s="89" t="s">
        <v>172</v>
      </c>
      <c r="G10" s="89"/>
      <c r="H10" s="61" t="s">
        <v>28</v>
      </c>
      <c r="I10" s="91" t="s">
        <v>92</v>
      </c>
      <c r="J10" s="91"/>
      <c r="K10" s="443">
        <v>700000</v>
      </c>
      <c r="L10" s="91"/>
      <c r="M10" s="32" t="s">
        <v>2642</v>
      </c>
      <c r="N10" s="71"/>
      <c r="O10" s="72">
        <v>700000</v>
      </c>
      <c r="P10" s="73">
        <f t="shared" si="0"/>
        <v>0</v>
      </c>
      <c r="Q10" s="124"/>
      <c r="R10" s="75">
        <f t="shared" si="1"/>
        <v>700000</v>
      </c>
      <c r="S10" s="76">
        <v>700000</v>
      </c>
      <c r="T10" s="45">
        <f t="shared" si="2"/>
        <v>0</v>
      </c>
      <c r="U10" s="234"/>
      <c r="V10" s="77">
        <f t="shared" si="26"/>
        <v>700000</v>
      </c>
      <c r="W10" s="72">
        <v>700000</v>
      </c>
      <c r="X10" s="73">
        <f t="shared" si="3"/>
        <v>0</v>
      </c>
      <c r="Y10" s="124"/>
      <c r="Z10" s="75">
        <f t="shared" si="4"/>
        <v>700000</v>
      </c>
      <c r="AA10" s="76">
        <v>700000</v>
      </c>
      <c r="AB10" s="45">
        <f t="shared" si="5"/>
        <v>0</v>
      </c>
      <c r="AC10" s="589"/>
      <c r="AD10" s="77">
        <f t="shared" si="6"/>
        <v>700000</v>
      </c>
      <c r="AE10" s="73"/>
      <c r="AF10" s="73">
        <f t="shared" si="7"/>
        <v>0</v>
      </c>
      <c r="AG10" s="124"/>
      <c r="AH10" s="78">
        <f t="shared" si="8"/>
        <v>0</v>
      </c>
      <c r="AI10" s="76"/>
      <c r="AJ10" s="45">
        <f t="shared" si="9"/>
        <v>0</v>
      </c>
      <c r="AK10" s="234"/>
      <c r="AL10" s="76">
        <f t="shared" si="10"/>
        <v>0</v>
      </c>
      <c r="AM10" s="72"/>
      <c r="AN10" s="72">
        <f t="shared" si="11"/>
        <v>0</v>
      </c>
      <c r="AO10" s="79"/>
      <c r="AP10" s="72">
        <f t="shared" si="12"/>
        <v>0</v>
      </c>
      <c r="AQ10" s="76"/>
      <c r="AR10" s="76">
        <f t="shared" si="13"/>
        <v>0</v>
      </c>
      <c r="AS10" s="87"/>
      <c r="AT10" s="76">
        <f t="shared" si="14"/>
        <v>0</v>
      </c>
      <c r="AU10" s="72"/>
      <c r="AV10" s="72">
        <f t="shared" si="15"/>
        <v>0</v>
      </c>
      <c r="AW10" s="124"/>
      <c r="AX10" s="72">
        <f t="shared" si="16"/>
        <v>0</v>
      </c>
      <c r="AY10" s="76"/>
      <c r="AZ10" s="76">
        <f t="shared" si="17"/>
        <v>0</v>
      </c>
      <c r="BA10" s="94"/>
      <c r="BB10" s="76">
        <f t="shared" si="18"/>
        <v>0</v>
      </c>
      <c r="BC10" s="81"/>
      <c r="BD10" s="72">
        <f t="shared" si="19"/>
        <v>0</v>
      </c>
      <c r="BE10" s="129"/>
      <c r="BF10" s="72">
        <f t="shared" si="20"/>
        <v>0</v>
      </c>
      <c r="BG10" s="76"/>
      <c r="BH10" s="76">
        <f t="shared" si="21"/>
        <v>0</v>
      </c>
      <c r="BI10" s="94"/>
      <c r="BJ10" s="76">
        <f t="shared" si="22"/>
        <v>0</v>
      </c>
      <c r="BK10" s="76"/>
      <c r="BL10" s="45">
        <f t="shared" si="23"/>
        <v>0</v>
      </c>
      <c r="BM10" s="94"/>
      <c r="BN10" s="77">
        <f t="shared" si="24"/>
        <v>0</v>
      </c>
      <c r="BO10" s="83">
        <f t="shared" si="25"/>
        <v>2800000</v>
      </c>
      <c r="BP10" s="120" t="s">
        <v>716</v>
      </c>
      <c r="BQ10" s="120" t="s">
        <v>3378</v>
      </c>
      <c r="BR10" s="46"/>
    </row>
    <row r="11" spans="1:70" s="3" customFormat="1" ht="25.5">
      <c r="A11" s="84">
        <f>SUBTOTAL(3,C$5:$C11)</f>
        <v>7</v>
      </c>
      <c r="B11" s="112"/>
      <c r="C11" s="2" t="s">
        <v>1786</v>
      </c>
      <c r="D11" s="1" t="s">
        <v>315</v>
      </c>
      <c r="E11" s="85" t="s">
        <v>47</v>
      </c>
      <c r="F11" s="2" t="s">
        <v>173</v>
      </c>
      <c r="G11" s="2"/>
      <c r="H11" s="269" t="s">
        <v>93</v>
      </c>
      <c r="I11" s="86" t="s">
        <v>94</v>
      </c>
      <c r="J11" s="86"/>
      <c r="K11" s="441">
        <v>1000000</v>
      </c>
      <c r="L11" s="86"/>
      <c r="M11" s="32" t="s">
        <v>2642</v>
      </c>
      <c r="N11" s="71"/>
      <c r="O11" s="72">
        <v>1000000</v>
      </c>
      <c r="P11" s="73">
        <f t="shared" si="0"/>
        <v>0</v>
      </c>
      <c r="Q11" s="124"/>
      <c r="R11" s="75">
        <f t="shared" si="1"/>
        <v>1000000</v>
      </c>
      <c r="S11" s="76">
        <v>1000000</v>
      </c>
      <c r="T11" s="45">
        <f t="shared" si="2"/>
        <v>0</v>
      </c>
      <c r="U11" s="234"/>
      <c r="V11" s="77">
        <f t="shared" si="26"/>
        <v>1000000</v>
      </c>
      <c r="W11" s="72">
        <v>1000000</v>
      </c>
      <c r="X11" s="73">
        <f t="shared" si="3"/>
        <v>0</v>
      </c>
      <c r="Y11" s="124"/>
      <c r="Z11" s="75">
        <f t="shared" si="4"/>
        <v>1000000</v>
      </c>
      <c r="AA11" s="76">
        <v>1000000</v>
      </c>
      <c r="AB11" s="45">
        <f t="shared" si="5"/>
        <v>0</v>
      </c>
      <c r="AC11" s="589"/>
      <c r="AD11" s="77">
        <f t="shared" si="6"/>
        <v>1000000</v>
      </c>
      <c r="AE11" s="73"/>
      <c r="AF11" s="73">
        <f t="shared" si="7"/>
        <v>0</v>
      </c>
      <c r="AG11" s="124"/>
      <c r="AH11" s="78">
        <f t="shared" si="8"/>
        <v>0</v>
      </c>
      <c r="AI11" s="76"/>
      <c r="AJ11" s="45">
        <f t="shared" si="9"/>
        <v>0</v>
      </c>
      <c r="AK11" s="234"/>
      <c r="AL11" s="76">
        <f t="shared" si="10"/>
        <v>0</v>
      </c>
      <c r="AM11" s="72"/>
      <c r="AN11" s="72">
        <f t="shared" si="11"/>
        <v>0</v>
      </c>
      <c r="AO11" s="79"/>
      <c r="AP11" s="72">
        <f t="shared" si="12"/>
        <v>0</v>
      </c>
      <c r="AQ11" s="76"/>
      <c r="AR11" s="76">
        <f t="shared" si="13"/>
        <v>0</v>
      </c>
      <c r="AS11" s="87"/>
      <c r="AT11" s="76">
        <f t="shared" si="14"/>
        <v>0</v>
      </c>
      <c r="AU11" s="72"/>
      <c r="AV11" s="72">
        <f t="shared" si="15"/>
        <v>0</v>
      </c>
      <c r="AW11" s="124"/>
      <c r="AX11" s="72">
        <f t="shared" si="16"/>
        <v>0</v>
      </c>
      <c r="AY11" s="76"/>
      <c r="AZ11" s="76">
        <f t="shared" si="17"/>
        <v>0</v>
      </c>
      <c r="BA11" s="94"/>
      <c r="BB11" s="76">
        <f t="shared" si="18"/>
        <v>0</v>
      </c>
      <c r="BC11" s="81"/>
      <c r="BD11" s="72">
        <f t="shared" si="19"/>
        <v>0</v>
      </c>
      <c r="BE11" s="129"/>
      <c r="BF11" s="72">
        <f t="shared" si="20"/>
        <v>0</v>
      </c>
      <c r="BG11" s="76"/>
      <c r="BH11" s="76">
        <f t="shared" si="21"/>
        <v>0</v>
      </c>
      <c r="BI11" s="94"/>
      <c r="BJ11" s="76">
        <f t="shared" si="22"/>
        <v>0</v>
      </c>
      <c r="BK11" s="76"/>
      <c r="BL11" s="45">
        <f t="shared" si="23"/>
        <v>0</v>
      </c>
      <c r="BM11" s="94"/>
      <c r="BN11" s="77">
        <f t="shared" si="24"/>
        <v>0</v>
      </c>
      <c r="BO11" s="83">
        <f t="shared" si="25"/>
        <v>4000000</v>
      </c>
      <c r="BP11" s="120" t="s">
        <v>716</v>
      </c>
      <c r="BQ11" s="120" t="s">
        <v>1970</v>
      </c>
      <c r="BR11" s="70" t="s">
        <v>1997</v>
      </c>
    </row>
    <row r="12" spans="1:70" s="3" customFormat="1" ht="25.5">
      <c r="A12" s="84">
        <f>SUBTOTAL(3,C$5:$C12)</f>
        <v>8</v>
      </c>
      <c r="B12" s="179"/>
      <c r="C12" s="2" t="s">
        <v>1787</v>
      </c>
      <c r="D12" s="37" t="s">
        <v>1412</v>
      </c>
      <c r="E12" s="85" t="s">
        <v>29</v>
      </c>
      <c r="F12" s="2" t="s">
        <v>174</v>
      </c>
      <c r="G12" s="2"/>
      <c r="H12" s="295" t="s">
        <v>30</v>
      </c>
      <c r="I12" s="92" t="s">
        <v>318</v>
      </c>
      <c r="J12" s="92"/>
      <c r="K12" s="249">
        <v>1800000</v>
      </c>
      <c r="L12" s="92"/>
      <c r="M12" s="1" t="s">
        <v>2637</v>
      </c>
      <c r="N12" s="71">
        <v>0</v>
      </c>
      <c r="O12" s="72">
        <v>1800000</v>
      </c>
      <c r="P12" s="73">
        <f t="shared" si="0"/>
        <v>1800000</v>
      </c>
      <c r="Q12" s="124">
        <v>42138</v>
      </c>
      <c r="R12" s="75">
        <f t="shared" si="1"/>
        <v>0</v>
      </c>
      <c r="S12" s="76">
        <v>1800000</v>
      </c>
      <c r="T12" s="45">
        <f t="shared" si="2"/>
        <v>1800000</v>
      </c>
      <c r="U12" s="234">
        <v>42138</v>
      </c>
      <c r="V12" s="77">
        <f t="shared" si="26"/>
        <v>0</v>
      </c>
      <c r="W12" s="72">
        <v>1800000</v>
      </c>
      <c r="X12" s="73">
        <f t="shared" si="3"/>
        <v>1800000</v>
      </c>
      <c r="Y12" s="124">
        <v>42138</v>
      </c>
      <c r="Z12" s="75">
        <f t="shared" si="4"/>
        <v>0</v>
      </c>
      <c r="AA12" s="76">
        <v>1800000</v>
      </c>
      <c r="AB12" s="45">
        <f t="shared" si="5"/>
        <v>1800000</v>
      </c>
      <c r="AC12" s="589">
        <v>42138</v>
      </c>
      <c r="AD12" s="77">
        <f t="shared" si="6"/>
        <v>0</v>
      </c>
      <c r="AE12" s="73"/>
      <c r="AF12" s="73">
        <f t="shared" si="7"/>
        <v>0</v>
      </c>
      <c r="AG12" s="124"/>
      <c r="AH12" s="78">
        <f t="shared" si="8"/>
        <v>0</v>
      </c>
      <c r="AI12" s="76"/>
      <c r="AJ12" s="45">
        <f t="shared" si="9"/>
        <v>0</v>
      </c>
      <c r="AK12" s="234"/>
      <c r="AL12" s="76">
        <f t="shared" si="10"/>
        <v>0</v>
      </c>
      <c r="AM12" s="72"/>
      <c r="AN12" s="72">
        <f t="shared" si="11"/>
        <v>0</v>
      </c>
      <c r="AO12" s="79"/>
      <c r="AP12" s="72">
        <f t="shared" si="12"/>
        <v>0</v>
      </c>
      <c r="AQ12" s="76"/>
      <c r="AR12" s="76">
        <f t="shared" si="13"/>
        <v>0</v>
      </c>
      <c r="AS12" s="87"/>
      <c r="AT12" s="76">
        <f t="shared" si="14"/>
        <v>0</v>
      </c>
      <c r="AU12" s="72"/>
      <c r="AV12" s="72">
        <f t="shared" si="15"/>
        <v>0</v>
      </c>
      <c r="AW12" s="124"/>
      <c r="AX12" s="72">
        <f t="shared" si="16"/>
        <v>0</v>
      </c>
      <c r="AY12" s="76"/>
      <c r="AZ12" s="76">
        <f t="shared" si="17"/>
        <v>0</v>
      </c>
      <c r="BA12" s="94"/>
      <c r="BB12" s="76">
        <f t="shared" si="18"/>
        <v>0</v>
      </c>
      <c r="BC12" s="81"/>
      <c r="BD12" s="72">
        <f t="shared" si="19"/>
        <v>0</v>
      </c>
      <c r="BE12" s="129"/>
      <c r="BF12" s="72">
        <f t="shared" si="20"/>
        <v>0</v>
      </c>
      <c r="BG12" s="76"/>
      <c r="BH12" s="76">
        <f t="shared" si="21"/>
        <v>0</v>
      </c>
      <c r="BI12" s="94"/>
      <c r="BJ12" s="76">
        <f t="shared" si="22"/>
        <v>0</v>
      </c>
      <c r="BK12" s="76"/>
      <c r="BL12" s="45">
        <f t="shared" si="23"/>
        <v>0</v>
      </c>
      <c r="BM12" s="94"/>
      <c r="BN12" s="77">
        <f t="shared" si="24"/>
        <v>0</v>
      </c>
      <c r="BO12" s="83">
        <f t="shared" si="25"/>
        <v>0</v>
      </c>
      <c r="BP12" s="120" t="s">
        <v>716</v>
      </c>
      <c r="BQ12" s="120" t="s">
        <v>3378</v>
      </c>
      <c r="BR12" s="70"/>
    </row>
    <row r="13" spans="1:70" s="3" customFormat="1" ht="51">
      <c r="A13" s="84">
        <f>SUBTOTAL(3,C$5:$C13)</f>
        <v>9</v>
      </c>
      <c r="B13" s="179"/>
      <c r="C13" s="2" t="s">
        <v>1788</v>
      </c>
      <c r="D13" s="34" t="s">
        <v>9</v>
      </c>
      <c r="E13" s="85" t="s">
        <v>54</v>
      </c>
      <c r="F13" s="2" t="s">
        <v>176</v>
      </c>
      <c r="G13" s="2"/>
      <c r="H13" s="269" t="s">
        <v>96</v>
      </c>
      <c r="I13" s="93" t="s">
        <v>97</v>
      </c>
      <c r="J13" s="93"/>
      <c r="K13" s="257">
        <v>500000</v>
      </c>
      <c r="L13" s="93"/>
      <c r="M13" s="32" t="s">
        <v>2642</v>
      </c>
      <c r="N13" s="71"/>
      <c r="O13" s="72">
        <v>500000</v>
      </c>
      <c r="P13" s="73">
        <f t="shared" si="0"/>
        <v>500000</v>
      </c>
      <c r="Q13" s="124">
        <v>42079</v>
      </c>
      <c r="R13" s="75">
        <f t="shared" si="1"/>
        <v>0</v>
      </c>
      <c r="S13" s="76">
        <v>500000</v>
      </c>
      <c r="T13" s="45">
        <f t="shared" si="2"/>
        <v>500000</v>
      </c>
      <c r="U13" s="234">
        <v>42137</v>
      </c>
      <c r="V13" s="77">
        <f t="shared" si="26"/>
        <v>0</v>
      </c>
      <c r="W13" s="72">
        <v>500000</v>
      </c>
      <c r="X13" s="73">
        <f t="shared" si="3"/>
        <v>500000</v>
      </c>
      <c r="Y13" s="124">
        <v>42137</v>
      </c>
      <c r="Z13" s="75">
        <f t="shared" si="4"/>
        <v>0</v>
      </c>
      <c r="AA13" s="76">
        <v>500000</v>
      </c>
      <c r="AB13" s="45">
        <f t="shared" si="5"/>
        <v>0</v>
      </c>
      <c r="AC13" s="589"/>
      <c r="AD13" s="77">
        <f t="shared" si="6"/>
        <v>500000</v>
      </c>
      <c r="AE13" s="73"/>
      <c r="AF13" s="73">
        <f t="shared" si="7"/>
        <v>0</v>
      </c>
      <c r="AG13" s="124"/>
      <c r="AH13" s="78">
        <f t="shared" si="8"/>
        <v>0</v>
      </c>
      <c r="AI13" s="76"/>
      <c r="AJ13" s="45">
        <f t="shared" si="9"/>
        <v>0</v>
      </c>
      <c r="AK13" s="234"/>
      <c r="AL13" s="76">
        <f t="shared" si="10"/>
        <v>0</v>
      </c>
      <c r="AM13" s="72"/>
      <c r="AN13" s="72">
        <f t="shared" si="11"/>
        <v>0</v>
      </c>
      <c r="AO13" s="79"/>
      <c r="AP13" s="72">
        <f t="shared" si="12"/>
        <v>0</v>
      </c>
      <c r="AQ13" s="76"/>
      <c r="AR13" s="76">
        <f t="shared" si="13"/>
        <v>0</v>
      </c>
      <c r="AS13" s="87"/>
      <c r="AT13" s="76">
        <f t="shared" si="14"/>
        <v>0</v>
      </c>
      <c r="AU13" s="72"/>
      <c r="AV13" s="72">
        <f t="shared" si="15"/>
        <v>0</v>
      </c>
      <c r="AW13" s="124"/>
      <c r="AX13" s="72">
        <f t="shared" si="16"/>
        <v>0</v>
      </c>
      <c r="AY13" s="76"/>
      <c r="AZ13" s="76">
        <f t="shared" si="17"/>
        <v>0</v>
      </c>
      <c r="BA13" s="94"/>
      <c r="BB13" s="76">
        <f t="shared" si="18"/>
        <v>0</v>
      </c>
      <c r="BC13" s="81"/>
      <c r="BD13" s="72">
        <f t="shared" si="19"/>
        <v>0</v>
      </c>
      <c r="BE13" s="129"/>
      <c r="BF13" s="72">
        <f t="shared" si="20"/>
        <v>0</v>
      </c>
      <c r="BG13" s="76"/>
      <c r="BH13" s="76">
        <f t="shared" si="21"/>
        <v>0</v>
      </c>
      <c r="BI13" s="94"/>
      <c r="BJ13" s="76">
        <f t="shared" si="22"/>
        <v>0</v>
      </c>
      <c r="BK13" s="76"/>
      <c r="BL13" s="45">
        <f t="shared" si="23"/>
        <v>0</v>
      </c>
      <c r="BM13" s="94"/>
      <c r="BN13" s="77">
        <f t="shared" si="24"/>
        <v>0</v>
      </c>
      <c r="BO13" s="83">
        <f t="shared" si="25"/>
        <v>500000</v>
      </c>
      <c r="BP13" s="120" t="s">
        <v>716</v>
      </c>
      <c r="BQ13" s="120" t="s">
        <v>1966</v>
      </c>
      <c r="BR13" s="70"/>
    </row>
    <row r="14" spans="1:70" s="3" customFormat="1" ht="38.25">
      <c r="A14" s="84">
        <f>SUBTOTAL(3,C$5:$C14)</f>
        <v>10</v>
      </c>
      <c r="B14" s="179"/>
      <c r="C14" s="2" t="s">
        <v>1789</v>
      </c>
      <c r="D14" s="34" t="s">
        <v>14</v>
      </c>
      <c r="E14" s="85" t="s">
        <v>46</v>
      </c>
      <c r="F14" s="2" t="s">
        <v>177</v>
      </c>
      <c r="G14" s="2" t="s">
        <v>274</v>
      </c>
      <c r="H14" s="269" t="s">
        <v>98</v>
      </c>
      <c r="I14" s="92" t="s">
        <v>48</v>
      </c>
      <c r="J14" s="92"/>
      <c r="K14" s="249">
        <v>1000000</v>
      </c>
      <c r="L14" s="92"/>
      <c r="M14" s="32" t="s">
        <v>2642</v>
      </c>
      <c r="N14" s="71"/>
      <c r="O14" s="73">
        <v>1000000</v>
      </c>
      <c r="P14" s="73">
        <f t="shared" si="0"/>
        <v>1000000</v>
      </c>
      <c r="Q14" s="124">
        <v>42102</v>
      </c>
      <c r="R14" s="75">
        <f t="shared" si="1"/>
        <v>0</v>
      </c>
      <c r="S14" s="45">
        <v>1000000</v>
      </c>
      <c r="T14" s="45">
        <f t="shared" si="2"/>
        <v>1000000</v>
      </c>
      <c r="U14" s="234">
        <v>42102</v>
      </c>
      <c r="V14" s="77">
        <f t="shared" si="26"/>
        <v>0</v>
      </c>
      <c r="W14" s="73">
        <v>1000000</v>
      </c>
      <c r="X14" s="73">
        <f t="shared" si="3"/>
        <v>1000000</v>
      </c>
      <c r="Y14" s="124">
        <v>42102</v>
      </c>
      <c r="Z14" s="75">
        <f t="shared" si="4"/>
        <v>0</v>
      </c>
      <c r="AA14" s="45">
        <v>1000000</v>
      </c>
      <c r="AB14" s="45">
        <f t="shared" si="5"/>
        <v>1000000</v>
      </c>
      <c r="AC14" s="589">
        <v>42130</v>
      </c>
      <c r="AD14" s="77">
        <f t="shared" si="6"/>
        <v>0</v>
      </c>
      <c r="AE14" s="73"/>
      <c r="AF14" s="73">
        <f t="shared" si="7"/>
        <v>0</v>
      </c>
      <c r="AG14" s="124"/>
      <c r="AH14" s="78">
        <f t="shared" si="8"/>
        <v>0</v>
      </c>
      <c r="AI14" s="76"/>
      <c r="AJ14" s="45">
        <f t="shared" si="9"/>
        <v>0</v>
      </c>
      <c r="AK14" s="234"/>
      <c r="AL14" s="76">
        <f t="shared" si="10"/>
        <v>0</v>
      </c>
      <c r="AM14" s="72"/>
      <c r="AN14" s="72">
        <f t="shared" si="11"/>
        <v>0</v>
      </c>
      <c r="AO14" s="79"/>
      <c r="AP14" s="72">
        <f t="shared" si="12"/>
        <v>0</v>
      </c>
      <c r="AQ14" s="76"/>
      <c r="AR14" s="76">
        <f t="shared" si="13"/>
        <v>0</v>
      </c>
      <c r="AS14" s="87"/>
      <c r="AT14" s="76">
        <f t="shared" si="14"/>
        <v>0</v>
      </c>
      <c r="AU14" s="72"/>
      <c r="AV14" s="72">
        <f t="shared" si="15"/>
        <v>0</v>
      </c>
      <c r="AW14" s="124"/>
      <c r="AX14" s="72">
        <f t="shared" si="16"/>
        <v>0</v>
      </c>
      <c r="AY14" s="76"/>
      <c r="AZ14" s="76">
        <f t="shared" si="17"/>
        <v>0</v>
      </c>
      <c r="BA14" s="94"/>
      <c r="BB14" s="76">
        <f t="shared" si="18"/>
        <v>0</v>
      </c>
      <c r="BC14" s="81"/>
      <c r="BD14" s="72">
        <f t="shared" si="19"/>
        <v>0</v>
      </c>
      <c r="BE14" s="129"/>
      <c r="BF14" s="72">
        <f t="shared" si="20"/>
        <v>0</v>
      </c>
      <c r="BG14" s="76"/>
      <c r="BH14" s="76">
        <f t="shared" si="21"/>
        <v>0</v>
      </c>
      <c r="BI14" s="94"/>
      <c r="BJ14" s="76">
        <f t="shared" si="22"/>
        <v>0</v>
      </c>
      <c r="BK14" s="76"/>
      <c r="BL14" s="45">
        <f t="shared" si="23"/>
        <v>0</v>
      </c>
      <c r="BM14" s="94"/>
      <c r="BN14" s="77">
        <f t="shared" si="24"/>
        <v>0</v>
      </c>
      <c r="BO14" s="83">
        <f t="shared" si="25"/>
        <v>0</v>
      </c>
      <c r="BP14" s="120" t="s">
        <v>716</v>
      </c>
      <c r="BQ14" s="120" t="s">
        <v>1966</v>
      </c>
      <c r="BR14" s="70"/>
    </row>
    <row r="15" spans="1:70" s="3" customFormat="1" ht="38.25">
      <c r="A15" s="84">
        <f>SUBTOTAL(3,C$5:$C15)</f>
        <v>11</v>
      </c>
      <c r="B15" s="179"/>
      <c r="C15" s="2" t="s">
        <v>1790</v>
      </c>
      <c r="D15" s="36" t="s">
        <v>293</v>
      </c>
      <c r="E15" s="85" t="s">
        <v>31</v>
      </c>
      <c r="F15" s="2" t="s">
        <v>178</v>
      </c>
      <c r="G15" s="2" t="s">
        <v>270</v>
      </c>
      <c r="H15" s="295" t="s">
        <v>32</v>
      </c>
      <c r="I15" s="86" t="s">
        <v>33</v>
      </c>
      <c r="J15" s="86"/>
      <c r="K15" s="441">
        <v>1100000</v>
      </c>
      <c r="L15" s="86"/>
      <c r="M15" s="32" t="s">
        <v>2642</v>
      </c>
      <c r="N15" s="71"/>
      <c r="O15" s="72">
        <v>1100000</v>
      </c>
      <c r="P15" s="73">
        <f t="shared" si="0"/>
        <v>0</v>
      </c>
      <c r="Q15" s="124"/>
      <c r="R15" s="75">
        <f t="shared" si="1"/>
        <v>1100000</v>
      </c>
      <c r="S15" s="76">
        <v>1100000</v>
      </c>
      <c r="T15" s="45">
        <f t="shared" si="2"/>
        <v>0</v>
      </c>
      <c r="U15" s="234"/>
      <c r="V15" s="77">
        <f t="shared" si="26"/>
        <v>1100000</v>
      </c>
      <c r="W15" s="72">
        <v>1100000</v>
      </c>
      <c r="X15" s="73">
        <f t="shared" si="3"/>
        <v>0</v>
      </c>
      <c r="Y15" s="124"/>
      <c r="Z15" s="75">
        <f t="shared" si="4"/>
        <v>1100000</v>
      </c>
      <c r="AA15" s="76">
        <v>1100000</v>
      </c>
      <c r="AB15" s="45">
        <f t="shared" si="5"/>
        <v>0</v>
      </c>
      <c r="AC15" s="589"/>
      <c r="AD15" s="77">
        <f t="shared" si="6"/>
        <v>1100000</v>
      </c>
      <c r="AE15" s="73"/>
      <c r="AF15" s="73">
        <f t="shared" si="7"/>
        <v>0</v>
      </c>
      <c r="AG15" s="124"/>
      <c r="AH15" s="78">
        <f t="shared" si="8"/>
        <v>0</v>
      </c>
      <c r="AI15" s="76"/>
      <c r="AJ15" s="45">
        <f t="shared" si="9"/>
        <v>0</v>
      </c>
      <c r="AK15" s="234"/>
      <c r="AL15" s="76">
        <f t="shared" si="10"/>
        <v>0</v>
      </c>
      <c r="AM15" s="72"/>
      <c r="AN15" s="72">
        <f t="shared" si="11"/>
        <v>0</v>
      </c>
      <c r="AO15" s="79"/>
      <c r="AP15" s="72">
        <f t="shared" si="12"/>
        <v>0</v>
      </c>
      <c r="AQ15" s="76"/>
      <c r="AR15" s="76">
        <f t="shared" si="13"/>
        <v>0</v>
      </c>
      <c r="AS15" s="87"/>
      <c r="AT15" s="76">
        <f t="shared" si="14"/>
        <v>0</v>
      </c>
      <c r="AU15" s="72"/>
      <c r="AV15" s="72">
        <f t="shared" si="15"/>
        <v>0</v>
      </c>
      <c r="AW15" s="124"/>
      <c r="AX15" s="72">
        <f t="shared" si="16"/>
        <v>0</v>
      </c>
      <c r="AY15" s="76"/>
      <c r="AZ15" s="76">
        <f t="shared" si="17"/>
        <v>0</v>
      </c>
      <c r="BA15" s="94"/>
      <c r="BB15" s="76">
        <f t="shared" si="18"/>
        <v>0</v>
      </c>
      <c r="BC15" s="81"/>
      <c r="BD15" s="72">
        <f t="shared" si="19"/>
        <v>0</v>
      </c>
      <c r="BE15" s="129"/>
      <c r="BF15" s="72">
        <f t="shared" si="20"/>
        <v>0</v>
      </c>
      <c r="BG15" s="76"/>
      <c r="BH15" s="76">
        <f t="shared" si="21"/>
        <v>0</v>
      </c>
      <c r="BI15" s="94"/>
      <c r="BJ15" s="76">
        <f t="shared" si="22"/>
        <v>0</v>
      </c>
      <c r="BK15" s="76"/>
      <c r="BL15" s="45">
        <f t="shared" si="23"/>
        <v>0</v>
      </c>
      <c r="BM15" s="94"/>
      <c r="BN15" s="77">
        <f t="shared" si="24"/>
        <v>0</v>
      </c>
      <c r="BO15" s="83">
        <f t="shared" si="25"/>
        <v>4400000</v>
      </c>
      <c r="BP15" s="120" t="s">
        <v>716</v>
      </c>
      <c r="BQ15" s="120" t="s">
        <v>3376</v>
      </c>
      <c r="BR15" s="70"/>
    </row>
    <row r="16" spans="1:70" s="3" customFormat="1" ht="38.25">
      <c r="A16" s="466">
        <f>SUBTOTAL(3,C$5:$C16)</f>
        <v>12</v>
      </c>
      <c r="B16" s="467" t="s">
        <v>2923</v>
      </c>
      <c r="C16" s="468" t="s">
        <v>1791</v>
      </c>
      <c r="D16" s="469" t="s">
        <v>9</v>
      </c>
      <c r="E16" s="470" t="s">
        <v>34</v>
      </c>
      <c r="F16" s="468" t="s">
        <v>179</v>
      </c>
      <c r="G16" s="468" t="s">
        <v>276</v>
      </c>
      <c r="H16" s="471" t="s">
        <v>99</v>
      </c>
      <c r="I16" s="472" t="s">
        <v>45</v>
      </c>
      <c r="J16" s="472"/>
      <c r="K16" s="575">
        <v>1200000</v>
      </c>
      <c r="L16" s="472"/>
      <c r="M16" s="469" t="s">
        <v>2637</v>
      </c>
      <c r="N16" s="474"/>
      <c r="O16" s="475">
        <v>0</v>
      </c>
      <c r="P16" s="475">
        <f t="shared" si="0"/>
        <v>0</v>
      </c>
      <c r="Q16" s="478"/>
      <c r="R16" s="477">
        <f t="shared" si="1"/>
        <v>0</v>
      </c>
      <c r="S16" s="475"/>
      <c r="T16" s="475">
        <f t="shared" si="2"/>
        <v>0</v>
      </c>
      <c r="U16" s="478"/>
      <c r="V16" s="477">
        <f t="shared" si="26"/>
        <v>0</v>
      </c>
      <c r="W16" s="475"/>
      <c r="X16" s="475">
        <f t="shared" ref="X16:X76" si="27">IF(Y16="",0,W16)</f>
        <v>0</v>
      </c>
      <c r="Y16" s="478"/>
      <c r="Z16" s="477">
        <f t="shared" ref="Z16:Z76" si="28">W16-X16</f>
        <v>0</v>
      </c>
      <c r="AA16" s="475"/>
      <c r="AB16" s="475">
        <f t="shared" si="5"/>
        <v>0</v>
      </c>
      <c r="AC16" s="590"/>
      <c r="AD16" s="477">
        <f t="shared" si="6"/>
        <v>0</v>
      </c>
      <c r="AE16" s="475"/>
      <c r="AF16" s="475">
        <f t="shared" si="7"/>
        <v>0</v>
      </c>
      <c r="AG16" s="478"/>
      <c r="AH16" s="479">
        <f t="shared" si="8"/>
        <v>0</v>
      </c>
      <c r="AI16" s="474"/>
      <c r="AJ16" s="475">
        <f t="shared" si="9"/>
        <v>0</v>
      </c>
      <c r="AK16" s="478"/>
      <c r="AL16" s="474">
        <f t="shared" si="10"/>
        <v>0</v>
      </c>
      <c r="AM16" s="474"/>
      <c r="AN16" s="474">
        <f t="shared" si="11"/>
        <v>0</v>
      </c>
      <c r="AO16" s="480"/>
      <c r="AP16" s="474">
        <f t="shared" si="12"/>
        <v>0</v>
      </c>
      <c r="AQ16" s="474"/>
      <c r="AR16" s="474">
        <f t="shared" si="13"/>
        <v>0</v>
      </c>
      <c r="AS16" s="481"/>
      <c r="AT16" s="474">
        <f t="shared" si="14"/>
        <v>0</v>
      </c>
      <c r="AU16" s="474"/>
      <c r="AV16" s="474">
        <f t="shared" si="15"/>
        <v>0</v>
      </c>
      <c r="AW16" s="478"/>
      <c r="AX16" s="474">
        <f t="shared" si="16"/>
        <v>0</v>
      </c>
      <c r="AY16" s="474"/>
      <c r="AZ16" s="474">
        <f t="shared" si="17"/>
        <v>0</v>
      </c>
      <c r="BA16" s="480"/>
      <c r="BB16" s="474">
        <f t="shared" si="18"/>
        <v>0</v>
      </c>
      <c r="BC16" s="469"/>
      <c r="BD16" s="474">
        <f t="shared" si="19"/>
        <v>0</v>
      </c>
      <c r="BE16" s="481"/>
      <c r="BF16" s="474">
        <f t="shared" si="20"/>
        <v>0</v>
      </c>
      <c r="BG16" s="474"/>
      <c r="BH16" s="474">
        <f t="shared" si="21"/>
        <v>0</v>
      </c>
      <c r="BI16" s="480"/>
      <c r="BJ16" s="474">
        <f t="shared" si="22"/>
        <v>0</v>
      </c>
      <c r="BK16" s="474"/>
      <c r="BL16" s="475">
        <f t="shared" si="23"/>
        <v>0</v>
      </c>
      <c r="BM16" s="480"/>
      <c r="BN16" s="477">
        <f t="shared" si="24"/>
        <v>0</v>
      </c>
      <c r="BO16" s="477">
        <f t="shared" si="25"/>
        <v>0</v>
      </c>
      <c r="BP16" s="482" t="s">
        <v>716</v>
      </c>
      <c r="BQ16" s="482" t="s">
        <v>1966</v>
      </c>
      <c r="BR16" s="483"/>
    </row>
    <row r="17" spans="1:72" s="3" customFormat="1" ht="51">
      <c r="A17" s="466">
        <f>SUBTOTAL(3,C$5:$C17)</f>
        <v>13</v>
      </c>
      <c r="B17" s="467" t="s">
        <v>2223</v>
      </c>
      <c r="C17" s="468" t="s">
        <v>35</v>
      </c>
      <c r="D17" s="469" t="s">
        <v>718</v>
      </c>
      <c r="E17" s="470" t="s">
        <v>36</v>
      </c>
      <c r="F17" s="468" t="s">
        <v>180</v>
      </c>
      <c r="G17" s="468"/>
      <c r="H17" s="471" t="s">
        <v>37</v>
      </c>
      <c r="I17" s="472" t="s">
        <v>38</v>
      </c>
      <c r="J17" s="472"/>
      <c r="K17" s="575">
        <v>1000000</v>
      </c>
      <c r="L17" s="472"/>
      <c r="M17" s="469" t="s">
        <v>2637</v>
      </c>
      <c r="N17" s="474">
        <v>0</v>
      </c>
      <c r="O17" s="475">
        <v>0</v>
      </c>
      <c r="P17" s="475">
        <f t="shared" si="0"/>
        <v>0</v>
      </c>
      <c r="Q17" s="492"/>
      <c r="R17" s="477">
        <f t="shared" si="1"/>
        <v>0</v>
      </c>
      <c r="S17" s="475"/>
      <c r="T17" s="475">
        <f t="shared" si="2"/>
        <v>0</v>
      </c>
      <c r="U17" s="478"/>
      <c r="V17" s="477">
        <f t="shared" si="26"/>
        <v>0</v>
      </c>
      <c r="W17" s="475"/>
      <c r="X17" s="475">
        <f t="shared" si="27"/>
        <v>0</v>
      </c>
      <c r="Y17" s="478"/>
      <c r="Z17" s="477">
        <f t="shared" si="28"/>
        <v>0</v>
      </c>
      <c r="AA17" s="474"/>
      <c r="AB17" s="475">
        <f t="shared" si="5"/>
        <v>0</v>
      </c>
      <c r="AC17" s="590"/>
      <c r="AD17" s="477">
        <f t="shared" si="6"/>
        <v>0</v>
      </c>
      <c r="AE17" s="475"/>
      <c r="AF17" s="475">
        <f t="shared" si="7"/>
        <v>0</v>
      </c>
      <c r="AG17" s="478"/>
      <c r="AH17" s="479">
        <f t="shared" si="8"/>
        <v>0</v>
      </c>
      <c r="AI17" s="474"/>
      <c r="AJ17" s="475">
        <f t="shared" si="9"/>
        <v>0</v>
      </c>
      <c r="AK17" s="478"/>
      <c r="AL17" s="474">
        <f t="shared" si="10"/>
        <v>0</v>
      </c>
      <c r="AM17" s="474"/>
      <c r="AN17" s="474">
        <f t="shared" si="11"/>
        <v>0</v>
      </c>
      <c r="AO17" s="480"/>
      <c r="AP17" s="474">
        <f t="shared" si="12"/>
        <v>0</v>
      </c>
      <c r="AQ17" s="474"/>
      <c r="AR17" s="474">
        <f t="shared" si="13"/>
        <v>0</v>
      </c>
      <c r="AS17" s="481"/>
      <c r="AT17" s="474">
        <f t="shared" si="14"/>
        <v>0</v>
      </c>
      <c r="AU17" s="474"/>
      <c r="AV17" s="474">
        <f t="shared" si="15"/>
        <v>0</v>
      </c>
      <c r="AW17" s="478"/>
      <c r="AX17" s="474">
        <f t="shared" si="16"/>
        <v>0</v>
      </c>
      <c r="AY17" s="474"/>
      <c r="AZ17" s="474">
        <f t="shared" si="17"/>
        <v>0</v>
      </c>
      <c r="BA17" s="480"/>
      <c r="BB17" s="474">
        <f t="shared" si="18"/>
        <v>0</v>
      </c>
      <c r="BC17" s="469"/>
      <c r="BD17" s="474">
        <f t="shared" si="19"/>
        <v>0</v>
      </c>
      <c r="BE17" s="481"/>
      <c r="BF17" s="474">
        <f t="shared" si="20"/>
        <v>0</v>
      </c>
      <c r="BG17" s="474"/>
      <c r="BH17" s="474">
        <f t="shared" si="21"/>
        <v>0</v>
      </c>
      <c r="BI17" s="480"/>
      <c r="BJ17" s="474">
        <f t="shared" si="22"/>
        <v>0</v>
      </c>
      <c r="BK17" s="474"/>
      <c r="BL17" s="475">
        <f t="shared" si="23"/>
        <v>0</v>
      </c>
      <c r="BM17" s="480"/>
      <c r="BN17" s="477">
        <f>+BK17-BL17</f>
        <v>0</v>
      </c>
      <c r="BO17" s="477">
        <f t="shared" si="25"/>
        <v>0</v>
      </c>
      <c r="BP17" s="482" t="s">
        <v>716</v>
      </c>
      <c r="BQ17" s="482" t="s">
        <v>1972</v>
      </c>
      <c r="BR17" s="483"/>
    </row>
    <row r="18" spans="1:72" s="3" customFormat="1" ht="38.25">
      <c r="A18" s="84">
        <f>SUBTOTAL(3,C$5:$C18)</f>
        <v>14</v>
      </c>
      <c r="B18" s="179"/>
      <c r="C18" s="120" t="s">
        <v>1792</v>
      </c>
      <c r="D18" s="34" t="s">
        <v>14</v>
      </c>
      <c r="E18" s="113" t="s">
        <v>40</v>
      </c>
      <c r="F18" s="120" t="s">
        <v>177</v>
      </c>
      <c r="G18" s="120" t="s">
        <v>271</v>
      </c>
      <c r="H18" s="120" t="s">
        <v>100</v>
      </c>
      <c r="I18" s="197" t="s">
        <v>101</v>
      </c>
      <c r="J18" s="197"/>
      <c r="K18" s="444">
        <v>700000</v>
      </c>
      <c r="L18" s="197"/>
      <c r="M18" s="1" t="s">
        <v>2637</v>
      </c>
      <c r="N18" s="119"/>
      <c r="O18" s="73">
        <v>700000</v>
      </c>
      <c r="P18" s="73">
        <f t="shared" si="0"/>
        <v>700000</v>
      </c>
      <c r="Q18" s="124">
        <v>42138</v>
      </c>
      <c r="R18" s="75">
        <f t="shared" si="1"/>
        <v>0</v>
      </c>
      <c r="S18" s="45">
        <v>700000</v>
      </c>
      <c r="T18" s="45">
        <f t="shared" si="2"/>
        <v>700000</v>
      </c>
      <c r="U18" s="234">
        <v>42138</v>
      </c>
      <c r="V18" s="77">
        <f t="shared" si="26"/>
        <v>0</v>
      </c>
      <c r="W18" s="73">
        <v>700000</v>
      </c>
      <c r="X18" s="73">
        <f t="shared" si="27"/>
        <v>700000</v>
      </c>
      <c r="Y18" s="124">
        <v>42138</v>
      </c>
      <c r="Z18" s="75">
        <f t="shared" si="28"/>
        <v>0</v>
      </c>
      <c r="AA18" s="45">
        <v>700000</v>
      </c>
      <c r="AB18" s="45">
        <f t="shared" si="5"/>
        <v>0</v>
      </c>
      <c r="AC18" s="589"/>
      <c r="AD18" s="77">
        <f t="shared" si="6"/>
        <v>700000</v>
      </c>
      <c r="AE18" s="73"/>
      <c r="AF18" s="73">
        <f t="shared" si="7"/>
        <v>0</v>
      </c>
      <c r="AG18" s="124"/>
      <c r="AH18" s="78">
        <f t="shared" si="8"/>
        <v>0</v>
      </c>
      <c r="AI18" s="45"/>
      <c r="AJ18" s="45">
        <f t="shared" si="9"/>
        <v>0</v>
      </c>
      <c r="AK18" s="234"/>
      <c r="AL18" s="76">
        <f t="shared" si="10"/>
        <v>0</v>
      </c>
      <c r="AM18" s="73"/>
      <c r="AN18" s="72">
        <f t="shared" si="11"/>
        <v>0</v>
      </c>
      <c r="AO18" s="79"/>
      <c r="AP18" s="72">
        <f t="shared" si="12"/>
        <v>0</v>
      </c>
      <c r="AQ18" s="45"/>
      <c r="AR18" s="76">
        <f t="shared" si="13"/>
        <v>0</v>
      </c>
      <c r="AS18" s="87"/>
      <c r="AT18" s="76">
        <f t="shared" si="14"/>
        <v>0</v>
      </c>
      <c r="AU18" s="72"/>
      <c r="AV18" s="72">
        <f t="shared" si="15"/>
        <v>0</v>
      </c>
      <c r="AW18" s="124"/>
      <c r="AX18" s="72">
        <f t="shared" si="16"/>
        <v>0</v>
      </c>
      <c r="AY18" s="76"/>
      <c r="AZ18" s="76">
        <f t="shared" si="17"/>
        <v>0</v>
      </c>
      <c r="BA18" s="94"/>
      <c r="BB18" s="76">
        <f t="shared" si="18"/>
        <v>0</v>
      </c>
      <c r="BC18" s="81"/>
      <c r="BD18" s="72">
        <f t="shared" si="19"/>
        <v>0</v>
      </c>
      <c r="BE18" s="129"/>
      <c r="BF18" s="72">
        <f t="shared" si="20"/>
        <v>0</v>
      </c>
      <c r="BG18" s="76"/>
      <c r="BH18" s="76">
        <f t="shared" si="21"/>
        <v>0</v>
      </c>
      <c r="BI18" s="94"/>
      <c r="BJ18" s="76">
        <f t="shared" si="22"/>
        <v>0</v>
      </c>
      <c r="BK18" s="76"/>
      <c r="BL18" s="45">
        <f t="shared" si="23"/>
        <v>0</v>
      </c>
      <c r="BM18" s="94"/>
      <c r="BN18" s="77">
        <f>+BK18-BL18</f>
        <v>0</v>
      </c>
      <c r="BO18" s="83">
        <f t="shared" si="25"/>
        <v>700000</v>
      </c>
      <c r="BP18" s="120" t="s">
        <v>716</v>
      </c>
      <c r="BQ18" s="120" t="s">
        <v>1966</v>
      </c>
      <c r="BR18" s="70"/>
    </row>
    <row r="19" spans="1:72" s="3" customFormat="1" ht="25.5">
      <c r="A19" s="84">
        <f>SUBTOTAL(3,C$5:$C19)</f>
        <v>15</v>
      </c>
      <c r="B19" s="181" t="s">
        <v>63</v>
      </c>
      <c r="C19" s="120" t="s">
        <v>235</v>
      </c>
      <c r="D19" s="1" t="s">
        <v>284</v>
      </c>
      <c r="E19" s="113" t="s">
        <v>117</v>
      </c>
      <c r="F19" s="114" t="s">
        <v>188</v>
      </c>
      <c r="G19" s="114" t="s">
        <v>268</v>
      </c>
      <c r="H19" s="296" t="s">
        <v>118</v>
      </c>
      <c r="I19" s="115" t="s">
        <v>119</v>
      </c>
      <c r="J19" s="115"/>
      <c r="K19" s="444">
        <v>1200000</v>
      </c>
      <c r="L19" s="115"/>
      <c r="M19" s="1" t="s">
        <v>2637</v>
      </c>
      <c r="N19" s="119"/>
      <c r="O19" s="73">
        <v>1200000</v>
      </c>
      <c r="P19" s="73">
        <f t="shared" si="0"/>
        <v>1200000</v>
      </c>
      <c r="Q19" s="124" t="s">
        <v>2646</v>
      </c>
      <c r="R19" s="75">
        <f t="shared" si="1"/>
        <v>0</v>
      </c>
      <c r="S19" s="45">
        <v>1200000</v>
      </c>
      <c r="T19" s="45">
        <f t="shared" si="2"/>
        <v>1200000</v>
      </c>
      <c r="U19" s="234" t="s">
        <v>2646</v>
      </c>
      <c r="V19" s="77">
        <f t="shared" si="26"/>
        <v>0</v>
      </c>
      <c r="W19" s="73">
        <v>1200000</v>
      </c>
      <c r="X19" s="73">
        <f t="shared" si="27"/>
        <v>1200000</v>
      </c>
      <c r="Y19" s="124" t="s">
        <v>2646</v>
      </c>
      <c r="Z19" s="75">
        <f t="shared" si="28"/>
        <v>0</v>
      </c>
      <c r="AA19" s="45">
        <v>1200000</v>
      </c>
      <c r="AB19" s="45">
        <f t="shared" si="5"/>
        <v>0</v>
      </c>
      <c r="AC19" s="589"/>
      <c r="AD19" s="77">
        <f t="shared" si="6"/>
        <v>1200000</v>
      </c>
      <c r="AE19" s="73"/>
      <c r="AF19" s="73">
        <f t="shared" si="7"/>
        <v>0</v>
      </c>
      <c r="AG19" s="124"/>
      <c r="AH19" s="78">
        <f t="shared" si="8"/>
        <v>0</v>
      </c>
      <c r="AI19" s="76"/>
      <c r="AJ19" s="45">
        <f t="shared" si="9"/>
        <v>0</v>
      </c>
      <c r="AK19" s="234"/>
      <c r="AL19" s="76">
        <f t="shared" si="10"/>
        <v>0</v>
      </c>
      <c r="AM19" s="72"/>
      <c r="AN19" s="72">
        <f t="shared" si="11"/>
        <v>0</v>
      </c>
      <c r="AO19" s="79"/>
      <c r="AP19" s="72">
        <f t="shared" si="12"/>
        <v>0</v>
      </c>
      <c r="AQ19" s="76"/>
      <c r="AR19" s="76">
        <f t="shared" si="13"/>
        <v>0</v>
      </c>
      <c r="AS19" s="87"/>
      <c r="AT19" s="76">
        <f t="shared" si="14"/>
        <v>0</v>
      </c>
      <c r="AU19" s="72"/>
      <c r="AV19" s="72">
        <f t="shared" si="15"/>
        <v>0</v>
      </c>
      <c r="AW19" s="124"/>
      <c r="AX19" s="72">
        <f t="shared" si="16"/>
        <v>0</v>
      </c>
      <c r="AY19" s="76"/>
      <c r="AZ19" s="76">
        <f t="shared" si="17"/>
        <v>0</v>
      </c>
      <c r="BA19" s="94"/>
      <c r="BB19" s="76">
        <f t="shared" si="18"/>
        <v>0</v>
      </c>
      <c r="BC19" s="81"/>
      <c r="BD19" s="72">
        <f t="shared" si="19"/>
        <v>0</v>
      </c>
      <c r="BE19" s="129"/>
      <c r="BF19" s="72">
        <f t="shared" si="20"/>
        <v>0</v>
      </c>
      <c r="BG19" s="76"/>
      <c r="BH19" s="76">
        <f t="shared" si="21"/>
        <v>0</v>
      </c>
      <c r="BI19" s="94"/>
      <c r="BJ19" s="76">
        <f t="shared" si="22"/>
        <v>0</v>
      </c>
      <c r="BK19" s="76"/>
      <c r="BL19" s="45">
        <f t="shared" si="23"/>
        <v>0</v>
      </c>
      <c r="BM19" s="94"/>
      <c r="BN19" s="77">
        <f>+BK19-BL19</f>
        <v>0</v>
      </c>
      <c r="BO19" s="83">
        <f t="shared" si="25"/>
        <v>1200000</v>
      </c>
      <c r="BP19" s="120" t="s">
        <v>716</v>
      </c>
      <c r="BQ19" s="120" t="s">
        <v>3376</v>
      </c>
      <c r="BR19" s="70"/>
    </row>
    <row r="20" spans="1:72" s="3" customFormat="1" ht="25.5">
      <c r="A20" s="84">
        <f>SUBTOTAL(3,C$5:$C20)</f>
        <v>16</v>
      </c>
      <c r="B20" s="179"/>
      <c r="C20" s="89" t="s">
        <v>1793</v>
      </c>
      <c r="D20" s="1" t="s">
        <v>13</v>
      </c>
      <c r="E20" s="118" t="s">
        <v>120</v>
      </c>
      <c r="F20" s="2" t="s">
        <v>121</v>
      </c>
      <c r="G20" s="2"/>
      <c r="H20" s="269" t="s">
        <v>122</v>
      </c>
      <c r="I20" s="121" t="s">
        <v>123</v>
      </c>
      <c r="J20" s="121"/>
      <c r="K20" s="444">
        <v>900000</v>
      </c>
      <c r="L20" s="121"/>
      <c r="M20" s="32" t="s">
        <v>2642</v>
      </c>
      <c r="N20" s="71">
        <v>0</v>
      </c>
      <c r="O20" s="122">
        <v>900000</v>
      </c>
      <c r="P20" s="73">
        <f t="shared" si="0"/>
        <v>900000</v>
      </c>
      <c r="Q20" s="124" t="s">
        <v>2850</v>
      </c>
      <c r="R20" s="75">
        <f t="shared" si="1"/>
        <v>0</v>
      </c>
      <c r="S20" s="123">
        <v>900000</v>
      </c>
      <c r="T20" s="45">
        <f t="shared" si="2"/>
        <v>900000</v>
      </c>
      <c r="U20" s="234" t="s">
        <v>2850</v>
      </c>
      <c r="V20" s="77">
        <f t="shared" si="26"/>
        <v>0</v>
      </c>
      <c r="W20" s="122">
        <v>900000</v>
      </c>
      <c r="X20" s="73">
        <f t="shared" si="27"/>
        <v>900000</v>
      </c>
      <c r="Y20" s="124" t="s">
        <v>2850</v>
      </c>
      <c r="Z20" s="75">
        <f t="shared" si="28"/>
        <v>0</v>
      </c>
      <c r="AA20" s="123">
        <v>900000</v>
      </c>
      <c r="AB20" s="45">
        <f t="shared" si="5"/>
        <v>0</v>
      </c>
      <c r="AC20" s="589"/>
      <c r="AD20" s="77">
        <f t="shared" si="6"/>
        <v>900000</v>
      </c>
      <c r="AE20" s="122"/>
      <c r="AF20" s="73">
        <f t="shared" si="7"/>
        <v>0</v>
      </c>
      <c r="AG20" s="124"/>
      <c r="AH20" s="78">
        <f t="shared" si="8"/>
        <v>0</v>
      </c>
      <c r="AI20" s="76"/>
      <c r="AJ20" s="45">
        <f t="shared" si="9"/>
        <v>0</v>
      </c>
      <c r="AK20" s="234"/>
      <c r="AL20" s="76">
        <f t="shared" si="10"/>
        <v>0</v>
      </c>
      <c r="AM20" s="72"/>
      <c r="AN20" s="72">
        <f t="shared" si="11"/>
        <v>0</v>
      </c>
      <c r="AO20" s="79"/>
      <c r="AP20" s="72">
        <f t="shared" si="12"/>
        <v>0</v>
      </c>
      <c r="AQ20" s="76"/>
      <c r="AR20" s="76">
        <f t="shared" si="13"/>
        <v>0</v>
      </c>
      <c r="AS20" s="87"/>
      <c r="AT20" s="76">
        <f t="shared" si="14"/>
        <v>0</v>
      </c>
      <c r="AU20" s="72"/>
      <c r="AV20" s="72">
        <f t="shared" si="15"/>
        <v>0</v>
      </c>
      <c r="AW20" s="124"/>
      <c r="AX20" s="72">
        <f t="shared" si="16"/>
        <v>0</v>
      </c>
      <c r="AY20" s="76"/>
      <c r="AZ20" s="76">
        <f t="shared" si="17"/>
        <v>0</v>
      </c>
      <c r="BA20" s="94"/>
      <c r="BB20" s="76">
        <f t="shared" si="18"/>
        <v>0</v>
      </c>
      <c r="BC20" s="81"/>
      <c r="BD20" s="72">
        <f t="shared" si="19"/>
        <v>0</v>
      </c>
      <c r="BE20" s="129"/>
      <c r="BF20" s="72">
        <f t="shared" si="20"/>
        <v>0</v>
      </c>
      <c r="BG20" s="76"/>
      <c r="BH20" s="76">
        <f t="shared" si="21"/>
        <v>0</v>
      </c>
      <c r="BI20" s="94"/>
      <c r="BJ20" s="76">
        <f t="shared" si="22"/>
        <v>0</v>
      </c>
      <c r="BK20" s="76"/>
      <c r="BL20" s="45">
        <f t="shared" si="23"/>
        <v>0</v>
      </c>
      <c r="BM20" s="94"/>
      <c r="BN20" s="77">
        <f>+BK20-BL20</f>
        <v>0</v>
      </c>
      <c r="BO20" s="83">
        <f t="shared" si="25"/>
        <v>900000</v>
      </c>
      <c r="BP20" s="120" t="s">
        <v>716</v>
      </c>
      <c r="BQ20" s="120" t="s">
        <v>3375</v>
      </c>
      <c r="BR20" s="120" t="s">
        <v>257</v>
      </c>
    </row>
    <row r="21" spans="1:72" s="3" customFormat="1" ht="25.5">
      <c r="A21" s="84">
        <f>SUBTOTAL(3,C$5:$C21)</f>
        <v>17</v>
      </c>
      <c r="B21" s="179"/>
      <c r="C21" s="89" t="s">
        <v>1794</v>
      </c>
      <c r="D21" s="1" t="s">
        <v>891</v>
      </c>
      <c r="E21" s="113" t="s">
        <v>124</v>
      </c>
      <c r="F21" s="114" t="s">
        <v>125</v>
      </c>
      <c r="G21" s="114"/>
      <c r="H21" s="114" t="s">
        <v>126</v>
      </c>
      <c r="I21" s="115" t="s">
        <v>127</v>
      </c>
      <c r="J21" s="115"/>
      <c r="K21" s="257" t="s">
        <v>2213</v>
      </c>
      <c r="L21" s="115"/>
      <c r="M21" s="1" t="s">
        <v>2637</v>
      </c>
      <c r="N21" s="119">
        <v>0</v>
      </c>
      <c r="O21" s="122">
        <v>1300000</v>
      </c>
      <c r="P21" s="73">
        <f t="shared" si="0"/>
        <v>1300000</v>
      </c>
      <c r="Q21" s="124">
        <v>42143</v>
      </c>
      <c r="R21" s="75">
        <f t="shared" si="1"/>
        <v>0</v>
      </c>
      <c r="S21" s="123">
        <v>1500000</v>
      </c>
      <c r="T21" s="45">
        <f t="shared" si="2"/>
        <v>1500000</v>
      </c>
      <c r="U21" s="234">
        <v>42143</v>
      </c>
      <c r="V21" s="77">
        <f t="shared" si="26"/>
        <v>0</v>
      </c>
      <c r="W21" s="122">
        <v>1500000</v>
      </c>
      <c r="X21" s="73">
        <f t="shared" si="27"/>
        <v>1500000</v>
      </c>
      <c r="Y21" s="124">
        <v>42143</v>
      </c>
      <c r="Z21" s="75">
        <f t="shared" si="28"/>
        <v>0</v>
      </c>
      <c r="AA21" s="123">
        <v>0</v>
      </c>
      <c r="AB21" s="45">
        <f t="shared" si="5"/>
        <v>0</v>
      </c>
      <c r="AC21" s="589"/>
      <c r="AD21" s="77">
        <f t="shared" si="6"/>
        <v>0</v>
      </c>
      <c r="AE21" s="122"/>
      <c r="AF21" s="73">
        <f t="shared" si="7"/>
        <v>0</v>
      </c>
      <c r="AG21" s="124"/>
      <c r="AH21" s="78">
        <f t="shared" si="8"/>
        <v>0</v>
      </c>
      <c r="AI21" s="45"/>
      <c r="AJ21" s="45">
        <f t="shared" si="9"/>
        <v>0</v>
      </c>
      <c r="AK21" s="234"/>
      <c r="AL21" s="76">
        <f t="shared" si="10"/>
        <v>0</v>
      </c>
      <c r="AM21" s="73"/>
      <c r="AN21" s="72">
        <f t="shared" si="11"/>
        <v>0</v>
      </c>
      <c r="AO21" s="79"/>
      <c r="AP21" s="72">
        <f t="shared" si="12"/>
        <v>0</v>
      </c>
      <c r="AQ21" s="45"/>
      <c r="AR21" s="76">
        <f t="shared" si="13"/>
        <v>0</v>
      </c>
      <c r="AS21" s="87"/>
      <c r="AT21" s="76">
        <f t="shared" si="14"/>
        <v>0</v>
      </c>
      <c r="AU21" s="72"/>
      <c r="AV21" s="72">
        <f t="shared" si="15"/>
        <v>0</v>
      </c>
      <c r="AW21" s="124"/>
      <c r="AX21" s="72">
        <f t="shared" si="16"/>
        <v>0</v>
      </c>
      <c r="AY21" s="76"/>
      <c r="AZ21" s="76">
        <f t="shared" si="17"/>
        <v>0</v>
      </c>
      <c r="BA21" s="94"/>
      <c r="BB21" s="76">
        <f t="shared" si="18"/>
        <v>0</v>
      </c>
      <c r="BC21" s="81"/>
      <c r="BD21" s="72">
        <f t="shared" si="19"/>
        <v>0</v>
      </c>
      <c r="BE21" s="129"/>
      <c r="BF21" s="72">
        <f t="shared" si="20"/>
        <v>0</v>
      </c>
      <c r="BG21" s="76"/>
      <c r="BH21" s="76">
        <f t="shared" si="21"/>
        <v>0</v>
      </c>
      <c r="BI21" s="94"/>
      <c r="BJ21" s="76">
        <f t="shared" si="22"/>
        <v>0</v>
      </c>
      <c r="BK21" s="123"/>
      <c r="BL21" s="45">
        <f t="shared" ref="BL21:BL40" si="29">+IF(BM21="",0,BK21)</f>
        <v>0</v>
      </c>
      <c r="BM21" s="94"/>
      <c r="BN21" s="77">
        <f t="shared" ref="BN21:BN40" si="30">+BK21-BL21</f>
        <v>0</v>
      </c>
      <c r="BO21" s="83">
        <f t="shared" si="25"/>
        <v>0</v>
      </c>
      <c r="BP21" s="120" t="s">
        <v>256</v>
      </c>
      <c r="BQ21" s="120" t="s">
        <v>3376</v>
      </c>
      <c r="BR21" s="70" t="s">
        <v>1339</v>
      </c>
    </row>
    <row r="22" spans="1:72" s="3" customFormat="1" ht="38.25">
      <c r="A22" s="84">
        <f>SUBTOTAL(3,C$5:$C22)</f>
        <v>18</v>
      </c>
      <c r="B22" s="179"/>
      <c r="C22" s="50" t="s">
        <v>1795</v>
      </c>
      <c r="D22" s="36" t="s">
        <v>128</v>
      </c>
      <c r="E22" s="113" t="s">
        <v>129</v>
      </c>
      <c r="F22" s="114" t="s">
        <v>130</v>
      </c>
      <c r="G22" s="114" t="s">
        <v>273</v>
      </c>
      <c r="H22" s="114" t="s">
        <v>131</v>
      </c>
      <c r="I22" s="115" t="s">
        <v>132</v>
      </c>
      <c r="J22" s="115"/>
      <c r="K22" s="444">
        <v>1000000</v>
      </c>
      <c r="L22" s="115"/>
      <c r="M22" s="1" t="s">
        <v>2637</v>
      </c>
      <c r="N22" s="119">
        <v>0</v>
      </c>
      <c r="O22" s="122">
        <v>1000000</v>
      </c>
      <c r="P22" s="73">
        <f t="shared" si="0"/>
        <v>1000000</v>
      </c>
      <c r="Q22" s="124" t="s">
        <v>2688</v>
      </c>
      <c r="R22" s="75">
        <f t="shared" si="1"/>
        <v>0</v>
      </c>
      <c r="S22" s="123">
        <v>1000000</v>
      </c>
      <c r="T22" s="45">
        <f t="shared" si="2"/>
        <v>1000000</v>
      </c>
      <c r="U22" s="234" t="s">
        <v>2688</v>
      </c>
      <c r="V22" s="77">
        <f t="shared" si="26"/>
        <v>0</v>
      </c>
      <c r="W22" s="122">
        <v>1000000</v>
      </c>
      <c r="X22" s="73">
        <f t="shared" si="27"/>
        <v>1000000</v>
      </c>
      <c r="Y22" s="124" t="s">
        <v>2688</v>
      </c>
      <c r="Z22" s="75">
        <f t="shared" si="28"/>
        <v>0</v>
      </c>
      <c r="AA22" s="123">
        <v>1000000</v>
      </c>
      <c r="AB22" s="45">
        <f t="shared" si="5"/>
        <v>0</v>
      </c>
      <c r="AC22" s="589"/>
      <c r="AD22" s="77">
        <f t="shared" si="6"/>
        <v>1000000</v>
      </c>
      <c r="AE22" s="122"/>
      <c r="AF22" s="73">
        <f t="shared" si="7"/>
        <v>0</v>
      </c>
      <c r="AG22" s="124"/>
      <c r="AH22" s="78">
        <f t="shared" si="8"/>
        <v>0</v>
      </c>
      <c r="AI22" s="45"/>
      <c r="AJ22" s="45">
        <f t="shared" si="9"/>
        <v>0</v>
      </c>
      <c r="AK22" s="234"/>
      <c r="AL22" s="76">
        <f t="shared" si="10"/>
        <v>0</v>
      </c>
      <c r="AM22" s="73"/>
      <c r="AN22" s="72">
        <f t="shared" si="11"/>
        <v>0</v>
      </c>
      <c r="AO22" s="79"/>
      <c r="AP22" s="72">
        <f t="shared" si="12"/>
        <v>0</v>
      </c>
      <c r="AQ22" s="45"/>
      <c r="AR22" s="76">
        <f t="shared" si="13"/>
        <v>0</v>
      </c>
      <c r="AS22" s="87"/>
      <c r="AT22" s="76">
        <f t="shared" si="14"/>
        <v>0</v>
      </c>
      <c r="AU22" s="72"/>
      <c r="AV22" s="72">
        <f t="shared" si="15"/>
        <v>0</v>
      </c>
      <c r="AW22" s="124"/>
      <c r="AX22" s="72">
        <f t="shared" si="16"/>
        <v>0</v>
      </c>
      <c r="AY22" s="76"/>
      <c r="AZ22" s="76">
        <f t="shared" si="17"/>
        <v>0</v>
      </c>
      <c r="BA22" s="94"/>
      <c r="BB22" s="76">
        <f t="shared" si="18"/>
        <v>0</v>
      </c>
      <c r="BC22" s="81"/>
      <c r="BD22" s="72">
        <f t="shared" si="19"/>
        <v>0</v>
      </c>
      <c r="BE22" s="129"/>
      <c r="BF22" s="72">
        <f t="shared" si="20"/>
        <v>0</v>
      </c>
      <c r="BG22" s="76"/>
      <c r="BH22" s="76">
        <f t="shared" si="21"/>
        <v>0</v>
      </c>
      <c r="BI22" s="94"/>
      <c r="BJ22" s="76">
        <f t="shared" si="22"/>
        <v>0</v>
      </c>
      <c r="BK22" s="123"/>
      <c r="BL22" s="45">
        <f t="shared" si="29"/>
        <v>0</v>
      </c>
      <c r="BM22" s="94"/>
      <c r="BN22" s="77">
        <f t="shared" si="30"/>
        <v>0</v>
      </c>
      <c r="BO22" s="83">
        <f t="shared" si="25"/>
        <v>1000000</v>
      </c>
      <c r="BP22" s="120" t="s">
        <v>716</v>
      </c>
      <c r="BQ22" s="120" t="s">
        <v>69</v>
      </c>
      <c r="BR22" s="120" t="s">
        <v>493</v>
      </c>
      <c r="BT22" s="3" t="s">
        <v>353</v>
      </c>
    </row>
    <row r="23" spans="1:72" s="3" customFormat="1" ht="38.25">
      <c r="A23" s="84">
        <f>SUBTOTAL(3,C$5:$C23)</f>
        <v>19</v>
      </c>
      <c r="B23" s="179"/>
      <c r="C23" s="50" t="s">
        <v>1796</v>
      </c>
      <c r="D23" s="1" t="s">
        <v>410</v>
      </c>
      <c r="E23" s="113" t="s">
        <v>133</v>
      </c>
      <c r="F23" s="2" t="s">
        <v>165</v>
      </c>
      <c r="G23" s="2" t="s">
        <v>274</v>
      </c>
      <c r="H23" s="269" t="s">
        <v>134</v>
      </c>
      <c r="I23" s="114" t="s">
        <v>135</v>
      </c>
      <c r="J23" s="114"/>
      <c r="K23" s="257">
        <v>700000</v>
      </c>
      <c r="L23" s="114"/>
      <c r="M23" s="1" t="s">
        <v>56</v>
      </c>
      <c r="N23" s="119">
        <v>0</v>
      </c>
      <c r="O23" s="122">
        <v>700000</v>
      </c>
      <c r="P23" s="73">
        <f t="shared" si="0"/>
        <v>700000</v>
      </c>
      <c r="Q23" s="124">
        <v>42114</v>
      </c>
      <c r="R23" s="75">
        <f t="shared" si="1"/>
        <v>0</v>
      </c>
      <c r="S23" s="123">
        <v>700000</v>
      </c>
      <c r="T23" s="45">
        <f t="shared" si="2"/>
        <v>700000</v>
      </c>
      <c r="U23" s="234">
        <v>42114</v>
      </c>
      <c r="V23" s="77">
        <f t="shared" si="26"/>
        <v>0</v>
      </c>
      <c r="W23" s="122">
        <v>700000</v>
      </c>
      <c r="X23" s="73">
        <f t="shared" si="27"/>
        <v>700000</v>
      </c>
      <c r="Y23" s="124">
        <v>42114</v>
      </c>
      <c r="Z23" s="75">
        <f t="shared" si="28"/>
        <v>0</v>
      </c>
      <c r="AA23" s="123">
        <v>700000</v>
      </c>
      <c r="AB23" s="45">
        <f t="shared" si="5"/>
        <v>0</v>
      </c>
      <c r="AC23" s="589"/>
      <c r="AD23" s="77">
        <f t="shared" si="6"/>
        <v>700000</v>
      </c>
      <c r="AE23" s="122"/>
      <c r="AF23" s="73">
        <f t="shared" si="7"/>
        <v>0</v>
      </c>
      <c r="AG23" s="124"/>
      <c r="AH23" s="78">
        <f t="shared" si="8"/>
        <v>0</v>
      </c>
      <c r="AI23" s="76"/>
      <c r="AJ23" s="45">
        <f t="shared" si="9"/>
        <v>0</v>
      </c>
      <c r="AK23" s="234"/>
      <c r="AL23" s="76">
        <f t="shared" si="10"/>
        <v>0</v>
      </c>
      <c r="AM23" s="72"/>
      <c r="AN23" s="72">
        <f t="shared" si="11"/>
        <v>0</v>
      </c>
      <c r="AO23" s="79"/>
      <c r="AP23" s="72">
        <f t="shared" si="12"/>
        <v>0</v>
      </c>
      <c r="AQ23" s="76"/>
      <c r="AR23" s="76">
        <f t="shared" si="13"/>
        <v>0</v>
      </c>
      <c r="AS23" s="87"/>
      <c r="AT23" s="76">
        <f t="shared" si="14"/>
        <v>0</v>
      </c>
      <c r="AU23" s="72"/>
      <c r="AV23" s="72">
        <f t="shared" si="15"/>
        <v>0</v>
      </c>
      <c r="AW23" s="124"/>
      <c r="AX23" s="72">
        <f t="shared" si="16"/>
        <v>0</v>
      </c>
      <c r="AY23" s="76"/>
      <c r="AZ23" s="76">
        <f t="shared" si="17"/>
        <v>0</v>
      </c>
      <c r="BA23" s="94"/>
      <c r="BB23" s="76">
        <f t="shared" si="18"/>
        <v>0</v>
      </c>
      <c r="BC23" s="81"/>
      <c r="BD23" s="72">
        <f t="shared" si="19"/>
        <v>0</v>
      </c>
      <c r="BE23" s="129"/>
      <c r="BF23" s="72">
        <f t="shared" si="20"/>
        <v>0</v>
      </c>
      <c r="BG23" s="76"/>
      <c r="BH23" s="76">
        <f t="shared" si="21"/>
        <v>0</v>
      </c>
      <c r="BI23" s="94"/>
      <c r="BJ23" s="76">
        <f t="shared" si="22"/>
        <v>0</v>
      </c>
      <c r="BK23" s="123"/>
      <c r="BL23" s="45">
        <f t="shared" si="29"/>
        <v>0</v>
      </c>
      <c r="BM23" s="94"/>
      <c r="BN23" s="77">
        <f t="shared" si="30"/>
        <v>0</v>
      </c>
      <c r="BO23" s="83">
        <f t="shared" si="25"/>
        <v>700000</v>
      </c>
      <c r="BP23" s="120" t="s">
        <v>716</v>
      </c>
      <c r="BQ23" s="120" t="s">
        <v>1970</v>
      </c>
      <c r="BR23" s="70"/>
    </row>
    <row r="24" spans="1:72" s="3" customFormat="1" ht="38.25">
      <c r="A24" s="84">
        <f>SUBTOTAL(3,C$5:$C24)</f>
        <v>20</v>
      </c>
      <c r="B24" s="179"/>
      <c r="C24" s="89" t="s">
        <v>72</v>
      </c>
      <c r="D24" s="1" t="s">
        <v>13</v>
      </c>
      <c r="E24" s="113" t="s">
        <v>148</v>
      </c>
      <c r="F24" s="2" t="s">
        <v>162</v>
      </c>
      <c r="G24" s="2" t="s">
        <v>268</v>
      </c>
      <c r="H24" s="297" t="s">
        <v>149</v>
      </c>
      <c r="I24" s="114"/>
      <c r="J24" s="114"/>
      <c r="K24" s="257">
        <v>1000000</v>
      </c>
      <c r="L24" s="114"/>
      <c r="M24" s="1" t="s">
        <v>2637</v>
      </c>
      <c r="N24" s="101"/>
      <c r="O24" s="122">
        <v>1000000</v>
      </c>
      <c r="P24" s="73">
        <f t="shared" si="0"/>
        <v>1000000</v>
      </c>
      <c r="Q24" s="124" t="s">
        <v>2646</v>
      </c>
      <c r="R24" s="75">
        <f t="shared" si="1"/>
        <v>0</v>
      </c>
      <c r="S24" s="123">
        <v>1000000</v>
      </c>
      <c r="T24" s="45">
        <f t="shared" si="2"/>
        <v>1000000</v>
      </c>
      <c r="U24" s="234" t="s">
        <v>2646</v>
      </c>
      <c r="V24" s="77">
        <f t="shared" si="26"/>
        <v>0</v>
      </c>
      <c r="W24" s="122">
        <v>1000000</v>
      </c>
      <c r="X24" s="73">
        <f t="shared" si="27"/>
        <v>1000000</v>
      </c>
      <c r="Y24" s="124" t="s">
        <v>2646</v>
      </c>
      <c r="Z24" s="75">
        <f t="shared" si="28"/>
        <v>0</v>
      </c>
      <c r="AA24" s="123">
        <v>1000000</v>
      </c>
      <c r="AB24" s="45">
        <f t="shared" si="5"/>
        <v>0</v>
      </c>
      <c r="AC24" s="589"/>
      <c r="AD24" s="77">
        <f t="shared" si="6"/>
        <v>1000000</v>
      </c>
      <c r="AE24" s="122"/>
      <c r="AF24" s="73">
        <f t="shared" si="7"/>
        <v>0</v>
      </c>
      <c r="AG24" s="124"/>
      <c r="AH24" s="78">
        <f t="shared" si="8"/>
        <v>0</v>
      </c>
      <c r="AI24" s="76"/>
      <c r="AJ24" s="45">
        <f t="shared" si="9"/>
        <v>0</v>
      </c>
      <c r="AK24" s="234"/>
      <c r="AL24" s="76">
        <f t="shared" si="10"/>
        <v>0</v>
      </c>
      <c r="AM24" s="72"/>
      <c r="AN24" s="72">
        <f t="shared" si="11"/>
        <v>0</v>
      </c>
      <c r="AO24" s="79"/>
      <c r="AP24" s="72">
        <f t="shared" si="12"/>
        <v>0</v>
      </c>
      <c r="AQ24" s="76"/>
      <c r="AR24" s="76">
        <f t="shared" si="13"/>
        <v>0</v>
      </c>
      <c r="AS24" s="87"/>
      <c r="AT24" s="76">
        <f t="shared" si="14"/>
        <v>0</v>
      </c>
      <c r="AU24" s="72"/>
      <c r="AV24" s="72">
        <f t="shared" si="15"/>
        <v>0</v>
      </c>
      <c r="AW24" s="124"/>
      <c r="AX24" s="72">
        <f t="shared" si="16"/>
        <v>0</v>
      </c>
      <c r="AY24" s="76"/>
      <c r="AZ24" s="76">
        <f t="shared" si="17"/>
        <v>0</v>
      </c>
      <c r="BA24" s="94"/>
      <c r="BB24" s="76">
        <f t="shared" si="18"/>
        <v>0</v>
      </c>
      <c r="BC24" s="81"/>
      <c r="BD24" s="72">
        <f t="shared" si="19"/>
        <v>0</v>
      </c>
      <c r="BE24" s="129"/>
      <c r="BF24" s="72">
        <f t="shared" si="20"/>
        <v>0</v>
      </c>
      <c r="BG24" s="76"/>
      <c r="BH24" s="76">
        <f t="shared" si="21"/>
        <v>0</v>
      </c>
      <c r="BI24" s="94"/>
      <c r="BJ24" s="76">
        <f t="shared" si="22"/>
        <v>0</v>
      </c>
      <c r="BK24" s="123"/>
      <c r="BL24" s="45">
        <f t="shared" si="29"/>
        <v>0</v>
      </c>
      <c r="BM24" s="94"/>
      <c r="BN24" s="77">
        <f t="shared" si="30"/>
        <v>0</v>
      </c>
      <c r="BO24" s="83">
        <f t="shared" si="25"/>
        <v>1000000</v>
      </c>
      <c r="BP24" s="120" t="s">
        <v>716</v>
      </c>
      <c r="BQ24" s="120" t="s">
        <v>3375</v>
      </c>
      <c r="BR24" s="70"/>
    </row>
    <row r="25" spans="1:72" s="3" customFormat="1" ht="25.5">
      <c r="A25" s="84">
        <f>SUBTOTAL(3,C$5:$C25)</f>
        <v>21</v>
      </c>
      <c r="B25" s="179"/>
      <c r="C25" s="89" t="s">
        <v>1797</v>
      </c>
      <c r="D25" s="37" t="s">
        <v>1412</v>
      </c>
      <c r="E25" s="113" t="s">
        <v>150</v>
      </c>
      <c r="F25" s="2" t="s">
        <v>151</v>
      </c>
      <c r="G25" s="2"/>
      <c r="H25" s="269" t="s">
        <v>152</v>
      </c>
      <c r="I25" s="130" t="s">
        <v>153</v>
      </c>
      <c r="J25" s="130"/>
      <c r="K25" s="441">
        <v>1000000</v>
      </c>
      <c r="L25" s="130"/>
      <c r="M25" s="32" t="s">
        <v>2642</v>
      </c>
      <c r="N25" s="71"/>
      <c r="O25" s="122">
        <v>1000000</v>
      </c>
      <c r="P25" s="73">
        <f t="shared" si="0"/>
        <v>1000000</v>
      </c>
      <c r="Q25" s="124">
        <v>42076</v>
      </c>
      <c r="R25" s="75">
        <f t="shared" si="1"/>
        <v>0</v>
      </c>
      <c r="S25" s="123">
        <v>1000000</v>
      </c>
      <c r="T25" s="45">
        <f t="shared" si="2"/>
        <v>1000000</v>
      </c>
      <c r="U25" s="234">
        <v>42076</v>
      </c>
      <c r="V25" s="77">
        <f t="shared" si="26"/>
        <v>0</v>
      </c>
      <c r="W25" s="122">
        <v>1000000</v>
      </c>
      <c r="X25" s="73">
        <f t="shared" si="27"/>
        <v>1000000</v>
      </c>
      <c r="Y25" s="124">
        <v>42105</v>
      </c>
      <c r="Z25" s="75">
        <f t="shared" si="28"/>
        <v>0</v>
      </c>
      <c r="AA25" s="123">
        <v>1000000</v>
      </c>
      <c r="AB25" s="45">
        <f t="shared" si="5"/>
        <v>0</v>
      </c>
      <c r="AC25" s="589"/>
      <c r="AD25" s="77">
        <f t="shared" si="6"/>
        <v>1000000</v>
      </c>
      <c r="AE25" s="122"/>
      <c r="AF25" s="73">
        <f t="shared" si="7"/>
        <v>0</v>
      </c>
      <c r="AG25" s="124"/>
      <c r="AH25" s="78">
        <f t="shared" si="8"/>
        <v>0</v>
      </c>
      <c r="AI25" s="76"/>
      <c r="AJ25" s="45">
        <f t="shared" si="9"/>
        <v>0</v>
      </c>
      <c r="AK25" s="234"/>
      <c r="AL25" s="76">
        <f t="shared" si="10"/>
        <v>0</v>
      </c>
      <c r="AM25" s="72"/>
      <c r="AN25" s="72">
        <f t="shared" si="11"/>
        <v>0</v>
      </c>
      <c r="AO25" s="79"/>
      <c r="AP25" s="72">
        <f t="shared" si="12"/>
        <v>0</v>
      </c>
      <c r="AQ25" s="76"/>
      <c r="AR25" s="76">
        <f t="shared" si="13"/>
        <v>0</v>
      </c>
      <c r="AS25" s="87"/>
      <c r="AT25" s="76">
        <f t="shared" si="14"/>
        <v>0</v>
      </c>
      <c r="AU25" s="72"/>
      <c r="AV25" s="72">
        <f t="shared" si="15"/>
        <v>0</v>
      </c>
      <c r="AW25" s="124"/>
      <c r="AX25" s="72">
        <f t="shared" si="16"/>
        <v>0</v>
      </c>
      <c r="AY25" s="76"/>
      <c r="AZ25" s="76">
        <f t="shared" si="17"/>
        <v>0</v>
      </c>
      <c r="BA25" s="94"/>
      <c r="BB25" s="76">
        <f t="shared" si="18"/>
        <v>0</v>
      </c>
      <c r="BC25" s="81"/>
      <c r="BD25" s="72">
        <f t="shared" si="19"/>
        <v>0</v>
      </c>
      <c r="BE25" s="129"/>
      <c r="BF25" s="72">
        <f t="shared" si="20"/>
        <v>0</v>
      </c>
      <c r="BG25" s="76"/>
      <c r="BH25" s="76">
        <f t="shared" si="21"/>
        <v>0</v>
      </c>
      <c r="BI25" s="94"/>
      <c r="BJ25" s="76">
        <f t="shared" si="22"/>
        <v>0</v>
      </c>
      <c r="BK25" s="123"/>
      <c r="BL25" s="45">
        <f t="shared" si="29"/>
        <v>0</v>
      </c>
      <c r="BM25" s="94"/>
      <c r="BN25" s="77">
        <f t="shared" si="30"/>
        <v>0</v>
      </c>
      <c r="BO25" s="83">
        <f t="shared" si="25"/>
        <v>1000000</v>
      </c>
      <c r="BP25" s="120" t="s">
        <v>716</v>
      </c>
      <c r="BQ25" s="120" t="s">
        <v>3378</v>
      </c>
      <c r="BR25" s="70"/>
    </row>
    <row r="26" spans="1:72" s="40" customFormat="1" ht="25.5">
      <c r="A26" s="96">
        <f>SUBTOTAL(3,C$5:$C26)</f>
        <v>22</v>
      </c>
      <c r="B26" s="180" t="s">
        <v>1349</v>
      </c>
      <c r="C26" s="64" t="s">
        <v>1798</v>
      </c>
      <c r="D26" s="59" t="s">
        <v>1412</v>
      </c>
      <c r="E26" s="172" t="s">
        <v>189</v>
      </c>
      <c r="F26" s="64" t="s">
        <v>190</v>
      </c>
      <c r="G26" s="64"/>
      <c r="H26" s="64"/>
      <c r="I26" s="618" t="s">
        <v>381</v>
      </c>
      <c r="J26" s="618"/>
      <c r="K26" s="445">
        <v>1000000</v>
      </c>
      <c r="L26" s="618"/>
      <c r="M26" s="41" t="s">
        <v>236</v>
      </c>
      <c r="N26" s="101"/>
      <c r="O26" s="141">
        <v>0</v>
      </c>
      <c r="P26" s="102">
        <f t="shared" si="0"/>
        <v>0</v>
      </c>
      <c r="Q26" s="107"/>
      <c r="R26" s="104">
        <f t="shared" si="1"/>
        <v>0</v>
      </c>
      <c r="S26" s="187">
        <v>0</v>
      </c>
      <c r="T26" s="105">
        <f t="shared" si="2"/>
        <v>0</v>
      </c>
      <c r="U26" s="216"/>
      <c r="V26" s="106">
        <f t="shared" si="26"/>
        <v>0</v>
      </c>
      <c r="W26" s="141">
        <v>0</v>
      </c>
      <c r="X26" s="102">
        <f t="shared" si="27"/>
        <v>0</v>
      </c>
      <c r="Y26" s="107"/>
      <c r="Z26" s="104">
        <f t="shared" si="28"/>
        <v>0</v>
      </c>
      <c r="AA26" s="187"/>
      <c r="AB26" s="105">
        <f t="shared" si="5"/>
        <v>0</v>
      </c>
      <c r="AC26" s="591"/>
      <c r="AD26" s="106">
        <f t="shared" si="6"/>
        <v>0</v>
      </c>
      <c r="AE26" s="122"/>
      <c r="AF26" s="73">
        <f t="shared" si="7"/>
        <v>0</v>
      </c>
      <c r="AG26" s="124"/>
      <c r="AH26" s="78">
        <f t="shared" si="8"/>
        <v>0</v>
      </c>
      <c r="AI26" s="45"/>
      <c r="AJ26" s="45">
        <f t="shared" si="9"/>
        <v>0</v>
      </c>
      <c r="AK26" s="234"/>
      <c r="AL26" s="76">
        <f t="shared" si="10"/>
        <v>0</v>
      </c>
      <c r="AM26" s="73"/>
      <c r="AN26" s="72">
        <f t="shared" si="11"/>
        <v>0</v>
      </c>
      <c r="AO26" s="79"/>
      <c r="AP26" s="72">
        <f t="shared" si="12"/>
        <v>0</v>
      </c>
      <c r="AQ26" s="45"/>
      <c r="AR26" s="76">
        <f t="shared" si="13"/>
        <v>0</v>
      </c>
      <c r="AS26" s="87"/>
      <c r="AT26" s="76">
        <f t="shared" si="14"/>
        <v>0</v>
      </c>
      <c r="AU26" s="72"/>
      <c r="AV26" s="72">
        <f t="shared" si="15"/>
        <v>0</v>
      </c>
      <c r="AW26" s="124"/>
      <c r="AX26" s="72">
        <f t="shared" si="16"/>
        <v>0</v>
      </c>
      <c r="AY26" s="76"/>
      <c r="AZ26" s="76">
        <f t="shared" si="17"/>
        <v>0</v>
      </c>
      <c r="BA26" s="94"/>
      <c r="BB26" s="76">
        <f t="shared" si="18"/>
        <v>0</v>
      </c>
      <c r="BC26" s="81"/>
      <c r="BD26" s="72">
        <f t="shared" si="19"/>
        <v>0</v>
      </c>
      <c r="BE26" s="129"/>
      <c r="BF26" s="72">
        <f t="shared" si="20"/>
        <v>0</v>
      </c>
      <c r="BG26" s="76"/>
      <c r="BH26" s="76">
        <f t="shared" si="21"/>
        <v>0</v>
      </c>
      <c r="BI26" s="94"/>
      <c r="BJ26" s="76">
        <f t="shared" si="22"/>
        <v>0</v>
      </c>
      <c r="BK26" s="123"/>
      <c r="BL26" s="45">
        <f t="shared" si="29"/>
        <v>0</v>
      </c>
      <c r="BM26" s="94"/>
      <c r="BN26" s="77">
        <f t="shared" si="30"/>
        <v>0</v>
      </c>
      <c r="BO26" s="238">
        <f t="shared" si="25"/>
        <v>0</v>
      </c>
      <c r="BP26" s="98" t="s">
        <v>716</v>
      </c>
      <c r="BQ26" s="120" t="s">
        <v>3378</v>
      </c>
      <c r="BR26" s="97"/>
    </row>
    <row r="27" spans="1:72" s="3" customFormat="1" ht="25.5">
      <c r="A27" s="84">
        <f>SUBTOTAL(3,C$5:$C27)</f>
        <v>23</v>
      </c>
      <c r="B27" s="179"/>
      <c r="C27" s="89" t="s">
        <v>1799</v>
      </c>
      <c r="D27" s="37" t="s">
        <v>1412</v>
      </c>
      <c r="E27" s="113" t="s">
        <v>154</v>
      </c>
      <c r="F27" s="114" t="s">
        <v>155</v>
      </c>
      <c r="G27" s="114"/>
      <c r="H27" s="296" t="s">
        <v>156</v>
      </c>
      <c r="I27" s="114" t="s">
        <v>76</v>
      </c>
      <c r="J27" s="114" t="s">
        <v>359</v>
      </c>
      <c r="K27" s="257">
        <v>500000</v>
      </c>
      <c r="L27" s="114"/>
      <c r="M27" s="1" t="s">
        <v>56</v>
      </c>
      <c r="N27" s="71">
        <v>0</v>
      </c>
      <c r="O27" s="122">
        <v>500000</v>
      </c>
      <c r="P27" s="73">
        <f t="shared" si="0"/>
        <v>0</v>
      </c>
      <c r="Q27" s="124"/>
      <c r="R27" s="75">
        <f t="shared" si="1"/>
        <v>500000</v>
      </c>
      <c r="S27" s="123">
        <v>500000</v>
      </c>
      <c r="T27" s="45">
        <f t="shared" si="2"/>
        <v>0</v>
      </c>
      <c r="U27" s="234"/>
      <c r="V27" s="77">
        <f t="shared" si="26"/>
        <v>500000</v>
      </c>
      <c r="W27" s="122">
        <v>500000</v>
      </c>
      <c r="X27" s="73">
        <f t="shared" si="27"/>
        <v>0</v>
      </c>
      <c r="Y27" s="124"/>
      <c r="Z27" s="75">
        <f t="shared" si="28"/>
        <v>500000</v>
      </c>
      <c r="AA27" s="123">
        <v>500000</v>
      </c>
      <c r="AB27" s="45">
        <f t="shared" si="5"/>
        <v>0</v>
      </c>
      <c r="AC27" s="589"/>
      <c r="AD27" s="77">
        <f t="shared" si="6"/>
        <v>500000</v>
      </c>
      <c r="AE27" s="122"/>
      <c r="AF27" s="73">
        <f t="shared" si="7"/>
        <v>0</v>
      </c>
      <c r="AG27" s="124"/>
      <c r="AH27" s="78">
        <f t="shared" si="8"/>
        <v>0</v>
      </c>
      <c r="AI27" s="76"/>
      <c r="AJ27" s="45">
        <f t="shared" si="9"/>
        <v>0</v>
      </c>
      <c r="AK27" s="234"/>
      <c r="AL27" s="76">
        <f t="shared" si="10"/>
        <v>0</v>
      </c>
      <c r="AM27" s="72"/>
      <c r="AN27" s="72">
        <f t="shared" si="11"/>
        <v>0</v>
      </c>
      <c r="AO27" s="79"/>
      <c r="AP27" s="72">
        <f t="shared" si="12"/>
        <v>0</v>
      </c>
      <c r="AQ27" s="76"/>
      <c r="AR27" s="76">
        <f t="shared" si="13"/>
        <v>0</v>
      </c>
      <c r="AS27" s="87"/>
      <c r="AT27" s="76">
        <f t="shared" si="14"/>
        <v>0</v>
      </c>
      <c r="AU27" s="72"/>
      <c r="AV27" s="72">
        <f t="shared" si="15"/>
        <v>0</v>
      </c>
      <c r="AW27" s="124"/>
      <c r="AX27" s="72">
        <f t="shared" si="16"/>
        <v>0</v>
      </c>
      <c r="AY27" s="76"/>
      <c r="AZ27" s="76">
        <f t="shared" si="17"/>
        <v>0</v>
      </c>
      <c r="BA27" s="94"/>
      <c r="BB27" s="76">
        <f t="shared" si="18"/>
        <v>0</v>
      </c>
      <c r="BC27" s="81"/>
      <c r="BD27" s="72">
        <f t="shared" si="19"/>
        <v>0</v>
      </c>
      <c r="BE27" s="129"/>
      <c r="BF27" s="72">
        <f t="shared" si="20"/>
        <v>0</v>
      </c>
      <c r="BG27" s="76"/>
      <c r="BH27" s="76">
        <f t="shared" si="21"/>
        <v>0</v>
      </c>
      <c r="BI27" s="94"/>
      <c r="BJ27" s="76">
        <f t="shared" si="22"/>
        <v>0</v>
      </c>
      <c r="BK27" s="123"/>
      <c r="BL27" s="45">
        <f t="shared" si="29"/>
        <v>0</v>
      </c>
      <c r="BM27" s="94"/>
      <c r="BN27" s="77">
        <f t="shared" si="30"/>
        <v>0</v>
      </c>
      <c r="BO27" s="83">
        <f t="shared" si="25"/>
        <v>2000000</v>
      </c>
      <c r="BP27" s="120" t="s">
        <v>716</v>
      </c>
      <c r="BQ27" s="120" t="s">
        <v>3378</v>
      </c>
      <c r="BR27" s="70"/>
    </row>
    <row r="28" spans="1:72" s="3" customFormat="1" ht="25.5">
      <c r="A28" s="84">
        <f>SUBTOTAL(3,C$5:$C28)</f>
        <v>24</v>
      </c>
      <c r="B28" s="179"/>
      <c r="C28" s="89" t="s">
        <v>1800</v>
      </c>
      <c r="D28" s="114" t="s">
        <v>12</v>
      </c>
      <c r="E28" s="128"/>
      <c r="F28" s="114" t="s">
        <v>1781</v>
      </c>
      <c r="G28" s="114" t="s">
        <v>12</v>
      </c>
      <c r="H28" s="269" t="s">
        <v>160</v>
      </c>
      <c r="I28" s="134" t="s">
        <v>161</v>
      </c>
      <c r="J28" s="134"/>
      <c r="K28" s="442">
        <v>1000000</v>
      </c>
      <c r="L28" s="134"/>
      <c r="M28" s="32" t="s">
        <v>2642</v>
      </c>
      <c r="N28" s="71">
        <v>0</v>
      </c>
      <c r="O28" s="122">
        <v>1000000</v>
      </c>
      <c r="P28" s="73">
        <f t="shared" si="0"/>
        <v>1000000</v>
      </c>
      <c r="Q28" s="124">
        <v>42111</v>
      </c>
      <c r="R28" s="75">
        <f t="shared" si="1"/>
        <v>0</v>
      </c>
      <c r="S28" s="123">
        <v>1000000</v>
      </c>
      <c r="T28" s="45">
        <f t="shared" si="2"/>
        <v>1000000</v>
      </c>
      <c r="U28" s="234">
        <v>42111</v>
      </c>
      <c r="V28" s="77">
        <f t="shared" si="26"/>
        <v>0</v>
      </c>
      <c r="W28" s="122">
        <v>1000000</v>
      </c>
      <c r="X28" s="73">
        <f t="shared" si="27"/>
        <v>1000000</v>
      </c>
      <c r="Y28" s="124">
        <v>42111</v>
      </c>
      <c r="Z28" s="75">
        <f t="shared" si="28"/>
        <v>0</v>
      </c>
      <c r="AA28" s="123">
        <v>1000000</v>
      </c>
      <c r="AB28" s="45">
        <f t="shared" si="5"/>
        <v>0</v>
      </c>
      <c r="AC28" s="589"/>
      <c r="AD28" s="77">
        <f t="shared" si="6"/>
        <v>1000000</v>
      </c>
      <c r="AE28" s="122"/>
      <c r="AF28" s="73">
        <f t="shared" si="7"/>
        <v>0</v>
      </c>
      <c r="AG28" s="124"/>
      <c r="AH28" s="78">
        <f t="shared" si="8"/>
        <v>0</v>
      </c>
      <c r="AI28" s="76"/>
      <c r="AJ28" s="45">
        <f t="shared" si="9"/>
        <v>0</v>
      </c>
      <c r="AK28" s="234"/>
      <c r="AL28" s="76">
        <f t="shared" si="10"/>
        <v>0</v>
      </c>
      <c r="AM28" s="72"/>
      <c r="AN28" s="72">
        <f t="shared" si="11"/>
        <v>0</v>
      </c>
      <c r="AO28" s="79"/>
      <c r="AP28" s="72">
        <f t="shared" si="12"/>
        <v>0</v>
      </c>
      <c r="AQ28" s="76"/>
      <c r="AR28" s="76">
        <f t="shared" si="13"/>
        <v>0</v>
      </c>
      <c r="AS28" s="87"/>
      <c r="AT28" s="76">
        <f t="shared" si="14"/>
        <v>0</v>
      </c>
      <c r="AU28" s="72"/>
      <c r="AV28" s="72">
        <f t="shared" si="15"/>
        <v>0</v>
      </c>
      <c r="AW28" s="124"/>
      <c r="AX28" s="72">
        <f t="shared" si="16"/>
        <v>0</v>
      </c>
      <c r="AY28" s="76"/>
      <c r="AZ28" s="76">
        <f t="shared" si="17"/>
        <v>0</v>
      </c>
      <c r="BA28" s="94"/>
      <c r="BB28" s="76">
        <f t="shared" si="18"/>
        <v>0</v>
      </c>
      <c r="BC28" s="81"/>
      <c r="BD28" s="72">
        <f t="shared" si="19"/>
        <v>0</v>
      </c>
      <c r="BE28" s="129"/>
      <c r="BF28" s="72">
        <f t="shared" si="20"/>
        <v>0</v>
      </c>
      <c r="BG28" s="76"/>
      <c r="BH28" s="76">
        <f t="shared" si="21"/>
        <v>0</v>
      </c>
      <c r="BI28" s="94"/>
      <c r="BJ28" s="76">
        <f t="shared" si="22"/>
        <v>0</v>
      </c>
      <c r="BK28" s="123"/>
      <c r="BL28" s="45">
        <f t="shared" si="29"/>
        <v>0</v>
      </c>
      <c r="BM28" s="94"/>
      <c r="BN28" s="77">
        <f t="shared" si="30"/>
        <v>0</v>
      </c>
      <c r="BO28" s="83">
        <f t="shared" si="25"/>
        <v>1000000</v>
      </c>
      <c r="BP28" s="120" t="s">
        <v>716</v>
      </c>
      <c r="BQ28" s="120" t="s">
        <v>3216</v>
      </c>
      <c r="BR28" s="70"/>
    </row>
    <row r="29" spans="1:72" s="3" customFormat="1" ht="38.25">
      <c r="A29" s="84">
        <f>SUBTOTAL(3,C$5:$C29)</f>
        <v>25</v>
      </c>
      <c r="B29" s="179"/>
      <c r="C29" s="89" t="s">
        <v>1801</v>
      </c>
      <c r="D29" s="36" t="s">
        <v>195</v>
      </c>
      <c r="E29" s="128" t="s">
        <v>196</v>
      </c>
      <c r="F29" s="114" t="s">
        <v>197</v>
      </c>
      <c r="G29" s="114" t="s">
        <v>379</v>
      </c>
      <c r="H29" s="269" t="s">
        <v>198</v>
      </c>
      <c r="I29" s="135" t="s">
        <v>238</v>
      </c>
      <c r="J29" s="135"/>
      <c r="K29" s="246">
        <v>1500000</v>
      </c>
      <c r="L29" s="135"/>
      <c r="M29" s="32" t="s">
        <v>2642</v>
      </c>
      <c r="N29" s="71"/>
      <c r="O29" s="122">
        <v>1500000</v>
      </c>
      <c r="P29" s="73">
        <f t="shared" si="0"/>
        <v>0</v>
      </c>
      <c r="Q29" s="124"/>
      <c r="R29" s="75">
        <f t="shared" si="1"/>
        <v>1500000</v>
      </c>
      <c r="S29" s="123">
        <v>1500000</v>
      </c>
      <c r="T29" s="45">
        <f t="shared" si="2"/>
        <v>0</v>
      </c>
      <c r="U29" s="234"/>
      <c r="V29" s="77">
        <f t="shared" si="26"/>
        <v>1500000</v>
      </c>
      <c r="W29" s="122">
        <v>1500000</v>
      </c>
      <c r="X29" s="73">
        <f t="shared" si="27"/>
        <v>0</v>
      </c>
      <c r="Y29" s="124"/>
      <c r="Z29" s="75">
        <f t="shared" si="28"/>
        <v>1500000</v>
      </c>
      <c r="AA29" s="123">
        <v>1500000</v>
      </c>
      <c r="AB29" s="45">
        <f t="shared" si="5"/>
        <v>0</v>
      </c>
      <c r="AC29" s="589"/>
      <c r="AD29" s="77">
        <f t="shared" si="6"/>
        <v>1500000</v>
      </c>
      <c r="AE29" s="122"/>
      <c r="AF29" s="73">
        <f t="shared" si="7"/>
        <v>0</v>
      </c>
      <c r="AG29" s="124"/>
      <c r="AH29" s="78">
        <f t="shared" si="8"/>
        <v>0</v>
      </c>
      <c r="AI29" s="76"/>
      <c r="AJ29" s="45">
        <f t="shared" si="9"/>
        <v>0</v>
      </c>
      <c r="AK29" s="234"/>
      <c r="AL29" s="76">
        <f t="shared" si="10"/>
        <v>0</v>
      </c>
      <c r="AM29" s="72"/>
      <c r="AN29" s="72">
        <f t="shared" si="11"/>
        <v>0</v>
      </c>
      <c r="AO29" s="79"/>
      <c r="AP29" s="72">
        <f t="shared" si="12"/>
        <v>0</v>
      </c>
      <c r="AQ29" s="76"/>
      <c r="AR29" s="76">
        <f t="shared" si="13"/>
        <v>0</v>
      </c>
      <c r="AS29" s="87"/>
      <c r="AT29" s="76">
        <f t="shared" si="14"/>
        <v>0</v>
      </c>
      <c r="AU29" s="72"/>
      <c r="AV29" s="72">
        <f t="shared" si="15"/>
        <v>0</v>
      </c>
      <c r="AW29" s="124"/>
      <c r="AX29" s="72">
        <f t="shared" si="16"/>
        <v>0</v>
      </c>
      <c r="AY29" s="76"/>
      <c r="AZ29" s="76">
        <f t="shared" si="17"/>
        <v>0</v>
      </c>
      <c r="BA29" s="94"/>
      <c r="BB29" s="76">
        <f t="shared" si="18"/>
        <v>0</v>
      </c>
      <c r="BC29" s="81"/>
      <c r="BD29" s="72">
        <f t="shared" si="19"/>
        <v>0</v>
      </c>
      <c r="BE29" s="129"/>
      <c r="BF29" s="72">
        <f t="shared" si="20"/>
        <v>0</v>
      </c>
      <c r="BG29" s="76"/>
      <c r="BH29" s="76">
        <f t="shared" si="21"/>
        <v>0</v>
      </c>
      <c r="BI29" s="94"/>
      <c r="BJ29" s="76">
        <f t="shared" si="22"/>
        <v>0</v>
      </c>
      <c r="BK29" s="123"/>
      <c r="BL29" s="45">
        <f t="shared" si="29"/>
        <v>0</v>
      </c>
      <c r="BM29" s="94"/>
      <c r="BN29" s="77">
        <f t="shared" si="30"/>
        <v>0</v>
      </c>
      <c r="BO29" s="83">
        <f t="shared" si="25"/>
        <v>6000000</v>
      </c>
      <c r="BP29" s="120" t="s">
        <v>1341</v>
      </c>
      <c r="BQ29" s="120" t="s">
        <v>3216</v>
      </c>
      <c r="BR29" s="120" t="s">
        <v>1342</v>
      </c>
    </row>
    <row r="30" spans="1:72" s="40" customFormat="1" ht="38.25">
      <c r="A30" s="96">
        <f>SUBTOTAL(3,C$5:$C30)</f>
        <v>26</v>
      </c>
      <c r="B30" s="110" t="s">
        <v>2682</v>
      </c>
      <c r="C30" s="64" t="s">
        <v>203</v>
      </c>
      <c r="D30" s="183" t="s">
        <v>9</v>
      </c>
      <c r="E30" s="184" t="s">
        <v>204</v>
      </c>
      <c r="F30" s="185" t="s">
        <v>205</v>
      </c>
      <c r="G30" s="185" t="s">
        <v>275</v>
      </c>
      <c r="H30" s="98" t="s">
        <v>290</v>
      </c>
      <c r="I30" s="186" t="s">
        <v>289</v>
      </c>
      <c r="J30" s="186"/>
      <c r="K30" s="256">
        <v>2000000</v>
      </c>
      <c r="L30" s="186"/>
      <c r="M30" s="41" t="s">
        <v>2637</v>
      </c>
      <c r="N30" s="101"/>
      <c r="O30" s="141"/>
      <c r="P30" s="102">
        <f t="shared" si="0"/>
        <v>0</v>
      </c>
      <c r="Q30" s="107"/>
      <c r="R30" s="104">
        <f t="shared" si="1"/>
        <v>0</v>
      </c>
      <c r="S30" s="187"/>
      <c r="T30" s="105">
        <f t="shared" si="2"/>
        <v>0</v>
      </c>
      <c r="U30" s="216"/>
      <c r="V30" s="106">
        <f t="shared" si="26"/>
        <v>0</v>
      </c>
      <c r="W30" s="141"/>
      <c r="X30" s="102">
        <f t="shared" si="27"/>
        <v>0</v>
      </c>
      <c r="Y30" s="107"/>
      <c r="Z30" s="104">
        <f t="shared" si="28"/>
        <v>0</v>
      </c>
      <c r="AA30" s="187"/>
      <c r="AB30" s="105">
        <f t="shared" si="5"/>
        <v>0</v>
      </c>
      <c r="AC30" s="591"/>
      <c r="AD30" s="106">
        <f t="shared" si="6"/>
        <v>0</v>
      </c>
      <c r="AE30" s="141"/>
      <c r="AF30" s="102">
        <f t="shared" si="7"/>
        <v>0</v>
      </c>
      <c r="AG30" s="107"/>
      <c r="AH30" s="143">
        <f t="shared" si="8"/>
        <v>0</v>
      </c>
      <c r="AI30" s="105"/>
      <c r="AJ30" s="105">
        <f t="shared" si="9"/>
        <v>0</v>
      </c>
      <c r="AK30" s="216"/>
      <c r="AL30" s="105">
        <f t="shared" si="10"/>
        <v>0</v>
      </c>
      <c r="AM30" s="102"/>
      <c r="AN30" s="102">
        <f t="shared" si="11"/>
        <v>0</v>
      </c>
      <c r="AO30" s="107"/>
      <c r="AP30" s="102">
        <f t="shared" si="12"/>
        <v>0</v>
      </c>
      <c r="AQ30" s="105"/>
      <c r="AR30" s="105">
        <f t="shared" si="13"/>
        <v>0</v>
      </c>
      <c r="AS30" s="217"/>
      <c r="AT30" s="105">
        <f t="shared" si="14"/>
        <v>0</v>
      </c>
      <c r="AU30" s="102"/>
      <c r="AV30" s="102">
        <f t="shared" si="15"/>
        <v>0</v>
      </c>
      <c r="AW30" s="107"/>
      <c r="AX30" s="102">
        <f t="shared" si="16"/>
        <v>0</v>
      </c>
      <c r="AY30" s="105"/>
      <c r="AZ30" s="105">
        <f t="shared" si="17"/>
        <v>0</v>
      </c>
      <c r="BA30" s="216"/>
      <c r="BB30" s="105">
        <f t="shared" si="18"/>
        <v>0</v>
      </c>
      <c r="BC30" s="109"/>
      <c r="BD30" s="102">
        <f t="shared" si="19"/>
        <v>0</v>
      </c>
      <c r="BE30" s="142"/>
      <c r="BF30" s="102">
        <f t="shared" si="20"/>
        <v>0</v>
      </c>
      <c r="BG30" s="105"/>
      <c r="BH30" s="105">
        <f t="shared" si="21"/>
        <v>0</v>
      </c>
      <c r="BI30" s="216"/>
      <c r="BJ30" s="105">
        <f t="shared" si="22"/>
        <v>0</v>
      </c>
      <c r="BK30" s="187"/>
      <c r="BL30" s="105">
        <f t="shared" si="29"/>
        <v>0</v>
      </c>
      <c r="BM30" s="216"/>
      <c r="BN30" s="106">
        <f t="shared" si="30"/>
        <v>0</v>
      </c>
      <c r="BO30" s="238">
        <f t="shared" si="25"/>
        <v>0</v>
      </c>
      <c r="BP30" s="98" t="s">
        <v>716</v>
      </c>
      <c r="BQ30" s="98" t="s">
        <v>1966</v>
      </c>
      <c r="BR30" s="98" t="s">
        <v>291</v>
      </c>
    </row>
    <row r="31" spans="1:72" s="3" customFormat="1" ht="38.25">
      <c r="A31" s="84">
        <f>SUBTOTAL(3,C$5:$C31)</f>
        <v>27</v>
      </c>
      <c r="B31" s="179"/>
      <c r="C31" s="89" t="s">
        <v>225</v>
      </c>
      <c r="D31" s="34" t="s">
        <v>9</v>
      </c>
      <c r="E31" s="128" t="s">
        <v>226</v>
      </c>
      <c r="F31" s="114" t="s">
        <v>227</v>
      </c>
      <c r="G31" s="114"/>
      <c r="H31" s="269" t="s">
        <v>224</v>
      </c>
      <c r="I31" s="135" t="s">
        <v>240</v>
      </c>
      <c r="J31" s="135"/>
      <c r="K31" s="246">
        <v>500000</v>
      </c>
      <c r="L31" s="135"/>
      <c r="M31" s="1" t="s">
        <v>56</v>
      </c>
      <c r="N31" s="71"/>
      <c r="O31" s="122">
        <v>500000</v>
      </c>
      <c r="P31" s="73">
        <f t="shared" si="0"/>
        <v>0</v>
      </c>
      <c r="Q31" s="124"/>
      <c r="R31" s="75">
        <f t="shared" si="1"/>
        <v>500000</v>
      </c>
      <c r="S31" s="123">
        <v>500000</v>
      </c>
      <c r="T31" s="45">
        <f t="shared" si="2"/>
        <v>0</v>
      </c>
      <c r="U31" s="234"/>
      <c r="V31" s="77">
        <f t="shared" si="26"/>
        <v>500000</v>
      </c>
      <c r="W31" s="122">
        <v>500000</v>
      </c>
      <c r="X31" s="73">
        <f t="shared" si="27"/>
        <v>0</v>
      </c>
      <c r="Y31" s="124"/>
      <c r="Z31" s="75">
        <f t="shared" si="28"/>
        <v>500000</v>
      </c>
      <c r="AA31" s="123">
        <v>500000</v>
      </c>
      <c r="AB31" s="45">
        <f t="shared" si="5"/>
        <v>0</v>
      </c>
      <c r="AC31" s="589"/>
      <c r="AD31" s="77">
        <f t="shared" si="6"/>
        <v>500000</v>
      </c>
      <c r="AE31" s="122"/>
      <c r="AF31" s="73">
        <f t="shared" si="7"/>
        <v>0</v>
      </c>
      <c r="AG31" s="124"/>
      <c r="AH31" s="78">
        <f t="shared" si="8"/>
        <v>0</v>
      </c>
      <c r="AI31" s="76"/>
      <c r="AJ31" s="45">
        <f t="shared" si="9"/>
        <v>0</v>
      </c>
      <c r="AK31" s="234"/>
      <c r="AL31" s="76">
        <f t="shared" si="10"/>
        <v>0</v>
      </c>
      <c r="AM31" s="72"/>
      <c r="AN31" s="72">
        <f t="shared" si="11"/>
        <v>0</v>
      </c>
      <c r="AO31" s="79"/>
      <c r="AP31" s="72">
        <f t="shared" si="12"/>
        <v>0</v>
      </c>
      <c r="AQ31" s="76"/>
      <c r="AR31" s="76">
        <f t="shared" si="13"/>
        <v>0</v>
      </c>
      <c r="AS31" s="87"/>
      <c r="AT31" s="76">
        <f t="shared" si="14"/>
        <v>0</v>
      </c>
      <c r="AU31" s="72"/>
      <c r="AV31" s="72">
        <f t="shared" si="15"/>
        <v>0</v>
      </c>
      <c r="AW31" s="124"/>
      <c r="AX31" s="72">
        <f t="shared" si="16"/>
        <v>0</v>
      </c>
      <c r="AY31" s="76"/>
      <c r="AZ31" s="76">
        <f t="shared" si="17"/>
        <v>0</v>
      </c>
      <c r="BA31" s="94"/>
      <c r="BB31" s="76">
        <f t="shared" si="18"/>
        <v>0</v>
      </c>
      <c r="BC31" s="81"/>
      <c r="BD31" s="72">
        <f t="shared" si="19"/>
        <v>0</v>
      </c>
      <c r="BE31" s="129"/>
      <c r="BF31" s="72">
        <f t="shared" si="20"/>
        <v>0</v>
      </c>
      <c r="BG31" s="76"/>
      <c r="BH31" s="76">
        <f t="shared" si="21"/>
        <v>0</v>
      </c>
      <c r="BI31" s="94"/>
      <c r="BJ31" s="76">
        <f t="shared" si="22"/>
        <v>0</v>
      </c>
      <c r="BK31" s="123"/>
      <c r="BL31" s="45">
        <f t="shared" si="29"/>
        <v>0</v>
      </c>
      <c r="BM31" s="94"/>
      <c r="BN31" s="77">
        <f t="shared" si="30"/>
        <v>0</v>
      </c>
      <c r="BO31" s="83">
        <f t="shared" si="25"/>
        <v>2000000</v>
      </c>
      <c r="BP31" s="120" t="s">
        <v>1336</v>
      </c>
      <c r="BQ31" s="120" t="s">
        <v>1966</v>
      </c>
      <c r="BR31" s="70"/>
      <c r="BS31" s="3">
        <f>2800000+6600000</f>
        <v>9400000</v>
      </c>
    </row>
    <row r="32" spans="1:72" s="3" customFormat="1" ht="38.25">
      <c r="A32" s="84">
        <f>SUBTOTAL(3,C$5:$C32)</f>
        <v>28</v>
      </c>
      <c r="B32" s="179"/>
      <c r="C32" s="89" t="s">
        <v>231</v>
      </c>
      <c r="D32" s="34" t="s">
        <v>9</v>
      </c>
      <c r="E32" s="128" t="s">
        <v>232</v>
      </c>
      <c r="F32" s="114" t="s">
        <v>233</v>
      </c>
      <c r="G32" s="114"/>
      <c r="H32" s="269" t="s">
        <v>234</v>
      </c>
      <c r="I32" s="135" t="s">
        <v>365</v>
      </c>
      <c r="J32" s="135"/>
      <c r="K32" s="246">
        <v>1500000</v>
      </c>
      <c r="L32" s="135"/>
      <c r="M32" s="1" t="s">
        <v>2637</v>
      </c>
      <c r="N32" s="71"/>
      <c r="O32" s="122">
        <v>1500000</v>
      </c>
      <c r="P32" s="73">
        <f t="shared" si="0"/>
        <v>0</v>
      </c>
      <c r="Q32" s="124"/>
      <c r="R32" s="75">
        <f t="shared" si="1"/>
        <v>1500000</v>
      </c>
      <c r="S32" s="123">
        <v>1500000</v>
      </c>
      <c r="T32" s="45">
        <f t="shared" si="2"/>
        <v>0</v>
      </c>
      <c r="U32" s="234"/>
      <c r="V32" s="77">
        <f t="shared" si="26"/>
        <v>1500000</v>
      </c>
      <c r="W32" s="122">
        <v>1500000</v>
      </c>
      <c r="X32" s="73">
        <f t="shared" si="27"/>
        <v>0</v>
      </c>
      <c r="Y32" s="124"/>
      <c r="Z32" s="75">
        <f t="shared" si="28"/>
        <v>1500000</v>
      </c>
      <c r="AA32" s="123">
        <v>0</v>
      </c>
      <c r="AB32" s="45">
        <f t="shared" si="5"/>
        <v>0</v>
      </c>
      <c r="AC32" s="589"/>
      <c r="AD32" s="77">
        <f t="shared" si="6"/>
        <v>0</v>
      </c>
      <c r="AE32" s="122"/>
      <c r="AF32" s="73">
        <f t="shared" si="7"/>
        <v>0</v>
      </c>
      <c r="AG32" s="124"/>
      <c r="AH32" s="78">
        <f t="shared" si="8"/>
        <v>0</v>
      </c>
      <c r="AI32" s="76"/>
      <c r="AJ32" s="45">
        <f t="shared" si="9"/>
        <v>0</v>
      </c>
      <c r="AK32" s="234"/>
      <c r="AL32" s="76">
        <f t="shared" si="10"/>
        <v>0</v>
      </c>
      <c r="AM32" s="72"/>
      <c r="AN32" s="72">
        <f t="shared" si="11"/>
        <v>0</v>
      </c>
      <c r="AO32" s="79"/>
      <c r="AP32" s="72">
        <f t="shared" si="12"/>
        <v>0</v>
      </c>
      <c r="AQ32" s="76"/>
      <c r="AR32" s="76">
        <f t="shared" si="13"/>
        <v>0</v>
      </c>
      <c r="AS32" s="87"/>
      <c r="AT32" s="76">
        <f t="shared" si="14"/>
        <v>0</v>
      </c>
      <c r="AU32" s="72"/>
      <c r="AV32" s="72">
        <f t="shared" si="15"/>
        <v>0</v>
      </c>
      <c r="AW32" s="124"/>
      <c r="AX32" s="72">
        <f t="shared" si="16"/>
        <v>0</v>
      </c>
      <c r="AY32" s="76"/>
      <c r="AZ32" s="76">
        <f t="shared" si="17"/>
        <v>0</v>
      </c>
      <c r="BA32" s="94"/>
      <c r="BB32" s="76">
        <f t="shared" si="18"/>
        <v>0</v>
      </c>
      <c r="BC32" s="81"/>
      <c r="BD32" s="72">
        <f t="shared" si="19"/>
        <v>0</v>
      </c>
      <c r="BE32" s="129"/>
      <c r="BF32" s="72">
        <f t="shared" si="20"/>
        <v>0</v>
      </c>
      <c r="BG32" s="76"/>
      <c r="BH32" s="76">
        <f t="shared" si="21"/>
        <v>0</v>
      </c>
      <c r="BI32" s="94"/>
      <c r="BJ32" s="76">
        <f t="shared" si="22"/>
        <v>0</v>
      </c>
      <c r="BK32" s="123"/>
      <c r="BL32" s="45">
        <f t="shared" si="29"/>
        <v>0</v>
      </c>
      <c r="BM32" s="94"/>
      <c r="BN32" s="77">
        <f t="shared" si="30"/>
        <v>0</v>
      </c>
      <c r="BO32" s="83">
        <f t="shared" si="25"/>
        <v>4500000</v>
      </c>
      <c r="BP32" s="120" t="s">
        <v>716</v>
      </c>
      <c r="BQ32" s="120" t="s">
        <v>1966</v>
      </c>
      <c r="BR32" s="70"/>
    </row>
    <row r="33" spans="1:71" s="38" customFormat="1" ht="38.25">
      <c r="A33" s="84">
        <f>SUBTOTAL(3,C$5:$C33)</f>
        <v>29</v>
      </c>
      <c r="B33" s="112"/>
      <c r="C33" s="89" t="s">
        <v>244</v>
      </c>
      <c r="D33" s="36" t="s">
        <v>293</v>
      </c>
      <c r="E33" s="128" t="s">
        <v>246</v>
      </c>
      <c r="F33" s="114" t="s">
        <v>248</v>
      </c>
      <c r="G33" s="114"/>
      <c r="H33" s="61" t="s">
        <v>250</v>
      </c>
      <c r="I33" s="92" t="s">
        <v>378</v>
      </c>
      <c r="J33" s="92"/>
      <c r="K33" s="249">
        <v>700000</v>
      </c>
      <c r="L33" s="92"/>
      <c r="M33" s="1" t="s">
        <v>2637</v>
      </c>
      <c r="N33" s="71"/>
      <c r="O33" s="122">
        <v>700000</v>
      </c>
      <c r="P33" s="73">
        <f t="shared" si="0"/>
        <v>0</v>
      </c>
      <c r="Q33" s="124"/>
      <c r="R33" s="75">
        <f t="shared" si="1"/>
        <v>700000</v>
      </c>
      <c r="S33" s="123">
        <v>700000</v>
      </c>
      <c r="T33" s="45">
        <f t="shared" si="2"/>
        <v>0</v>
      </c>
      <c r="U33" s="234"/>
      <c r="V33" s="77">
        <f t="shared" si="26"/>
        <v>700000</v>
      </c>
      <c r="W33" s="122">
        <v>700000</v>
      </c>
      <c r="X33" s="73">
        <f t="shared" si="27"/>
        <v>0</v>
      </c>
      <c r="Y33" s="124"/>
      <c r="Z33" s="75">
        <f t="shared" si="28"/>
        <v>700000</v>
      </c>
      <c r="AA33" s="123">
        <v>700000</v>
      </c>
      <c r="AB33" s="45">
        <f t="shared" si="5"/>
        <v>0</v>
      </c>
      <c r="AC33" s="589"/>
      <c r="AD33" s="77">
        <f t="shared" si="6"/>
        <v>700000</v>
      </c>
      <c r="AE33" s="122"/>
      <c r="AF33" s="73">
        <f t="shared" si="7"/>
        <v>0</v>
      </c>
      <c r="AG33" s="124"/>
      <c r="AH33" s="78">
        <f t="shared" si="8"/>
        <v>0</v>
      </c>
      <c r="AI33" s="45"/>
      <c r="AJ33" s="45">
        <f t="shared" si="9"/>
        <v>0</v>
      </c>
      <c r="AK33" s="234"/>
      <c r="AL33" s="76">
        <f t="shared" si="10"/>
        <v>0</v>
      </c>
      <c r="AM33" s="73"/>
      <c r="AN33" s="72">
        <f t="shared" si="11"/>
        <v>0</v>
      </c>
      <c r="AO33" s="79"/>
      <c r="AP33" s="72">
        <f t="shared" si="12"/>
        <v>0</v>
      </c>
      <c r="AQ33" s="45"/>
      <c r="AR33" s="76">
        <f t="shared" si="13"/>
        <v>0</v>
      </c>
      <c r="AS33" s="87"/>
      <c r="AT33" s="76">
        <f t="shared" si="14"/>
        <v>0</v>
      </c>
      <c r="AU33" s="72"/>
      <c r="AV33" s="72">
        <f t="shared" si="15"/>
        <v>0</v>
      </c>
      <c r="AW33" s="124"/>
      <c r="AX33" s="72">
        <f t="shared" si="16"/>
        <v>0</v>
      </c>
      <c r="AY33" s="76"/>
      <c r="AZ33" s="76">
        <f t="shared" si="17"/>
        <v>0</v>
      </c>
      <c r="BA33" s="94"/>
      <c r="BB33" s="76">
        <f t="shared" si="18"/>
        <v>0</v>
      </c>
      <c r="BC33" s="81"/>
      <c r="BD33" s="72">
        <f t="shared" si="19"/>
        <v>0</v>
      </c>
      <c r="BE33" s="129"/>
      <c r="BF33" s="72">
        <f t="shared" si="20"/>
        <v>0</v>
      </c>
      <c r="BG33" s="76"/>
      <c r="BH33" s="76">
        <f t="shared" si="21"/>
        <v>0</v>
      </c>
      <c r="BI33" s="94"/>
      <c r="BJ33" s="76">
        <f t="shared" si="22"/>
        <v>0</v>
      </c>
      <c r="BK33" s="123"/>
      <c r="BL33" s="45">
        <f t="shared" si="29"/>
        <v>0</v>
      </c>
      <c r="BM33" s="94"/>
      <c r="BN33" s="77">
        <f t="shared" si="30"/>
        <v>0</v>
      </c>
      <c r="BO33" s="83">
        <f t="shared" si="25"/>
        <v>2800000</v>
      </c>
      <c r="BP33" s="120" t="s">
        <v>716</v>
      </c>
      <c r="BQ33" s="120" t="s">
        <v>3376</v>
      </c>
      <c r="BR33" s="46" t="s">
        <v>1510</v>
      </c>
      <c r="BS33" s="38">
        <v>1056000</v>
      </c>
    </row>
    <row r="34" spans="1:71" s="38" customFormat="1" ht="38.25">
      <c r="A34" s="84">
        <f>SUBTOTAL(3,C$5:$C34)</f>
        <v>30</v>
      </c>
      <c r="B34" s="112"/>
      <c r="C34" s="89" t="s">
        <v>245</v>
      </c>
      <c r="D34" s="36" t="s">
        <v>293</v>
      </c>
      <c r="E34" s="128" t="s">
        <v>247</v>
      </c>
      <c r="F34" s="114" t="s">
        <v>249</v>
      </c>
      <c r="G34" s="114"/>
      <c r="H34" s="61" t="s">
        <v>251</v>
      </c>
      <c r="I34" s="86" t="s">
        <v>1653</v>
      </c>
      <c r="J34" s="92"/>
      <c r="K34" s="249">
        <v>800000</v>
      </c>
      <c r="L34" s="92"/>
      <c r="M34" s="32" t="s">
        <v>2642</v>
      </c>
      <c r="N34" s="71"/>
      <c r="O34" s="122">
        <v>800000</v>
      </c>
      <c r="P34" s="73">
        <f t="shared" si="0"/>
        <v>800000</v>
      </c>
      <c r="Q34" s="124">
        <v>42111</v>
      </c>
      <c r="R34" s="75">
        <f t="shared" si="1"/>
        <v>0</v>
      </c>
      <c r="S34" s="123">
        <v>800000</v>
      </c>
      <c r="T34" s="45">
        <f t="shared" si="2"/>
        <v>800000</v>
      </c>
      <c r="U34" s="234">
        <v>42111</v>
      </c>
      <c r="V34" s="77">
        <f t="shared" si="26"/>
        <v>0</v>
      </c>
      <c r="W34" s="122">
        <v>800000</v>
      </c>
      <c r="X34" s="73">
        <f t="shared" si="27"/>
        <v>800000</v>
      </c>
      <c r="Y34" s="124">
        <v>42111</v>
      </c>
      <c r="Z34" s="75">
        <f t="shared" si="28"/>
        <v>0</v>
      </c>
      <c r="AA34" s="123">
        <v>1000000</v>
      </c>
      <c r="AB34" s="45">
        <f t="shared" si="5"/>
        <v>0</v>
      </c>
      <c r="AC34" s="589"/>
      <c r="AD34" s="77">
        <f t="shared" si="6"/>
        <v>1000000</v>
      </c>
      <c r="AE34" s="122"/>
      <c r="AF34" s="73">
        <f t="shared" si="7"/>
        <v>0</v>
      </c>
      <c r="AG34" s="124"/>
      <c r="AH34" s="78">
        <f t="shared" si="8"/>
        <v>0</v>
      </c>
      <c r="AI34" s="76"/>
      <c r="AJ34" s="45">
        <f t="shared" si="9"/>
        <v>0</v>
      </c>
      <c r="AK34" s="234"/>
      <c r="AL34" s="76">
        <f t="shared" si="10"/>
        <v>0</v>
      </c>
      <c r="AM34" s="72"/>
      <c r="AN34" s="72">
        <f t="shared" si="11"/>
        <v>0</v>
      </c>
      <c r="AO34" s="79"/>
      <c r="AP34" s="72">
        <f t="shared" si="12"/>
        <v>0</v>
      </c>
      <c r="AQ34" s="76"/>
      <c r="AR34" s="76">
        <f t="shared" si="13"/>
        <v>0</v>
      </c>
      <c r="AS34" s="87"/>
      <c r="AT34" s="76">
        <f t="shared" si="14"/>
        <v>0</v>
      </c>
      <c r="AU34" s="72"/>
      <c r="AV34" s="72">
        <f t="shared" si="15"/>
        <v>0</v>
      </c>
      <c r="AW34" s="124"/>
      <c r="AX34" s="72">
        <f t="shared" si="16"/>
        <v>0</v>
      </c>
      <c r="AY34" s="76"/>
      <c r="AZ34" s="76">
        <f t="shared" si="17"/>
        <v>0</v>
      </c>
      <c r="BA34" s="94"/>
      <c r="BB34" s="76">
        <f t="shared" si="18"/>
        <v>0</v>
      </c>
      <c r="BC34" s="81"/>
      <c r="BD34" s="72">
        <f t="shared" si="19"/>
        <v>0</v>
      </c>
      <c r="BE34" s="129"/>
      <c r="BF34" s="72">
        <f t="shared" si="20"/>
        <v>0</v>
      </c>
      <c r="BG34" s="76"/>
      <c r="BH34" s="76">
        <f t="shared" si="21"/>
        <v>0</v>
      </c>
      <c r="BI34" s="94"/>
      <c r="BJ34" s="76">
        <f t="shared" si="22"/>
        <v>0</v>
      </c>
      <c r="BK34" s="123"/>
      <c r="BL34" s="45">
        <f t="shared" si="29"/>
        <v>0</v>
      </c>
      <c r="BM34" s="94"/>
      <c r="BN34" s="77">
        <f t="shared" si="30"/>
        <v>0</v>
      </c>
      <c r="BO34" s="83">
        <f t="shared" si="25"/>
        <v>1000000</v>
      </c>
      <c r="BP34" s="120" t="s">
        <v>716</v>
      </c>
      <c r="BQ34" s="120" t="s">
        <v>3376</v>
      </c>
      <c r="BR34" s="46"/>
      <c r="BS34" s="294">
        <f>+BS33+BO33</f>
        <v>3856000</v>
      </c>
    </row>
    <row r="35" spans="1:71" s="40" customFormat="1" ht="38.25">
      <c r="A35" s="96">
        <f>SUBTOTAL(3,C$5:$C35)</f>
        <v>31</v>
      </c>
      <c r="B35" s="180" t="s">
        <v>3218</v>
      </c>
      <c r="C35" s="64" t="s">
        <v>252</v>
      </c>
      <c r="D35" s="39" t="s">
        <v>293</v>
      </c>
      <c r="E35" s="99" t="s">
        <v>253</v>
      </c>
      <c r="F35" s="185" t="s">
        <v>254</v>
      </c>
      <c r="G35" s="185" t="s">
        <v>269</v>
      </c>
      <c r="H35" s="98" t="s">
        <v>355</v>
      </c>
      <c r="I35" s="186" t="s">
        <v>377</v>
      </c>
      <c r="J35" s="630" t="s">
        <v>356</v>
      </c>
      <c r="K35" s="631">
        <v>1200000</v>
      </c>
      <c r="L35" s="630"/>
      <c r="M35" s="262" t="s">
        <v>2642</v>
      </c>
      <c r="N35" s="101"/>
      <c r="O35" s="141">
        <v>1200000</v>
      </c>
      <c r="P35" s="102">
        <f t="shared" si="0"/>
        <v>1200000</v>
      </c>
      <c r="Q35" s="107">
        <v>42047</v>
      </c>
      <c r="R35" s="104">
        <f t="shared" si="1"/>
        <v>0</v>
      </c>
      <c r="S35" s="187">
        <v>1200000</v>
      </c>
      <c r="T35" s="105">
        <f t="shared" si="2"/>
        <v>1200000</v>
      </c>
      <c r="U35" s="216">
        <v>42075</v>
      </c>
      <c r="V35" s="106">
        <f t="shared" si="26"/>
        <v>0</v>
      </c>
      <c r="W35" s="141">
        <v>1200000</v>
      </c>
      <c r="X35" s="102">
        <f t="shared" si="27"/>
        <v>1200000</v>
      </c>
      <c r="Y35" s="107">
        <v>42137</v>
      </c>
      <c r="Z35" s="104">
        <f t="shared" si="28"/>
        <v>0</v>
      </c>
      <c r="AA35" s="187">
        <v>0</v>
      </c>
      <c r="AB35" s="105">
        <f t="shared" si="5"/>
        <v>0</v>
      </c>
      <c r="AC35" s="591"/>
      <c r="AD35" s="106">
        <f t="shared" si="6"/>
        <v>0</v>
      </c>
      <c r="AE35" s="141"/>
      <c r="AF35" s="102">
        <f t="shared" si="7"/>
        <v>0</v>
      </c>
      <c r="AG35" s="107"/>
      <c r="AH35" s="143">
        <f t="shared" si="8"/>
        <v>0</v>
      </c>
      <c r="AI35" s="105"/>
      <c r="AJ35" s="105">
        <f t="shared" si="9"/>
        <v>0</v>
      </c>
      <c r="AK35" s="216"/>
      <c r="AL35" s="105">
        <f t="shared" si="10"/>
        <v>0</v>
      </c>
      <c r="AM35" s="102"/>
      <c r="AN35" s="102">
        <f t="shared" si="11"/>
        <v>0</v>
      </c>
      <c r="AO35" s="107"/>
      <c r="AP35" s="102">
        <f t="shared" si="12"/>
        <v>0</v>
      </c>
      <c r="AQ35" s="105"/>
      <c r="AR35" s="105">
        <f t="shared" si="13"/>
        <v>0</v>
      </c>
      <c r="AS35" s="217"/>
      <c r="AT35" s="105">
        <f t="shared" si="14"/>
        <v>0</v>
      </c>
      <c r="AU35" s="102"/>
      <c r="AV35" s="102">
        <f t="shared" si="15"/>
        <v>0</v>
      </c>
      <c r="AW35" s="107"/>
      <c r="AX35" s="102">
        <f t="shared" si="16"/>
        <v>0</v>
      </c>
      <c r="AY35" s="105"/>
      <c r="AZ35" s="105">
        <f t="shared" si="17"/>
        <v>0</v>
      </c>
      <c r="BA35" s="216"/>
      <c r="BB35" s="105">
        <f t="shared" si="18"/>
        <v>0</v>
      </c>
      <c r="BC35" s="109"/>
      <c r="BD35" s="102">
        <f t="shared" si="19"/>
        <v>0</v>
      </c>
      <c r="BE35" s="142"/>
      <c r="BF35" s="102">
        <f t="shared" si="20"/>
        <v>0</v>
      </c>
      <c r="BG35" s="105"/>
      <c r="BH35" s="105">
        <f t="shared" si="21"/>
        <v>0</v>
      </c>
      <c r="BI35" s="216"/>
      <c r="BJ35" s="105">
        <f t="shared" si="22"/>
        <v>0</v>
      </c>
      <c r="BK35" s="187"/>
      <c r="BL35" s="105">
        <f t="shared" si="29"/>
        <v>0</v>
      </c>
      <c r="BM35" s="216"/>
      <c r="BN35" s="106">
        <f t="shared" si="30"/>
        <v>0</v>
      </c>
      <c r="BO35" s="238">
        <f t="shared" si="25"/>
        <v>0</v>
      </c>
      <c r="BP35" s="98" t="s">
        <v>716</v>
      </c>
      <c r="BQ35" s="98" t="s">
        <v>69</v>
      </c>
      <c r="BR35" s="97"/>
    </row>
    <row r="36" spans="1:71" s="38" customFormat="1" ht="25.5">
      <c r="A36" s="84">
        <f>SUBTOTAL(3,C$5:$C36)</f>
        <v>32</v>
      </c>
      <c r="B36" s="112"/>
      <c r="C36" s="89" t="s">
        <v>314</v>
      </c>
      <c r="D36" s="1" t="s">
        <v>315</v>
      </c>
      <c r="E36" s="131" t="s">
        <v>316</v>
      </c>
      <c r="F36" s="112" t="s">
        <v>317</v>
      </c>
      <c r="G36" s="112"/>
      <c r="H36" s="61"/>
      <c r="I36" s="89" t="s">
        <v>380</v>
      </c>
      <c r="J36" s="89"/>
      <c r="K36" s="447">
        <v>1000000</v>
      </c>
      <c r="L36" s="89"/>
      <c r="M36" s="1" t="s">
        <v>2637</v>
      </c>
      <c r="N36" s="71"/>
      <c r="O36" s="122">
        <v>1000000</v>
      </c>
      <c r="P36" s="73">
        <f>IF(Q36="",0,O36)</f>
        <v>1000000</v>
      </c>
      <c r="Q36" s="124" t="s">
        <v>3371</v>
      </c>
      <c r="R36" s="75">
        <f t="shared" si="1"/>
        <v>0</v>
      </c>
      <c r="S36" s="123">
        <v>1000000</v>
      </c>
      <c r="T36" s="45">
        <f t="shared" si="2"/>
        <v>1000000</v>
      </c>
      <c r="U36" s="234" t="s">
        <v>3371</v>
      </c>
      <c r="V36" s="77">
        <f t="shared" si="26"/>
        <v>0</v>
      </c>
      <c r="W36" s="122">
        <v>1300000</v>
      </c>
      <c r="X36" s="73">
        <f t="shared" si="27"/>
        <v>1300000</v>
      </c>
      <c r="Y36" s="124" t="s">
        <v>3371</v>
      </c>
      <c r="Z36" s="75">
        <f t="shared" si="28"/>
        <v>0</v>
      </c>
      <c r="AA36" s="123">
        <v>1300000</v>
      </c>
      <c r="AB36" s="45">
        <f t="shared" si="5"/>
        <v>0</v>
      </c>
      <c r="AC36" s="589"/>
      <c r="AD36" s="77">
        <f t="shared" si="6"/>
        <v>1300000</v>
      </c>
      <c r="AE36" s="122"/>
      <c r="AF36" s="73">
        <f t="shared" si="7"/>
        <v>0</v>
      </c>
      <c r="AG36" s="124"/>
      <c r="AH36" s="78">
        <f t="shared" si="8"/>
        <v>0</v>
      </c>
      <c r="AI36" s="76"/>
      <c r="AJ36" s="45">
        <f t="shared" si="9"/>
        <v>0</v>
      </c>
      <c r="AK36" s="234"/>
      <c r="AL36" s="76">
        <f t="shared" si="10"/>
        <v>0</v>
      </c>
      <c r="AM36" s="72"/>
      <c r="AN36" s="72">
        <f t="shared" si="11"/>
        <v>0</v>
      </c>
      <c r="AO36" s="79"/>
      <c r="AP36" s="72">
        <f t="shared" si="12"/>
        <v>0</v>
      </c>
      <c r="AQ36" s="76"/>
      <c r="AR36" s="76">
        <f t="shared" si="13"/>
        <v>0</v>
      </c>
      <c r="AS36" s="87"/>
      <c r="AT36" s="76">
        <f t="shared" si="14"/>
        <v>0</v>
      </c>
      <c r="AU36" s="72"/>
      <c r="AV36" s="72">
        <f t="shared" si="15"/>
        <v>0</v>
      </c>
      <c r="AW36" s="124"/>
      <c r="AX36" s="72">
        <f t="shared" si="16"/>
        <v>0</v>
      </c>
      <c r="AY36" s="76"/>
      <c r="AZ36" s="76">
        <f t="shared" si="17"/>
        <v>0</v>
      </c>
      <c r="BA36" s="94"/>
      <c r="BB36" s="76">
        <f t="shared" si="18"/>
        <v>0</v>
      </c>
      <c r="BC36" s="81"/>
      <c r="BD36" s="72">
        <f t="shared" si="19"/>
        <v>0</v>
      </c>
      <c r="BE36" s="129"/>
      <c r="BF36" s="72">
        <f t="shared" si="20"/>
        <v>0</v>
      </c>
      <c r="BG36" s="76"/>
      <c r="BH36" s="76">
        <f t="shared" si="21"/>
        <v>0</v>
      </c>
      <c r="BI36" s="94"/>
      <c r="BJ36" s="76">
        <f t="shared" si="22"/>
        <v>0</v>
      </c>
      <c r="BK36" s="123"/>
      <c r="BL36" s="45">
        <f t="shared" si="29"/>
        <v>0</v>
      </c>
      <c r="BM36" s="94"/>
      <c r="BN36" s="77">
        <f t="shared" si="30"/>
        <v>0</v>
      </c>
      <c r="BO36" s="83">
        <f t="shared" si="25"/>
        <v>1300000</v>
      </c>
      <c r="BP36" s="50" t="s">
        <v>716</v>
      </c>
      <c r="BQ36" s="120" t="s">
        <v>1970</v>
      </c>
      <c r="BR36" s="362"/>
    </row>
    <row r="37" spans="1:71" s="3" customFormat="1" ht="38.25">
      <c r="A37" s="84">
        <f>SUBTOTAL(3,C$5:$C37)</f>
        <v>33</v>
      </c>
      <c r="B37" s="179"/>
      <c r="C37" s="89" t="s">
        <v>279</v>
      </c>
      <c r="D37" s="34" t="s">
        <v>9</v>
      </c>
      <c r="E37" s="128" t="s">
        <v>280</v>
      </c>
      <c r="F37" s="114" t="s">
        <v>281</v>
      </c>
      <c r="G37" s="114"/>
      <c r="H37" s="269" t="s">
        <v>282</v>
      </c>
      <c r="I37" s="92" t="s">
        <v>357</v>
      </c>
      <c r="J37" s="92" t="s">
        <v>358</v>
      </c>
      <c r="K37" s="249" t="s">
        <v>2491</v>
      </c>
      <c r="L37" s="92"/>
      <c r="M37" s="32" t="s">
        <v>2642</v>
      </c>
      <c r="N37" s="71"/>
      <c r="O37" s="73">
        <v>1000000</v>
      </c>
      <c r="P37" s="73">
        <f t="shared" ref="P37:P53" si="31">IF(Q37="",0,O37)</f>
        <v>1000000</v>
      </c>
      <c r="Q37" s="95">
        <v>42107</v>
      </c>
      <c r="R37" s="75">
        <f t="shared" si="1"/>
        <v>0</v>
      </c>
      <c r="S37" s="123">
        <v>1000000</v>
      </c>
      <c r="T37" s="45">
        <f t="shared" si="2"/>
        <v>1000000</v>
      </c>
      <c r="U37" s="234">
        <v>42107</v>
      </c>
      <c r="V37" s="77">
        <f t="shared" si="26"/>
        <v>0</v>
      </c>
      <c r="W37" s="122">
        <v>1000000</v>
      </c>
      <c r="X37" s="73">
        <f t="shared" si="27"/>
        <v>1000000</v>
      </c>
      <c r="Y37" s="124">
        <v>42107</v>
      </c>
      <c r="Z37" s="75">
        <f t="shared" si="28"/>
        <v>0</v>
      </c>
      <c r="AA37" s="123">
        <v>1000000</v>
      </c>
      <c r="AB37" s="45">
        <f t="shared" si="5"/>
        <v>0</v>
      </c>
      <c r="AC37" s="589"/>
      <c r="AD37" s="77">
        <f t="shared" si="6"/>
        <v>1000000</v>
      </c>
      <c r="AE37" s="122"/>
      <c r="AF37" s="73">
        <f t="shared" si="7"/>
        <v>0</v>
      </c>
      <c r="AG37" s="124"/>
      <c r="AH37" s="78">
        <f t="shared" si="8"/>
        <v>0</v>
      </c>
      <c r="AI37" s="45"/>
      <c r="AJ37" s="45">
        <f t="shared" si="9"/>
        <v>0</v>
      </c>
      <c r="AK37" s="234"/>
      <c r="AL37" s="76">
        <f t="shared" si="10"/>
        <v>0</v>
      </c>
      <c r="AM37" s="73"/>
      <c r="AN37" s="72">
        <f t="shared" si="11"/>
        <v>0</v>
      </c>
      <c r="AO37" s="79"/>
      <c r="AP37" s="72">
        <f t="shared" si="12"/>
        <v>0</v>
      </c>
      <c r="AQ37" s="45"/>
      <c r="AR37" s="76">
        <f t="shared" si="13"/>
        <v>0</v>
      </c>
      <c r="AS37" s="87"/>
      <c r="AT37" s="76">
        <f t="shared" si="14"/>
        <v>0</v>
      </c>
      <c r="AU37" s="72"/>
      <c r="AV37" s="72">
        <f t="shared" si="15"/>
        <v>0</v>
      </c>
      <c r="AW37" s="124"/>
      <c r="AX37" s="72">
        <f t="shared" si="16"/>
        <v>0</v>
      </c>
      <c r="AY37" s="76"/>
      <c r="AZ37" s="76">
        <f t="shared" si="17"/>
        <v>0</v>
      </c>
      <c r="BA37" s="94"/>
      <c r="BB37" s="76">
        <f t="shared" si="18"/>
        <v>0</v>
      </c>
      <c r="BC37" s="81"/>
      <c r="BD37" s="72">
        <f t="shared" si="19"/>
        <v>0</v>
      </c>
      <c r="BE37" s="129"/>
      <c r="BF37" s="72">
        <f t="shared" si="20"/>
        <v>0</v>
      </c>
      <c r="BG37" s="76"/>
      <c r="BH37" s="76">
        <f t="shared" si="21"/>
        <v>0</v>
      </c>
      <c r="BI37" s="94"/>
      <c r="BJ37" s="76">
        <f t="shared" si="22"/>
        <v>0</v>
      </c>
      <c r="BK37" s="45"/>
      <c r="BL37" s="45">
        <f t="shared" si="29"/>
        <v>0</v>
      </c>
      <c r="BM37" s="94"/>
      <c r="BN37" s="77">
        <f t="shared" si="30"/>
        <v>0</v>
      </c>
      <c r="BO37" s="83">
        <f t="shared" si="25"/>
        <v>1000000</v>
      </c>
      <c r="BP37" s="120" t="s">
        <v>1336</v>
      </c>
      <c r="BQ37" s="120" t="s">
        <v>1966</v>
      </c>
      <c r="BR37" s="70"/>
    </row>
    <row r="38" spans="1:71" s="3" customFormat="1" ht="25.5">
      <c r="A38" s="84">
        <f>SUBTOTAL(3,C$5:$C38)</f>
        <v>34</v>
      </c>
      <c r="B38" s="179"/>
      <c r="C38" s="89" t="s">
        <v>319</v>
      </c>
      <c r="D38" s="37" t="s">
        <v>1412</v>
      </c>
      <c r="E38" s="128" t="s">
        <v>320</v>
      </c>
      <c r="F38" s="114" t="s">
        <v>321</v>
      </c>
      <c r="G38" s="114"/>
      <c r="H38" s="269"/>
      <c r="I38" s="92" t="s">
        <v>338</v>
      </c>
      <c r="J38" s="361" t="s">
        <v>376</v>
      </c>
      <c r="K38" s="249">
        <v>800000</v>
      </c>
      <c r="L38" s="138"/>
      <c r="M38" s="1" t="s">
        <v>2637</v>
      </c>
      <c r="N38" s="71">
        <v>0</v>
      </c>
      <c r="O38" s="73">
        <v>800000</v>
      </c>
      <c r="P38" s="73">
        <f t="shared" si="31"/>
        <v>0</v>
      </c>
      <c r="Q38" s="95"/>
      <c r="R38" s="75">
        <f t="shared" si="1"/>
        <v>800000</v>
      </c>
      <c r="S38" s="77">
        <v>800000</v>
      </c>
      <c r="T38" s="45">
        <f t="shared" si="2"/>
        <v>0</v>
      </c>
      <c r="U38" s="234"/>
      <c r="V38" s="77">
        <f t="shared" si="26"/>
        <v>800000</v>
      </c>
      <c r="W38" s="122">
        <v>800000</v>
      </c>
      <c r="X38" s="73">
        <f t="shared" si="27"/>
        <v>0</v>
      </c>
      <c r="Y38" s="124"/>
      <c r="Z38" s="75">
        <f t="shared" si="28"/>
        <v>800000</v>
      </c>
      <c r="AA38" s="123">
        <v>800000</v>
      </c>
      <c r="AB38" s="45">
        <f t="shared" si="5"/>
        <v>0</v>
      </c>
      <c r="AC38" s="589"/>
      <c r="AD38" s="77">
        <f t="shared" si="6"/>
        <v>800000</v>
      </c>
      <c r="AE38" s="122"/>
      <c r="AF38" s="73">
        <f t="shared" si="7"/>
        <v>0</v>
      </c>
      <c r="AG38" s="124"/>
      <c r="AH38" s="78">
        <f t="shared" si="8"/>
        <v>0</v>
      </c>
      <c r="AI38" s="45"/>
      <c r="AJ38" s="45">
        <f t="shared" si="9"/>
        <v>0</v>
      </c>
      <c r="AK38" s="234"/>
      <c r="AL38" s="76">
        <f t="shared" si="10"/>
        <v>0</v>
      </c>
      <c r="AM38" s="73"/>
      <c r="AN38" s="72">
        <f t="shared" si="11"/>
        <v>0</v>
      </c>
      <c r="AO38" s="79"/>
      <c r="AP38" s="72">
        <f t="shared" si="12"/>
        <v>0</v>
      </c>
      <c r="AQ38" s="45"/>
      <c r="AR38" s="76">
        <f t="shared" si="13"/>
        <v>0</v>
      </c>
      <c r="AS38" s="87"/>
      <c r="AT38" s="76">
        <f t="shared" si="14"/>
        <v>0</v>
      </c>
      <c r="AU38" s="72"/>
      <c r="AV38" s="72">
        <f t="shared" si="15"/>
        <v>0</v>
      </c>
      <c r="AW38" s="124"/>
      <c r="AX38" s="72">
        <f t="shared" si="16"/>
        <v>0</v>
      </c>
      <c r="AY38" s="76"/>
      <c r="AZ38" s="76">
        <f t="shared" si="17"/>
        <v>0</v>
      </c>
      <c r="BA38" s="94"/>
      <c r="BB38" s="76">
        <f t="shared" si="18"/>
        <v>0</v>
      </c>
      <c r="BC38" s="81"/>
      <c r="BD38" s="72">
        <f t="shared" si="19"/>
        <v>0</v>
      </c>
      <c r="BE38" s="129"/>
      <c r="BF38" s="72">
        <f t="shared" si="20"/>
        <v>0</v>
      </c>
      <c r="BG38" s="76"/>
      <c r="BH38" s="76">
        <f t="shared" si="21"/>
        <v>0</v>
      </c>
      <c r="BI38" s="94"/>
      <c r="BJ38" s="76">
        <f t="shared" si="22"/>
        <v>0</v>
      </c>
      <c r="BK38" s="45"/>
      <c r="BL38" s="45">
        <f t="shared" si="29"/>
        <v>0</v>
      </c>
      <c r="BM38" s="94"/>
      <c r="BN38" s="77">
        <f t="shared" si="30"/>
        <v>0</v>
      </c>
      <c r="BO38" s="83">
        <f t="shared" si="25"/>
        <v>3200000</v>
      </c>
      <c r="BP38" s="120" t="s">
        <v>716</v>
      </c>
      <c r="BQ38" s="120" t="s">
        <v>3378</v>
      </c>
      <c r="BR38" s="617">
        <f>7329000+BO38</f>
        <v>10529000</v>
      </c>
    </row>
    <row r="39" spans="1:71" s="3" customFormat="1" ht="25.5">
      <c r="A39" s="84">
        <f>SUBTOTAL(3,C$5:$C39)</f>
        <v>35</v>
      </c>
      <c r="B39" s="179"/>
      <c r="C39" s="50" t="s">
        <v>292</v>
      </c>
      <c r="D39" s="36" t="s">
        <v>293</v>
      </c>
      <c r="E39" s="128" t="s">
        <v>294</v>
      </c>
      <c r="F39" s="114" t="s">
        <v>295</v>
      </c>
      <c r="G39" s="114"/>
      <c r="H39" s="120" t="s">
        <v>296</v>
      </c>
      <c r="I39" s="576" t="s">
        <v>364</v>
      </c>
      <c r="J39" s="576"/>
      <c r="K39" s="257"/>
      <c r="L39" s="576"/>
      <c r="M39" s="46"/>
      <c r="N39" s="119"/>
      <c r="O39" s="73">
        <v>300000</v>
      </c>
      <c r="P39" s="73">
        <f t="shared" si="31"/>
        <v>0</v>
      </c>
      <c r="Q39" s="95"/>
      <c r="R39" s="75">
        <f t="shared" si="1"/>
        <v>300000</v>
      </c>
      <c r="S39" s="45">
        <v>300000</v>
      </c>
      <c r="T39" s="45">
        <f t="shared" si="2"/>
        <v>0</v>
      </c>
      <c r="U39" s="234"/>
      <c r="V39" s="77">
        <f t="shared" si="26"/>
        <v>300000</v>
      </c>
      <c r="W39" s="122">
        <v>300000</v>
      </c>
      <c r="X39" s="73">
        <f t="shared" si="27"/>
        <v>0</v>
      </c>
      <c r="Y39" s="124"/>
      <c r="Z39" s="75">
        <f t="shared" si="28"/>
        <v>300000</v>
      </c>
      <c r="AA39" s="123">
        <v>300000</v>
      </c>
      <c r="AB39" s="45">
        <f t="shared" si="5"/>
        <v>0</v>
      </c>
      <c r="AC39" s="589"/>
      <c r="AD39" s="77">
        <f t="shared" si="6"/>
        <v>300000</v>
      </c>
      <c r="AE39" s="122"/>
      <c r="AF39" s="73">
        <f t="shared" si="7"/>
        <v>0</v>
      </c>
      <c r="AG39" s="124"/>
      <c r="AH39" s="78">
        <f t="shared" si="8"/>
        <v>0</v>
      </c>
      <c r="AI39" s="45"/>
      <c r="AJ39" s="45">
        <f t="shared" si="9"/>
        <v>0</v>
      </c>
      <c r="AK39" s="234"/>
      <c r="AL39" s="45">
        <f t="shared" si="10"/>
        <v>0</v>
      </c>
      <c r="AM39" s="73"/>
      <c r="AN39" s="73">
        <f t="shared" si="11"/>
        <v>0</v>
      </c>
      <c r="AO39" s="124"/>
      <c r="AP39" s="73">
        <f t="shared" si="12"/>
        <v>0</v>
      </c>
      <c r="AQ39" s="45"/>
      <c r="AR39" s="45">
        <f t="shared" si="13"/>
        <v>0</v>
      </c>
      <c r="AS39" s="125"/>
      <c r="AT39" s="45">
        <f t="shared" si="14"/>
        <v>0</v>
      </c>
      <c r="AU39" s="73"/>
      <c r="AV39" s="73">
        <f t="shared" si="15"/>
        <v>0</v>
      </c>
      <c r="AW39" s="124"/>
      <c r="AX39" s="73">
        <f t="shared" si="16"/>
        <v>0</v>
      </c>
      <c r="AY39" s="45"/>
      <c r="AZ39" s="45">
        <f t="shared" si="17"/>
        <v>0</v>
      </c>
      <c r="BA39" s="234"/>
      <c r="BB39" s="45">
        <f t="shared" si="18"/>
        <v>0</v>
      </c>
      <c r="BC39" s="126"/>
      <c r="BD39" s="73">
        <f t="shared" si="19"/>
        <v>0</v>
      </c>
      <c r="BE39" s="95"/>
      <c r="BF39" s="73">
        <f t="shared" si="20"/>
        <v>0</v>
      </c>
      <c r="BG39" s="45"/>
      <c r="BH39" s="45">
        <f t="shared" si="21"/>
        <v>0</v>
      </c>
      <c r="BI39" s="234"/>
      <c r="BJ39" s="45">
        <f t="shared" si="22"/>
        <v>0</v>
      </c>
      <c r="BK39" s="127"/>
      <c r="BL39" s="45">
        <f t="shared" si="29"/>
        <v>0</v>
      </c>
      <c r="BM39" s="234"/>
      <c r="BN39" s="77">
        <f t="shared" si="30"/>
        <v>0</v>
      </c>
      <c r="BO39" s="83">
        <f t="shared" si="25"/>
        <v>1200000</v>
      </c>
      <c r="BP39" s="120" t="s">
        <v>716</v>
      </c>
      <c r="BQ39" s="120" t="s">
        <v>3376</v>
      </c>
      <c r="BR39" s="70"/>
    </row>
    <row r="40" spans="1:71" s="3" customFormat="1" ht="25.5">
      <c r="A40" s="84">
        <f>SUBTOTAL(3,C$5:$C40)</f>
        <v>36</v>
      </c>
      <c r="B40" s="179"/>
      <c r="C40" s="89" t="s">
        <v>297</v>
      </c>
      <c r="D40" s="36" t="s">
        <v>293</v>
      </c>
      <c r="E40" s="128" t="s">
        <v>298</v>
      </c>
      <c r="F40" s="114" t="s">
        <v>299</v>
      </c>
      <c r="G40" s="114"/>
      <c r="H40" s="269" t="s">
        <v>300</v>
      </c>
      <c r="I40" s="92" t="s">
        <v>389</v>
      </c>
      <c r="J40" s="92"/>
      <c r="K40" s="249">
        <v>400000</v>
      </c>
      <c r="L40" s="92"/>
      <c r="M40" s="1"/>
      <c r="N40" s="71"/>
      <c r="O40" s="73">
        <v>350000</v>
      </c>
      <c r="P40" s="73">
        <f t="shared" si="31"/>
        <v>350000</v>
      </c>
      <c r="Q40" s="95">
        <v>42091</v>
      </c>
      <c r="R40" s="75">
        <f t="shared" si="1"/>
        <v>0</v>
      </c>
      <c r="S40" s="45">
        <v>350000</v>
      </c>
      <c r="T40" s="45">
        <f t="shared" si="2"/>
        <v>350000</v>
      </c>
      <c r="U40" s="234">
        <v>42091</v>
      </c>
      <c r="V40" s="77">
        <f t="shared" si="26"/>
        <v>0</v>
      </c>
      <c r="W40" s="122">
        <v>350000</v>
      </c>
      <c r="X40" s="73">
        <f t="shared" si="27"/>
        <v>350000</v>
      </c>
      <c r="Y40" s="124">
        <v>42091</v>
      </c>
      <c r="Z40" s="75">
        <f t="shared" si="28"/>
        <v>0</v>
      </c>
      <c r="AA40" s="123">
        <v>350000</v>
      </c>
      <c r="AB40" s="45">
        <f t="shared" si="5"/>
        <v>0</v>
      </c>
      <c r="AC40" s="589"/>
      <c r="AD40" s="77">
        <f t="shared" si="6"/>
        <v>350000</v>
      </c>
      <c r="AE40" s="122"/>
      <c r="AF40" s="73">
        <f t="shared" si="7"/>
        <v>0</v>
      </c>
      <c r="AG40" s="124"/>
      <c r="AH40" s="78">
        <f t="shared" si="8"/>
        <v>0</v>
      </c>
      <c r="AI40" s="45"/>
      <c r="AJ40" s="45">
        <f t="shared" si="9"/>
        <v>0</v>
      </c>
      <c r="AK40" s="234"/>
      <c r="AL40" s="76">
        <f t="shared" si="10"/>
        <v>0</v>
      </c>
      <c r="AM40" s="73"/>
      <c r="AN40" s="72">
        <f t="shared" si="11"/>
        <v>0</v>
      </c>
      <c r="AO40" s="79"/>
      <c r="AP40" s="72">
        <f t="shared" si="12"/>
        <v>0</v>
      </c>
      <c r="AQ40" s="45"/>
      <c r="AR40" s="76">
        <f t="shared" si="13"/>
        <v>0</v>
      </c>
      <c r="AS40" s="87"/>
      <c r="AT40" s="76">
        <f t="shared" si="14"/>
        <v>0</v>
      </c>
      <c r="AU40" s="72"/>
      <c r="AV40" s="72">
        <f t="shared" si="15"/>
        <v>0</v>
      </c>
      <c r="AW40" s="124"/>
      <c r="AX40" s="72">
        <f t="shared" si="16"/>
        <v>0</v>
      </c>
      <c r="AY40" s="76"/>
      <c r="AZ40" s="76">
        <f t="shared" si="17"/>
        <v>0</v>
      </c>
      <c r="BA40" s="94"/>
      <c r="BB40" s="76">
        <f t="shared" si="18"/>
        <v>0</v>
      </c>
      <c r="BC40" s="81"/>
      <c r="BD40" s="72">
        <f t="shared" si="19"/>
        <v>0</v>
      </c>
      <c r="BE40" s="129"/>
      <c r="BF40" s="72">
        <f t="shared" si="20"/>
        <v>0</v>
      </c>
      <c r="BG40" s="76"/>
      <c r="BH40" s="76">
        <f t="shared" si="21"/>
        <v>0</v>
      </c>
      <c r="BI40" s="94"/>
      <c r="BJ40" s="76">
        <f t="shared" si="22"/>
        <v>0</v>
      </c>
      <c r="BK40" s="45"/>
      <c r="BL40" s="45">
        <f t="shared" si="29"/>
        <v>0</v>
      </c>
      <c r="BM40" s="94"/>
      <c r="BN40" s="77">
        <f t="shared" si="30"/>
        <v>0</v>
      </c>
      <c r="BO40" s="83">
        <f t="shared" si="25"/>
        <v>350000</v>
      </c>
      <c r="BP40" s="120" t="s">
        <v>716</v>
      </c>
      <c r="BQ40" s="120" t="s">
        <v>3376</v>
      </c>
      <c r="BR40" s="70"/>
    </row>
    <row r="41" spans="1:71" s="3" customFormat="1" ht="25.5">
      <c r="A41" s="84">
        <f>SUBTOTAL(3,C$5:$C41)</f>
        <v>37</v>
      </c>
      <c r="B41" s="112"/>
      <c r="C41" s="89" t="s">
        <v>310</v>
      </c>
      <c r="D41" s="36" t="s">
        <v>195</v>
      </c>
      <c r="E41" s="131" t="s">
        <v>311</v>
      </c>
      <c r="F41" s="112" t="s">
        <v>312</v>
      </c>
      <c r="G41" s="112"/>
      <c r="H41" s="61" t="s">
        <v>313</v>
      </c>
      <c r="I41" s="89" t="s">
        <v>322</v>
      </c>
      <c r="J41" s="89"/>
      <c r="K41" s="447">
        <v>1200000</v>
      </c>
      <c r="L41" s="89"/>
      <c r="M41" s="1" t="s">
        <v>2642</v>
      </c>
      <c r="N41" s="71"/>
      <c r="O41" s="73">
        <v>1200000</v>
      </c>
      <c r="P41" s="73">
        <f t="shared" si="31"/>
        <v>1200000</v>
      </c>
      <c r="Q41" s="95">
        <v>42143</v>
      </c>
      <c r="R41" s="75">
        <f t="shared" ref="R41:R83" si="32">O41-P41</f>
        <v>0</v>
      </c>
      <c r="S41" s="45">
        <v>1200000</v>
      </c>
      <c r="T41" s="45">
        <f t="shared" si="2"/>
        <v>1200000</v>
      </c>
      <c r="U41" s="234">
        <v>42143</v>
      </c>
      <c r="V41" s="77">
        <f t="shared" si="26"/>
        <v>0</v>
      </c>
      <c r="W41" s="73">
        <v>1200000</v>
      </c>
      <c r="X41" s="73">
        <f t="shared" si="27"/>
        <v>1200000</v>
      </c>
      <c r="Y41" s="124">
        <v>42143</v>
      </c>
      <c r="Z41" s="75">
        <f t="shared" si="28"/>
        <v>0</v>
      </c>
      <c r="AA41" s="123">
        <v>1200000</v>
      </c>
      <c r="AB41" s="45">
        <f t="shared" ref="AB41:AB66" si="33">IF(AC41="",0,AA41)</f>
        <v>1200000</v>
      </c>
      <c r="AC41" s="589">
        <v>42143</v>
      </c>
      <c r="AD41" s="77">
        <f t="shared" ref="AD41:AD66" si="34">AA41-AB41</f>
        <v>0</v>
      </c>
      <c r="AE41" s="122"/>
      <c r="AF41" s="73">
        <f t="shared" ref="AF41:AF64" si="35">IF(AG41="",0,AE41)</f>
        <v>0</v>
      </c>
      <c r="AG41" s="124"/>
      <c r="AH41" s="78">
        <f t="shared" ref="AH41:AH64" si="36">AE41-AF41</f>
        <v>0</v>
      </c>
      <c r="AI41" s="45"/>
      <c r="AJ41" s="45">
        <f t="shared" si="9"/>
        <v>0</v>
      </c>
      <c r="AK41" s="234"/>
      <c r="AL41" s="76">
        <f t="shared" si="10"/>
        <v>0</v>
      </c>
      <c r="AM41" s="73"/>
      <c r="AN41" s="72">
        <f t="shared" si="11"/>
        <v>0</v>
      </c>
      <c r="AO41" s="79"/>
      <c r="AP41" s="72">
        <f t="shared" si="12"/>
        <v>0</v>
      </c>
      <c r="AQ41" s="76"/>
      <c r="AR41" s="76">
        <f t="shared" si="13"/>
        <v>0</v>
      </c>
      <c r="AS41" s="87"/>
      <c r="AT41" s="76">
        <f t="shared" si="14"/>
        <v>0</v>
      </c>
      <c r="AU41" s="72"/>
      <c r="AV41" s="72">
        <f t="shared" si="15"/>
        <v>0</v>
      </c>
      <c r="AW41" s="124"/>
      <c r="AX41" s="72">
        <f t="shared" si="16"/>
        <v>0</v>
      </c>
      <c r="AY41" s="76"/>
      <c r="AZ41" s="76">
        <f t="shared" si="17"/>
        <v>0</v>
      </c>
      <c r="BA41" s="94"/>
      <c r="BB41" s="76">
        <f t="shared" si="18"/>
        <v>0</v>
      </c>
      <c r="BC41" s="81"/>
      <c r="BD41" s="72">
        <f t="shared" si="19"/>
        <v>0</v>
      </c>
      <c r="BE41" s="129"/>
      <c r="BF41" s="72">
        <f t="shared" si="20"/>
        <v>0</v>
      </c>
      <c r="BG41" s="76"/>
      <c r="BH41" s="76">
        <f t="shared" si="21"/>
        <v>0</v>
      </c>
      <c r="BI41" s="94"/>
      <c r="BJ41" s="76">
        <f t="shared" si="22"/>
        <v>0</v>
      </c>
      <c r="BK41" s="127"/>
      <c r="BL41" s="45">
        <f t="shared" ref="BL41:BL93" si="37">+IF(BM41="",0,BK41)</f>
        <v>0</v>
      </c>
      <c r="BM41" s="94"/>
      <c r="BN41" s="77">
        <f t="shared" ref="BN41:BN93" si="38">+BK41-BL41</f>
        <v>0</v>
      </c>
      <c r="BO41" s="83">
        <f t="shared" si="25"/>
        <v>0</v>
      </c>
      <c r="BP41" s="120" t="s">
        <v>1341</v>
      </c>
      <c r="BQ41" s="120" t="s">
        <v>3216</v>
      </c>
      <c r="BR41" s="70" t="s">
        <v>1343</v>
      </c>
      <c r="BS41" s="508"/>
    </row>
    <row r="42" spans="1:71" s="40" customFormat="1" ht="25.5">
      <c r="A42" s="96">
        <f>SUBTOTAL(3,C$5:$C42)</f>
        <v>38</v>
      </c>
      <c r="B42" s="110" t="s">
        <v>2647</v>
      </c>
      <c r="C42" s="64" t="s">
        <v>323</v>
      </c>
      <c r="D42" s="39" t="s">
        <v>128</v>
      </c>
      <c r="E42" s="172"/>
      <c r="F42" s="110"/>
      <c r="G42" s="110"/>
      <c r="H42" s="64"/>
      <c r="I42" s="64" t="s">
        <v>324</v>
      </c>
      <c r="J42" s="64"/>
      <c r="K42" s="445">
        <v>600000</v>
      </c>
      <c r="L42" s="64"/>
      <c r="M42" s="41" t="s">
        <v>56</v>
      </c>
      <c r="N42" s="101"/>
      <c r="O42" s="102"/>
      <c r="P42" s="102">
        <f t="shared" si="31"/>
        <v>0</v>
      </c>
      <c r="Q42" s="142"/>
      <c r="R42" s="104">
        <f t="shared" si="32"/>
        <v>0</v>
      </c>
      <c r="S42" s="105"/>
      <c r="T42" s="105">
        <f t="shared" si="2"/>
        <v>0</v>
      </c>
      <c r="U42" s="216"/>
      <c r="V42" s="106">
        <f t="shared" si="26"/>
        <v>0</v>
      </c>
      <c r="W42" s="102"/>
      <c r="X42" s="102">
        <f t="shared" si="27"/>
        <v>0</v>
      </c>
      <c r="Y42" s="107"/>
      <c r="Z42" s="104">
        <f t="shared" si="28"/>
        <v>0</v>
      </c>
      <c r="AA42" s="123"/>
      <c r="AB42" s="45">
        <f t="shared" si="33"/>
        <v>0</v>
      </c>
      <c r="AC42" s="589"/>
      <c r="AD42" s="77">
        <f t="shared" si="34"/>
        <v>0</v>
      </c>
      <c r="AE42" s="122"/>
      <c r="AF42" s="73">
        <f t="shared" si="35"/>
        <v>0</v>
      </c>
      <c r="AG42" s="124"/>
      <c r="AH42" s="78">
        <f t="shared" si="36"/>
        <v>0</v>
      </c>
      <c r="AI42" s="45"/>
      <c r="AJ42" s="45">
        <f t="shared" si="9"/>
        <v>0</v>
      </c>
      <c r="AK42" s="234"/>
      <c r="AL42" s="76">
        <f t="shared" si="10"/>
        <v>0</v>
      </c>
      <c r="AM42" s="73"/>
      <c r="AN42" s="72">
        <f t="shared" si="11"/>
        <v>0</v>
      </c>
      <c r="AO42" s="79"/>
      <c r="AP42" s="72">
        <f t="shared" si="12"/>
        <v>0</v>
      </c>
      <c r="AQ42" s="76"/>
      <c r="AR42" s="76">
        <f t="shared" si="13"/>
        <v>0</v>
      </c>
      <c r="AS42" s="87"/>
      <c r="AT42" s="76">
        <f t="shared" si="14"/>
        <v>0</v>
      </c>
      <c r="AU42" s="72"/>
      <c r="AV42" s="72">
        <f t="shared" si="15"/>
        <v>0</v>
      </c>
      <c r="AW42" s="124"/>
      <c r="AX42" s="72">
        <f t="shared" si="16"/>
        <v>0</v>
      </c>
      <c r="AY42" s="76"/>
      <c r="AZ42" s="76">
        <f t="shared" si="17"/>
        <v>0</v>
      </c>
      <c r="BA42" s="94"/>
      <c r="BB42" s="76">
        <f t="shared" si="18"/>
        <v>0</v>
      </c>
      <c r="BC42" s="81"/>
      <c r="BD42" s="72">
        <f t="shared" si="19"/>
        <v>0</v>
      </c>
      <c r="BE42" s="129"/>
      <c r="BF42" s="72">
        <f t="shared" si="20"/>
        <v>0</v>
      </c>
      <c r="BG42" s="76"/>
      <c r="BH42" s="76">
        <f t="shared" si="21"/>
        <v>0</v>
      </c>
      <c r="BI42" s="94"/>
      <c r="BJ42" s="76">
        <f t="shared" si="22"/>
        <v>0</v>
      </c>
      <c r="BK42" s="45"/>
      <c r="BL42" s="45">
        <f t="shared" si="37"/>
        <v>0</v>
      </c>
      <c r="BM42" s="94"/>
      <c r="BN42" s="77">
        <f t="shared" si="38"/>
        <v>0</v>
      </c>
      <c r="BO42" s="238">
        <f t="shared" si="25"/>
        <v>0</v>
      </c>
      <c r="BP42" s="98" t="s">
        <v>1346</v>
      </c>
      <c r="BQ42" s="120" t="s">
        <v>69</v>
      </c>
      <c r="BR42" s="97" t="s">
        <v>1344</v>
      </c>
    </row>
    <row r="43" spans="1:71" s="40" customFormat="1" ht="25.5">
      <c r="A43" s="96">
        <f>SUBTOTAL(3,C$5:$C43)</f>
        <v>39</v>
      </c>
      <c r="B43" s="180" t="s">
        <v>2647</v>
      </c>
      <c r="C43" s="64" t="s">
        <v>373</v>
      </c>
      <c r="D43" s="36" t="s">
        <v>293</v>
      </c>
      <c r="E43" s="172" t="s">
        <v>372</v>
      </c>
      <c r="F43" s="110" t="s">
        <v>295</v>
      </c>
      <c r="G43" s="110"/>
      <c r="H43" s="64" t="s">
        <v>374</v>
      </c>
      <c r="I43" s="64"/>
      <c r="J43" s="64"/>
      <c r="K43" s="257"/>
      <c r="L43" s="64"/>
      <c r="M43" s="41"/>
      <c r="N43" s="101"/>
      <c r="O43" s="102"/>
      <c r="P43" s="102">
        <f t="shared" si="31"/>
        <v>0</v>
      </c>
      <c r="Q43" s="142"/>
      <c r="R43" s="104">
        <f t="shared" si="32"/>
        <v>0</v>
      </c>
      <c r="S43" s="105"/>
      <c r="T43" s="45">
        <f t="shared" si="2"/>
        <v>0</v>
      </c>
      <c r="U43" s="234"/>
      <c r="V43" s="77">
        <f t="shared" si="26"/>
        <v>0</v>
      </c>
      <c r="W43" s="102"/>
      <c r="X43" s="73">
        <f t="shared" si="27"/>
        <v>0</v>
      </c>
      <c r="Y43" s="124"/>
      <c r="Z43" s="75">
        <f t="shared" si="28"/>
        <v>0</v>
      </c>
      <c r="AA43" s="105"/>
      <c r="AB43" s="105">
        <f t="shared" si="33"/>
        <v>0</v>
      </c>
      <c r="AC43" s="592"/>
      <c r="AD43" s="106">
        <f t="shared" si="34"/>
        <v>0</v>
      </c>
      <c r="AE43" s="141"/>
      <c r="AF43" s="102">
        <f t="shared" si="35"/>
        <v>0</v>
      </c>
      <c r="AG43" s="107"/>
      <c r="AH43" s="143">
        <f t="shared" si="36"/>
        <v>0</v>
      </c>
      <c r="AI43" s="105"/>
      <c r="AJ43" s="45">
        <f t="shared" si="9"/>
        <v>0</v>
      </c>
      <c r="AK43" s="234"/>
      <c r="AL43" s="76">
        <f t="shared" si="10"/>
        <v>0</v>
      </c>
      <c r="AM43" s="102"/>
      <c r="AN43" s="72">
        <f t="shared" si="11"/>
        <v>0</v>
      </c>
      <c r="AO43" s="79"/>
      <c r="AP43" s="72">
        <f t="shared" si="12"/>
        <v>0</v>
      </c>
      <c r="AQ43" s="105"/>
      <c r="AR43" s="76">
        <f t="shared" si="13"/>
        <v>0</v>
      </c>
      <c r="AS43" s="87"/>
      <c r="AT43" s="76">
        <f t="shared" si="14"/>
        <v>0</v>
      </c>
      <c r="AU43" s="72"/>
      <c r="AV43" s="72">
        <f t="shared" si="15"/>
        <v>0</v>
      </c>
      <c r="AW43" s="124"/>
      <c r="AX43" s="72">
        <f t="shared" si="16"/>
        <v>0</v>
      </c>
      <c r="AY43" s="76"/>
      <c r="AZ43" s="76">
        <f t="shared" si="17"/>
        <v>0</v>
      </c>
      <c r="BA43" s="94"/>
      <c r="BB43" s="76">
        <f t="shared" si="18"/>
        <v>0</v>
      </c>
      <c r="BC43" s="81"/>
      <c r="BD43" s="72">
        <f t="shared" si="19"/>
        <v>0</v>
      </c>
      <c r="BE43" s="129"/>
      <c r="BF43" s="72">
        <f t="shared" si="20"/>
        <v>0</v>
      </c>
      <c r="BG43" s="76"/>
      <c r="BH43" s="76">
        <f t="shared" si="21"/>
        <v>0</v>
      </c>
      <c r="BI43" s="94"/>
      <c r="BJ43" s="76">
        <f t="shared" si="22"/>
        <v>0</v>
      </c>
      <c r="BK43" s="108"/>
      <c r="BL43" s="105">
        <f t="shared" si="37"/>
        <v>0</v>
      </c>
      <c r="BM43" s="94"/>
      <c r="BN43" s="106">
        <f t="shared" si="38"/>
        <v>0</v>
      </c>
      <c r="BO43" s="83">
        <f t="shared" si="25"/>
        <v>0</v>
      </c>
      <c r="BP43" s="98" t="s">
        <v>716</v>
      </c>
      <c r="BQ43" s="98" t="s">
        <v>69</v>
      </c>
      <c r="BR43" s="97"/>
    </row>
    <row r="44" spans="1:71" s="3" customFormat="1" ht="38.25">
      <c r="A44" s="84">
        <f>SUBTOTAL(3,C$5:$C44)</f>
        <v>40</v>
      </c>
      <c r="B44" s="112"/>
      <c r="C44" s="50" t="s">
        <v>325</v>
      </c>
      <c r="D44" s="34" t="s">
        <v>9</v>
      </c>
      <c r="E44" s="131" t="s">
        <v>406</v>
      </c>
      <c r="F44" s="298" t="s">
        <v>340</v>
      </c>
      <c r="G44" s="112"/>
      <c r="H44" s="50"/>
      <c r="I44" s="50" t="s">
        <v>382</v>
      </c>
      <c r="J44" s="50"/>
      <c r="K44" s="446">
        <v>500000</v>
      </c>
      <c r="L44" s="50"/>
      <c r="M44" s="46" t="s">
        <v>1977</v>
      </c>
      <c r="N44" s="119"/>
      <c r="O44" s="122">
        <v>500000</v>
      </c>
      <c r="P44" s="73">
        <f t="shared" si="31"/>
        <v>500000</v>
      </c>
      <c r="Q44" s="95">
        <v>42093</v>
      </c>
      <c r="R44" s="75">
        <f t="shared" si="32"/>
        <v>0</v>
      </c>
      <c r="S44" s="45">
        <v>500000</v>
      </c>
      <c r="T44" s="45">
        <f t="shared" si="2"/>
        <v>500000</v>
      </c>
      <c r="U44" s="234">
        <v>42093</v>
      </c>
      <c r="V44" s="77">
        <f t="shared" si="26"/>
        <v>0</v>
      </c>
      <c r="W44" s="73">
        <v>500000</v>
      </c>
      <c r="X44" s="73">
        <f t="shared" si="27"/>
        <v>0</v>
      </c>
      <c r="Y44" s="124"/>
      <c r="Z44" s="75">
        <f t="shared" si="28"/>
        <v>500000</v>
      </c>
      <c r="AA44" s="45">
        <v>500000</v>
      </c>
      <c r="AB44" s="45">
        <f t="shared" si="33"/>
        <v>0</v>
      </c>
      <c r="AC44" s="593"/>
      <c r="AD44" s="77">
        <f t="shared" si="34"/>
        <v>500000</v>
      </c>
      <c r="AE44" s="122"/>
      <c r="AF44" s="73">
        <f t="shared" si="35"/>
        <v>0</v>
      </c>
      <c r="AG44" s="124"/>
      <c r="AH44" s="78">
        <f t="shared" si="36"/>
        <v>0</v>
      </c>
      <c r="AI44" s="45"/>
      <c r="AJ44" s="45">
        <f t="shared" si="9"/>
        <v>0</v>
      </c>
      <c r="AK44" s="234"/>
      <c r="AL44" s="76">
        <f t="shared" si="10"/>
        <v>0</v>
      </c>
      <c r="AM44" s="73"/>
      <c r="AN44" s="72">
        <f t="shared" si="11"/>
        <v>0</v>
      </c>
      <c r="AO44" s="79"/>
      <c r="AP44" s="72">
        <f t="shared" si="12"/>
        <v>0</v>
      </c>
      <c r="AQ44" s="45"/>
      <c r="AR44" s="76">
        <f t="shared" si="13"/>
        <v>0</v>
      </c>
      <c r="AS44" s="87"/>
      <c r="AT44" s="76">
        <f t="shared" si="14"/>
        <v>0</v>
      </c>
      <c r="AU44" s="72"/>
      <c r="AV44" s="72">
        <f t="shared" si="15"/>
        <v>0</v>
      </c>
      <c r="AW44" s="124"/>
      <c r="AX44" s="72">
        <f t="shared" si="16"/>
        <v>0</v>
      </c>
      <c r="AY44" s="76"/>
      <c r="AZ44" s="76">
        <f t="shared" si="17"/>
        <v>0</v>
      </c>
      <c r="BA44" s="94"/>
      <c r="BB44" s="76">
        <f t="shared" si="18"/>
        <v>0</v>
      </c>
      <c r="BC44" s="81"/>
      <c r="BD44" s="72">
        <f t="shared" si="19"/>
        <v>0</v>
      </c>
      <c r="BE44" s="129"/>
      <c r="BF44" s="72">
        <f t="shared" si="20"/>
        <v>0</v>
      </c>
      <c r="BG44" s="76"/>
      <c r="BH44" s="76">
        <f t="shared" si="21"/>
        <v>0</v>
      </c>
      <c r="BI44" s="94"/>
      <c r="BJ44" s="76">
        <f t="shared" si="22"/>
        <v>0</v>
      </c>
      <c r="BK44" s="45"/>
      <c r="BL44" s="45">
        <f t="shared" si="37"/>
        <v>0</v>
      </c>
      <c r="BM44" s="94"/>
      <c r="BN44" s="77">
        <f t="shared" si="38"/>
        <v>0</v>
      </c>
      <c r="BO44" s="83">
        <f t="shared" si="25"/>
        <v>1000000</v>
      </c>
      <c r="BP44" s="120" t="s">
        <v>1336</v>
      </c>
      <c r="BQ44" s="120" t="s">
        <v>1966</v>
      </c>
      <c r="BR44" s="70"/>
    </row>
    <row r="45" spans="1:71" s="3" customFormat="1" ht="38.25">
      <c r="A45" s="84">
        <f>SUBTOTAL(3,C$5:$C45)</f>
        <v>41</v>
      </c>
      <c r="B45" s="179"/>
      <c r="C45" s="89" t="s">
        <v>339</v>
      </c>
      <c r="D45" s="34" t="s">
        <v>9</v>
      </c>
      <c r="E45" s="299" t="s">
        <v>341</v>
      </c>
      <c r="F45" s="298" t="s">
        <v>340</v>
      </c>
      <c r="G45" s="114"/>
      <c r="H45" s="269" t="s">
        <v>342</v>
      </c>
      <c r="I45" s="92" t="s">
        <v>343</v>
      </c>
      <c r="J45" s="361" t="s">
        <v>1802</v>
      </c>
      <c r="K45" s="249">
        <v>800000</v>
      </c>
      <c r="L45" s="92"/>
      <c r="M45" s="1" t="s">
        <v>2642</v>
      </c>
      <c r="N45" s="139"/>
      <c r="O45" s="73">
        <v>800000</v>
      </c>
      <c r="P45" s="73">
        <f t="shared" si="31"/>
        <v>0</v>
      </c>
      <c r="Q45" s="124"/>
      <c r="R45" s="75">
        <f t="shared" si="32"/>
        <v>800000</v>
      </c>
      <c r="S45" s="45">
        <v>800000</v>
      </c>
      <c r="T45" s="45">
        <f t="shared" si="2"/>
        <v>0</v>
      </c>
      <c r="U45" s="234"/>
      <c r="V45" s="77">
        <f t="shared" si="26"/>
        <v>800000</v>
      </c>
      <c r="W45" s="72">
        <v>800000</v>
      </c>
      <c r="X45" s="73">
        <f t="shared" si="27"/>
        <v>0</v>
      </c>
      <c r="Y45" s="124"/>
      <c r="Z45" s="75">
        <f t="shared" si="28"/>
        <v>800000</v>
      </c>
      <c r="AA45" s="76">
        <v>800000</v>
      </c>
      <c r="AB45" s="45">
        <f t="shared" si="33"/>
        <v>0</v>
      </c>
      <c r="AC45" s="594"/>
      <c r="AD45" s="77">
        <f t="shared" si="34"/>
        <v>800000</v>
      </c>
      <c r="AE45" s="126"/>
      <c r="AF45" s="73">
        <f t="shared" si="35"/>
        <v>0</v>
      </c>
      <c r="AG45" s="126"/>
      <c r="AH45" s="78">
        <f t="shared" si="36"/>
        <v>0</v>
      </c>
      <c r="AI45" s="45"/>
      <c r="AJ45" s="45">
        <f t="shared" si="9"/>
        <v>0</v>
      </c>
      <c r="AK45" s="234"/>
      <c r="AL45" s="76">
        <f t="shared" si="10"/>
        <v>0</v>
      </c>
      <c r="AM45" s="72"/>
      <c r="AN45" s="72">
        <f t="shared" si="11"/>
        <v>0</v>
      </c>
      <c r="AO45" s="79"/>
      <c r="AP45" s="72">
        <f t="shared" si="12"/>
        <v>0</v>
      </c>
      <c r="AQ45" s="76"/>
      <c r="AR45" s="76">
        <f t="shared" si="13"/>
        <v>0</v>
      </c>
      <c r="AS45" s="87"/>
      <c r="AT45" s="76">
        <f t="shared" si="14"/>
        <v>0</v>
      </c>
      <c r="AU45" s="72"/>
      <c r="AV45" s="72">
        <f t="shared" si="15"/>
        <v>0</v>
      </c>
      <c r="AW45" s="124"/>
      <c r="AX45" s="72">
        <f t="shared" si="16"/>
        <v>0</v>
      </c>
      <c r="AY45" s="76"/>
      <c r="AZ45" s="76">
        <f t="shared" si="17"/>
        <v>0</v>
      </c>
      <c r="BA45" s="94"/>
      <c r="BB45" s="76">
        <f t="shared" si="18"/>
        <v>0</v>
      </c>
      <c r="BC45" s="81"/>
      <c r="BD45" s="72">
        <f t="shared" si="19"/>
        <v>0</v>
      </c>
      <c r="BE45" s="129"/>
      <c r="BF45" s="72">
        <f t="shared" si="20"/>
        <v>0</v>
      </c>
      <c r="BG45" s="76"/>
      <c r="BH45" s="76">
        <f t="shared" si="21"/>
        <v>0</v>
      </c>
      <c r="BI45" s="94"/>
      <c r="BJ45" s="76">
        <f t="shared" si="22"/>
        <v>0</v>
      </c>
      <c r="BK45" s="123"/>
      <c r="BL45" s="45">
        <f t="shared" si="37"/>
        <v>0</v>
      </c>
      <c r="BM45" s="94"/>
      <c r="BN45" s="77">
        <f t="shared" si="38"/>
        <v>0</v>
      </c>
      <c r="BO45" s="83">
        <f t="shared" si="25"/>
        <v>3200000</v>
      </c>
      <c r="BP45" s="120" t="s">
        <v>1336</v>
      </c>
      <c r="BQ45" s="120" t="s">
        <v>1966</v>
      </c>
      <c r="BR45" s="70"/>
    </row>
    <row r="46" spans="1:71" s="3" customFormat="1" ht="38.25">
      <c r="A46" s="84">
        <f>SUBTOTAL(3,C$5:$C46)</f>
        <v>42</v>
      </c>
      <c r="B46" s="179"/>
      <c r="C46" s="89" t="s">
        <v>344</v>
      </c>
      <c r="D46" s="34" t="s">
        <v>9</v>
      </c>
      <c r="E46" s="128" t="s">
        <v>345</v>
      </c>
      <c r="F46" s="298" t="s">
        <v>340</v>
      </c>
      <c r="G46" s="114"/>
      <c r="H46" s="269" t="s">
        <v>346</v>
      </c>
      <c r="I46" s="92" t="s">
        <v>347</v>
      </c>
      <c r="J46" s="92"/>
      <c r="K46" s="249">
        <v>800000</v>
      </c>
      <c r="L46" s="92"/>
      <c r="M46" s="1" t="s">
        <v>2642</v>
      </c>
      <c r="N46" s="139"/>
      <c r="O46" s="73">
        <v>800000</v>
      </c>
      <c r="P46" s="73">
        <f t="shared" si="31"/>
        <v>800000</v>
      </c>
      <c r="Q46" s="124" t="s">
        <v>2848</v>
      </c>
      <c r="R46" s="75">
        <f t="shared" si="32"/>
        <v>0</v>
      </c>
      <c r="S46" s="45">
        <v>800000</v>
      </c>
      <c r="T46" s="45">
        <f t="shared" si="2"/>
        <v>800000</v>
      </c>
      <c r="U46" s="234" t="s">
        <v>2848</v>
      </c>
      <c r="V46" s="77">
        <f t="shared" si="26"/>
        <v>0</v>
      </c>
      <c r="W46" s="72">
        <v>800000</v>
      </c>
      <c r="X46" s="73">
        <f t="shared" si="27"/>
        <v>800000</v>
      </c>
      <c r="Y46" s="124" t="s">
        <v>2848</v>
      </c>
      <c r="Z46" s="75">
        <f t="shared" si="28"/>
        <v>0</v>
      </c>
      <c r="AA46" s="76">
        <v>1000000</v>
      </c>
      <c r="AB46" s="45">
        <f t="shared" si="33"/>
        <v>0</v>
      </c>
      <c r="AC46" s="594"/>
      <c r="AD46" s="77">
        <f t="shared" si="34"/>
        <v>1000000</v>
      </c>
      <c r="AE46" s="73"/>
      <c r="AF46" s="73">
        <f t="shared" si="35"/>
        <v>0</v>
      </c>
      <c r="AG46" s="126"/>
      <c r="AH46" s="78">
        <f t="shared" si="36"/>
        <v>0</v>
      </c>
      <c r="AI46" s="76"/>
      <c r="AJ46" s="45">
        <f t="shared" si="9"/>
        <v>0</v>
      </c>
      <c r="AK46" s="234"/>
      <c r="AL46" s="76">
        <f t="shared" si="10"/>
        <v>0</v>
      </c>
      <c r="AM46" s="72"/>
      <c r="AN46" s="72">
        <f t="shared" si="11"/>
        <v>0</v>
      </c>
      <c r="AO46" s="79"/>
      <c r="AP46" s="72">
        <f t="shared" si="12"/>
        <v>0</v>
      </c>
      <c r="AQ46" s="76"/>
      <c r="AR46" s="76">
        <f t="shared" si="13"/>
        <v>0</v>
      </c>
      <c r="AS46" s="87"/>
      <c r="AT46" s="76">
        <f t="shared" si="14"/>
        <v>0</v>
      </c>
      <c r="AU46" s="72"/>
      <c r="AV46" s="72">
        <f t="shared" si="15"/>
        <v>0</v>
      </c>
      <c r="AW46" s="124"/>
      <c r="AX46" s="72">
        <f t="shared" si="16"/>
        <v>0</v>
      </c>
      <c r="AY46" s="76"/>
      <c r="AZ46" s="76">
        <f t="shared" si="17"/>
        <v>0</v>
      </c>
      <c r="BA46" s="94"/>
      <c r="BB46" s="76">
        <f t="shared" si="18"/>
        <v>0</v>
      </c>
      <c r="BC46" s="81"/>
      <c r="BD46" s="72">
        <f t="shared" si="19"/>
        <v>0</v>
      </c>
      <c r="BE46" s="129"/>
      <c r="BF46" s="72">
        <f t="shared" si="20"/>
        <v>0</v>
      </c>
      <c r="BG46" s="76"/>
      <c r="BH46" s="76">
        <f t="shared" si="21"/>
        <v>0</v>
      </c>
      <c r="BI46" s="94"/>
      <c r="BJ46" s="76">
        <f t="shared" si="22"/>
        <v>0</v>
      </c>
      <c r="BK46" s="123"/>
      <c r="BL46" s="45">
        <f t="shared" si="37"/>
        <v>0</v>
      </c>
      <c r="BM46" s="94"/>
      <c r="BN46" s="77">
        <f t="shared" si="38"/>
        <v>0</v>
      </c>
      <c r="BO46" s="83">
        <f t="shared" si="25"/>
        <v>1000000</v>
      </c>
      <c r="BP46" s="120" t="s">
        <v>1336</v>
      </c>
      <c r="BQ46" s="120" t="s">
        <v>1966</v>
      </c>
      <c r="BR46" s="46" t="s">
        <v>1779</v>
      </c>
    </row>
    <row r="47" spans="1:71" s="3" customFormat="1" ht="51">
      <c r="A47" s="84">
        <f>SUBTOTAL(3,C$5:$C47)</f>
        <v>43</v>
      </c>
      <c r="B47" s="179"/>
      <c r="C47" s="89" t="s">
        <v>2925</v>
      </c>
      <c r="D47" s="34" t="s">
        <v>9</v>
      </c>
      <c r="E47" s="128" t="s">
        <v>348</v>
      </c>
      <c r="F47" s="298" t="s">
        <v>340</v>
      </c>
      <c r="G47" s="114"/>
      <c r="H47" s="269" t="s">
        <v>349</v>
      </c>
      <c r="I47" s="92" t="s">
        <v>350</v>
      </c>
      <c r="J47" s="92"/>
      <c r="K47" s="249" t="s">
        <v>2929</v>
      </c>
      <c r="L47" s="92"/>
      <c r="M47" s="1"/>
      <c r="N47" s="139"/>
      <c r="O47" s="399">
        <v>400000</v>
      </c>
      <c r="P47" s="73">
        <f t="shared" si="31"/>
        <v>400000</v>
      </c>
      <c r="Q47" s="124">
        <v>42136</v>
      </c>
      <c r="R47" s="75">
        <f t="shared" si="32"/>
        <v>0</v>
      </c>
      <c r="S47" s="45">
        <v>400000</v>
      </c>
      <c r="T47" s="45">
        <f t="shared" si="2"/>
        <v>400000</v>
      </c>
      <c r="U47" s="234">
        <v>42136</v>
      </c>
      <c r="V47" s="77">
        <f t="shared" si="26"/>
        <v>0</v>
      </c>
      <c r="W47" s="72">
        <v>400000</v>
      </c>
      <c r="X47" s="73">
        <f t="shared" si="27"/>
        <v>400000</v>
      </c>
      <c r="Y47" s="124">
        <v>42136</v>
      </c>
      <c r="Z47" s="75">
        <f t="shared" si="28"/>
        <v>0</v>
      </c>
      <c r="AA47" s="76"/>
      <c r="AB47" s="45">
        <f t="shared" si="33"/>
        <v>0</v>
      </c>
      <c r="AC47" s="594"/>
      <c r="AD47" s="77">
        <f t="shared" si="34"/>
        <v>0</v>
      </c>
      <c r="AE47" s="73"/>
      <c r="AF47" s="73">
        <f t="shared" si="35"/>
        <v>0</v>
      </c>
      <c r="AG47" s="95"/>
      <c r="AH47" s="78">
        <f t="shared" si="36"/>
        <v>0</v>
      </c>
      <c r="AI47" s="76"/>
      <c r="AJ47" s="45">
        <f t="shared" si="9"/>
        <v>0</v>
      </c>
      <c r="AK47" s="234"/>
      <c r="AL47" s="76">
        <f t="shared" si="10"/>
        <v>0</v>
      </c>
      <c r="AM47" s="72"/>
      <c r="AN47" s="72">
        <f t="shared" si="11"/>
        <v>0</v>
      </c>
      <c r="AO47" s="79"/>
      <c r="AP47" s="72">
        <f t="shared" si="12"/>
        <v>0</v>
      </c>
      <c r="AQ47" s="76"/>
      <c r="AR47" s="76">
        <f t="shared" si="13"/>
        <v>0</v>
      </c>
      <c r="AS47" s="87"/>
      <c r="AT47" s="76">
        <f t="shared" si="14"/>
        <v>0</v>
      </c>
      <c r="AU47" s="72"/>
      <c r="AV47" s="72">
        <f t="shared" si="15"/>
        <v>0</v>
      </c>
      <c r="AW47" s="124"/>
      <c r="AX47" s="72">
        <f t="shared" si="16"/>
        <v>0</v>
      </c>
      <c r="AY47" s="76"/>
      <c r="AZ47" s="76">
        <f t="shared" si="17"/>
        <v>0</v>
      </c>
      <c r="BA47" s="94"/>
      <c r="BB47" s="76">
        <f t="shared" si="18"/>
        <v>0</v>
      </c>
      <c r="BC47" s="81"/>
      <c r="BD47" s="72">
        <f t="shared" si="19"/>
        <v>0</v>
      </c>
      <c r="BE47" s="129"/>
      <c r="BF47" s="72">
        <f t="shared" si="20"/>
        <v>0</v>
      </c>
      <c r="BG47" s="76"/>
      <c r="BH47" s="76">
        <f t="shared" si="21"/>
        <v>0</v>
      </c>
      <c r="BI47" s="94"/>
      <c r="BJ47" s="76">
        <f t="shared" si="22"/>
        <v>0</v>
      </c>
      <c r="BK47" s="123"/>
      <c r="BL47" s="45">
        <f t="shared" si="37"/>
        <v>0</v>
      </c>
      <c r="BM47" s="94"/>
      <c r="BN47" s="77">
        <f t="shared" si="38"/>
        <v>0</v>
      </c>
      <c r="BO47" s="83">
        <f t="shared" si="25"/>
        <v>0</v>
      </c>
      <c r="BP47" s="120" t="s">
        <v>1336</v>
      </c>
      <c r="BQ47" s="120" t="s">
        <v>1966</v>
      </c>
      <c r="BR47" s="70"/>
    </row>
    <row r="48" spans="1:71" s="3" customFormat="1" ht="25.5">
      <c r="A48" s="84">
        <f>SUBTOTAL(3,C$5:$C48)</f>
        <v>44</v>
      </c>
      <c r="B48" s="179"/>
      <c r="C48" s="89" t="s">
        <v>351</v>
      </c>
      <c r="D48" s="34" t="s">
        <v>14</v>
      </c>
      <c r="E48" s="128" t="s">
        <v>1654</v>
      </c>
      <c r="F48" s="114"/>
      <c r="G48" s="114"/>
      <c r="H48" s="269"/>
      <c r="I48" s="92" t="s">
        <v>352</v>
      </c>
      <c r="J48" s="92"/>
      <c r="K48" s="249">
        <v>250000</v>
      </c>
      <c r="L48" s="92"/>
      <c r="M48" s="1"/>
      <c r="N48" s="139"/>
      <c r="O48" s="73">
        <v>250000</v>
      </c>
      <c r="P48" s="73">
        <f t="shared" si="31"/>
        <v>250000</v>
      </c>
      <c r="Q48" s="124">
        <v>42101</v>
      </c>
      <c r="R48" s="75">
        <f t="shared" si="32"/>
        <v>0</v>
      </c>
      <c r="S48" s="45">
        <v>250000</v>
      </c>
      <c r="T48" s="45">
        <f t="shared" si="2"/>
        <v>250000</v>
      </c>
      <c r="U48" s="234">
        <v>42101</v>
      </c>
      <c r="V48" s="77">
        <f t="shared" si="26"/>
        <v>0</v>
      </c>
      <c r="W48" s="72">
        <v>250000</v>
      </c>
      <c r="X48" s="73">
        <f t="shared" si="27"/>
        <v>250000</v>
      </c>
      <c r="Y48" s="124">
        <v>42101</v>
      </c>
      <c r="Z48" s="75">
        <f t="shared" si="28"/>
        <v>0</v>
      </c>
      <c r="AA48" s="76">
        <v>250000</v>
      </c>
      <c r="AB48" s="45">
        <f t="shared" si="33"/>
        <v>0</v>
      </c>
      <c r="AC48" s="594"/>
      <c r="AD48" s="77">
        <f t="shared" si="34"/>
        <v>250000</v>
      </c>
      <c r="AE48" s="126"/>
      <c r="AF48" s="73">
        <f t="shared" si="35"/>
        <v>0</v>
      </c>
      <c r="AG48" s="126"/>
      <c r="AH48" s="78">
        <f t="shared" si="36"/>
        <v>0</v>
      </c>
      <c r="AI48" s="76"/>
      <c r="AJ48" s="45">
        <f t="shared" si="9"/>
        <v>0</v>
      </c>
      <c r="AK48" s="234"/>
      <c r="AL48" s="76">
        <f t="shared" si="10"/>
        <v>0</v>
      </c>
      <c r="AM48" s="72"/>
      <c r="AN48" s="72">
        <f t="shared" si="11"/>
        <v>0</v>
      </c>
      <c r="AO48" s="79"/>
      <c r="AP48" s="72">
        <f t="shared" si="12"/>
        <v>0</v>
      </c>
      <c r="AQ48" s="76"/>
      <c r="AR48" s="76">
        <f t="shared" si="13"/>
        <v>0</v>
      </c>
      <c r="AS48" s="87"/>
      <c r="AT48" s="76">
        <f t="shared" si="14"/>
        <v>0</v>
      </c>
      <c r="AU48" s="72"/>
      <c r="AV48" s="72">
        <f t="shared" si="15"/>
        <v>0</v>
      </c>
      <c r="AW48" s="124"/>
      <c r="AX48" s="72">
        <f t="shared" si="16"/>
        <v>0</v>
      </c>
      <c r="AY48" s="76"/>
      <c r="AZ48" s="76">
        <f t="shared" si="17"/>
        <v>0</v>
      </c>
      <c r="BA48" s="94"/>
      <c r="BB48" s="76">
        <f t="shared" si="18"/>
        <v>0</v>
      </c>
      <c r="BC48" s="81"/>
      <c r="BD48" s="72">
        <f t="shared" si="19"/>
        <v>0</v>
      </c>
      <c r="BE48" s="129"/>
      <c r="BF48" s="72">
        <f t="shared" si="20"/>
        <v>0</v>
      </c>
      <c r="BG48" s="76"/>
      <c r="BH48" s="76">
        <f t="shared" si="21"/>
        <v>0</v>
      </c>
      <c r="BI48" s="94"/>
      <c r="BJ48" s="76">
        <f t="shared" si="22"/>
        <v>0</v>
      </c>
      <c r="BK48" s="123"/>
      <c r="BL48" s="45">
        <f>+IF(BM48="",0,BK48)</f>
        <v>0</v>
      </c>
      <c r="BM48" s="94"/>
      <c r="BN48" s="77">
        <f t="shared" si="38"/>
        <v>0</v>
      </c>
      <c r="BO48" s="83">
        <f t="shared" si="25"/>
        <v>250000</v>
      </c>
      <c r="BP48" s="120" t="s">
        <v>716</v>
      </c>
      <c r="BQ48" s="120" t="s">
        <v>1966</v>
      </c>
      <c r="BR48" s="70"/>
    </row>
    <row r="49" spans="1:71" s="3" customFormat="1" ht="38.25">
      <c r="A49" s="84">
        <f>SUBTOTAL(3,C$5:$C49)</f>
        <v>45</v>
      </c>
      <c r="B49" s="179"/>
      <c r="C49" s="89" t="s">
        <v>368</v>
      </c>
      <c r="D49" s="1" t="s">
        <v>411</v>
      </c>
      <c r="E49" s="128" t="s">
        <v>369</v>
      </c>
      <c r="F49" s="114" t="s">
        <v>370</v>
      </c>
      <c r="G49" s="114"/>
      <c r="H49" s="269" t="s">
        <v>371</v>
      </c>
      <c r="I49" s="92" t="s">
        <v>408</v>
      </c>
      <c r="J49" s="92"/>
      <c r="K49" s="249">
        <v>300000</v>
      </c>
      <c r="L49" s="92"/>
      <c r="M49" s="1"/>
      <c r="N49" s="139"/>
      <c r="O49" s="73">
        <v>300000</v>
      </c>
      <c r="P49" s="73">
        <f t="shared" si="31"/>
        <v>300000</v>
      </c>
      <c r="Q49" s="124">
        <v>42115</v>
      </c>
      <c r="R49" s="75">
        <f t="shared" si="32"/>
        <v>0</v>
      </c>
      <c r="S49" s="45">
        <v>300000</v>
      </c>
      <c r="T49" s="45">
        <f t="shared" si="2"/>
        <v>300000</v>
      </c>
      <c r="U49" s="234">
        <v>42115</v>
      </c>
      <c r="V49" s="77">
        <f t="shared" si="26"/>
        <v>0</v>
      </c>
      <c r="W49" s="72">
        <v>300000</v>
      </c>
      <c r="X49" s="73">
        <f t="shared" si="27"/>
        <v>300000</v>
      </c>
      <c r="Y49" s="124">
        <v>42115</v>
      </c>
      <c r="Z49" s="75">
        <f t="shared" si="28"/>
        <v>0</v>
      </c>
      <c r="AA49" s="76">
        <v>300000</v>
      </c>
      <c r="AB49" s="45">
        <f t="shared" si="33"/>
        <v>0</v>
      </c>
      <c r="AC49" s="594"/>
      <c r="AD49" s="77">
        <f t="shared" si="34"/>
        <v>300000</v>
      </c>
      <c r="AE49" s="126"/>
      <c r="AF49" s="73">
        <f t="shared" si="35"/>
        <v>0</v>
      </c>
      <c r="AG49" s="124"/>
      <c r="AH49" s="78">
        <f t="shared" si="36"/>
        <v>0</v>
      </c>
      <c r="AI49" s="76"/>
      <c r="AJ49" s="45">
        <f t="shared" si="9"/>
        <v>0</v>
      </c>
      <c r="AK49" s="234"/>
      <c r="AL49" s="76">
        <f t="shared" si="10"/>
        <v>0</v>
      </c>
      <c r="AM49" s="72"/>
      <c r="AN49" s="72">
        <f t="shared" si="11"/>
        <v>0</v>
      </c>
      <c r="AO49" s="79"/>
      <c r="AP49" s="72">
        <f t="shared" si="12"/>
        <v>0</v>
      </c>
      <c r="AQ49" s="76"/>
      <c r="AR49" s="76">
        <f t="shared" si="13"/>
        <v>0</v>
      </c>
      <c r="AS49" s="87"/>
      <c r="AT49" s="76">
        <f t="shared" si="14"/>
        <v>0</v>
      </c>
      <c r="AU49" s="72"/>
      <c r="AV49" s="72">
        <f t="shared" si="15"/>
        <v>0</v>
      </c>
      <c r="AW49" s="124"/>
      <c r="AX49" s="72">
        <f t="shared" si="16"/>
        <v>0</v>
      </c>
      <c r="AY49" s="76"/>
      <c r="AZ49" s="76">
        <f t="shared" si="17"/>
        <v>0</v>
      </c>
      <c r="BA49" s="94"/>
      <c r="BB49" s="76">
        <f t="shared" si="18"/>
        <v>0</v>
      </c>
      <c r="BC49" s="81"/>
      <c r="BD49" s="72">
        <f t="shared" si="19"/>
        <v>0</v>
      </c>
      <c r="BE49" s="129"/>
      <c r="BF49" s="72">
        <f t="shared" si="20"/>
        <v>0</v>
      </c>
      <c r="BG49" s="76"/>
      <c r="BH49" s="76">
        <f t="shared" si="21"/>
        <v>0</v>
      </c>
      <c r="BI49" s="94"/>
      <c r="BJ49" s="76">
        <f t="shared" si="22"/>
        <v>0</v>
      </c>
      <c r="BK49" s="123"/>
      <c r="BL49" s="45">
        <f t="shared" si="37"/>
        <v>0</v>
      </c>
      <c r="BM49" s="94"/>
      <c r="BN49" s="77">
        <f t="shared" si="38"/>
        <v>0</v>
      </c>
      <c r="BO49" s="83">
        <f t="shared" si="25"/>
        <v>300000</v>
      </c>
      <c r="BP49" s="120" t="s">
        <v>716</v>
      </c>
      <c r="BQ49" s="120" t="s">
        <v>1970</v>
      </c>
      <c r="BR49" s="70" t="s">
        <v>1962</v>
      </c>
    </row>
    <row r="50" spans="1:71" s="3" customFormat="1" ht="25.5">
      <c r="A50" s="84">
        <f>SUBTOTAL(3,C$5:$C50)</f>
        <v>46</v>
      </c>
      <c r="B50" s="179"/>
      <c r="C50" s="89" t="s">
        <v>383</v>
      </c>
      <c r="D50" s="34" t="s">
        <v>9</v>
      </c>
      <c r="E50" s="128" t="s">
        <v>384</v>
      </c>
      <c r="F50" s="114" t="s">
        <v>385</v>
      </c>
      <c r="G50" s="114"/>
      <c r="H50" s="269" t="s">
        <v>387</v>
      </c>
      <c r="I50" s="92" t="s">
        <v>386</v>
      </c>
      <c r="J50" s="92"/>
      <c r="K50" s="249">
        <v>1000000</v>
      </c>
      <c r="L50" s="92"/>
      <c r="M50" s="1"/>
      <c r="N50" s="139"/>
      <c r="O50" s="73">
        <v>300000</v>
      </c>
      <c r="P50" s="73">
        <f t="shared" si="31"/>
        <v>300000</v>
      </c>
      <c r="Q50" s="124" t="s">
        <v>2853</v>
      </c>
      <c r="R50" s="75">
        <f t="shared" si="32"/>
        <v>0</v>
      </c>
      <c r="S50" s="45">
        <v>350000</v>
      </c>
      <c r="T50" s="45">
        <f t="shared" si="2"/>
        <v>350000</v>
      </c>
      <c r="U50" s="234" t="s">
        <v>2853</v>
      </c>
      <c r="V50" s="77">
        <f t="shared" si="26"/>
        <v>0</v>
      </c>
      <c r="W50" s="72">
        <v>350000</v>
      </c>
      <c r="X50" s="73">
        <f t="shared" si="27"/>
        <v>350000</v>
      </c>
      <c r="Y50" s="124" t="s">
        <v>2853</v>
      </c>
      <c r="Z50" s="75">
        <f t="shared" si="28"/>
        <v>0</v>
      </c>
      <c r="AA50" s="76">
        <v>350000</v>
      </c>
      <c r="AB50" s="45">
        <f t="shared" si="33"/>
        <v>0</v>
      </c>
      <c r="AC50" s="594"/>
      <c r="AD50" s="77">
        <f t="shared" si="34"/>
        <v>350000</v>
      </c>
      <c r="AE50" s="78"/>
      <c r="AF50" s="73">
        <f t="shared" si="35"/>
        <v>0</v>
      </c>
      <c r="AG50" s="126"/>
      <c r="AH50" s="78">
        <f t="shared" si="36"/>
        <v>0</v>
      </c>
      <c r="AI50" s="76"/>
      <c r="AJ50" s="45">
        <f t="shared" si="9"/>
        <v>0</v>
      </c>
      <c r="AK50" s="234"/>
      <c r="AL50" s="76">
        <f t="shared" si="10"/>
        <v>0</v>
      </c>
      <c r="AM50" s="72"/>
      <c r="AN50" s="72">
        <f t="shared" si="11"/>
        <v>0</v>
      </c>
      <c r="AO50" s="79"/>
      <c r="AP50" s="72">
        <f t="shared" si="12"/>
        <v>0</v>
      </c>
      <c r="AQ50" s="76"/>
      <c r="AR50" s="76">
        <f t="shared" si="13"/>
        <v>0</v>
      </c>
      <c r="AS50" s="87"/>
      <c r="AT50" s="76">
        <f t="shared" si="14"/>
        <v>0</v>
      </c>
      <c r="AU50" s="72"/>
      <c r="AV50" s="72">
        <f t="shared" si="15"/>
        <v>0</v>
      </c>
      <c r="AW50" s="124"/>
      <c r="AX50" s="72">
        <f t="shared" si="16"/>
        <v>0</v>
      </c>
      <c r="AY50" s="76"/>
      <c r="AZ50" s="76">
        <f t="shared" si="17"/>
        <v>0</v>
      </c>
      <c r="BA50" s="94"/>
      <c r="BB50" s="76">
        <f t="shared" si="18"/>
        <v>0</v>
      </c>
      <c r="BC50" s="81"/>
      <c r="BD50" s="72">
        <f t="shared" si="19"/>
        <v>0</v>
      </c>
      <c r="BE50" s="129"/>
      <c r="BF50" s="72">
        <f t="shared" si="20"/>
        <v>0</v>
      </c>
      <c r="BG50" s="76"/>
      <c r="BH50" s="76">
        <f t="shared" si="21"/>
        <v>0</v>
      </c>
      <c r="BI50" s="94"/>
      <c r="BJ50" s="76">
        <f t="shared" si="22"/>
        <v>0</v>
      </c>
      <c r="BK50" s="123"/>
      <c r="BL50" s="45">
        <f t="shared" si="37"/>
        <v>0</v>
      </c>
      <c r="BM50" s="94"/>
      <c r="BN50" s="77">
        <f t="shared" si="38"/>
        <v>0</v>
      </c>
      <c r="BO50" s="83">
        <f t="shared" si="25"/>
        <v>350000</v>
      </c>
      <c r="BP50" s="120" t="s">
        <v>716</v>
      </c>
      <c r="BQ50" s="120" t="s">
        <v>1966</v>
      </c>
      <c r="BR50" s="70"/>
    </row>
    <row r="51" spans="1:71" s="3" customFormat="1" ht="38.25">
      <c r="A51" s="84">
        <f>SUBTOTAL(3,C$5:$C51)</f>
        <v>47</v>
      </c>
      <c r="B51" s="179"/>
      <c r="C51" s="120" t="s">
        <v>390</v>
      </c>
      <c r="D51" s="34" t="s">
        <v>9</v>
      </c>
      <c r="E51" s="128" t="s">
        <v>393</v>
      </c>
      <c r="F51" s="114" t="s">
        <v>394</v>
      </c>
      <c r="G51" s="114"/>
      <c r="H51" s="269" t="s">
        <v>395</v>
      </c>
      <c r="I51" s="92" t="s">
        <v>392</v>
      </c>
      <c r="J51" s="138" t="s">
        <v>391</v>
      </c>
      <c r="K51" s="249">
        <v>700000</v>
      </c>
      <c r="L51" s="138"/>
      <c r="M51" s="1" t="s">
        <v>1977</v>
      </c>
      <c r="N51" s="139"/>
      <c r="O51" s="122">
        <v>700000</v>
      </c>
      <c r="P51" s="73">
        <f t="shared" si="31"/>
        <v>700000</v>
      </c>
      <c r="Q51" s="124">
        <v>42143</v>
      </c>
      <c r="R51" s="75">
        <f t="shared" si="32"/>
        <v>0</v>
      </c>
      <c r="S51" s="45">
        <v>700000</v>
      </c>
      <c r="T51" s="45">
        <f t="shared" si="2"/>
        <v>700000</v>
      </c>
      <c r="U51" s="234">
        <v>42143</v>
      </c>
      <c r="V51" s="77">
        <f t="shared" si="26"/>
        <v>0</v>
      </c>
      <c r="W51" s="72">
        <v>700000</v>
      </c>
      <c r="X51" s="73">
        <f t="shared" si="27"/>
        <v>700000</v>
      </c>
      <c r="Y51" s="124">
        <v>42143</v>
      </c>
      <c r="Z51" s="75">
        <f t="shared" si="28"/>
        <v>0</v>
      </c>
      <c r="AA51" s="76">
        <v>700000</v>
      </c>
      <c r="AB51" s="45">
        <f t="shared" si="33"/>
        <v>0</v>
      </c>
      <c r="AC51" s="594"/>
      <c r="AD51" s="77">
        <f t="shared" si="34"/>
        <v>700000</v>
      </c>
      <c r="AE51" s="126"/>
      <c r="AF51" s="73">
        <f t="shared" si="35"/>
        <v>0</v>
      </c>
      <c r="AG51" s="126"/>
      <c r="AH51" s="78"/>
      <c r="AI51" s="76"/>
      <c r="AJ51" s="45">
        <f t="shared" si="9"/>
        <v>0</v>
      </c>
      <c r="AK51" s="234"/>
      <c r="AL51" s="76">
        <f t="shared" si="10"/>
        <v>0</v>
      </c>
      <c r="AM51" s="72"/>
      <c r="AN51" s="72">
        <f t="shared" si="11"/>
        <v>0</v>
      </c>
      <c r="AO51" s="79"/>
      <c r="AP51" s="72">
        <f t="shared" si="12"/>
        <v>0</v>
      </c>
      <c r="AQ51" s="76"/>
      <c r="AR51" s="76">
        <f t="shared" si="13"/>
        <v>0</v>
      </c>
      <c r="AS51" s="87"/>
      <c r="AT51" s="76">
        <f t="shared" si="14"/>
        <v>0</v>
      </c>
      <c r="AU51" s="72"/>
      <c r="AV51" s="72">
        <f t="shared" si="15"/>
        <v>0</v>
      </c>
      <c r="AW51" s="124"/>
      <c r="AX51" s="72">
        <f t="shared" si="16"/>
        <v>0</v>
      </c>
      <c r="AY51" s="76"/>
      <c r="AZ51" s="76">
        <f t="shared" si="17"/>
        <v>0</v>
      </c>
      <c r="BA51" s="94"/>
      <c r="BB51" s="76">
        <f t="shared" si="18"/>
        <v>0</v>
      </c>
      <c r="BC51" s="81"/>
      <c r="BD51" s="72">
        <f t="shared" si="19"/>
        <v>0</v>
      </c>
      <c r="BE51" s="129"/>
      <c r="BF51" s="72">
        <f t="shared" si="20"/>
        <v>0</v>
      </c>
      <c r="BG51" s="76"/>
      <c r="BH51" s="76">
        <f t="shared" si="21"/>
        <v>0</v>
      </c>
      <c r="BI51" s="94"/>
      <c r="BJ51" s="76">
        <f t="shared" si="22"/>
        <v>0</v>
      </c>
      <c r="BK51" s="123"/>
      <c r="BL51" s="45">
        <f t="shared" si="37"/>
        <v>0</v>
      </c>
      <c r="BM51" s="94"/>
      <c r="BN51" s="77">
        <f t="shared" si="38"/>
        <v>0</v>
      </c>
      <c r="BO51" s="83">
        <f t="shared" si="25"/>
        <v>700000</v>
      </c>
      <c r="BP51" s="120" t="s">
        <v>716</v>
      </c>
      <c r="BQ51" s="120" t="s">
        <v>1966</v>
      </c>
      <c r="BR51" s="70"/>
    </row>
    <row r="52" spans="1:71" s="3" customFormat="1" ht="25.5">
      <c r="A52" s="84">
        <f>SUBTOTAL(3,C$5:$C52)</f>
        <v>48</v>
      </c>
      <c r="B52" s="179"/>
      <c r="C52" s="50" t="s">
        <v>396</v>
      </c>
      <c r="D52" s="36" t="s">
        <v>293</v>
      </c>
      <c r="E52" s="128" t="s">
        <v>397</v>
      </c>
      <c r="F52" s="114" t="s">
        <v>398</v>
      </c>
      <c r="G52" s="114"/>
      <c r="H52" s="120" t="s">
        <v>399</v>
      </c>
      <c r="I52" s="52" t="s">
        <v>407</v>
      </c>
      <c r="J52" s="52"/>
      <c r="K52" s="257" t="s">
        <v>2648</v>
      </c>
      <c r="L52" s="52"/>
      <c r="M52" s="46" t="s">
        <v>56</v>
      </c>
      <c r="N52" s="144"/>
      <c r="O52" s="122">
        <v>500000</v>
      </c>
      <c r="P52" s="73">
        <f t="shared" si="31"/>
        <v>0</v>
      </c>
      <c r="Q52" s="124"/>
      <c r="R52" s="75">
        <f t="shared" si="32"/>
        <v>500000</v>
      </c>
      <c r="S52" s="45" t="s">
        <v>695</v>
      </c>
      <c r="T52" s="45">
        <f t="shared" si="2"/>
        <v>0</v>
      </c>
      <c r="U52" s="234"/>
      <c r="V52" s="77">
        <v>0</v>
      </c>
      <c r="W52" s="45" t="s">
        <v>695</v>
      </c>
      <c r="X52" s="73">
        <f t="shared" si="27"/>
        <v>0</v>
      </c>
      <c r="Y52" s="124"/>
      <c r="Z52" s="75">
        <v>0</v>
      </c>
      <c r="AA52" s="45"/>
      <c r="AB52" s="45">
        <f t="shared" si="33"/>
        <v>0</v>
      </c>
      <c r="AC52" s="593"/>
      <c r="AD52" s="77">
        <f t="shared" si="34"/>
        <v>0</v>
      </c>
      <c r="AE52" s="126"/>
      <c r="AF52" s="73">
        <f t="shared" si="35"/>
        <v>0</v>
      </c>
      <c r="AG52" s="126"/>
      <c r="AH52" s="78">
        <f t="shared" si="36"/>
        <v>0</v>
      </c>
      <c r="AI52" s="45"/>
      <c r="AJ52" s="45">
        <f t="shared" si="9"/>
        <v>0</v>
      </c>
      <c r="AK52" s="234"/>
      <c r="AL52" s="76">
        <f t="shared" si="10"/>
        <v>0</v>
      </c>
      <c r="AM52" s="73"/>
      <c r="AN52" s="72">
        <f t="shared" si="11"/>
        <v>0</v>
      </c>
      <c r="AO52" s="79"/>
      <c r="AP52" s="72">
        <f t="shared" si="12"/>
        <v>0</v>
      </c>
      <c r="AQ52" s="45"/>
      <c r="AR52" s="76">
        <f t="shared" si="13"/>
        <v>0</v>
      </c>
      <c r="AS52" s="87"/>
      <c r="AT52" s="76">
        <f t="shared" si="14"/>
        <v>0</v>
      </c>
      <c r="AU52" s="72"/>
      <c r="AV52" s="72">
        <f t="shared" si="15"/>
        <v>0</v>
      </c>
      <c r="AW52" s="124"/>
      <c r="AX52" s="72">
        <f t="shared" si="16"/>
        <v>0</v>
      </c>
      <c r="AY52" s="76"/>
      <c r="AZ52" s="76">
        <f t="shared" si="17"/>
        <v>0</v>
      </c>
      <c r="BA52" s="94"/>
      <c r="BB52" s="76">
        <f t="shared" si="18"/>
        <v>0</v>
      </c>
      <c r="BC52" s="81"/>
      <c r="BD52" s="72">
        <f t="shared" si="19"/>
        <v>0</v>
      </c>
      <c r="BE52" s="129"/>
      <c r="BF52" s="72">
        <f t="shared" si="20"/>
        <v>0</v>
      </c>
      <c r="BG52" s="76"/>
      <c r="BH52" s="76">
        <f t="shared" si="21"/>
        <v>0</v>
      </c>
      <c r="BI52" s="94"/>
      <c r="BJ52" s="76">
        <f t="shared" si="22"/>
        <v>0</v>
      </c>
      <c r="BK52" s="123"/>
      <c r="BL52" s="45">
        <f t="shared" si="37"/>
        <v>0</v>
      </c>
      <c r="BM52" s="94"/>
      <c r="BN52" s="77">
        <f t="shared" si="38"/>
        <v>0</v>
      </c>
      <c r="BO52" s="83">
        <f t="shared" si="25"/>
        <v>500000</v>
      </c>
      <c r="BP52" s="120" t="s">
        <v>716</v>
      </c>
      <c r="BQ52" s="120" t="s">
        <v>3376</v>
      </c>
      <c r="BR52" s="70" t="s">
        <v>1779</v>
      </c>
    </row>
    <row r="53" spans="1:71" s="38" customFormat="1" ht="25.5">
      <c r="A53" s="37">
        <f>SUBTOTAL(3,C$5:$C53)</f>
        <v>49</v>
      </c>
      <c r="B53" s="50"/>
      <c r="C53" s="50" t="s">
        <v>400</v>
      </c>
      <c r="D53" s="35" t="s">
        <v>1973</v>
      </c>
      <c r="E53" s="131" t="s">
        <v>401</v>
      </c>
      <c r="F53" s="112" t="s">
        <v>402</v>
      </c>
      <c r="G53" s="50"/>
      <c r="H53" s="50" t="s">
        <v>403</v>
      </c>
      <c r="I53" s="50" t="s">
        <v>404</v>
      </c>
      <c r="J53" s="50"/>
      <c r="K53" s="446">
        <v>400000</v>
      </c>
      <c r="L53" s="50"/>
      <c r="M53" s="46" t="s">
        <v>2486</v>
      </c>
      <c r="N53" s="140"/>
      <c r="O53" s="122">
        <v>400000</v>
      </c>
      <c r="P53" s="73">
        <f t="shared" si="31"/>
        <v>0</v>
      </c>
      <c r="Q53" s="124"/>
      <c r="R53" s="75">
        <f t="shared" si="32"/>
        <v>400000</v>
      </c>
      <c r="S53" s="45">
        <v>400000</v>
      </c>
      <c r="T53" s="45">
        <f t="shared" si="2"/>
        <v>0</v>
      </c>
      <c r="U53" s="234"/>
      <c r="V53" s="77">
        <f t="shared" si="26"/>
        <v>400000</v>
      </c>
      <c r="W53" s="72">
        <v>400000</v>
      </c>
      <c r="X53" s="73">
        <f t="shared" si="27"/>
        <v>0</v>
      </c>
      <c r="Y53" s="124"/>
      <c r="Z53" s="75">
        <f t="shared" si="28"/>
        <v>400000</v>
      </c>
      <c r="AA53" s="76">
        <v>400000</v>
      </c>
      <c r="AB53" s="45">
        <f t="shared" si="33"/>
        <v>0</v>
      </c>
      <c r="AC53" s="594"/>
      <c r="AD53" s="77">
        <f t="shared" si="34"/>
        <v>400000</v>
      </c>
      <c r="AE53" s="126"/>
      <c r="AF53" s="73">
        <f>IF(AG53="",0,AE53)</f>
        <v>0</v>
      </c>
      <c r="AG53" s="126"/>
      <c r="AH53" s="78">
        <f t="shared" si="36"/>
        <v>0</v>
      </c>
      <c r="AI53" s="76"/>
      <c r="AJ53" s="45">
        <f t="shared" si="9"/>
        <v>0</v>
      </c>
      <c r="AK53" s="234"/>
      <c r="AL53" s="76">
        <f t="shared" si="10"/>
        <v>0</v>
      </c>
      <c r="AM53" s="72"/>
      <c r="AN53" s="72">
        <f t="shared" si="11"/>
        <v>0</v>
      </c>
      <c r="AO53" s="79"/>
      <c r="AP53" s="72">
        <f t="shared" si="12"/>
        <v>0</v>
      </c>
      <c r="AQ53" s="76"/>
      <c r="AR53" s="76">
        <f t="shared" si="13"/>
        <v>0</v>
      </c>
      <c r="AS53" s="87"/>
      <c r="AT53" s="76">
        <f t="shared" si="14"/>
        <v>0</v>
      </c>
      <c r="AU53" s="72"/>
      <c r="AV53" s="72">
        <f t="shared" si="15"/>
        <v>0</v>
      </c>
      <c r="AW53" s="124"/>
      <c r="AX53" s="72">
        <f t="shared" si="16"/>
        <v>0</v>
      </c>
      <c r="AY53" s="76"/>
      <c r="AZ53" s="76">
        <f t="shared" si="17"/>
        <v>0</v>
      </c>
      <c r="BA53" s="94"/>
      <c r="BB53" s="76">
        <f t="shared" si="18"/>
        <v>0</v>
      </c>
      <c r="BC53" s="81"/>
      <c r="BD53" s="72">
        <f t="shared" si="19"/>
        <v>0</v>
      </c>
      <c r="BE53" s="129"/>
      <c r="BF53" s="72">
        <f t="shared" si="20"/>
        <v>0</v>
      </c>
      <c r="BG53" s="76"/>
      <c r="BH53" s="76">
        <f t="shared" si="21"/>
        <v>0</v>
      </c>
      <c r="BI53" s="94"/>
      <c r="BJ53" s="76">
        <f t="shared" si="22"/>
        <v>0</v>
      </c>
      <c r="BK53" s="45"/>
      <c r="BL53" s="45">
        <f t="shared" si="37"/>
        <v>0</v>
      </c>
      <c r="BM53" s="94"/>
      <c r="BN53" s="77">
        <f t="shared" si="38"/>
        <v>0</v>
      </c>
      <c r="BO53" s="83">
        <f t="shared" si="25"/>
        <v>1600000</v>
      </c>
      <c r="BP53" s="120" t="s">
        <v>523</v>
      </c>
      <c r="BQ53" s="120" t="s">
        <v>3375</v>
      </c>
      <c r="BR53" s="46"/>
    </row>
    <row r="54" spans="1:71" s="3" customFormat="1" ht="25.5">
      <c r="A54" s="84">
        <f>SUBTOTAL(3,C$5:$C54)</f>
        <v>50</v>
      </c>
      <c r="B54" s="179"/>
      <c r="C54" s="50" t="s">
        <v>415</v>
      </c>
      <c r="D54" s="46" t="s">
        <v>410</v>
      </c>
      <c r="E54" s="131" t="s">
        <v>416</v>
      </c>
      <c r="F54" s="50" t="s">
        <v>417</v>
      </c>
      <c r="G54" s="50"/>
      <c r="H54" s="50" t="s">
        <v>418</v>
      </c>
      <c r="I54" s="112"/>
      <c r="J54" s="112"/>
      <c r="K54" s="257" t="s">
        <v>2933</v>
      </c>
      <c r="L54" s="112"/>
      <c r="M54" s="46"/>
      <c r="N54" s="144"/>
      <c r="O54" s="122">
        <v>400000</v>
      </c>
      <c r="P54" s="73">
        <f>IF(Q54="",0,O54)</f>
        <v>0</v>
      </c>
      <c r="Q54" s="124"/>
      <c r="R54" s="75">
        <f t="shared" si="32"/>
        <v>400000</v>
      </c>
      <c r="S54" s="45">
        <v>400000</v>
      </c>
      <c r="T54" s="45">
        <f t="shared" si="2"/>
        <v>0</v>
      </c>
      <c r="U54" s="234"/>
      <c r="V54" s="77">
        <f t="shared" si="26"/>
        <v>400000</v>
      </c>
      <c r="W54" s="73">
        <v>400000</v>
      </c>
      <c r="X54" s="73">
        <f t="shared" si="27"/>
        <v>0</v>
      </c>
      <c r="Y54" s="124"/>
      <c r="Z54" s="75">
        <f t="shared" si="28"/>
        <v>400000</v>
      </c>
      <c r="AA54" s="45"/>
      <c r="AB54" s="45">
        <f t="shared" si="33"/>
        <v>0</v>
      </c>
      <c r="AC54" s="593"/>
      <c r="AD54" s="77">
        <f t="shared" si="34"/>
        <v>0</v>
      </c>
      <c r="AE54" s="404"/>
      <c r="AF54" s="399">
        <f t="shared" si="35"/>
        <v>0</v>
      </c>
      <c r="AG54" s="404"/>
      <c r="AH54" s="405">
        <f t="shared" si="36"/>
        <v>0</v>
      </c>
      <c r="AI54" s="402"/>
      <c r="AJ54" s="45">
        <f t="shared" si="9"/>
        <v>0</v>
      </c>
      <c r="AK54" s="234"/>
      <c r="AL54" s="76">
        <f t="shared" si="10"/>
        <v>0</v>
      </c>
      <c r="AM54" s="399"/>
      <c r="AN54" s="72">
        <f t="shared" si="11"/>
        <v>0</v>
      </c>
      <c r="AO54" s="79"/>
      <c r="AP54" s="72">
        <f t="shared" si="12"/>
        <v>0</v>
      </c>
      <c r="AQ54" s="402"/>
      <c r="AR54" s="76">
        <f t="shared" si="13"/>
        <v>0</v>
      </c>
      <c r="AS54" s="87"/>
      <c r="AT54" s="76">
        <f t="shared" si="14"/>
        <v>0</v>
      </c>
      <c r="AU54" s="72"/>
      <c r="AV54" s="72">
        <f t="shared" si="15"/>
        <v>0</v>
      </c>
      <c r="AW54" s="124"/>
      <c r="AX54" s="72">
        <f t="shared" si="16"/>
        <v>0</v>
      </c>
      <c r="AY54" s="76"/>
      <c r="AZ54" s="76">
        <f t="shared" si="17"/>
        <v>0</v>
      </c>
      <c r="BA54" s="94"/>
      <c r="BB54" s="76">
        <f t="shared" si="18"/>
        <v>0</v>
      </c>
      <c r="BC54" s="81"/>
      <c r="BD54" s="72">
        <f t="shared" si="19"/>
        <v>0</v>
      </c>
      <c r="BE54" s="129"/>
      <c r="BF54" s="72">
        <f t="shared" si="20"/>
        <v>0</v>
      </c>
      <c r="BG54" s="76"/>
      <c r="BH54" s="76">
        <f t="shared" si="21"/>
        <v>0</v>
      </c>
      <c r="BI54" s="94"/>
      <c r="BJ54" s="76">
        <f t="shared" si="22"/>
        <v>0</v>
      </c>
      <c r="BK54" s="410"/>
      <c r="BL54" s="402">
        <f t="shared" si="37"/>
        <v>0</v>
      </c>
      <c r="BM54" s="406"/>
      <c r="BN54" s="403">
        <f t="shared" si="38"/>
        <v>0</v>
      </c>
      <c r="BO54" s="83">
        <f t="shared" si="25"/>
        <v>1200000</v>
      </c>
      <c r="BP54" s="120" t="s">
        <v>256</v>
      </c>
      <c r="BQ54" s="120" t="s">
        <v>1970</v>
      </c>
      <c r="BR54" s="70"/>
    </row>
    <row r="55" spans="1:71" s="40" customFormat="1" ht="38.25">
      <c r="A55" s="274">
        <f>SUBTOTAL(3,C$5:$C55)</f>
        <v>51</v>
      </c>
      <c r="B55" s="275" t="s">
        <v>2649</v>
      </c>
      <c r="C55" s="276" t="s">
        <v>419</v>
      </c>
      <c r="D55" s="140" t="s">
        <v>11</v>
      </c>
      <c r="E55" s="538" t="s">
        <v>420</v>
      </c>
      <c r="F55" s="276" t="s">
        <v>421</v>
      </c>
      <c r="G55" s="276"/>
      <c r="H55" s="276" t="s">
        <v>422</v>
      </c>
      <c r="I55" s="275" t="s">
        <v>423</v>
      </c>
      <c r="J55" s="275"/>
      <c r="K55" s="539">
        <v>500000</v>
      </c>
      <c r="L55" s="275"/>
      <c r="M55" s="140" t="s">
        <v>1977</v>
      </c>
      <c r="N55" s="397"/>
      <c r="O55" s="279"/>
      <c r="P55" s="101">
        <f t="shared" ref="P55:P83" si="39">IF(Q55="",0,O55)</f>
        <v>0</v>
      </c>
      <c r="Q55" s="282"/>
      <c r="R55" s="280">
        <f t="shared" si="32"/>
        <v>0</v>
      </c>
      <c r="S55" s="101"/>
      <c r="T55" s="101">
        <f t="shared" si="2"/>
        <v>0</v>
      </c>
      <c r="U55" s="282"/>
      <c r="V55" s="280">
        <f t="shared" si="26"/>
        <v>0</v>
      </c>
      <c r="W55" s="101"/>
      <c r="X55" s="101">
        <f t="shared" si="27"/>
        <v>0</v>
      </c>
      <c r="Y55" s="282"/>
      <c r="Z55" s="280">
        <f t="shared" si="28"/>
        <v>0</v>
      </c>
      <c r="AA55" s="105"/>
      <c r="AB55" s="105">
        <f t="shared" si="33"/>
        <v>0</v>
      </c>
      <c r="AC55" s="592"/>
      <c r="AD55" s="106">
        <f t="shared" si="34"/>
        <v>0</v>
      </c>
      <c r="AE55" s="109"/>
      <c r="AF55" s="102">
        <f t="shared" si="35"/>
        <v>0</v>
      </c>
      <c r="AG55" s="109"/>
      <c r="AH55" s="143">
        <f t="shared" si="36"/>
        <v>0</v>
      </c>
      <c r="AI55" s="105"/>
      <c r="AJ55" s="105">
        <f t="shared" si="9"/>
        <v>0</v>
      </c>
      <c r="AK55" s="216"/>
      <c r="AL55" s="105">
        <f t="shared" si="10"/>
        <v>0</v>
      </c>
      <c r="AM55" s="102"/>
      <c r="AN55" s="102">
        <f t="shared" si="11"/>
        <v>0</v>
      </c>
      <c r="AO55" s="107"/>
      <c r="AP55" s="102">
        <f t="shared" si="12"/>
        <v>0</v>
      </c>
      <c r="AQ55" s="105"/>
      <c r="AR55" s="105">
        <f t="shared" si="13"/>
        <v>0</v>
      </c>
      <c r="AS55" s="217"/>
      <c r="AT55" s="105">
        <f t="shared" si="14"/>
        <v>0</v>
      </c>
      <c r="AU55" s="102"/>
      <c r="AV55" s="102">
        <f t="shared" si="15"/>
        <v>0</v>
      </c>
      <c r="AW55" s="107"/>
      <c r="AX55" s="102">
        <f t="shared" si="16"/>
        <v>0</v>
      </c>
      <c r="AY55" s="105"/>
      <c r="AZ55" s="105">
        <f t="shared" si="17"/>
        <v>0</v>
      </c>
      <c r="BA55" s="216"/>
      <c r="BB55" s="105">
        <f t="shared" si="18"/>
        <v>0</v>
      </c>
      <c r="BC55" s="109"/>
      <c r="BD55" s="102">
        <f t="shared" si="19"/>
        <v>0</v>
      </c>
      <c r="BE55" s="142"/>
      <c r="BF55" s="102">
        <f t="shared" si="20"/>
        <v>0</v>
      </c>
      <c r="BG55" s="105"/>
      <c r="BH55" s="105">
        <f t="shared" si="21"/>
        <v>0</v>
      </c>
      <c r="BI55" s="216"/>
      <c r="BJ55" s="105">
        <f t="shared" si="22"/>
        <v>0</v>
      </c>
      <c r="BK55" s="105"/>
      <c r="BL55" s="105">
        <f t="shared" si="37"/>
        <v>0</v>
      </c>
      <c r="BM55" s="216"/>
      <c r="BN55" s="106">
        <v>0</v>
      </c>
      <c r="BO55" s="280">
        <f t="shared" si="25"/>
        <v>0</v>
      </c>
      <c r="BP55" s="276" t="s">
        <v>716</v>
      </c>
      <c r="BQ55" s="120" t="s">
        <v>1966</v>
      </c>
      <c r="BR55" s="140"/>
    </row>
    <row r="56" spans="1:71" s="38" customFormat="1" ht="38.25">
      <c r="A56" s="37">
        <f>SUBTOTAL(3,C$5:$C56)</f>
        <v>52</v>
      </c>
      <c r="B56" s="112"/>
      <c r="C56" s="89" t="s">
        <v>1497</v>
      </c>
      <c r="D56" s="35" t="s">
        <v>1412</v>
      </c>
      <c r="E56" s="133" t="s">
        <v>428</v>
      </c>
      <c r="F56" s="64"/>
      <c r="G56" s="89"/>
      <c r="H56" s="61" t="s">
        <v>429</v>
      </c>
      <c r="I56" s="112" t="s">
        <v>412</v>
      </c>
      <c r="J56" s="112"/>
      <c r="K56" s="446">
        <v>350000</v>
      </c>
      <c r="L56" s="112"/>
      <c r="M56" s="1"/>
      <c r="N56" s="139"/>
      <c r="O56" s="122">
        <v>350000</v>
      </c>
      <c r="P56" s="73">
        <f t="shared" si="39"/>
        <v>0</v>
      </c>
      <c r="Q56" s="124"/>
      <c r="R56" s="75">
        <f t="shared" si="32"/>
        <v>350000</v>
      </c>
      <c r="S56" s="45">
        <v>350000</v>
      </c>
      <c r="T56" s="45">
        <f t="shared" si="2"/>
        <v>0</v>
      </c>
      <c r="U56" s="234"/>
      <c r="V56" s="77">
        <f t="shared" si="26"/>
        <v>350000</v>
      </c>
      <c r="W56" s="72">
        <v>350000</v>
      </c>
      <c r="X56" s="73">
        <f t="shared" si="27"/>
        <v>0</v>
      </c>
      <c r="Y56" s="124"/>
      <c r="Z56" s="75">
        <f t="shared" si="28"/>
        <v>350000</v>
      </c>
      <c r="AA56" s="76">
        <v>350000</v>
      </c>
      <c r="AB56" s="45">
        <f t="shared" si="33"/>
        <v>0</v>
      </c>
      <c r="AC56" s="594"/>
      <c r="AD56" s="77">
        <f t="shared" si="34"/>
        <v>350000</v>
      </c>
      <c r="AE56" s="126"/>
      <c r="AF56" s="73">
        <f t="shared" si="35"/>
        <v>0</v>
      </c>
      <c r="AG56" s="126"/>
      <c r="AH56" s="78">
        <f t="shared" si="36"/>
        <v>0</v>
      </c>
      <c r="AI56" s="76"/>
      <c r="AJ56" s="45">
        <f t="shared" si="9"/>
        <v>0</v>
      </c>
      <c r="AK56" s="234"/>
      <c r="AL56" s="76">
        <f t="shared" si="10"/>
        <v>0</v>
      </c>
      <c r="AM56" s="72"/>
      <c r="AN56" s="72">
        <f t="shared" si="11"/>
        <v>0</v>
      </c>
      <c r="AO56" s="79"/>
      <c r="AP56" s="72">
        <f t="shared" si="12"/>
        <v>0</v>
      </c>
      <c r="AQ56" s="76"/>
      <c r="AR56" s="76">
        <f t="shared" si="13"/>
        <v>0</v>
      </c>
      <c r="AS56" s="87"/>
      <c r="AT56" s="76">
        <f t="shared" si="14"/>
        <v>0</v>
      </c>
      <c r="AU56" s="72"/>
      <c r="AV56" s="72">
        <f t="shared" si="15"/>
        <v>0</v>
      </c>
      <c r="AW56" s="124"/>
      <c r="AX56" s="72">
        <f t="shared" si="16"/>
        <v>0</v>
      </c>
      <c r="AY56" s="76"/>
      <c r="AZ56" s="76">
        <f t="shared" si="17"/>
        <v>0</v>
      </c>
      <c r="BA56" s="94"/>
      <c r="BB56" s="76">
        <f t="shared" si="18"/>
        <v>0</v>
      </c>
      <c r="BC56" s="81"/>
      <c r="BD56" s="72">
        <f t="shared" si="19"/>
        <v>0</v>
      </c>
      <c r="BE56" s="129"/>
      <c r="BF56" s="72">
        <f t="shared" si="20"/>
        <v>0</v>
      </c>
      <c r="BG56" s="76"/>
      <c r="BH56" s="76">
        <f t="shared" si="21"/>
        <v>0</v>
      </c>
      <c r="BI56" s="94"/>
      <c r="BJ56" s="76">
        <f t="shared" si="22"/>
        <v>0</v>
      </c>
      <c r="BK56" s="123"/>
      <c r="BL56" s="45">
        <f t="shared" si="37"/>
        <v>0</v>
      </c>
      <c r="BM56" s="94"/>
      <c r="BN56" s="77">
        <f t="shared" si="38"/>
        <v>0</v>
      </c>
      <c r="BO56" s="83">
        <f t="shared" si="25"/>
        <v>1400000</v>
      </c>
      <c r="BP56" s="120" t="s">
        <v>523</v>
      </c>
      <c r="BQ56" s="120" t="s">
        <v>3378</v>
      </c>
      <c r="BR56" s="362" t="s">
        <v>1814</v>
      </c>
    </row>
    <row r="57" spans="1:71" s="38" customFormat="1" ht="127.5">
      <c r="A57" s="37">
        <f>SUBTOTAL(3,C$5:$C57)</f>
        <v>53</v>
      </c>
      <c r="B57" s="112"/>
      <c r="C57" s="50" t="s">
        <v>430</v>
      </c>
      <c r="D57" s="37" t="s">
        <v>1412</v>
      </c>
      <c r="E57" s="131" t="s">
        <v>431</v>
      </c>
      <c r="F57" s="50" t="s">
        <v>435</v>
      </c>
      <c r="G57" s="50" t="s">
        <v>432</v>
      </c>
      <c r="H57" s="50"/>
      <c r="I57" s="112" t="s">
        <v>413</v>
      </c>
      <c r="J57" s="112"/>
      <c r="K57" s="251" t="s">
        <v>2934</v>
      </c>
      <c r="L57" s="112"/>
      <c r="M57" s="1" t="s">
        <v>3374</v>
      </c>
      <c r="N57" s="139"/>
      <c r="O57" s="122">
        <v>1100000</v>
      </c>
      <c r="P57" s="73">
        <f t="shared" si="39"/>
        <v>0</v>
      </c>
      <c r="Q57" s="124"/>
      <c r="R57" s="75">
        <f>O57-P57</f>
        <v>1100000</v>
      </c>
      <c r="S57" s="45">
        <v>1100000</v>
      </c>
      <c r="T57" s="45">
        <f t="shared" si="2"/>
        <v>0</v>
      </c>
      <c r="U57" s="234"/>
      <c r="V57" s="77">
        <f t="shared" si="26"/>
        <v>1100000</v>
      </c>
      <c r="W57" s="72">
        <v>350000</v>
      </c>
      <c r="X57" s="73">
        <f t="shared" si="27"/>
        <v>0</v>
      </c>
      <c r="Y57" s="124"/>
      <c r="Z57" s="75">
        <f t="shared" si="28"/>
        <v>350000</v>
      </c>
      <c r="AA57" s="76"/>
      <c r="AB57" s="45">
        <f t="shared" si="33"/>
        <v>0</v>
      </c>
      <c r="AC57" s="594"/>
      <c r="AD57" s="77">
        <f t="shared" si="34"/>
        <v>0</v>
      </c>
      <c r="AE57" s="126"/>
      <c r="AF57" s="73">
        <f t="shared" si="35"/>
        <v>0</v>
      </c>
      <c r="AG57" s="126"/>
      <c r="AH57" s="78">
        <f t="shared" si="36"/>
        <v>0</v>
      </c>
      <c r="AI57" s="76"/>
      <c r="AJ57" s="45">
        <f t="shared" si="9"/>
        <v>0</v>
      </c>
      <c r="AK57" s="234"/>
      <c r="AL57" s="76">
        <f t="shared" si="10"/>
        <v>0</v>
      </c>
      <c r="AM57" s="72"/>
      <c r="AN57" s="72">
        <f t="shared" si="11"/>
        <v>0</v>
      </c>
      <c r="AO57" s="79"/>
      <c r="AP57" s="72">
        <f t="shared" si="12"/>
        <v>0</v>
      </c>
      <c r="AQ57" s="76"/>
      <c r="AR57" s="76">
        <f t="shared" si="13"/>
        <v>0</v>
      </c>
      <c r="AS57" s="87"/>
      <c r="AT57" s="76">
        <f t="shared" si="14"/>
        <v>0</v>
      </c>
      <c r="AU57" s="72"/>
      <c r="AV57" s="72">
        <f t="shared" si="15"/>
        <v>0</v>
      </c>
      <c r="AW57" s="124"/>
      <c r="AX57" s="72">
        <f t="shared" si="16"/>
        <v>0</v>
      </c>
      <c r="AY57" s="76"/>
      <c r="AZ57" s="76">
        <f t="shared" si="17"/>
        <v>0</v>
      </c>
      <c r="BA57" s="94"/>
      <c r="BB57" s="76">
        <f t="shared" si="18"/>
        <v>0</v>
      </c>
      <c r="BC57" s="81"/>
      <c r="BD57" s="72">
        <f t="shared" si="19"/>
        <v>0</v>
      </c>
      <c r="BE57" s="129"/>
      <c r="BF57" s="72">
        <f t="shared" si="20"/>
        <v>0</v>
      </c>
      <c r="BG57" s="76"/>
      <c r="BH57" s="76">
        <f t="shared" si="21"/>
        <v>0</v>
      </c>
      <c r="BI57" s="94"/>
      <c r="BJ57" s="76">
        <f t="shared" si="22"/>
        <v>0</v>
      </c>
      <c r="BK57" s="123"/>
      <c r="BL57" s="45">
        <f t="shared" si="37"/>
        <v>0</v>
      </c>
      <c r="BM57" s="94"/>
      <c r="BN57" s="77">
        <f t="shared" si="38"/>
        <v>0</v>
      </c>
      <c r="BO57" s="83">
        <f t="shared" si="25"/>
        <v>2550000</v>
      </c>
      <c r="BP57" s="120" t="s">
        <v>483</v>
      </c>
      <c r="BQ57" s="120" t="s">
        <v>3378</v>
      </c>
      <c r="BR57" s="46"/>
    </row>
    <row r="58" spans="1:71" s="38" customFormat="1" ht="25.5">
      <c r="A58" s="37">
        <f>SUBTOTAL(3,C$5:$C58)</f>
        <v>54</v>
      </c>
      <c r="B58" s="112"/>
      <c r="C58" s="89" t="s">
        <v>433</v>
      </c>
      <c r="D58" s="37" t="s">
        <v>1412</v>
      </c>
      <c r="E58" s="133" t="s">
        <v>405</v>
      </c>
      <c r="F58" s="89" t="s">
        <v>434</v>
      </c>
      <c r="G58" s="89"/>
      <c r="H58" s="61" t="s">
        <v>437</v>
      </c>
      <c r="I58" s="112" t="s">
        <v>436</v>
      </c>
      <c r="J58" s="112"/>
      <c r="K58" s="446">
        <v>400000</v>
      </c>
      <c r="L58" s="112"/>
      <c r="M58" s="1" t="s">
        <v>3374</v>
      </c>
      <c r="N58" s="139"/>
      <c r="O58" s="152">
        <v>400000</v>
      </c>
      <c r="P58" s="73">
        <f t="shared" si="39"/>
        <v>400000</v>
      </c>
      <c r="Q58" s="124">
        <v>42101</v>
      </c>
      <c r="R58" s="75">
        <f t="shared" si="32"/>
        <v>0</v>
      </c>
      <c r="S58" s="45">
        <v>400000</v>
      </c>
      <c r="T58" s="45">
        <f t="shared" si="2"/>
        <v>400000</v>
      </c>
      <c r="U58" s="234">
        <v>42101</v>
      </c>
      <c r="V58" s="77">
        <f t="shared" si="26"/>
        <v>0</v>
      </c>
      <c r="W58" s="72">
        <v>400000</v>
      </c>
      <c r="X58" s="73">
        <f t="shared" si="27"/>
        <v>400000</v>
      </c>
      <c r="Y58" s="124">
        <v>42101</v>
      </c>
      <c r="Z58" s="75">
        <f t="shared" si="28"/>
        <v>0</v>
      </c>
      <c r="AA58" s="76">
        <v>400000</v>
      </c>
      <c r="AB58" s="45">
        <f t="shared" si="33"/>
        <v>400000</v>
      </c>
      <c r="AC58" s="595">
        <v>42130</v>
      </c>
      <c r="AD58" s="77">
        <f t="shared" si="34"/>
        <v>0</v>
      </c>
      <c r="AE58" s="126"/>
      <c r="AF58" s="73">
        <f t="shared" si="35"/>
        <v>0</v>
      </c>
      <c r="AG58" s="126"/>
      <c r="AH58" s="78">
        <f t="shared" si="36"/>
        <v>0</v>
      </c>
      <c r="AI58" s="76"/>
      <c r="AJ58" s="45">
        <f t="shared" si="9"/>
        <v>0</v>
      </c>
      <c r="AK58" s="234"/>
      <c r="AL58" s="76">
        <f t="shared" si="10"/>
        <v>0</v>
      </c>
      <c r="AM58" s="72"/>
      <c r="AN58" s="72">
        <f t="shared" si="11"/>
        <v>0</v>
      </c>
      <c r="AO58" s="79"/>
      <c r="AP58" s="72">
        <f t="shared" si="12"/>
        <v>0</v>
      </c>
      <c r="AQ58" s="76"/>
      <c r="AR58" s="76">
        <f t="shared" si="13"/>
        <v>0</v>
      </c>
      <c r="AS58" s="87"/>
      <c r="AT58" s="76">
        <f t="shared" si="14"/>
        <v>0</v>
      </c>
      <c r="AU58" s="72"/>
      <c r="AV58" s="72">
        <f t="shared" si="15"/>
        <v>0</v>
      </c>
      <c r="AW58" s="124"/>
      <c r="AX58" s="72">
        <f t="shared" si="16"/>
        <v>0</v>
      </c>
      <c r="AY58" s="76"/>
      <c r="AZ58" s="76">
        <f t="shared" si="17"/>
        <v>0</v>
      </c>
      <c r="BA58" s="94"/>
      <c r="BB58" s="76">
        <f t="shared" si="18"/>
        <v>0</v>
      </c>
      <c r="BC58" s="81"/>
      <c r="BD58" s="72">
        <f t="shared" si="19"/>
        <v>0</v>
      </c>
      <c r="BE58" s="129"/>
      <c r="BF58" s="72">
        <f t="shared" si="20"/>
        <v>0</v>
      </c>
      <c r="BG58" s="76"/>
      <c r="BH58" s="76">
        <f t="shared" si="21"/>
        <v>0</v>
      </c>
      <c r="BI58" s="94"/>
      <c r="BJ58" s="76">
        <f t="shared" si="22"/>
        <v>0</v>
      </c>
      <c r="BK58" s="45"/>
      <c r="BL58" s="45">
        <f t="shared" si="37"/>
        <v>0</v>
      </c>
      <c r="BM58" s="94"/>
      <c r="BN58" s="77">
        <v>0</v>
      </c>
      <c r="BO58" s="83">
        <f t="shared" si="25"/>
        <v>0</v>
      </c>
      <c r="BP58" s="120" t="s">
        <v>483</v>
      </c>
      <c r="BQ58" s="120" t="s">
        <v>3378</v>
      </c>
      <c r="BR58" s="362"/>
    </row>
    <row r="59" spans="1:71" s="58" customFormat="1" ht="25.5">
      <c r="A59" s="37">
        <f>SUBTOTAL(3,C$5:$C59)</f>
        <v>55</v>
      </c>
      <c r="B59" s="147"/>
      <c r="C59" s="61" t="s">
        <v>443</v>
      </c>
      <c r="D59" s="57" t="s">
        <v>39</v>
      </c>
      <c r="E59" s="146" t="s">
        <v>444</v>
      </c>
      <c r="F59" s="61" t="s">
        <v>445</v>
      </c>
      <c r="G59" s="61"/>
      <c r="H59" s="61" t="s">
        <v>446</v>
      </c>
      <c r="I59" s="147" t="s">
        <v>447</v>
      </c>
      <c r="J59" s="148" t="s">
        <v>485</v>
      </c>
      <c r="K59" s="446">
        <v>350000</v>
      </c>
      <c r="L59" s="148"/>
      <c r="M59" s="57" t="s">
        <v>2486</v>
      </c>
      <c r="N59" s="139"/>
      <c r="O59" s="122">
        <v>350000</v>
      </c>
      <c r="P59" s="73">
        <f t="shared" si="39"/>
        <v>350000</v>
      </c>
      <c r="Q59" s="124">
        <v>42107</v>
      </c>
      <c r="R59" s="75">
        <f t="shared" si="32"/>
        <v>0</v>
      </c>
      <c r="S59" s="45">
        <v>350000</v>
      </c>
      <c r="T59" s="45">
        <f t="shared" si="2"/>
        <v>350000</v>
      </c>
      <c r="U59" s="234">
        <v>42107</v>
      </c>
      <c r="V59" s="77">
        <f t="shared" si="26"/>
        <v>0</v>
      </c>
      <c r="W59" s="72">
        <v>350000</v>
      </c>
      <c r="X59" s="73">
        <f t="shared" si="27"/>
        <v>350000</v>
      </c>
      <c r="Y59" s="124">
        <v>42107</v>
      </c>
      <c r="Z59" s="75">
        <f t="shared" si="28"/>
        <v>0</v>
      </c>
      <c r="AA59" s="76"/>
      <c r="AB59" s="45">
        <f t="shared" si="33"/>
        <v>0</v>
      </c>
      <c r="AC59" s="594"/>
      <c r="AD59" s="77">
        <f t="shared" si="34"/>
        <v>0</v>
      </c>
      <c r="AE59" s="126"/>
      <c r="AF59" s="73">
        <f t="shared" si="35"/>
        <v>0</v>
      </c>
      <c r="AG59" s="126"/>
      <c r="AH59" s="78">
        <f t="shared" si="36"/>
        <v>0</v>
      </c>
      <c r="AI59" s="76"/>
      <c r="AJ59" s="45">
        <f t="shared" si="9"/>
        <v>0</v>
      </c>
      <c r="AK59" s="234"/>
      <c r="AL59" s="76">
        <f t="shared" si="10"/>
        <v>0</v>
      </c>
      <c r="AM59" s="72"/>
      <c r="AN59" s="72">
        <f t="shared" si="11"/>
        <v>0</v>
      </c>
      <c r="AO59" s="79"/>
      <c r="AP59" s="72">
        <f t="shared" si="12"/>
        <v>0</v>
      </c>
      <c r="AQ59" s="76"/>
      <c r="AR59" s="76">
        <f t="shared" si="13"/>
        <v>0</v>
      </c>
      <c r="AS59" s="87"/>
      <c r="AT59" s="76">
        <f t="shared" si="14"/>
        <v>0</v>
      </c>
      <c r="AU59" s="72"/>
      <c r="AV59" s="72">
        <f t="shared" si="15"/>
        <v>0</v>
      </c>
      <c r="AW59" s="124"/>
      <c r="AX59" s="72">
        <f t="shared" si="16"/>
        <v>0</v>
      </c>
      <c r="AY59" s="76"/>
      <c r="AZ59" s="76">
        <f t="shared" si="17"/>
        <v>0</v>
      </c>
      <c r="BA59" s="94"/>
      <c r="BB59" s="76">
        <f t="shared" si="18"/>
        <v>0</v>
      </c>
      <c r="BC59" s="81"/>
      <c r="BD59" s="72">
        <f t="shared" si="19"/>
        <v>0</v>
      </c>
      <c r="BE59" s="129"/>
      <c r="BF59" s="72">
        <f t="shared" si="20"/>
        <v>0</v>
      </c>
      <c r="BG59" s="76"/>
      <c r="BH59" s="76">
        <f t="shared" si="21"/>
        <v>0</v>
      </c>
      <c r="BI59" s="94"/>
      <c r="BJ59" s="76">
        <f t="shared" si="22"/>
        <v>0</v>
      </c>
      <c r="BK59" s="123"/>
      <c r="BL59" s="45">
        <f t="shared" si="37"/>
        <v>0</v>
      </c>
      <c r="BM59" s="94"/>
      <c r="BN59" s="77">
        <f t="shared" si="38"/>
        <v>0</v>
      </c>
      <c r="BO59" s="83">
        <f t="shared" si="25"/>
        <v>0</v>
      </c>
      <c r="BP59" s="120" t="s">
        <v>519</v>
      </c>
      <c r="BQ59" s="120" t="s">
        <v>3375</v>
      </c>
      <c r="BR59" s="57" t="s">
        <v>2679</v>
      </c>
    </row>
    <row r="60" spans="1:71" s="38" customFormat="1" ht="127.5">
      <c r="A60" s="37">
        <f>SUBTOTAL(3,C$5:$C60)</f>
        <v>56</v>
      </c>
      <c r="B60" s="112"/>
      <c r="C60" s="89" t="s">
        <v>448</v>
      </c>
      <c r="D60" s="34" t="s">
        <v>9</v>
      </c>
      <c r="E60" s="133" t="s">
        <v>449</v>
      </c>
      <c r="F60" s="89" t="s">
        <v>340</v>
      </c>
      <c r="G60" s="89"/>
      <c r="H60" s="61" t="s">
        <v>450</v>
      </c>
      <c r="I60" s="112" t="s">
        <v>414</v>
      </c>
      <c r="J60" s="149" t="s">
        <v>484</v>
      </c>
      <c r="K60" s="251" t="s">
        <v>2856</v>
      </c>
      <c r="L60" s="149"/>
      <c r="M60" s="57" t="s">
        <v>2486</v>
      </c>
      <c r="N60" s="139"/>
      <c r="O60" s="122">
        <v>400000</v>
      </c>
      <c r="P60" s="73">
        <f t="shared" si="39"/>
        <v>400000</v>
      </c>
      <c r="Q60" s="124">
        <v>42100</v>
      </c>
      <c r="R60" s="75">
        <f t="shared" si="32"/>
        <v>0</v>
      </c>
      <c r="S60" s="45">
        <v>400000</v>
      </c>
      <c r="T60" s="45">
        <f t="shared" si="2"/>
        <v>400000</v>
      </c>
      <c r="U60" s="234">
        <v>42100</v>
      </c>
      <c r="V60" s="77">
        <f t="shared" si="26"/>
        <v>0</v>
      </c>
      <c r="W60" s="72">
        <v>40000</v>
      </c>
      <c r="X60" s="73">
        <f t="shared" si="27"/>
        <v>40000</v>
      </c>
      <c r="Y60" s="124">
        <v>42100</v>
      </c>
      <c r="Z60" s="75">
        <f t="shared" si="28"/>
        <v>0</v>
      </c>
      <c r="AA60" s="76"/>
      <c r="AB60" s="45">
        <f t="shared" si="33"/>
        <v>0</v>
      </c>
      <c r="AC60" s="594"/>
      <c r="AD60" s="77">
        <f t="shared" si="34"/>
        <v>0</v>
      </c>
      <c r="AE60" s="126"/>
      <c r="AF60" s="73">
        <f t="shared" si="35"/>
        <v>0</v>
      </c>
      <c r="AG60" s="126"/>
      <c r="AH60" s="78">
        <f t="shared" si="36"/>
        <v>0</v>
      </c>
      <c r="AI60" s="76"/>
      <c r="AJ60" s="45">
        <f t="shared" si="9"/>
        <v>0</v>
      </c>
      <c r="AK60" s="234"/>
      <c r="AL60" s="76">
        <f t="shared" si="10"/>
        <v>0</v>
      </c>
      <c r="AM60" s="72"/>
      <c r="AN60" s="72">
        <f t="shared" si="11"/>
        <v>0</v>
      </c>
      <c r="AO60" s="79"/>
      <c r="AP60" s="72">
        <f t="shared" si="12"/>
        <v>0</v>
      </c>
      <c r="AQ60" s="76"/>
      <c r="AR60" s="76">
        <f t="shared" si="13"/>
        <v>0</v>
      </c>
      <c r="AS60" s="87"/>
      <c r="AT60" s="76">
        <f t="shared" si="14"/>
        <v>0</v>
      </c>
      <c r="AU60" s="72"/>
      <c r="AV60" s="72">
        <f t="shared" si="15"/>
        <v>0</v>
      </c>
      <c r="AW60" s="124"/>
      <c r="AX60" s="72">
        <f t="shared" si="16"/>
        <v>0</v>
      </c>
      <c r="AY60" s="76"/>
      <c r="AZ60" s="76">
        <f t="shared" si="17"/>
        <v>0</v>
      </c>
      <c r="BA60" s="94"/>
      <c r="BB60" s="76">
        <f t="shared" si="18"/>
        <v>0</v>
      </c>
      <c r="BC60" s="81"/>
      <c r="BD60" s="72">
        <f t="shared" si="19"/>
        <v>0</v>
      </c>
      <c r="BE60" s="129"/>
      <c r="BF60" s="72">
        <f t="shared" si="20"/>
        <v>0</v>
      </c>
      <c r="BG60" s="76"/>
      <c r="BH60" s="76">
        <f t="shared" si="21"/>
        <v>0</v>
      </c>
      <c r="BI60" s="94"/>
      <c r="BJ60" s="76">
        <f t="shared" si="22"/>
        <v>0</v>
      </c>
      <c r="BK60" s="123"/>
      <c r="BL60" s="45">
        <f t="shared" si="37"/>
        <v>0</v>
      </c>
      <c r="BM60" s="94"/>
      <c r="BN60" s="77">
        <f t="shared" si="38"/>
        <v>0</v>
      </c>
      <c r="BO60" s="83">
        <f t="shared" si="25"/>
        <v>0</v>
      </c>
      <c r="BP60" s="120" t="s">
        <v>1336</v>
      </c>
      <c r="BQ60" s="120" t="s">
        <v>1966</v>
      </c>
      <c r="BR60" s="46"/>
      <c r="BS60" s="38">
        <f>+BS59/5</f>
        <v>0</v>
      </c>
    </row>
    <row r="61" spans="1:71" s="38" customFormat="1" ht="114.75">
      <c r="A61" s="37">
        <f>SUBTOTAL(3,C$5:$C61)</f>
        <v>57</v>
      </c>
      <c r="B61" s="112"/>
      <c r="C61" s="89" t="s">
        <v>454</v>
      </c>
      <c r="D61" s="1" t="s">
        <v>410</v>
      </c>
      <c r="E61" s="133" t="s">
        <v>455</v>
      </c>
      <c r="F61" s="89" t="s">
        <v>456</v>
      </c>
      <c r="G61" s="89"/>
      <c r="H61" s="61"/>
      <c r="I61" s="112" t="s">
        <v>457</v>
      </c>
      <c r="J61" s="149" t="s">
        <v>458</v>
      </c>
      <c r="K61" s="251" t="s">
        <v>2857</v>
      </c>
      <c r="L61" s="149"/>
      <c r="M61" s="1" t="s">
        <v>2637</v>
      </c>
      <c r="N61" s="139"/>
      <c r="O61" s="152">
        <v>400000</v>
      </c>
      <c r="P61" s="153">
        <f t="shared" si="39"/>
        <v>400000</v>
      </c>
      <c r="Q61" s="159">
        <v>42114</v>
      </c>
      <c r="R61" s="154">
        <f t="shared" si="32"/>
        <v>0</v>
      </c>
      <c r="S61" s="156">
        <v>700000</v>
      </c>
      <c r="T61" s="45">
        <f t="shared" si="2"/>
        <v>700000</v>
      </c>
      <c r="U61" s="234">
        <v>42114</v>
      </c>
      <c r="V61" s="77">
        <f t="shared" si="26"/>
        <v>0</v>
      </c>
      <c r="W61" s="153">
        <v>400000</v>
      </c>
      <c r="X61" s="73">
        <f t="shared" si="27"/>
        <v>400000</v>
      </c>
      <c r="Y61" s="124">
        <v>42114</v>
      </c>
      <c r="Z61" s="75">
        <f t="shared" si="28"/>
        <v>0</v>
      </c>
      <c r="AA61" s="156"/>
      <c r="AB61" s="156">
        <f t="shared" si="33"/>
        <v>0</v>
      </c>
      <c r="AC61" s="596"/>
      <c r="AD61" s="158">
        <f t="shared" si="34"/>
        <v>0</v>
      </c>
      <c r="AE61" s="126"/>
      <c r="AF61" s="73">
        <f t="shared" si="35"/>
        <v>0</v>
      </c>
      <c r="AG61" s="126"/>
      <c r="AH61" s="78">
        <f t="shared" si="36"/>
        <v>0</v>
      </c>
      <c r="AI61" s="156"/>
      <c r="AJ61" s="45">
        <f t="shared" si="9"/>
        <v>0</v>
      </c>
      <c r="AK61" s="234"/>
      <c r="AL61" s="76">
        <f t="shared" si="10"/>
        <v>0</v>
      </c>
      <c r="AM61" s="153"/>
      <c r="AN61" s="72">
        <f t="shared" si="11"/>
        <v>0</v>
      </c>
      <c r="AO61" s="79"/>
      <c r="AP61" s="72">
        <f t="shared" si="12"/>
        <v>0</v>
      </c>
      <c r="AQ61" s="156"/>
      <c r="AR61" s="76">
        <f t="shared" si="13"/>
        <v>0</v>
      </c>
      <c r="AS61" s="87"/>
      <c r="AT61" s="76">
        <f t="shared" si="14"/>
        <v>0</v>
      </c>
      <c r="AU61" s="72"/>
      <c r="AV61" s="72">
        <f t="shared" si="15"/>
        <v>0</v>
      </c>
      <c r="AW61" s="124"/>
      <c r="AX61" s="72">
        <f t="shared" si="16"/>
        <v>0</v>
      </c>
      <c r="AY61" s="76"/>
      <c r="AZ61" s="76">
        <f t="shared" si="17"/>
        <v>0</v>
      </c>
      <c r="BA61" s="94"/>
      <c r="BB61" s="76">
        <f t="shared" si="18"/>
        <v>0</v>
      </c>
      <c r="BC61" s="81"/>
      <c r="BD61" s="72">
        <f t="shared" si="19"/>
        <v>0</v>
      </c>
      <c r="BE61" s="129"/>
      <c r="BF61" s="72">
        <f t="shared" si="20"/>
        <v>0</v>
      </c>
      <c r="BG61" s="76"/>
      <c r="BH61" s="76">
        <f t="shared" si="21"/>
        <v>0</v>
      </c>
      <c r="BI61" s="94"/>
      <c r="BJ61" s="76">
        <f t="shared" si="22"/>
        <v>0</v>
      </c>
      <c r="BK61" s="123"/>
      <c r="BL61" s="45">
        <f t="shared" si="37"/>
        <v>0</v>
      </c>
      <c r="BM61" s="94"/>
      <c r="BN61" s="77">
        <f t="shared" si="38"/>
        <v>0</v>
      </c>
      <c r="BO61" s="83">
        <f t="shared" si="25"/>
        <v>0</v>
      </c>
      <c r="BP61" s="12" t="s">
        <v>482</v>
      </c>
      <c r="BQ61" s="120" t="s">
        <v>1970</v>
      </c>
      <c r="BR61" s="46"/>
    </row>
    <row r="62" spans="1:71" s="58" customFormat="1" ht="63.75">
      <c r="A62" s="145">
        <f>SUBTOTAL(3,C$5:$C62)</f>
        <v>58</v>
      </c>
      <c r="B62" s="147"/>
      <c r="C62" s="61" t="s">
        <v>459</v>
      </c>
      <c r="D62" s="1" t="s">
        <v>410</v>
      </c>
      <c r="E62" s="146" t="s">
        <v>460</v>
      </c>
      <c r="F62" s="61" t="s">
        <v>461</v>
      </c>
      <c r="G62" s="61"/>
      <c r="H62" s="61" t="s">
        <v>462</v>
      </c>
      <c r="I62" s="147" t="s">
        <v>463</v>
      </c>
      <c r="J62" s="147"/>
      <c r="K62" s="449" t="s">
        <v>2681</v>
      </c>
      <c r="L62" s="147"/>
      <c r="M62" s="57" t="s">
        <v>2486</v>
      </c>
      <c r="N62" s="139"/>
      <c r="O62" s="152">
        <v>1200000</v>
      </c>
      <c r="P62" s="153">
        <f t="shared" si="39"/>
        <v>1200000</v>
      </c>
      <c r="Q62" s="159">
        <v>42138</v>
      </c>
      <c r="R62" s="154">
        <f t="shared" si="32"/>
        <v>0</v>
      </c>
      <c r="S62" s="156">
        <v>800000</v>
      </c>
      <c r="T62" s="45">
        <f t="shared" si="2"/>
        <v>800000</v>
      </c>
      <c r="U62" s="234">
        <v>42138</v>
      </c>
      <c r="V62" s="77">
        <f t="shared" si="26"/>
        <v>0</v>
      </c>
      <c r="W62" s="153">
        <v>1600000</v>
      </c>
      <c r="X62" s="73">
        <f t="shared" si="27"/>
        <v>1600000</v>
      </c>
      <c r="Y62" s="124">
        <v>42138</v>
      </c>
      <c r="Z62" s="75">
        <f t="shared" si="28"/>
        <v>0</v>
      </c>
      <c r="AA62" s="156"/>
      <c r="AB62" s="156">
        <f t="shared" si="33"/>
        <v>0</v>
      </c>
      <c r="AC62" s="596"/>
      <c r="AD62" s="158">
        <f t="shared" si="34"/>
        <v>0</v>
      </c>
      <c r="AE62" s="126"/>
      <c r="AF62" s="73">
        <f t="shared" si="35"/>
        <v>0</v>
      </c>
      <c r="AG62" s="126"/>
      <c r="AH62" s="78">
        <f t="shared" si="36"/>
        <v>0</v>
      </c>
      <c r="AI62" s="156"/>
      <c r="AJ62" s="45">
        <f t="shared" si="9"/>
        <v>0</v>
      </c>
      <c r="AK62" s="234"/>
      <c r="AL62" s="76">
        <f t="shared" si="10"/>
        <v>0</v>
      </c>
      <c r="AM62" s="153"/>
      <c r="AN62" s="72">
        <f t="shared" si="11"/>
        <v>0</v>
      </c>
      <c r="AO62" s="79"/>
      <c r="AP62" s="72">
        <f t="shared" si="12"/>
        <v>0</v>
      </c>
      <c r="AQ62" s="156"/>
      <c r="AR62" s="76">
        <f t="shared" si="13"/>
        <v>0</v>
      </c>
      <c r="AS62" s="87"/>
      <c r="AT62" s="76">
        <f t="shared" si="14"/>
        <v>0</v>
      </c>
      <c r="AU62" s="72"/>
      <c r="AV62" s="72">
        <f t="shared" si="15"/>
        <v>0</v>
      </c>
      <c r="AW62" s="124"/>
      <c r="AX62" s="72">
        <f t="shared" si="16"/>
        <v>0</v>
      </c>
      <c r="AY62" s="76"/>
      <c r="AZ62" s="76">
        <f t="shared" si="17"/>
        <v>0</v>
      </c>
      <c r="BA62" s="94"/>
      <c r="BB62" s="76">
        <f t="shared" si="18"/>
        <v>0</v>
      </c>
      <c r="BC62" s="81"/>
      <c r="BD62" s="72">
        <f t="shared" si="19"/>
        <v>0</v>
      </c>
      <c r="BE62" s="129"/>
      <c r="BF62" s="72">
        <f t="shared" si="20"/>
        <v>0</v>
      </c>
      <c r="BG62" s="76"/>
      <c r="BH62" s="76">
        <f t="shared" si="21"/>
        <v>0</v>
      </c>
      <c r="BI62" s="94"/>
      <c r="BJ62" s="76">
        <f t="shared" si="22"/>
        <v>0</v>
      </c>
      <c r="BK62" s="123"/>
      <c r="BL62" s="45">
        <f t="shared" si="37"/>
        <v>0</v>
      </c>
      <c r="BM62" s="94"/>
      <c r="BN62" s="77">
        <f t="shared" si="38"/>
        <v>0</v>
      </c>
      <c r="BO62" s="83">
        <f t="shared" si="25"/>
        <v>0</v>
      </c>
      <c r="BP62" s="12" t="s">
        <v>482</v>
      </c>
      <c r="BQ62" s="120" t="s">
        <v>1970</v>
      </c>
      <c r="BR62" s="57"/>
    </row>
    <row r="63" spans="1:71" s="38" customFormat="1" ht="127.5">
      <c r="A63" s="37">
        <f>SUBTOTAL(3,C$5:$C63)</f>
        <v>59</v>
      </c>
      <c r="B63" s="112"/>
      <c r="C63" s="89" t="s">
        <v>1993</v>
      </c>
      <c r="D63" s="57" t="s">
        <v>39</v>
      </c>
      <c r="E63" s="133" t="s">
        <v>465</v>
      </c>
      <c r="F63" s="89" t="s">
        <v>464</v>
      </c>
      <c r="G63" s="89"/>
      <c r="H63" s="61" t="s">
        <v>466</v>
      </c>
      <c r="I63" s="112" t="s">
        <v>467</v>
      </c>
      <c r="J63" s="112"/>
      <c r="K63" s="251" t="s">
        <v>2858</v>
      </c>
      <c r="L63" s="112"/>
      <c r="M63" s="1"/>
      <c r="N63" s="139"/>
      <c r="O63" s="152">
        <v>360000</v>
      </c>
      <c r="P63" s="153">
        <f t="shared" si="39"/>
        <v>0</v>
      </c>
      <c r="Q63" s="159"/>
      <c r="R63" s="154">
        <f t="shared" si="32"/>
        <v>360000</v>
      </c>
      <c r="S63" s="156">
        <v>360000</v>
      </c>
      <c r="T63" s="45">
        <f t="shared" si="2"/>
        <v>0</v>
      </c>
      <c r="U63" s="234"/>
      <c r="V63" s="77">
        <f t="shared" si="26"/>
        <v>360000</v>
      </c>
      <c r="W63" s="153">
        <v>360000</v>
      </c>
      <c r="X63" s="73">
        <f t="shared" si="27"/>
        <v>0</v>
      </c>
      <c r="Y63" s="124"/>
      <c r="Z63" s="75">
        <f t="shared" si="28"/>
        <v>360000</v>
      </c>
      <c r="AA63" s="156"/>
      <c r="AB63" s="156">
        <f t="shared" si="33"/>
        <v>0</v>
      </c>
      <c r="AC63" s="596"/>
      <c r="AD63" s="158">
        <f t="shared" si="34"/>
        <v>0</v>
      </c>
      <c r="AE63" s="126"/>
      <c r="AF63" s="73">
        <f t="shared" si="35"/>
        <v>0</v>
      </c>
      <c r="AG63" s="126"/>
      <c r="AH63" s="78">
        <f t="shared" si="36"/>
        <v>0</v>
      </c>
      <c r="AI63" s="156"/>
      <c r="AJ63" s="45">
        <f t="shared" si="9"/>
        <v>0</v>
      </c>
      <c r="AK63" s="234"/>
      <c r="AL63" s="76">
        <f t="shared" si="10"/>
        <v>0</v>
      </c>
      <c r="AM63" s="153"/>
      <c r="AN63" s="72">
        <f t="shared" si="11"/>
        <v>0</v>
      </c>
      <c r="AO63" s="79"/>
      <c r="AP63" s="72">
        <f t="shared" si="12"/>
        <v>0</v>
      </c>
      <c r="AQ63" s="156"/>
      <c r="AR63" s="76">
        <f t="shared" si="13"/>
        <v>0</v>
      </c>
      <c r="AS63" s="87"/>
      <c r="AT63" s="76">
        <f t="shared" si="14"/>
        <v>0</v>
      </c>
      <c r="AU63" s="72"/>
      <c r="AV63" s="72">
        <f t="shared" si="15"/>
        <v>0</v>
      </c>
      <c r="AW63" s="124"/>
      <c r="AX63" s="72">
        <f t="shared" si="16"/>
        <v>0</v>
      </c>
      <c r="AY63" s="76"/>
      <c r="AZ63" s="76">
        <f t="shared" si="17"/>
        <v>0</v>
      </c>
      <c r="BA63" s="94"/>
      <c r="BB63" s="76">
        <f t="shared" si="18"/>
        <v>0</v>
      </c>
      <c r="BC63" s="81"/>
      <c r="BD63" s="72">
        <f t="shared" si="19"/>
        <v>0</v>
      </c>
      <c r="BE63" s="129"/>
      <c r="BF63" s="72">
        <f t="shared" si="20"/>
        <v>0</v>
      </c>
      <c r="BG63" s="76"/>
      <c r="BH63" s="76">
        <f t="shared" si="21"/>
        <v>0</v>
      </c>
      <c r="BI63" s="94"/>
      <c r="BJ63" s="76">
        <f t="shared" si="22"/>
        <v>0</v>
      </c>
      <c r="BK63" s="123"/>
      <c r="BL63" s="45">
        <f t="shared" si="37"/>
        <v>0</v>
      </c>
      <c r="BM63" s="94"/>
      <c r="BN63" s="77">
        <f t="shared" si="38"/>
        <v>0</v>
      </c>
      <c r="BO63" s="83">
        <f t="shared" si="25"/>
        <v>1080000</v>
      </c>
      <c r="BP63" s="12" t="s">
        <v>481</v>
      </c>
      <c r="BQ63" s="120" t="s">
        <v>3375</v>
      </c>
      <c r="BR63" s="46"/>
    </row>
    <row r="64" spans="1:71" s="48" customFormat="1" ht="25.5">
      <c r="A64" s="84">
        <f>SUBTOTAL(3,C$5:$C64)</f>
        <v>60</v>
      </c>
      <c r="B64" s="151"/>
      <c r="C64" s="12" t="s">
        <v>468</v>
      </c>
      <c r="D64" s="36" t="s">
        <v>293</v>
      </c>
      <c r="E64" s="150" t="s">
        <v>469</v>
      </c>
      <c r="F64" s="12" t="s">
        <v>295</v>
      </c>
      <c r="G64" s="12"/>
      <c r="H64" s="12" t="s">
        <v>470</v>
      </c>
      <c r="I64" s="151" t="s">
        <v>472</v>
      </c>
      <c r="J64" s="163" t="s">
        <v>486</v>
      </c>
      <c r="K64" s="251" t="s">
        <v>2859</v>
      </c>
      <c r="L64" s="163"/>
      <c r="M64" s="47" t="s">
        <v>1977</v>
      </c>
      <c r="N64" s="164"/>
      <c r="O64" s="152">
        <v>350000</v>
      </c>
      <c r="P64" s="153">
        <f t="shared" si="39"/>
        <v>0</v>
      </c>
      <c r="Q64" s="159"/>
      <c r="R64" s="154">
        <f t="shared" si="32"/>
        <v>350000</v>
      </c>
      <c r="S64" s="156">
        <v>350000</v>
      </c>
      <c r="T64" s="45">
        <f t="shared" si="2"/>
        <v>0</v>
      </c>
      <c r="U64" s="234"/>
      <c r="V64" s="77">
        <f t="shared" si="26"/>
        <v>350000</v>
      </c>
      <c r="W64" s="153">
        <v>350000</v>
      </c>
      <c r="X64" s="73">
        <f t="shared" si="27"/>
        <v>0</v>
      </c>
      <c r="Y64" s="124"/>
      <c r="Z64" s="75">
        <f t="shared" si="28"/>
        <v>350000</v>
      </c>
      <c r="AA64" s="156"/>
      <c r="AB64" s="156">
        <f t="shared" si="33"/>
        <v>0</v>
      </c>
      <c r="AC64" s="596"/>
      <c r="AD64" s="158">
        <f t="shared" si="34"/>
        <v>0</v>
      </c>
      <c r="AE64" s="126"/>
      <c r="AF64" s="73">
        <f t="shared" si="35"/>
        <v>0</v>
      </c>
      <c r="AG64" s="126"/>
      <c r="AH64" s="78">
        <f t="shared" si="36"/>
        <v>0</v>
      </c>
      <c r="AI64" s="156"/>
      <c r="AJ64" s="45">
        <f t="shared" si="9"/>
        <v>0</v>
      </c>
      <c r="AK64" s="234"/>
      <c r="AL64" s="76">
        <f t="shared" si="10"/>
        <v>0</v>
      </c>
      <c r="AM64" s="153"/>
      <c r="AN64" s="72">
        <f t="shared" si="11"/>
        <v>0</v>
      </c>
      <c r="AO64" s="79"/>
      <c r="AP64" s="72">
        <f t="shared" si="12"/>
        <v>0</v>
      </c>
      <c r="AQ64" s="156"/>
      <c r="AR64" s="76">
        <f t="shared" si="13"/>
        <v>0</v>
      </c>
      <c r="AS64" s="87"/>
      <c r="AT64" s="76">
        <f t="shared" si="14"/>
        <v>0</v>
      </c>
      <c r="AU64" s="72"/>
      <c r="AV64" s="72">
        <f t="shared" si="15"/>
        <v>0</v>
      </c>
      <c r="AW64" s="124"/>
      <c r="AX64" s="72">
        <f t="shared" si="16"/>
        <v>0</v>
      </c>
      <c r="AY64" s="76"/>
      <c r="AZ64" s="76">
        <f t="shared" si="17"/>
        <v>0</v>
      </c>
      <c r="BA64" s="94"/>
      <c r="BB64" s="76">
        <f t="shared" si="18"/>
        <v>0</v>
      </c>
      <c r="BC64" s="81"/>
      <c r="BD64" s="72">
        <f t="shared" si="19"/>
        <v>0</v>
      </c>
      <c r="BE64" s="129"/>
      <c r="BF64" s="72">
        <f t="shared" si="20"/>
        <v>0</v>
      </c>
      <c r="BG64" s="76"/>
      <c r="BH64" s="76">
        <f t="shared" si="21"/>
        <v>0</v>
      </c>
      <c r="BI64" s="94"/>
      <c r="BJ64" s="76">
        <f t="shared" si="22"/>
        <v>0</v>
      </c>
      <c r="BK64" s="211"/>
      <c r="BL64" s="45">
        <f t="shared" si="37"/>
        <v>0</v>
      </c>
      <c r="BM64" s="94"/>
      <c r="BN64" s="77">
        <f t="shared" si="38"/>
        <v>0</v>
      </c>
      <c r="BO64" s="83">
        <f t="shared" si="25"/>
        <v>1050000</v>
      </c>
      <c r="BP64" s="269" t="s">
        <v>483</v>
      </c>
      <c r="BQ64" s="120" t="s">
        <v>3376</v>
      </c>
      <c r="BR64" s="165"/>
    </row>
    <row r="65" spans="1:70" s="3" customFormat="1" ht="25.5">
      <c r="A65" s="84">
        <f>SUBTOTAL(3,C$5:$C65)</f>
        <v>61</v>
      </c>
      <c r="B65" s="179"/>
      <c r="C65" s="89" t="s">
        <v>474</v>
      </c>
      <c r="D65" s="1" t="s">
        <v>284</v>
      </c>
      <c r="E65" s="133" t="s">
        <v>471</v>
      </c>
      <c r="F65" s="89" t="s">
        <v>473</v>
      </c>
      <c r="G65" s="89"/>
      <c r="H65" s="61" t="s">
        <v>475</v>
      </c>
      <c r="I65" s="112" t="s">
        <v>476</v>
      </c>
      <c r="J65" s="112"/>
      <c r="K65" s="257">
        <v>1500000</v>
      </c>
      <c r="L65" s="112"/>
      <c r="M65" s="1" t="s">
        <v>2637</v>
      </c>
      <c r="N65" s="139"/>
      <c r="O65" s="122">
        <v>1500000</v>
      </c>
      <c r="P65" s="153">
        <f t="shared" si="39"/>
        <v>0</v>
      </c>
      <c r="Q65" s="124"/>
      <c r="R65" s="75">
        <f t="shared" si="32"/>
        <v>1500000</v>
      </c>
      <c r="S65" s="123">
        <v>1500000</v>
      </c>
      <c r="T65" s="45">
        <f t="shared" si="2"/>
        <v>0</v>
      </c>
      <c r="U65" s="234"/>
      <c r="V65" s="77">
        <f t="shared" si="26"/>
        <v>1500000</v>
      </c>
      <c r="W65" s="122">
        <v>1500000</v>
      </c>
      <c r="X65" s="73">
        <f t="shared" si="27"/>
        <v>0</v>
      </c>
      <c r="Y65" s="124"/>
      <c r="Z65" s="75">
        <f t="shared" si="28"/>
        <v>1500000</v>
      </c>
      <c r="AA65" s="123">
        <v>1500000</v>
      </c>
      <c r="AB65" s="45">
        <f t="shared" si="33"/>
        <v>0</v>
      </c>
      <c r="AC65" s="589"/>
      <c r="AD65" s="77">
        <f t="shared" si="34"/>
        <v>1500000</v>
      </c>
      <c r="AE65" s="122"/>
      <c r="AF65" s="73">
        <f>IF(AG65="",0,AE65)</f>
        <v>0</v>
      </c>
      <c r="AG65" s="234"/>
      <c r="AH65" s="78">
        <f>AE65-AF65</f>
        <v>0</v>
      </c>
      <c r="AI65" s="76"/>
      <c r="AJ65" s="45">
        <f t="shared" si="9"/>
        <v>0</v>
      </c>
      <c r="AK65" s="234"/>
      <c r="AL65" s="76">
        <f t="shared" si="10"/>
        <v>0</v>
      </c>
      <c r="AM65" s="72"/>
      <c r="AN65" s="72">
        <f t="shared" si="11"/>
        <v>0</v>
      </c>
      <c r="AO65" s="79"/>
      <c r="AP65" s="72">
        <f t="shared" si="12"/>
        <v>0</v>
      </c>
      <c r="AQ65" s="76"/>
      <c r="AR65" s="76">
        <f t="shared" si="13"/>
        <v>0</v>
      </c>
      <c r="AS65" s="87"/>
      <c r="AT65" s="76">
        <f t="shared" si="14"/>
        <v>0</v>
      </c>
      <c r="AU65" s="72"/>
      <c r="AV65" s="72">
        <f t="shared" si="15"/>
        <v>0</v>
      </c>
      <c r="AW65" s="124"/>
      <c r="AX65" s="72">
        <f t="shared" si="16"/>
        <v>0</v>
      </c>
      <c r="AY65" s="76"/>
      <c r="AZ65" s="76">
        <f t="shared" si="17"/>
        <v>0</v>
      </c>
      <c r="BA65" s="94"/>
      <c r="BB65" s="76">
        <f t="shared" si="18"/>
        <v>0</v>
      </c>
      <c r="BC65" s="81"/>
      <c r="BD65" s="72">
        <f t="shared" si="19"/>
        <v>0</v>
      </c>
      <c r="BE65" s="129"/>
      <c r="BF65" s="72">
        <f t="shared" si="20"/>
        <v>0</v>
      </c>
      <c r="BG65" s="76"/>
      <c r="BH65" s="76">
        <f t="shared" si="21"/>
        <v>0</v>
      </c>
      <c r="BI65" s="94"/>
      <c r="BJ65" s="76">
        <f t="shared" si="22"/>
        <v>0</v>
      </c>
      <c r="BK65" s="123"/>
      <c r="BL65" s="45">
        <f t="shared" si="37"/>
        <v>0</v>
      </c>
      <c r="BM65" s="94"/>
      <c r="BN65" s="77">
        <f t="shared" si="38"/>
        <v>0</v>
      </c>
      <c r="BO65" s="83">
        <f t="shared" si="25"/>
        <v>6000000</v>
      </c>
      <c r="BP65" s="120" t="s">
        <v>716</v>
      </c>
      <c r="BQ65" s="120" t="s">
        <v>3376</v>
      </c>
      <c r="BR65" s="70"/>
    </row>
    <row r="66" spans="1:70" s="40" customFormat="1" ht="38.25">
      <c r="A66" s="96">
        <f>SUBTOTAL(3,C$5:$C66)</f>
        <v>62</v>
      </c>
      <c r="B66" s="110" t="s">
        <v>2682</v>
      </c>
      <c r="C66" s="64" t="s">
        <v>477</v>
      </c>
      <c r="D66" s="41" t="s">
        <v>411</v>
      </c>
      <c r="E66" s="172" t="s">
        <v>478</v>
      </c>
      <c r="F66" s="64" t="s">
        <v>479</v>
      </c>
      <c r="G66" s="64"/>
      <c r="H66" s="64" t="s">
        <v>480</v>
      </c>
      <c r="I66" s="110" t="s">
        <v>1812</v>
      </c>
      <c r="J66" s="110"/>
      <c r="K66" s="257"/>
      <c r="L66" s="110"/>
      <c r="M66" s="262" t="s">
        <v>2642</v>
      </c>
      <c r="N66" s="140"/>
      <c r="O66" s="141"/>
      <c r="P66" s="102">
        <f t="shared" si="39"/>
        <v>0</v>
      </c>
      <c r="Q66" s="107"/>
      <c r="R66" s="104">
        <f t="shared" si="32"/>
        <v>0</v>
      </c>
      <c r="S66" s="105"/>
      <c r="T66" s="105">
        <f t="shared" si="2"/>
        <v>0</v>
      </c>
      <c r="U66" s="216"/>
      <c r="V66" s="106">
        <f t="shared" si="26"/>
        <v>0</v>
      </c>
      <c r="W66" s="102"/>
      <c r="X66" s="102">
        <f t="shared" si="27"/>
        <v>0</v>
      </c>
      <c r="Y66" s="107"/>
      <c r="Z66" s="104">
        <f t="shared" si="28"/>
        <v>0</v>
      </c>
      <c r="AA66" s="105"/>
      <c r="AB66" s="105">
        <f t="shared" si="33"/>
        <v>0</v>
      </c>
      <c r="AC66" s="592"/>
      <c r="AD66" s="106">
        <f t="shared" si="34"/>
        <v>0</v>
      </c>
      <c r="AE66" s="192"/>
      <c r="AF66" s="102">
        <f>IF(AG66="",0,AE66)</f>
        <v>0</v>
      </c>
      <c r="AG66" s="193"/>
      <c r="AH66" s="143">
        <f>AE66-AF66</f>
        <v>0</v>
      </c>
      <c r="AI66" s="105"/>
      <c r="AJ66" s="105">
        <f t="shared" si="9"/>
        <v>0</v>
      </c>
      <c r="AK66" s="216"/>
      <c r="AL66" s="105">
        <f t="shared" si="10"/>
        <v>0</v>
      </c>
      <c r="AM66" s="102"/>
      <c r="AN66" s="102">
        <f t="shared" si="11"/>
        <v>0</v>
      </c>
      <c r="AO66" s="107"/>
      <c r="AP66" s="102">
        <f t="shared" si="12"/>
        <v>0</v>
      </c>
      <c r="AQ66" s="105"/>
      <c r="AR66" s="105">
        <f t="shared" si="13"/>
        <v>0</v>
      </c>
      <c r="AS66" s="217"/>
      <c r="AT66" s="105">
        <f t="shared" si="14"/>
        <v>0</v>
      </c>
      <c r="AU66" s="102"/>
      <c r="AV66" s="102">
        <f t="shared" si="15"/>
        <v>0</v>
      </c>
      <c r="AW66" s="107"/>
      <c r="AX66" s="102">
        <f t="shared" si="16"/>
        <v>0</v>
      </c>
      <c r="AY66" s="105"/>
      <c r="AZ66" s="105">
        <f t="shared" si="17"/>
        <v>0</v>
      </c>
      <c r="BA66" s="216"/>
      <c r="BB66" s="105">
        <f t="shared" si="18"/>
        <v>0</v>
      </c>
      <c r="BC66" s="109"/>
      <c r="BD66" s="102">
        <f t="shared" si="19"/>
        <v>0</v>
      </c>
      <c r="BE66" s="142"/>
      <c r="BF66" s="102">
        <f t="shared" si="20"/>
        <v>0</v>
      </c>
      <c r="BG66" s="105"/>
      <c r="BH66" s="105">
        <f t="shared" si="21"/>
        <v>0</v>
      </c>
      <c r="BI66" s="216"/>
      <c r="BJ66" s="105">
        <f t="shared" si="22"/>
        <v>0</v>
      </c>
      <c r="BK66" s="187"/>
      <c r="BL66" s="105">
        <f t="shared" si="37"/>
        <v>0</v>
      </c>
      <c r="BM66" s="216"/>
      <c r="BN66" s="106">
        <f t="shared" si="38"/>
        <v>0</v>
      </c>
      <c r="BO66" s="238">
        <f t="shared" si="25"/>
        <v>0</v>
      </c>
      <c r="BP66" s="98" t="s">
        <v>716</v>
      </c>
      <c r="BQ66" s="98" t="s">
        <v>1970</v>
      </c>
      <c r="BR66" s="97"/>
    </row>
    <row r="67" spans="1:70" s="38" customFormat="1" ht="38.25">
      <c r="A67" s="37">
        <f>SUBTOTAL(3,C$5:$C67)</f>
        <v>63</v>
      </c>
      <c r="B67" s="112"/>
      <c r="C67" s="89" t="s">
        <v>487</v>
      </c>
      <c r="D67" s="37" t="s">
        <v>1412</v>
      </c>
      <c r="E67" s="133" t="s">
        <v>488</v>
      </c>
      <c r="F67" s="89" t="s">
        <v>489</v>
      </c>
      <c r="G67" s="89"/>
      <c r="H67" s="61" t="s">
        <v>490</v>
      </c>
      <c r="I67" s="112" t="s">
        <v>491</v>
      </c>
      <c r="J67" s="112"/>
      <c r="K67" s="251" t="s">
        <v>2860</v>
      </c>
      <c r="L67" s="112"/>
      <c r="M67" s="1"/>
      <c r="N67" s="139"/>
      <c r="O67" s="122">
        <v>600000</v>
      </c>
      <c r="P67" s="153">
        <f t="shared" si="39"/>
        <v>600000</v>
      </c>
      <c r="Q67" s="124">
        <v>42096</v>
      </c>
      <c r="R67" s="75">
        <f t="shared" si="32"/>
        <v>0</v>
      </c>
      <c r="S67" s="45">
        <v>600000</v>
      </c>
      <c r="T67" s="45">
        <f t="shared" si="2"/>
        <v>600000</v>
      </c>
      <c r="U67" s="234">
        <v>42096</v>
      </c>
      <c r="V67" s="77">
        <f t="shared" si="26"/>
        <v>0</v>
      </c>
      <c r="W67" s="72">
        <v>600000</v>
      </c>
      <c r="X67" s="73">
        <f t="shared" si="27"/>
        <v>600000</v>
      </c>
      <c r="Y67" s="124">
        <v>42096</v>
      </c>
      <c r="Z67" s="75">
        <f t="shared" si="28"/>
        <v>0</v>
      </c>
      <c r="AA67" s="76"/>
      <c r="AB67" s="45">
        <f t="shared" ref="AB67:AB127" si="40">IF(AC67="",0,AA67)</f>
        <v>0</v>
      </c>
      <c r="AC67" s="594"/>
      <c r="AD67" s="77">
        <f t="shared" ref="AD67:AD127" si="41">AA67-AB67</f>
        <v>0</v>
      </c>
      <c r="AE67" s="136"/>
      <c r="AF67" s="73">
        <f>IF(AG67="",0,AE67)</f>
        <v>0</v>
      </c>
      <c r="AG67" s="167"/>
      <c r="AH67" s="78">
        <f>AE67-AF67</f>
        <v>0</v>
      </c>
      <c r="AI67" s="76"/>
      <c r="AJ67" s="45">
        <f t="shared" si="9"/>
        <v>0</v>
      </c>
      <c r="AK67" s="234"/>
      <c r="AL67" s="76">
        <f t="shared" si="10"/>
        <v>0</v>
      </c>
      <c r="AM67" s="72"/>
      <c r="AN67" s="72">
        <f t="shared" si="11"/>
        <v>0</v>
      </c>
      <c r="AO67" s="79"/>
      <c r="AP67" s="72">
        <f t="shared" si="12"/>
        <v>0</v>
      </c>
      <c r="AQ67" s="76"/>
      <c r="AR67" s="76">
        <f t="shared" si="13"/>
        <v>0</v>
      </c>
      <c r="AS67" s="87"/>
      <c r="AT67" s="76">
        <f t="shared" si="14"/>
        <v>0</v>
      </c>
      <c r="AU67" s="72"/>
      <c r="AV67" s="72">
        <f t="shared" si="15"/>
        <v>0</v>
      </c>
      <c r="AW67" s="124"/>
      <c r="AX67" s="72">
        <f t="shared" si="16"/>
        <v>0</v>
      </c>
      <c r="AY67" s="76"/>
      <c r="AZ67" s="76">
        <f t="shared" si="17"/>
        <v>0</v>
      </c>
      <c r="BA67" s="94"/>
      <c r="BB67" s="76">
        <f t="shared" si="18"/>
        <v>0</v>
      </c>
      <c r="BC67" s="81"/>
      <c r="BD67" s="72">
        <f t="shared" si="19"/>
        <v>0</v>
      </c>
      <c r="BE67" s="129"/>
      <c r="BF67" s="72">
        <f t="shared" si="20"/>
        <v>0</v>
      </c>
      <c r="BG67" s="76"/>
      <c r="BH67" s="76">
        <f t="shared" si="21"/>
        <v>0</v>
      </c>
      <c r="BI67" s="94"/>
      <c r="BJ67" s="76">
        <f t="shared" si="22"/>
        <v>0</v>
      </c>
      <c r="BK67" s="123"/>
      <c r="BL67" s="45">
        <f t="shared" si="37"/>
        <v>0</v>
      </c>
      <c r="BM67" s="94"/>
      <c r="BN67" s="77">
        <f t="shared" si="38"/>
        <v>0</v>
      </c>
      <c r="BO67" s="83">
        <f t="shared" si="25"/>
        <v>0</v>
      </c>
      <c r="BP67" s="120" t="s">
        <v>483</v>
      </c>
      <c r="BQ67" s="120" t="s">
        <v>3378</v>
      </c>
      <c r="BR67" s="46"/>
    </row>
    <row r="68" spans="1:70" s="38" customFormat="1" ht="89.25">
      <c r="A68" s="37">
        <f>SUBTOTAL(3,C$5:$C68)</f>
        <v>64</v>
      </c>
      <c r="B68" s="112"/>
      <c r="C68" s="50" t="s">
        <v>533</v>
      </c>
      <c r="D68" s="1" t="s">
        <v>410</v>
      </c>
      <c r="E68" s="131" t="s">
        <v>520</v>
      </c>
      <c r="F68" s="50" t="s">
        <v>537</v>
      </c>
      <c r="G68" s="50"/>
      <c r="H68" s="50" t="s">
        <v>521</v>
      </c>
      <c r="I68" s="112" t="s">
        <v>495</v>
      </c>
      <c r="J68" s="169" t="s">
        <v>522</v>
      </c>
      <c r="K68" s="449" t="s">
        <v>1771</v>
      </c>
      <c r="L68" s="169"/>
      <c r="M68" s="57" t="s">
        <v>2486</v>
      </c>
      <c r="N68" s="139"/>
      <c r="O68" s="122">
        <v>1500000</v>
      </c>
      <c r="P68" s="153">
        <f t="shared" si="39"/>
        <v>1500000</v>
      </c>
      <c r="Q68" s="124">
        <v>42143</v>
      </c>
      <c r="R68" s="75">
        <f t="shared" si="32"/>
        <v>0</v>
      </c>
      <c r="S68" s="45">
        <v>1500000</v>
      </c>
      <c r="T68" s="45">
        <f t="shared" si="2"/>
        <v>1500000</v>
      </c>
      <c r="U68" s="234">
        <v>42143</v>
      </c>
      <c r="V68" s="77">
        <f t="shared" si="26"/>
        <v>0</v>
      </c>
      <c r="W68" s="72">
        <v>800000</v>
      </c>
      <c r="X68" s="73">
        <f t="shared" si="27"/>
        <v>800000</v>
      </c>
      <c r="Y68" s="124">
        <v>42143</v>
      </c>
      <c r="Z68" s="75">
        <f t="shared" si="28"/>
        <v>0</v>
      </c>
      <c r="AA68" s="76"/>
      <c r="AB68" s="45">
        <f t="shared" si="40"/>
        <v>0</v>
      </c>
      <c r="AC68" s="594"/>
      <c r="AD68" s="77">
        <f t="shared" si="41"/>
        <v>0</v>
      </c>
      <c r="AE68" s="136"/>
      <c r="AF68" s="73">
        <f>IF(AG68="",0,AE68)</f>
        <v>0</v>
      </c>
      <c r="AG68" s="167"/>
      <c r="AH68" s="78">
        <f t="shared" ref="AH68:AH129" si="42">AE68-AF68</f>
        <v>0</v>
      </c>
      <c r="AI68" s="76"/>
      <c r="AJ68" s="45">
        <f t="shared" si="9"/>
        <v>0</v>
      </c>
      <c r="AK68" s="234"/>
      <c r="AL68" s="76">
        <f t="shared" si="10"/>
        <v>0</v>
      </c>
      <c r="AM68" s="72"/>
      <c r="AN68" s="72">
        <f t="shared" si="11"/>
        <v>0</v>
      </c>
      <c r="AO68" s="79"/>
      <c r="AP68" s="72">
        <f t="shared" si="12"/>
        <v>0</v>
      </c>
      <c r="AQ68" s="76"/>
      <c r="AR68" s="76">
        <f t="shared" si="13"/>
        <v>0</v>
      </c>
      <c r="AS68" s="87"/>
      <c r="AT68" s="76">
        <f t="shared" si="14"/>
        <v>0</v>
      </c>
      <c r="AU68" s="72"/>
      <c r="AV68" s="72">
        <f t="shared" si="15"/>
        <v>0</v>
      </c>
      <c r="AW68" s="124"/>
      <c r="AX68" s="72">
        <f t="shared" si="16"/>
        <v>0</v>
      </c>
      <c r="AY68" s="76"/>
      <c r="AZ68" s="76">
        <f t="shared" si="17"/>
        <v>0</v>
      </c>
      <c r="BA68" s="94"/>
      <c r="BB68" s="76">
        <f t="shared" si="18"/>
        <v>0</v>
      </c>
      <c r="BC68" s="81"/>
      <c r="BD68" s="72">
        <f t="shared" si="19"/>
        <v>0</v>
      </c>
      <c r="BE68" s="129"/>
      <c r="BF68" s="72">
        <f t="shared" si="20"/>
        <v>0</v>
      </c>
      <c r="BG68" s="76"/>
      <c r="BH68" s="76">
        <f t="shared" si="21"/>
        <v>0</v>
      </c>
      <c r="BI68" s="94"/>
      <c r="BJ68" s="76">
        <f t="shared" si="22"/>
        <v>0</v>
      </c>
      <c r="BK68" s="123"/>
      <c r="BL68" s="45">
        <f t="shared" si="37"/>
        <v>0</v>
      </c>
      <c r="BM68" s="94"/>
      <c r="BN68" s="77">
        <f t="shared" si="38"/>
        <v>0</v>
      </c>
      <c r="BO68" s="83">
        <f t="shared" si="25"/>
        <v>0</v>
      </c>
      <c r="BP68" s="120" t="s">
        <v>523</v>
      </c>
      <c r="BQ68" s="120" t="s">
        <v>1970</v>
      </c>
      <c r="BR68" s="46"/>
    </row>
    <row r="69" spans="1:70" s="38" customFormat="1" ht="25.5">
      <c r="A69" s="37">
        <f>SUBTOTAL(3,C$5:$C69)</f>
        <v>65</v>
      </c>
      <c r="B69" s="112"/>
      <c r="C69" s="89" t="s">
        <v>532</v>
      </c>
      <c r="D69" s="35" t="s">
        <v>718</v>
      </c>
      <c r="E69" s="133" t="s">
        <v>524</v>
      </c>
      <c r="F69" s="89" t="s">
        <v>538</v>
      </c>
      <c r="G69" s="89"/>
      <c r="H69" s="89" t="s">
        <v>525</v>
      </c>
      <c r="I69" s="112" t="s">
        <v>496</v>
      </c>
      <c r="J69" s="112"/>
      <c r="K69" s="495" t="s">
        <v>2861</v>
      </c>
      <c r="L69" s="112"/>
      <c r="M69" s="1"/>
      <c r="N69" s="139"/>
      <c r="O69" s="122">
        <v>400000</v>
      </c>
      <c r="P69" s="153">
        <f t="shared" si="39"/>
        <v>0</v>
      </c>
      <c r="Q69" s="124"/>
      <c r="R69" s="75">
        <f t="shared" si="32"/>
        <v>400000</v>
      </c>
      <c r="S69" s="45">
        <v>400000</v>
      </c>
      <c r="T69" s="45">
        <f t="shared" ref="T69:T129" si="43">IF(U69="",0,S69)</f>
        <v>0</v>
      </c>
      <c r="U69" s="234"/>
      <c r="V69" s="77">
        <f t="shared" si="26"/>
        <v>400000</v>
      </c>
      <c r="W69" s="72">
        <v>400000</v>
      </c>
      <c r="X69" s="73">
        <f t="shared" si="27"/>
        <v>0</v>
      </c>
      <c r="Y69" s="124"/>
      <c r="Z69" s="75">
        <f t="shared" si="28"/>
        <v>400000</v>
      </c>
      <c r="AA69" s="76"/>
      <c r="AB69" s="45">
        <f t="shared" si="40"/>
        <v>0</v>
      </c>
      <c r="AC69" s="594"/>
      <c r="AD69" s="77">
        <f t="shared" si="41"/>
        <v>0</v>
      </c>
      <c r="AE69" s="136"/>
      <c r="AF69" s="73">
        <f>IF(AG69="",0,AE69)</f>
        <v>0</v>
      </c>
      <c r="AG69" s="167"/>
      <c r="AH69" s="78">
        <f t="shared" si="42"/>
        <v>0</v>
      </c>
      <c r="AI69" s="76"/>
      <c r="AJ69" s="45">
        <f t="shared" ref="AJ69:AJ129" si="44">IF(AK69="",0,AI69)</f>
        <v>0</v>
      </c>
      <c r="AK69" s="234"/>
      <c r="AL69" s="76">
        <f t="shared" ref="AL69:AL129" si="45">AI69-AJ69</f>
        <v>0</v>
      </c>
      <c r="AM69" s="72"/>
      <c r="AN69" s="72">
        <f t="shared" ref="AN69:AN129" si="46">IF(AO69="",0,AM69)</f>
        <v>0</v>
      </c>
      <c r="AO69" s="79"/>
      <c r="AP69" s="72">
        <f t="shared" ref="AP69:AP129" si="47">AM69-AN69</f>
        <v>0</v>
      </c>
      <c r="AQ69" s="76"/>
      <c r="AR69" s="76">
        <f t="shared" ref="AR69:AR129" si="48">IF(AS69="",0,AQ69)</f>
        <v>0</v>
      </c>
      <c r="AS69" s="87"/>
      <c r="AT69" s="76">
        <f t="shared" ref="AT69:AT129" si="49">AQ69-AR69</f>
        <v>0</v>
      </c>
      <c r="AU69" s="72"/>
      <c r="AV69" s="72">
        <f t="shared" ref="AV69:AV129" si="50">IF(AW69="",0,AU69)</f>
        <v>0</v>
      </c>
      <c r="AW69" s="124"/>
      <c r="AX69" s="72">
        <f t="shared" ref="AX69:AX129" si="51">+AU69-AV69</f>
        <v>0</v>
      </c>
      <c r="AY69" s="76"/>
      <c r="AZ69" s="76">
        <f t="shared" ref="AZ69:AZ129" si="52">IF(BA69="",0,AY69)</f>
        <v>0</v>
      </c>
      <c r="BA69" s="94"/>
      <c r="BB69" s="76">
        <f t="shared" ref="BB69:BB129" si="53">+AY69-AZ69</f>
        <v>0</v>
      </c>
      <c r="BC69" s="81"/>
      <c r="BD69" s="72">
        <f t="shared" ref="BD69:BD129" si="54">IF(BE69="",0,BC69)</f>
        <v>0</v>
      </c>
      <c r="BE69" s="129"/>
      <c r="BF69" s="72">
        <f t="shared" ref="BF69:BF129" si="55">+BC69-BD69</f>
        <v>0</v>
      </c>
      <c r="BG69" s="76"/>
      <c r="BH69" s="76">
        <f t="shared" ref="BH69:BH129" si="56">IF(BI69="",0,BG69)</f>
        <v>0</v>
      </c>
      <c r="BI69" s="94"/>
      <c r="BJ69" s="76">
        <f t="shared" ref="BJ69:BJ129" si="57">+BG69-BH69</f>
        <v>0</v>
      </c>
      <c r="BK69" s="123"/>
      <c r="BL69" s="45">
        <f t="shared" si="37"/>
        <v>0</v>
      </c>
      <c r="BM69" s="94"/>
      <c r="BN69" s="77">
        <f t="shared" si="38"/>
        <v>0</v>
      </c>
      <c r="BO69" s="83">
        <f t="shared" ref="BO69:BO129" si="58">+N69+R69+V69+Z69+AD69+AH69+AL69+AP69+AT69+AX69+BB69+BF69+BJ69+BN69</f>
        <v>1200000</v>
      </c>
      <c r="BP69" s="120" t="s">
        <v>526</v>
      </c>
      <c r="BQ69" s="120" t="s">
        <v>3375</v>
      </c>
      <c r="BR69" s="46"/>
    </row>
    <row r="70" spans="1:70" s="38" customFormat="1" ht="25.5">
      <c r="A70" s="37">
        <f>SUBTOTAL(3,C$5:$C70)</f>
        <v>66</v>
      </c>
      <c r="B70" s="112"/>
      <c r="C70" s="89" t="s">
        <v>534</v>
      </c>
      <c r="D70" s="35" t="s">
        <v>718</v>
      </c>
      <c r="E70" s="133" t="s">
        <v>535</v>
      </c>
      <c r="F70" s="89" t="s">
        <v>540</v>
      </c>
      <c r="G70" s="89"/>
      <c r="H70" s="89" t="s">
        <v>536</v>
      </c>
      <c r="I70" s="112" t="s">
        <v>498</v>
      </c>
      <c r="J70" s="112"/>
      <c r="K70" s="257">
        <v>1200000</v>
      </c>
      <c r="L70" s="112"/>
      <c r="M70" s="57" t="s">
        <v>2486</v>
      </c>
      <c r="N70" s="139"/>
      <c r="O70" s="122">
        <v>1200000</v>
      </c>
      <c r="P70" s="153">
        <f t="shared" si="39"/>
        <v>1200000</v>
      </c>
      <c r="Q70" s="124">
        <v>42096</v>
      </c>
      <c r="R70" s="75">
        <f t="shared" si="32"/>
        <v>0</v>
      </c>
      <c r="S70" s="45">
        <v>1200000</v>
      </c>
      <c r="T70" s="45">
        <f t="shared" si="43"/>
        <v>1200000</v>
      </c>
      <c r="U70" s="234">
        <v>42096</v>
      </c>
      <c r="V70" s="77">
        <f t="shared" si="26"/>
        <v>0</v>
      </c>
      <c r="W70" s="72">
        <v>1200000</v>
      </c>
      <c r="X70" s="73">
        <f t="shared" si="27"/>
        <v>1200000</v>
      </c>
      <c r="Y70" s="124">
        <v>42096</v>
      </c>
      <c r="Z70" s="75">
        <f t="shared" si="28"/>
        <v>0</v>
      </c>
      <c r="AA70" s="76">
        <v>1200000</v>
      </c>
      <c r="AB70" s="45">
        <f t="shared" si="40"/>
        <v>0</v>
      </c>
      <c r="AC70" s="594"/>
      <c r="AD70" s="77">
        <f t="shared" si="41"/>
        <v>1200000</v>
      </c>
      <c r="AE70" s="136"/>
      <c r="AF70" s="73">
        <f t="shared" ref="AF70:AF120" si="59">IF(AG70="",0,AE70)</f>
        <v>0</v>
      </c>
      <c r="AG70" s="167"/>
      <c r="AH70" s="78">
        <f t="shared" si="42"/>
        <v>0</v>
      </c>
      <c r="AI70" s="76"/>
      <c r="AJ70" s="45">
        <f t="shared" si="44"/>
        <v>0</v>
      </c>
      <c r="AK70" s="234"/>
      <c r="AL70" s="76">
        <f t="shared" si="45"/>
        <v>0</v>
      </c>
      <c r="AM70" s="72"/>
      <c r="AN70" s="72">
        <f t="shared" si="46"/>
        <v>0</v>
      </c>
      <c r="AO70" s="79"/>
      <c r="AP70" s="72">
        <f t="shared" si="47"/>
        <v>0</v>
      </c>
      <c r="AQ70" s="76"/>
      <c r="AR70" s="76">
        <f t="shared" si="48"/>
        <v>0</v>
      </c>
      <c r="AS70" s="87"/>
      <c r="AT70" s="76">
        <f t="shared" si="49"/>
        <v>0</v>
      </c>
      <c r="AU70" s="72"/>
      <c r="AV70" s="72">
        <f t="shared" si="50"/>
        <v>0</v>
      </c>
      <c r="AW70" s="124"/>
      <c r="AX70" s="72">
        <f t="shared" si="51"/>
        <v>0</v>
      </c>
      <c r="AY70" s="76"/>
      <c r="AZ70" s="76">
        <f t="shared" si="52"/>
        <v>0</v>
      </c>
      <c r="BA70" s="94"/>
      <c r="BB70" s="76">
        <f t="shared" si="53"/>
        <v>0</v>
      </c>
      <c r="BC70" s="81"/>
      <c r="BD70" s="72">
        <f t="shared" si="54"/>
        <v>0</v>
      </c>
      <c r="BE70" s="129"/>
      <c r="BF70" s="72">
        <f t="shared" si="55"/>
        <v>0</v>
      </c>
      <c r="BG70" s="76"/>
      <c r="BH70" s="76">
        <f t="shared" si="56"/>
        <v>0</v>
      </c>
      <c r="BI70" s="94"/>
      <c r="BJ70" s="76">
        <f t="shared" si="57"/>
        <v>0</v>
      </c>
      <c r="BK70" s="123"/>
      <c r="BL70" s="45">
        <f t="shared" si="37"/>
        <v>0</v>
      </c>
      <c r="BM70" s="94"/>
      <c r="BN70" s="77">
        <f t="shared" si="38"/>
        <v>0</v>
      </c>
      <c r="BO70" s="83">
        <f t="shared" si="58"/>
        <v>1200000</v>
      </c>
      <c r="BP70" s="120" t="s">
        <v>541</v>
      </c>
      <c r="BQ70" s="120" t="s">
        <v>3375</v>
      </c>
      <c r="BR70" s="46"/>
    </row>
    <row r="71" spans="1:70" s="58" customFormat="1" ht="25.5">
      <c r="A71" s="37">
        <f>SUBTOTAL(3,C$5:$C71)</f>
        <v>67</v>
      </c>
      <c r="B71" s="147"/>
      <c r="C71" s="61" t="s">
        <v>542</v>
      </c>
      <c r="D71" s="1" t="s">
        <v>410</v>
      </c>
      <c r="E71" s="146" t="s">
        <v>543</v>
      </c>
      <c r="F71" s="61" t="s">
        <v>545</v>
      </c>
      <c r="G71" s="61"/>
      <c r="H71" s="61" t="s">
        <v>544</v>
      </c>
      <c r="I71" s="147" t="s">
        <v>499</v>
      </c>
      <c r="J71" s="147"/>
      <c r="K71" s="257">
        <v>400</v>
      </c>
      <c r="L71" s="147"/>
      <c r="M71" s="57"/>
      <c r="N71" s="139"/>
      <c r="O71" s="122">
        <v>400000</v>
      </c>
      <c r="P71" s="153">
        <f t="shared" si="39"/>
        <v>400000</v>
      </c>
      <c r="Q71" s="124">
        <v>42138</v>
      </c>
      <c r="R71" s="75">
        <f t="shared" si="32"/>
        <v>0</v>
      </c>
      <c r="S71" s="45">
        <v>400000</v>
      </c>
      <c r="T71" s="45">
        <f t="shared" si="43"/>
        <v>400000</v>
      </c>
      <c r="U71" s="234">
        <v>42138</v>
      </c>
      <c r="V71" s="77">
        <f t="shared" ref="V71:V132" si="60">S71-T71</f>
        <v>0</v>
      </c>
      <c r="W71" s="72">
        <v>400000</v>
      </c>
      <c r="X71" s="73">
        <f t="shared" si="27"/>
        <v>400000</v>
      </c>
      <c r="Y71" s="124">
        <v>42138</v>
      </c>
      <c r="Z71" s="75">
        <f t="shared" si="28"/>
        <v>0</v>
      </c>
      <c r="AA71" s="76">
        <v>400000</v>
      </c>
      <c r="AB71" s="45">
        <f t="shared" si="40"/>
        <v>400000</v>
      </c>
      <c r="AC71" s="594">
        <v>42138</v>
      </c>
      <c r="AD71" s="77">
        <f t="shared" si="41"/>
        <v>0</v>
      </c>
      <c r="AE71" s="136"/>
      <c r="AF71" s="73">
        <f t="shared" si="59"/>
        <v>0</v>
      </c>
      <c r="AG71" s="167"/>
      <c r="AH71" s="78">
        <f t="shared" si="42"/>
        <v>0</v>
      </c>
      <c r="AI71" s="76"/>
      <c r="AJ71" s="45">
        <f t="shared" si="44"/>
        <v>0</v>
      </c>
      <c r="AK71" s="234"/>
      <c r="AL71" s="76">
        <f t="shared" si="45"/>
        <v>0</v>
      </c>
      <c r="AM71" s="72"/>
      <c r="AN71" s="72">
        <f t="shared" si="46"/>
        <v>0</v>
      </c>
      <c r="AO71" s="79"/>
      <c r="AP71" s="72">
        <f t="shared" si="47"/>
        <v>0</v>
      </c>
      <c r="AQ71" s="72"/>
      <c r="AR71" s="76">
        <f t="shared" si="48"/>
        <v>0</v>
      </c>
      <c r="AS71" s="87"/>
      <c r="AT71" s="76">
        <f t="shared" si="49"/>
        <v>0</v>
      </c>
      <c r="AU71" s="72"/>
      <c r="AV71" s="72">
        <f t="shared" si="50"/>
        <v>0</v>
      </c>
      <c r="AW71" s="124"/>
      <c r="AX71" s="72">
        <f t="shared" si="51"/>
        <v>0</v>
      </c>
      <c r="AY71" s="76"/>
      <c r="AZ71" s="76">
        <f t="shared" si="52"/>
        <v>0</v>
      </c>
      <c r="BA71" s="94"/>
      <c r="BB71" s="76">
        <f t="shared" si="53"/>
        <v>0</v>
      </c>
      <c r="BC71" s="81"/>
      <c r="BD71" s="72">
        <f t="shared" si="54"/>
        <v>0</v>
      </c>
      <c r="BE71" s="129"/>
      <c r="BF71" s="72">
        <f t="shared" si="55"/>
        <v>0</v>
      </c>
      <c r="BG71" s="76"/>
      <c r="BH71" s="76">
        <f t="shared" si="56"/>
        <v>0</v>
      </c>
      <c r="BI71" s="94"/>
      <c r="BJ71" s="76">
        <f t="shared" si="57"/>
        <v>0</v>
      </c>
      <c r="BK71" s="123"/>
      <c r="BL71" s="45">
        <f t="shared" si="37"/>
        <v>0</v>
      </c>
      <c r="BM71" s="94"/>
      <c r="BN71" s="77">
        <f t="shared" si="38"/>
        <v>0</v>
      </c>
      <c r="BO71" s="83">
        <f t="shared" si="58"/>
        <v>0</v>
      </c>
      <c r="BP71" s="120" t="s">
        <v>482</v>
      </c>
      <c r="BQ71" s="120" t="s">
        <v>1970</v>
      </c>
      <c r="BR71" s="57"/>
    </row>
    <row r="72" spans="1:70" s="58" customFormat="1" ht="38.25">
      <c r="A72" s="145">
        <f>SUBTOTAL(3,C$5:$C72)</f>
        <v>68</v>
      </c>
      <c r="B72" s="147"/>
      <c r="C72" s="61" t="s">
        <v>550</v>
      </c>
      <c r="D72" s="1" t="s">
        <v>410</v>
      </c>
      <c r="E72" s="146" t="s">
        <v>551</v>
      </c>
      <c r="F72" s="61" t="s">
        <v>553</v>
      </c>
      <c r="G72" s="61"/>
      <c r="H72" s="61" t="s">
        <v>552</v>
      </c>
      <c r="I72" s="147" t="s">
        <v>501</v>
      </c>
      <c r="J72" s="171" t="s">
        <v>554</v>
      </c>
      <c r="K72" s="446" t="s">
        <v>2668</v>
      </c>
      <c r="L72" s="171"/>
      <c r="M72" s="57" t="s">
        <v>3374</v>
      </c>
      <c r="N72" s="139"/>
      <c r="O72" s="122">
        <v>800000</v>
      </c>
      <c r="P72" s="153">
        <f t="shared" si="39"/>
        <v>0</v>
      </c>
      <c r="Q72" s="124"/>
      <c r="R72" s="75">
        <f t="shared" si="32"/>
        <v>800000</v>
      </c>
      <c r="S72" s="45">
        <v>400000</v>
      </c>
      <c r="T72" s="45">
        <f t="shared" si="43"/>
        <v>0</v>
      </c>
      <c r="U72" s="234"/>
      <c r="V72" s="77">
        <f t="shared" si="60"/>
        <v>400000</v>
      </c>
      <c r="W72" s="72">
        <v>400000</v>
      </c>
      <c r="X72" s="73">
        <f t="shared" si="27"/>
        <v>0</v>
      </c>
      <c r="Y72" s="124"/>
      <c r="Z72" s="75">
        <f t="shared" si="28"/>
        <v>400000</v>
      </c>
      <c r="AA72" s="76"/>
      <c r="AB72" s="45">
        <f t="shared" si="40"/>
        <v>0</v>
      </c>
      <c r="AC72" s="594"/>
      <c r="AD72" s="77">
        <f t="shared" si="41"/>
        <v>0</v>
      </c>
      <c r="AE72" s="136"/>
      <c r="AF72" s="73">
        <f t="shared" si="59"/>
        <v>0</v>
      </c>
      <c r="AG72" s="167"/>
      <c r="AH72" s="78">
        <f t="shared" si="42"/>
        <v>0</v>
      </c>
      <c r="AI72" s="76"/>
      <c r="AJ72" s="45">
        <f t="shared" si="44"/>
        <v>0</v>
      </c>
      <c r="AK72" s="234"/>
      <c r="AL72" s="76">
        <f t="shared" si="45"/>
        <v>0</v>
      </c>
      <c r="AM72" s="72"/>
      <c r="AN72" s="72">
        <f t="shared" si="46"/>
        <v>0</v>
      </c>
      <c r="AO72" s="79"/>
      <c r="AP72" s="72">
        <f t="shared" si="47"/>
        <v>0</v>
      </c>
      <c r="AQ72" s="76"/>
      <c r="AR72" s="76">
        <f t="shared" si="48"/>
        <v>0</v>
      </c>
      <c r="AS72" s="87"/>
      <c r="AT72" s="76">
        <f t="shared" si="49"/>
        <v>0</v>
      </c>
      <c r="AU72" s="72"/>
      <c r="AV72" s="72">
        <f t="shared" si="50"/>
        <v>0</v>
      </c>
      <c r="AW72" s="124"/>
      <c r="AX72" s="72">
        <f t="shared" si="51"/>
        <v>0</v>
      </c>
      <c r="AY72" s="76"/>
      <c r="AZ72" s="76">
        <f t="shared" si="52"/>
        <v>0</v>
      </c>
      <c r="BA72" s="94"/>
      <c r="BB72" s="76">
        <f t="shared" si="53"/>
        <v>0</v>
      </c>
      <c r="BC72" s="81"/>
      <c r="BD72" s="72">
        <f t="shared" si="54"/>
        <v>0</v>
      </c>
      <c r="BE72" s="129"/>
      <c r="BF72" s="72">
        <f t="shared" si="55"/>
        <v>0</v>
      </c>
      <c r="BG72" s="76"/>
      <c r="BH72" s="76">
        <f t="shared" si="56"/>
        <v>0</v>
      </c>
      <c r="BI72" s="94"/>
      <c r="BJ72" s="76">
        <f t="shared" si="57"/>
        <v>0</v>
      </c>
      <c r="BK72" s="123"/>
      <c r="BL72" s="45">
        <f t="shared" si="37"/>
        <v>0</v>
      </c>
      <c r="BM72" s="94"/>
      <c r="BN72" s="77">
        <f t="shared" si="38"/>
        <v>0</v>
      </c>
      <c r="BO72" s="83">
        <f t="shared" si="58"/>
        <v>1600000</v>
      </c>
      <c r="BP72" s="120" t="s">
        <v>482</v>
      </c>
      <c r="BQ72" s="120" t="s">
        <v>1970</v>
      </c>
      <c r="BR72" s="57"/>
    </row>
    <row r="73" spans="1:70" s="38" customFormat="1" ht="25.5">
      <c r="A73" s="37">
        <f>SUBTOTAL(3,C$5:$C73)</f>
        <v>69</v>
      </c>
      <c r="B73" s="112"/>
      <c r="C73" s="50" t="s">
        <v>570</v>
      </c>
      <c r="D73" s="36" t="s">
        <v>293</v>
      </c>
      <c r="E73" s="131" t="s">
        <v>571</v>
      </c>
      <c r="F73" s="50" t="s">
        <v>573</v>
      </c>
      <c r="G73" s="50"/>
      <c r="H73" s="50" t="s">
        <v>572</v>
      </c>
      <c r="I73" s="112" t="s">
        <v>505</v>
      </c>
      <c r="J73" s="112"/>
      <c r="K73" s="257"/>
      <c r="L73" s="112"/>
      <c r="M73" s="46" t="s">
        <v>1977</v>
      </c>
      <c r="N73" s="139"/>
      <c r="O73" s="122">
        <v>600000</v>
      </c>
      <c r="P73" s="153">
        <f t="shared" si="39"/>
        <v>600000</v>
      </c>
      <c r="Q73" s="124">
        <v>42107</v>
      </c>
      <c r="R73" s="75">
        <f t="shared" si="32"/>
        <v>0</v>
      </c>
      <c r="S73" s="45">
        <v>600000</v>
      </c>
      <c r="T73" s="45">
        <f t="shared" si="43"/>
        <v>600000</v>
      </c>
      <c r="U73" s="234">
        <v>42107</v>
      </c>
      <c r="V73" s="77">
        <f t="shared" si="60"/>
        <v>0</v>
      </c>
      <c r="W73" s="72">
        <v>600000</v>
      </c>
      <c r="X73" s="73">
        <f t="shared" si="27"/>
        <v>600000</v>
      </c>
      <c r="Y73" s="124">
        <v>42107</v>
      </c>
      <c r="Z73" s="75">
        <f t="shared" si="28"/>
        <v>0</v>
      </c>
      <c r="AA73" s="76"/>
      <c r="AB73" s="45">
        <f t="shared" si="40"/>
        <v>0</v>
      </c>
      <c r="AC73" s="594"/>
      <c r="AD73" s="77">
        <f t="shared" si="41"/>
        <v>0</v>
      </c>
      <c r="AE73" s="136"/>
      <c r="AF73" s="73">
        <f t="shared" si="59"/>
        <v>0</v>
      </c>
      <c r="AG73" s="167"/>
      <c r="AH73" s="78">
        <f t="shared" si="42"/>
        <v>0</v>
      </c>
      <c r="AI73" s="76"/>
      <c r="AJ73" s="45">
        <f t="shared" si="44"/>
        <v>0</v>
      </c>
      <c r="AK73" s="234"/>
      <c r="AL73" s="76">
        <f t="shared" si="45"/>
        <v>0</v>
      </c>
      <c r="AM73" s="72"/>
      <c r="AN73" s="72">
        <f t="shared" si="46"/>
        <v>0</v>
      </c>
      <c r="AO73" s="79"/>
      <c r="AP73" s="72">
        <f t="shared" si="47"/>
        <v>0</v>
      </c>
      <c r="AQ73" s="76"/>
      <c r="AR73" s="76">
        <f t="shared" si="48"/>
        <v>0</v>
      </c>
      <c r="AS73" s="87"/>
      <c r="AT73" s="76">
        <f t="shared" si="49"/>
        <v>0</v>
      </c>
      <c r="AU73" s="72"/>
      <c r="AV73" s="72">
        <f t="shared" si="50"/>
        <v>0</v>
      </c>
      <c r="AW73" s="124"/>
      <c r="AX73" s="72">
        <f t="shared" si="51"/>
        <v>0</v>
      </c>
      <c r="AY73" s="76"/>
      <c r="AZ73" s="76">
        <f t="shared" si="52"/>
        <v>0</v>
      </c>
      <c r="BA73" s="94"/>
      <c r="BB73" s="76">
        <f t="shared" si="53"/>
        <v>0</v>
      </c>
      <c r="BC73" s="81"/>
      <c r="BD73" s="72">
        <f t="shared" si="54"/>
        <v>0</v>
      </c>
      <c r="BE73" s="129"/>
      <c r="BF73" s="72">
        <f t="shared" si="55"/>
        <v>0</v>
      </c>
      <c r="BG73" s="76"/>
      <c r="BH73" s="76">
        <f t="shared" si="56"/>
        <v>0</v>
      </c>
      <c r="BI73" s="94"/>
      <c r="BJ73" s="76">
        <f t="shared" si="57"/>
        <v>0</v>
      </c>
      <c r="BK73" s="123"/>
      <c r="BL73" s="45">
        <f t="shared" si="37"/>
        <v>0</v>
      </c>
      <c r="BM73" s="94"/>
      <c r="BN73" s="77">
        <f t="shared" si="38"/>
        <v>0</v>
      </c>
      <c r="BO73" s="83">
        <f t="shared" si="58"/>
        <v>0</v>
      </c>
      <c r="BP73" s="120" t="s">
        <v>530</v>
      </c>
      <c r="BQ73" s="120" t="s">
        <v>3376</v>
      </c>
      <c r="BR73" s="46"/>
    </row>
    <row r="74" spans="1:70" s="38" customFormat="1" ht="89.25">
      <c r="A74" s="37">
        <f>SUBTOTAL(3,C$5:$C74)</f>
        <v>70</v>
      </c>
      <c r="B74" s="112"/>
      <c r="C74" s="89" t="s">
        <v>2670</v>
      </c>
      <c r="D74" s="1" t="s">
        <v>410</v>
      </c>
      <c r="E74" s="133" t="s">
        <v>574</v>
      </c>
      <c r="F74" s="89" t="s">
        <v>576</v>
      </c>
      <c r="G74" s="50"/>
      <c r="H74" s="89" t="s">
        <v>575</v>
      </c>
      <c r="I74" s="112" t="s">
        <v>650</v>
      </c>
      <c r="J74" s="112"/>
      <c r="K74" s="251" t="s">
        <v>2862</v>
      </c>
      <c r="L74" s="112"/>
      <c r="M74" s="1" t="s">
        <v>2486</v>
      </c>
      <c r="N74" s="139"/>
      <c r="O74" s="122">
        <v>400000</v>
      </c>
      <c r="P74" s="153">
        <f t="shared" si="39"/>
        <v>0</v>
      </c>
      <c r="Q74" s="124"/>
      <c r="R74" s="75">
        <f t="shared" si="32"/>
        <v>400000</v>
      </c>
      <c r="S74" s="45">
        <v>400000</v>
      </c>
      <c r="T74" s="45">
        <f t="shared" si="43"/>
        <v>0</v>
      </c>
      <c r="U74" s="234"/>
      <c r="V74" s="77">
        <f t="shared" si="60"/>
        <v>400000</v>
      </c>
      <c r="W74" s="72">
        <v>400000</v>
      </c>
      <c r="X74" s="73">
        <f t="shared" si="27"/>
        <v>0</v>
      </c>
      <c r="Y74" s="124"/>
      <c r="Z74" s="75">
        <f t="shared" si="28"/>
        <v>400000</v>
      </c>
      <c r="AA74" s="76"/>
      <c r="AB74" s="45">
        <f t="shared" si="40"/>
        <v>0</v>
      </c>
      <c r="AC74" s="594"/>
      <c r="AD74" s="77">
        <f t="shared" si="41"/>
        <v>0</v>
      </c>
      <c r="AE74" s="136"/>
      <c r="AF74" s="73">
        <f t="shared" si="59"/>
        <v>0</v>
      </c>
      <c r="AG74" s="167"/>
      <c r="AH74" s="78">
        <f t="shared" si="42"/>
        <v>0</v>
      </c>
      <c r="AI74" s="76"/>
      <c r="AJ74" s="45">
        <f t="shared" si="44"/>
        <v>0</v>
      </c>
      <c r="AK74" s="234"/>
      <c r="AL74" s="76">
        <f t="shared" si="45"/>
        <v>0</v>
      </c>
      <c r="AM74" s="72"/>
      <c r="AN74" s="72">
        <f t="shared" si="46"/>
        <v>0</v>
      </c>
      <c r="AO74" s="79"/>
      <c r="AP74" s="72">
        <f t="shared" si="47"/>
        <v>0</v>
      </c>
      <c r="AQ74" s="76"/>
      <c r="AR74" s="76">
        <f t="shared" si="48"/>
        <v>0</v>
      </c>
      <c r="AS74" s="87"/>
      <c r="AT74" s="76">
        <f t="shared" si="49"/>
        <v>0</v>
      </c>
      <c r="AU74" s="72"/>
      <c r="AV74" s="72">
        <f t="shared" si="50"/>
        <v>0</v>
      </c>
      <c r="AW74" s="124"/>
      <c r="AX74" s="72">
        <f t="shared" si="51"/>
        <v>0</v>
      </c>
      <c r="AY74" s="76"/>
      <c r="AZ74" s="76">
        <f t="shared" si="52"/>
        <v>0</v>
      </c>
      <c r="BA74" s="94"/>
      <c r="BB74" s="76">
        <f t="shared" si="53"/>
        <v>0</v>
      </c>
      <c r="BC74" s="81"/>
      <c r="BD74" s="72">
        <f t="shared" si="54"/>
        <v>0</v>
      </c>
      <c r="BE74" s="129"/>
      <c r="BF74" s="72">
        <f t="shared" si="55"/>
        <v>0</v>
      </c>
      <c r="BG74" s="76"/>
      <c r="BH74" s="76">
        <f t="shared" si="56"/>
        <v>0</v>
      </c>
      <c r="BI74" s="94"/>
      <c r="BJ74" s="76">
        <f t="shared" si="57"/>
        <v>0</v>
      </c>
      <c r="BK74" s="123"/>
      <c r="BL74" s="45">
        <f t="shared" si="37"/>
        <v>0</v>
      </c>
      <c r="BM74" s="94"/>
      <c r="BN74" s="77">
        <f t="shared" si="38"/>
        <v>0</v>
      </c>
      <c r="BO74" s="83">
        <f t="shared" si="58"/>
        <v>1200000</v>
      </c>
      <c r="BP74" s="120" t="s">
        <v>523</v>
      </c>
      <c r="BQ74" s="120" t="s">
        <v>1970</v>
      </c>
      <c r="BR74" s="46"/>
    </row>
    <row r="75" spans="1:70" s="38" customFormat="1" ht="38.25">
      <c r="A75" s="37">
        <f>SUBTOTAL(3,C$5:$C75)</f>
        <v>71</v>
      </c>
      <c r="B75" s="112"/>
      <c r="C75" s="89" t="s">
        <v>577</v>
      </c>
      <c r="D75" s="114" t="s">
        <v>12</v>
      </c>
      <c r="E75" s="133" t="s">
        <v>578</v>
      </c>
      <c r="F75" s="89" t="s">
        <v>579</v>
      </c>
      <c r="G75" s="50"/>
      <c r="H75" s="89" t="s">
        <v>580</v>
      </c>
      <c r="I75" s="112" t="s">
        <v>506</v>
      </c>
      <c r="J75" s="170" t="s">
        <v>581</v>
      </c>
      <c r="K75" s="251" t="s">
        <v>2863</v>
      </c>
      <c r="L75" s="170"/>
      <c r="M75" s="1"/>
      <c r="N75" s="139"/>
      <c r="O75" s="122">
        <v>300000</v>
      </c>
      <c r="P75" s="153">
        <f t="shared" si="39"/>
        <v>300000</v>
      </c>
      <c r="Q75" s="124">
        <v>42153</v>
      </c>
      <c r="R75" s="75">
        <f t="shared" si="32"/>
        <v>0</v>
      </c>
      <c r="S75" s="45">
        <v>300000</v>
      </c>
      <c r="T75" s="45">
        <f t="shared" si="43"/>
        <v>300000</v>
      </c>
      <c r="U75" s="234">
        <v>42153</v>
      </c>
      <c r="V75" s="77">
        <f t="shared" si="60"/>
        <v>0</v>
      </c>
      <c r="W75" s="72">
        <v>300000</v>
      </c>
      <c r="X75" s="73">
        <f t="shared" si="27"/>
        <v>300000</v>
      </c>
      <c r="Y75" s="124">
        <v>42153</v>
      </c>
      <c r="Z75" s="75">
        <f t="shared" si="28"/>
        <v>0</v>
      </c>
      <c r="AA75" s="76"/>
      <c r="AB75" s="45">
        <f t="shared" si="40"/>
        <v>0</v>
      </c>
      <c r="AC75" s="594"/>
      <c r="AD75" s="77">
        <f t="shared" si="41"/>
        <v>0</v>
      </c>
      <c r="AE75" s="136"/>
      <c r="AF75" s="73">
        <f t="shared" si="59"/>
        <v>0</v>
      </c>
      <c r="AG75" s="167"/>
      <c r="AH75" s="78">
        <f t="shared" si="42"/>
        <v>0</v>
      </c>
      <c r="AI75" s="76"/>
      <c r="AJ75" s="45">
        <f t="shared" si="44"/>
        <v>0</v>
      </c>
      <c r="AK75" s="234"/>
      <c r="AL75" s="76">
        <f t="shared" si="45"/>
        <v>0</v>
      </c>
      <c r="AM75" s="72"/>
      <c r="AN75" s="72">
        <f t="shared" si="46"/>
        <v>0</v>
      </c>
      <c r="AO75" s="79"/>
      <c r="AP75" s="72">
        <f t="shared" si="47"/>
        <v>0</v>
      </c>
      <c r="AQ75" s="76"/>
      <c r="AR75" s="76">
        <f t="shared" si="48"/>
        <v>0</v>
      </c>
      <c r="AS75" s="87"/>
      <c r="AT75" s="76">
        <f t="shared" si="49"/>
        <v>0</v>
      </c>
      <c r="AU75" s="72"/>
      <c r="AV75" s="72">
        <f t="shared" si="50"/>
        <v>0</v>
      </c>
      <c r="AW75" s="124"/>
      <c r="AX75" s="72">
        <f t="shared" si="51"/>
        <v>0</v>
      </c>
      <c r="AY75" s="76"/>
      <c r="AZ75" s="76">
        <f t="shared" si="52"/>
        <v>0</v>
      </c>
      <c r="BA75" s="94"/>
      <c r="BB75" s="76">
        <f t="shared" si="53"/>
        <v>0</v>
      </c>
      <c r="BC75" s="81"/>
      <c r="BD75" s="72">
        <f t="shared" si="54"/>
        <v>0</v>
      </c>
      <c r="BE75" s="129"/>
      <c r="BF75" s="72">
        <f t="shared" si="55"/>
        <v>0</v>
      </c>
      <c r="BG75" s="76"/>
      <c r="BH75" s="76">
        <f t="shared" si="56"/>
        <v>0</v>
      </c>
      <c r="BI75" s="94"/>
      <c r="BJ75" s="76">
        <f t="shared" si="57"/>
        <v>0</v>
      </c>
      <c r="BK75" s="123"/>
      <c r="BL75" s="45">
        <f t="shared" si="37"/>
        <v>0</v>
      </c>
      <c r="BM75" s="94"/>
      <c r="BN75" s="77">
        <f t="shared" si="38"/>
        <v>0</v>
      </c>
      <c r="BO75" s="83">
        <f t="shared" si="58"/>
        <v>0</v>
      </c>
      <c r="BP75" s="120" t="s">
        <v>582</v>
      </c>
      <c r="BQ75" s="120" t="s">
        <v>3216</v>
      </c>
      <c r="BR75" s="46"/>
    </row>
    <row r="76" spans="1:70" s="38" customFormat="1" ht="89.25">
      <c r="A76" s="37">
        <f>SUBTOTAL(3,C$5:$C76)</f>
        <v>72</v>
      </c>
      <c r="B76" s="112"/>
      <c r="C76" s="50" t="s">
        <v>583</v>
      </c>
      <c r="D76" s="114" t="s">
        <v>410</v>
      </c>
      <c r="E76" s="131" t="s">
        <v>584</v>
      </c>
      <c r="F76" s="50" t="s">
        <v>585</v>
      </c>
      <c r="G76" s="50"/>
      <c r="H76" s="50" t="s">
        <v>586</v>
      </c>
      <c r="I76" s="112" t="s">
        <v>507</v>
      </c>
      <c r="J76" s="169" t="s">
        <v>587</v>
      </c>
      <c r="K76" s="251" t="s">
        <v>2864</v>
      </c>
      <c r="L76" s="169"/>
      <c r="M76" s="46"/>
      <c r="N76" s="144"/>
      <c r="O76" s="122">
        <v>400000</v>
      </c>
      <c r="P76" s="153">
        <f t="shared" si="39"/>
        <v>400000</v>
      </c>
      <c r="Q76" s="124">
        <v>42081</v>
      </c>
      <c r="R76" s="75">
        <f t="shared" si="32"/>
        <v>0</v>
      </c>
      <c r="S76" s="45">
        <v>400000</v>
      </c>
      <c r="T76" s="45">
        <f t="shared" si="43"/>
        <v>400000</v>
      </c>
      <c r="U76" s="234">
        <v>42081</v>
      </c>
      <c r="V76" s="77">
        <f t="shared" si="60"/>
        <v>0</v>
      </c>
      <c r="W76" s="73">
        <v>400000</v>
      </c>
      <c r="X76" s="73">
        <f t="shared" si="27"/>
        <v>400000</v>
      </c>
      <c r="Y76" s="124">
        <v>42081</v>
      </c>
      <c r="Z76" s="75">
        <f t="shared" si="28"/>
        <v>0</v>
      </c>
      <c r="AA76" s="45"/>
      <c r="AB76" s="45">
        <f t="shared" si="40"/>
        <v>0</v>
      </c>
      <c r="AC76" s="594"/>
      <c r="AD76" s="77">
        <f t="shared" si="41"/>
        <v>0</v>
      </c>
      <c r="AE76" s="136"/>
      <c r="AF76" s="73">
        <f t="shared" si="59"/>
        <v>0</v>
      </c>
      <c r="AG76" s="167"/>
      <c r="AH76" s="78">
        <f t="shared" si="42"/>
        <v>0</v>
      </c>
      <c r="AI76" s="45"/>
      <c r="AJ76" s="45">
        <f t="shared" si="44"/>
        <v>0</v>
      </c>
      <c r="AK76" s="234"/>
      <c r="AL76" s="76">
        <f t="shared" si="45"/>
        <v>0</v>
      </c>
      <c r="AM76" s="73"/>
      <c r="AN76" s="72">
        <f t="shared" si="46"/>
        <v>0</v>
      </c>
      <c r="AO76" s="79"/>
      <c r="AP76" s="72">
        <f t="shared" si="47"/>
        <v>0</v>
      </c>
      <c r="AQ76" s="45"/>
      <c r="AR76" s="76">
        <f t="shared" si="48"/>
        <v>0</v>
      </c>
      <c r="AS76" s="87"/>
      <c r="AT76" s="76">
        <f t="shared" si="49"/>
        <v>0</v>
      </c>
      <c r="AU76" s="72"/>
      <c r="AV76" s="72">
        <f t="shared" si="50"/>
        <v>0</v>
      </c>
      <c r="AW76" s="124"/>
      <c r="AX76" s="72">
        <f t="shared" si="51"/>
        <v>0</v>
      </c>
      <c r="AY76" s="76"/>
      <c r="AZ76" s="76">
        <f t="shared" si="52"/>
        <v>0</v>
      </c>
      <c r="BA76" s="94"/>
      <c r="BB76" s="76">
        <f t="shared" si="53"/>
        <v>0</v>
      </c>
      <c r="BC76" s="81"/>
      <c r="BD76" s="72">
        <f t="shared" si="54"/>
        <v>0</v>
      </c>
      <c r="BE76" s="129"/>
      <c r="BF76" s="72">
        <f t="shared" si="55"/>
        <v>0</v>
      </c>
      <c r="BG76" s="76"/>
      <c r="BH76" s="76">
        <f t="shared" si="56"/>
        <v>0</v>
      </c>
      <c r="BI76" s="94"/>
      <c r="BJ76" s="76">
        <f t="shared" si="57"/>
        <v>0</v>
      </c>
      <c r="BK76" s="123"/>
      <c r="BL76" s="45">
        <f t="shared" si="37"/>
        <v>0</v>
      </c>
      <c r="BM76" s="94"/>
      <c r="BN76" s="77">
        <f t="shared" si="38"/>
        <v>0</v>
      </c>
      <c r="BO76" s="83">
        <f t="shared" si="58"/>
        <v>0</v>
      </c>
      <c r="BP76" s="120" t="s">
        <v>482</v>
      </c>
      <c r="BQ76" s="120" t="s">
        <v>1970</v>
      </c>
      <c r="BR76" s="46"/>
    </row>
    <row r="77" spans="1:70" s="38" customFormat="1" ht="25.5">
      <c r="A77" s="37">
        <f>SUBTOTAL(3,C$5:$C77)</f>
        <v>73</v>
      </c>
      <c r="B77" s="112"/>
      <c r="C77" s="50" t="s">
        <v>1981</v>
      </c>
      <c r="D77" s="1" t="s">
        <v>787</v>
      </c>
      <c r="E77" s="131" t="s">
        <v>1982</v>
      </c>
      <c r="F77" s="50"/>
      <c r="G77" s="50"/>
      <c r="H77" s="50"/>
      <c r="I77" s="112"/>
      <c r="J77" s="169"/>
      <c r="K77" s="257"/>
      <c r="L77" s="169"/>
      <c r="M77" s="46"/>
      <c r="N77" s="144"/>
      <c r="O77" s="73" t="s">
        <v>695</v>
      </c>
      <c r="P77" s="153">
        <f t="shared" si="39"/>
        <v>0</v>
      </c>
      <c r="Q77" s="124"/>
      <c r="R77" s="75">
        <v>0</v>
      </c>
      <c r="S77" s="45" t="s">
        <v>695</v>
      </c>
      <c r="T77" s="45">
        <f t="shared" si="43"/>
        <v>0</v>
      </c>
      <c r="U77" s="234"/>
      <c r="V77" s="77">
        <v>0</v>
      </c>
      <c r="W77" s="73" t="s">
        <v>695</v>
      </c>
      <c r="X77" s="73">
        <f t="shared" ref="X77:X139" si="61">IF(Y77="",0,W77)</f>
        <v>0</v>
      </c>
      <c r="Y77" s="124"/>
      <c r="Z77" s="75">
        <v>0</v>
      </c>
      <c r="AA77" s="45"/>
      <c r="AB77" s="45">
        <f t="shared" si="40"/>
        <v>0</v>
      </c>
      <c r="AC77" s="594"/>
      <c r="AD77" s="77">
        <f t="shared" si="41"/>
        <v>0</v>
      </c>
      <c r="AE77" s="136"/>
      <c r="AF77" s="73">
        <f t="shared" si="59"/>
        <v>0</v>
      </c>
      <c r="AG77" s="167"/>
      <c r="AH77" s="78">
        <f t="shared" si="42"/>
        <v>0</v>
      </c>
      <c r="AI77" s="45"/>
      <c r="AJ77" s="45">
        <f t="shared" si="44"/>
        <v>0</v>
      </c>
      <c r="AK77" s="234"/>
      <c r="AL77" s="76">
        <f t="shared" si="45"/>
        <v>0</v>
      </c>
      <c r="AM77" s="73"/>
      <c r="AN77" s="72">
        <f t="shared" si="46"/>
        <v>0</v>
      </c>
      <c r="AO77" s="79"/>
      <c r="AP77" s="72">
        <f t="shared" si="47"/>
        <v>0</v>
      </c>
      <c r="AQ77" s="45"/>
      <c r="AR77" s="76">
        <f t="shared" si="48"/>
        <v>0</v>
      </c>
      <c r="AS77" s="87"/>
      <c r="AT77" s="76">
        <f t="shared" si="49"/>
        <v>0</v>
      </c>
      <c r="AU77" s="72"/>
      <c r="AV77" s="72">
        <f t="shared" si="50"/>
        <v>0</v>
      </c>
      <c r="AW77" s="124"/>
      <c r="AX77" s="72">
        <f t="shared" si="51"/>
        <v>0</v>
      </c>
      <c r="AY77" s="76"/>
      <c r="AZ77" s="76">
        <f t="shared" si="52"/>
        <v>0</v>
      </c>
      <c r="BA77" s="94"/>
      <c r="BB77" s="76">
        <f t="shared" si="53"/>
        <v>0</v>
      </c>
      <c r="BC77" s="81"/>
      <c r="BD77" s="72">
        <f t="shared" si="54"/>
        <v>0</v>
      </c>
      <c r="BE77" s="129"/>
      <c r="BF77" s="72">
        <f t="shared" si="55"/>
        <v>0</v>
      </c>
      <c r="BG77" s="76"/>
      <c r="BH77" s="76">
        <f t="shared" si="56"/>
        <v>0</v>
      </c>
      <c r="BI77" s="94"/>
      <c r="BJ77" s="76">
        <f t="shared" si="57"/>
        <v>0</v>
      </c>
      <c r="BK77" s="45"/>
      <c r="BL77" s="45"/>
      <c r="BM77" s="94"/>
      <c r="BN77" s="77">
        <v>0</v>
      </c>
      <c r="BO77" s="83">
        <f t="shared" si="58"/>
        <v>0</v>
      </c>
      <c r="BP77" s="120" t="s">
        <v>716</v>
      </c>
      <c r="BQ77" s="120" t="s">
        <v>69</v>
      </c>
      <c r="BR77" s="46" t="s">
        <v>2489</v>
      </c>
    </row>
    <row r="78" spans="1:70" s="38" customFormat="1" ht="25.5">
      <c r="A78" s="37">
        <f>SUBTOTAL(3,C$5:$C78)</f>
        <v>74</v>
      </c>
      <c r="B78" s="112"/>
      <c r="C78" s="89" t="s">
        <v>588</v>
      </c>
      <c r="D78" s="114" t="s">
        <v>12</v>
      </c>
      <c r="E78" s="133" t="s">
        <v>589</v>
      </c>
      <c r="F78" s="89" t="s">
        <v>590</v>
      </c>
      <c r="G78" s="50"/>
      <c r="H78" s="89" t="s">
        <v>591</v>
      </c>
      <c r="I78" s="112" t="s">
        <v>508</v>
      </c>
      <c r="J78" s="170" t="s">
        <v>592</v>
      </c>
      <c r="K78" s="251" t="s">
        <v>2866</v>
      </c>
      <c r="L78" s="170"/>
      <c r="M78" s="1"/>
      <c r="N78" s="139"/>
      <c r="O78" s="122">
        <v>300000</v>
      </c>
      <c r="P78" s="153">
        <f t="shared" si="39"/>
        <v>0</v>
      </c>
      <c r="Q78" s="124"/>
      <c r="R78" s="75">
        <f t="shared" si="32"/>
        <v>300000</v>
      </c>
      <c r="S78" s="45">
        <v>300000</v>
      </c>
      <c r="T78" s="45">
        <f t="shared" si="43"/>
        <v>0</v>
      </c>
      <c r="U78" s="234"/>
      <c r="V78" s="77">
        <f t="shared" si="60"/>
        <v>300000</v>
      </c>
      <c r="W78" s="72">
        <v>300000</v>
      </c>
      <c r="X78" s="73">
        <f t="shared" si="61"/>
        <v>0</v>
      </c>
      <c r="Y78" s="124"/>
      <c r="Z78" s="75">
        <f t="shared" ref="Z78:Z139" si="62">W78-X78</f>
        <v>300000</v>
      </c>
      <c r="AA78" s="76"/>
      <c r="AB78" s="45">
        <f t="shared" si="40"/>
        <v>0</v>
      </c>
      <c r="AC78" s="594"/>
      <c r="AD78" s="77">
        <f t="shared" si="41"/>
        <v>0</v>
      </c>
      <c r="AE78" s="136"/>
      <c r="AF78" s="73">
        <f t="shared" si="59"/>
        <v>0</v>
      </c>
      <c r="AG78" s="167"/>
      <c r="AH78" s="78">
        <f t="shared" si="42"/>
        <v>0</v>
      </c>
      <c r="AI78" s="76"/>
      <c r="AJ78" s="45">
        <f t="shared" si="44"/>
        <v>0</v>
      </c>
      <c r="AK78" s="234"/>
      <c r="AL78" s="76">
        <f t="shared" si="45"/>
        <v>0</v>
      </c>
      <c r="AM78" s="72"/>
      <c r="AN78" s="72">
        <f t="shared" si="46"/>
        <v>0</v>
      </c>
      <c r="AO78" s="79"/>
      <c r="AP78" s="72">
        <f t="shared" si="47"/>
        <v>0</v>
      </c>
      <c r="AQ78" s="76"/>
      <c r="AR78" s="76">
        <f t="shared" si="48"/>
        <v>0</v>
      </c>
      <c r="AS78" s="87"/>
      <c r="AT78" s="76">
        <f t="shared" si="49"/>
        <v>0</v>
      </c>
      <c r="AU78" s="72"/>
      <c r="AV78" s="72">
        <f t="shared" si="50"/>
        <v>0</v>
      </c>
      <c r="AW78" s="124"/>
      <c r="AX78" s="72">
        <f t="shared" si="51"/>
        <v>0</v>
      </c>
      <c r="AY78" s="76"/>
      <c r="AZ78" s="76">
        <f t="shared" si="52"/>
        <v>0</v>
      </c>
      <c r="BA78" s="94"/>
      <c r="BB78" s="76">
        <f t="shared" si="53"/>
        <v>0</v>
      </c>
      <c r="BC78" s="81"/>
      <c r="BD78" s="72">
        <f t="shared" si="54"/>
        <v>0</v>
      </c>
      <c r="BE78" s="129"/>
      <c r="BF78" s="72">
        <f t="shared" si="55"/>
        <v>0</v>
      </c>
      <c r="BG78" s="76"/>
      <c r="BH78" s="76">
        <f t="shared" si="56"/>
        <v>0</v>
      </c>
      <c r="BI78" s="94"/>
      <c r="BJ78" s="76">
        <f t="shared" si="57"/>
        <v>0</v>
      </c>
      <c r="BK78" s="123"/>
      <c r="BL78" s="45">
        <f t="shared" si="37"/>
        <v>0</v>
      </c>
      <c r="BM78" s="94"/>
      <c r="BN78" s="77">
        <f t="shared" si="38"/>
        <v>0</v>
      </c>
      <c r="BO78" s="83">
        <f t="shared" si="58"/>
        <v>900000</v>
      </c>
      <c r="BP78" s="120" t="s">
        <v>582</v>
      </c>
      <c r="BQ78" s="120" t="s">
        <v>3216</v>
      </c>
      <c r="BR78" s="46"/>
    </row>
    <row r="79" spans="1:70" s="3" customFormat="1" ht="25.5">
      <c r="A79" s="84">
        <f>SUBTOTAL(3,C$5:$C79)</f>
        <v>75</v>
      </c>
      <c r="B79" s="179"/>
      <c r="C79" s="89" t="s">
        <v>597</v>
      </c>
      <c r="D79" s="37" t="s">
        <v>1412</v>
      </c>
      <c r="E79" s="133" t="s">
        <v>593</v>
      </c>
      <c r="F79" s="292" t="s">
        <v>594</v>
      </c>
      <c r="G79" s="52"/>
      <c r="H79" s="292" t="s">
        <v>595</v>
      </c>
      <c r="I79" s="174" t="s">
        <v>509</v>
      </c>
      <c r="J79" s="175" t="s">
        <v>596</v>
      </c>
      <c r="K79" s="257"/>
      <c r="L79" s="175"/>
      <c r="M79" s="35"/>
      <c r="N79" s="139"/>
      <c r="O79" s="122">
        <v>800000</v>
      </c>
      <c r="P79" s="153">
        <f t="shared" si="39"/>
        <v>0</v>
      </c>
      <c r="Q79" s="124"/>
      <c r="R79" s="75">
        <f t="shared" si="32"/>
        <v>800000</v>
      </c>
      <c r="S79" s="45">
        <v>800000</v>
      </c>
      <c r="T79" s="45">
        <f t="shared" si="43"/>
        <v>0</v>
      </c>
      <c r="U79" s="234"/>
      <c r="V79" s="77">
        <f t="shared" si="60"/>
        <v>800000</v>
      </c>
      <c r="W79" s="72">
        <v>400000</v>
      </c>
      <c r="X79" s="73">
        <f t="shared" si="61"/>
        <v>0</v>
      </c>
      <c r="Y79" s="124"/>
      <c r="Z79" s="75">
        <f t="shared" si="62"/>
        <v>400000</v>
      </c>
      <c r="AA79" s="76"/>
      <c r="AB79" s="45">
        <f t="shared" si="40"/>
        <v>0</v>
      </c>
      <c r="AC79" s="594"/>
      <c r="AD79" s="77">
        <f t="shared" si="41"/>
        <v>0</v>
      </c>
      <c r="AE79" s="126"/>
      <c r="AF79" s="73">
        <f t="shared" si="59"/>
        <v>0</v>
      </c>
      <c r="AG79" s="126"/>
      <c r="AH79" s="78">
        <f t="shared" si="42"/>
        <v>0</v>
      </c>
      <c r="AI79" s="76"/>
      <c r="AJ79" s="45">
        <f t="shared" si="44"/>
        <v>0</v>
      </c>
      <c r="AK79" s="234"/>
      <c r="AL79" s="76">
        <f t="shared" si="45"/>
        <v>0</v>
      </c>
      <c r="AM79" s="72"/>
      <c r="AN79" s="72">
        <f t="shared" si="46"/>
        <v>0</v>
      </c>
      <c r="AO79" s="79"/>
      <c r="AP79" s="72">
        <f t="shared" si="47"/>
        <v>0</v>
      </c>
      <c r="AQ79" s="76"/>
      <c r="AR79" s="76">
        <f t="shared" si="48"/>
        <v>0</v>
      </c>
      <c r="AS79" s="87"/>
      <c r="AT79" s="76">
        <f t="shared" si="49"/>
        <v>0</v>
      </c>
      <c r="AU79" s="72"/>
      <c r="AV79" s="72">
        <f t="shared" si="50"/>
        <v>0</v>
      </c>
      <c r="AW79" s="124"/>
      <c r="AX79" s="72">
        <f t="shared" si="51"/>
        <v>0</v>
      </c>
      <c r="AY79" s="76"/>
      <c r="AZ79" s="76">
        <f t="shared" si="52"/>
        <v>0</v>
      </c>
      <c r="BA79" s="94"/>
      <c r="BB79" s="76">
        <f t="shared" si="53"/>
        <v>0</v>
      </c>
      <c r="BC79" s="81"/>
      <c r="BD79" s="72">
        <f t="shared" si="54"/>
        <v>0</v>
      </c>
      <c r="BE79" s="129"/>
      <c r="BF79" s="72">
        <f t="shared" si="55"/>
        <v>0</v>
      </c>
      <c r="BG79" s="76"/>
      <c r="BH79" s="76">
        <f t="shared" si="56"/>
        <v>0</v>
      </c>
      <c r="BI79" s="94"/>
      <c r="BJ79" s="76">
        <f t="shared" si="57"/>
        <v>0</v>
      </c>
      <c r="BK79" s="123"/>
      <c r="BL79" s="45">
        <f t="shared" si="37"/>
        <v>0</v>
      </c>
      <c r="BM79" s="94"/>
      <c r="BN79" s="77">
        <f t="shared" si="38"/>
        <v>0</v>
      </c>
      <c r="BO79" s="83">
        <f t="shared" si="58"/>
        <v>2000000</v>
      </c>
      <c r="BP79" s="120" t="s">
        <v>569</v>
      </c>
      <c r="BQ79" s="120" t="s">
        <v>3378</v>
      </c>
      <c r="BR79" s="70"/>
    </row>
    <row r="80" spans="1:70" s="3" customFormat="1" ht="25.5">
      <c r="A80" s="84">
        <f>SUBTOTAL(3,C$5:$C80)</f>
        <v>76</v>
      </c>
      <c r="B80" s="179"/>
      <c r="C80" s="50" t="s">
        <v>598</v>
      </c>
      <c r="D80" s="37" t="s">
        <v>1412</v>
      </c>
      <c r="E80" s="131" t="s">
        <v>599</v>
      </c>
      <c r="F80" s="50" t="s">
        <v>600</v>
      </c>
      <c r="G80" s="120"/>
      <c r="H80" s="50" t="s">
        <v>601</v>
      </c>
      <c r="I80" s="112" t="s">
        <v>510</v>
      </c>
      <c r="J80" s="112"/>
      <c r="K80" s="257"/>
      <c r="L80" s="112"/>
      <c r="M80" s="46" t="s">
        <v>1977</v>
      </c>
      <c r="N80" s="144"/>
      <c r="O80" s="122">
        <v>500000</v>
      </c>
      <c r="P80" s="153">
        <f t="shared" si="39"/>
        <v>500000</v>
      </c>
      <c r="Q80" s="124">
        <v>42114</v>
      </c>
      <c r="R80" s="75">
        <f t="shared" si="32"/>
        <v>0</v>
      </c>
      <c r="S80" s="45">
        <v>500000</v>
      </c>
      <c r="T80" s="45">
        <f t="shared" si="43"/>
        <v>500000</v>
      </c>
      <c r="U80" s="234">
        <v>42114</v>
      </c>
      <c r="V80" s="77">
        <f t="shared" si="60"/>
        <v>0</v>
      </c>
      <c r="W80" s="73">
        <v>500000</v>
      </c>
      <c r="X80" s="73">
        <f t="shared" si="61"/>
        <v>500000</v>
      </c>
      <c r="Y80" s="124">
        <v>42114</v>
      </c>
      <c r="Z80" s="75">
        <f t="shared" si="62"/>
        <v>0</v>
      </c>
      <c r="AA80" s="45"/>
      <c r="AB80" s="45">
        <f t="shared" si="40"/>
        <v>0</v>
      </c>
      <c r="AC80" s="594"/>
      <c r="AD80" s="77">
        <f t="shared" si="41"/>
        <v>0</v>
      </c>
      <c r="AE80" s="126"/>
      <c r="AF80" s="73">
        <f t="shared" si="59"/>
        <v>0</v>
      </c>
      <c r="AG80" s="126"/>
      <c r="AH80" s="78">
        <f t="shared" si="42"/>
        <v>0</v>
      </c>
      <c r="AI80" s="45"/>
      <c r="AJ80" s="45">
        <f t="shared" si="44"/>
        <v>0</v>
      </c>
      <c r="AK80" s="234"/>
      <c r="AL80" s="76">
        <f t="shared" si="45"/>
        <v>0</v>
      </c>
      <c r="AM80" s="73"/>
      <c r="AN80" s="72">
        <f t="shared" si="46"/>
        <v>0</v>
      </c>
      <c r="AO80" s="79"/>
      <c r="AP80" s="72">
        <f t="shared" si="47"/>
        <v>0</v>
      </c>
      <c r="AQ80" s="45"/>
      <c r="AR80" s="76">
        <f t="shared" si="48"/>
        <v>0</v>
      </c>
      <c r="AS80" s="87"/>
      <c r="AT80" s="76">
        <f t="shared" si="49"/>
        <v>0</v>
      </c>
      <c r="AU80" s="72"/>
      <c r="AV80" s="72">
        <f t="shared" si="50"/>
        <v>0</v>
      </c>
      <c r="AW80" s="124"/>
      <c r="AX80" s="72">
        <f t="shared" si="51"/>
        <v>0</v>
      </c>
      <c r="AY80" s="76"/>
      <c r="AZ80" s="76">
        <f t="shared" si="52"/>
        <v>0</v>
      </c>
      <c r="BA80" s="94"/>
      <c r="BB80" s="76">
        <f t="shared" si="53"/>
        <v>0</v>
      </c>
      <c r="BC80" s="81"/>
      <c r="BD80" s="72">
        <f t="shared" si="54"/>
        <v>0</v>
      </c>
      <c r="BE80" s="129"/>
      <c r="BF80" s="72">
        <f t="shared" si="55"/>
        <v>0</v>
      </c>
      <c r="BG80" s="76"/>
      <c r="BH80" s="76">
        <f t="shared" si="56"/>
        <v>0</v>
      </c>
      <c r="BI80" s="94"/>
      <c r="BJ80" s="76">
        <f t="shared" si="57"/>
        <v>0</v>
      </c>
      <c r="BK80" s="123"/>
      <c r="BL80" s="45">
        <f t="shared" si="37"/>
        <v>0</v>
      </c>
      <c r="BM80" s="94"/>
      <c r="BN80" s="77">
        <f t="shared" si="38"/>
        <v>0</v>
      </c>
      <c r="BO80" s="83">
        <f t="shared" si="58"/>
        <v>0</v>
      </c>
      <c r="BP80" s="120" t="s">
        <v>483</v>
      </c>
      <c r="BQ80" s="120" t="s">
        <v>3378</v>
      </c>
      <c r="BR80" s="70"/>
    </row>
    <row r="81" spans="1:71" s="3" customFormat="1" ht="25.5">
      <c r="A81" s="84">
        <f>SUBTOTAL(3,C$5:$C81)</f>
        <v>77</v>
      </c>
      <c r="B81" s="179"/>
      <c r="C81" s="89" t="s">
        <v>602</v>
      </c>
      <c r="D81" s="36" t="s">
        <v>293</v>
      </c>
      <c r="E81" s="90" t="s">
        <v>603</v>
      </c>
      <c r="F81" s="89" t="s">
        <v>295</v>
      </c>
      <c r="G81" s="120"/>
      <c r="H81" s="89" t="s">
        <v>604</v>
      </c>
      <c r="I81" s="112"/>
      <c r="J81" s="112"/>
      <c r="K81" s="257">
        <v>400</v>
      </c>
      <c r="L81" s="112"/>
      <c r="M81" s="1"/>
      <c r="N81" s="139"/>
      <c r="O81" s="122">
        <v>400000</v>
      </c>
      <c r="P81" s="153">
        <f t="shared" si="39"/>
        <v>0</v>
      </c>
      <c r="Q81" s="124"/>
      <c r="R81" s="75">
        <f t="shared" si="32"/>
        <v>400000</v>
      </c>
      <c r="S81" s="45">
        <v>400000</v>
      </c>
      <c r="T81" s="45">
        <f t="shared" si="43"/>
        <v>0</v>
      </c>
      <c r="U81" s="234"/>
      <c r="V81" s="77">
        <f t="shared" si="60"/>
        <v>400000</v>
      </c>
      <c r="W81" s="72">
        <v>400000</v>
      </c>
      <c r="X81" s="73">
        <f t="shared" si="61"/>
        <v>0</v>
      </c>
      <c r="Y81" s="124"/>
      <c r="Z81" s="75">
        <f t="shared" si="62"/>
        <v>400000</v>
      </c>
      <c r="AA81" s="76">
        <v>400000</v>
      </c>
      <c r="AB81" s="45">
        <f t="shared" si="40"/>
        <v>0</v>
      </c>
      <c r="AC81" s="594"/>
      <c r="AD81" s="77">
        <f t="shared" si="41"/>
        <v>400000</v>
      </c>
      <c r="AE81" s="126"/>
      <c r="AF81" s="73">
        <f t="shared" si="59"/>
        <v>0</v>
      </c>
      <c r="AG81" s="126"/>
      <c r="AH81" s="78">
        <f t="shared" si="42"/>
        <v>0</v>
      </c>
      <c r="AI81" s="76"/>
      <c r="AJ81" s="45">
        <f t="shared" si="44"/>
        <v>0</v>
      </c>
      <c r="AK81" s="234"/>
      <c r="AL81" s="76">
        <f t="shared" si="45"/>
        <v>0</v>
      </c>
      <c r="AM81" s="72"/>
      <c r="AN81" s="72">
        <f t="shared" si="46"/>
        <v>0</v>
      </c>
      <c r="AO81" s="79"/>
      <c r="AP81" s="72">
        <f t="shared" si="47"/>
        <v>0</v>
      </c>
      <c r="AQ81" s="76"/>
      <c r="AR81" s="76">
        <f t="shared" si="48"/>
        <v>0</v>
      </c>
      <c r="AS81" s="87"/>
      <c r="AT81" s="76">
        <f t="shared" si="49"/>
        <v>0</v>
      </c>
      <c r="AU81" s="72"/>
      <c r="AV81" s="72">
        <f t="shared" si="50"/>
        <v>0</v>
      </c>
      <c r="AW81" s="124"/>
      <c r="AX81" s="72">
        <f t="shared" si="51"/>
        <v>0</v>
      </c>
      <c r="AY81" s="76"/>
      <c r="AZ81" s="76">
        <f t="shared" si="52"/>
        <v>0</v>
      </c>
      <c r="BA81" s="94"/>
      <c r="BB81" s="76">
        <f t="shared" si="53"/>
        <v>0</v>
      </c>
      <c r="BC81" s="81"/>
      <c r="BD81" s="72">
        <f t="shared" si="54"/>
        <v>0</v>
      </c>
      <c r="BE81" s="129"/>
      <c r="BF81" s="72">
        <f t="shared" si="55"/>
        <v>0</v>
      </c>
      <c r="BG81" s="76"/>
      <c r="BH81" s="76">
        <f t="shared" si="56"/>
        <v>0</v>
      </c>
      <c r="BI81" s="94"/>
      <c r="BJ81" s="76">
        <f t="shared" si="57"/>
        <v>0</v>
      </c>
      <c r="BK81" s="123"/>
      <c r="BL81" s="45">
        <f t="shared" si="37"/>
        <v>0</v>
      </c>
      <c r="BM81" s="94"/>
      <c r="BN81" s="77">
        <f t="shared" si="38"/>
        <v>0</v>
      </c>
      <c r="BO81" s="83">
        <f t="shared" si="58"/>
        <v>1600000</v>
      </c>
      <c r="BP81" s="120" t="s">
        <v>716</v>
      </c>
      <c r="BQ81" s="120" t="s">
        <v>3376</v>
      </c>
      <c r="BR81" s="70"/>
    </row>
    <row r="82" spans="1:71" s="60" customFormat="1" ht="25.5">
      <c r="A82" s="59">
        <f>SUBTOTAL(3,C$5:$C82)</f>
        <v>78</v>
      </c>
      <c r="B82" s="110" t="s">
        <v>1349</v>
      </c>
      <c r="C82" s="64" t="s">
        <v>609</v>
      </c>
      <c r="D82" s="41" t="s">
        <v>410</v>
      </c>
      <c r="E82" s="172" t="s">
        <v>610</v>
      </c>
      <c r="F82" s="64" t="s">
        <v>611</v>
      </c>
      <c r="G82" s="64"/>
      <c r="H82" s="64" t="s">
        <v>612</v>
      </c>
      <c r="I82" s="110" t="s">
        <v>512</v>
      </c>
      <c r="J82" s="110"/>
      <c r="K82" s="257"/>
      <c r="L82" s="110"/>
      <c r="M82" s="41"/>
      <c r="N82" s="140"/>
      <c r="O82" s="141"/>
      <c r="P82" s="102">
        <f t="shared" si="39"/>
        <v>0</v>
      </c>
      <c r="Q82" s="107"/>
      <c r="R82" s="104">
        <f t="shared" si="32"/>
        <v>0</v>
      </c>
      <c r="S82" s="105"/>
      <c r="T82" s="105">
        <f t="shared" si="43"/>
        <v>0</v>
      </c>
      <c r="U82" s="216"/>
      <c r="V82" s="106">
        <f t="shared" si="60"/>
        <v>0</v>
      </c>
      <c r="W82" s="102"/>
      <c r="X82" s="102">
        <f t="shared" si="61"/>
        <v>0</v>
      </c>
      <c r="Y82" s="107"/>
      <c r="Z82" s="104">
        <f t="shared" si="62"/>
        <v>0</v>
      </c>
      <c r="AA82" s="76"/>
      <c r="AB82" s="45">
        <f t="shared" si="40"/>
        <v>0</v>
      </c>
      <c r="AC82" s="594"/>
      <c r="AD82" s="77">
        <f t="shared" si="41"/>
        <v>0</v>
      </c>
      <c r="AE82" s="126"/>
      <c r="AF82" s="73">
        <f t="shared" si="59"/>
        <v>0</v>
      </c>
      <c r="AG82" s="126"/>
      <c r="AH82" s="78">
        <f t="shared" si="42"/>
        <v>0</v>
      </c>
      <c r="AI82" s="76"/>
      <c r="AJ82" s="45">
        <f t="shared" si="44"/>
        <v>0</v>
      </c>
      <c r="AK82" s="234"/>
      <c r="AL82" s="76">
        <f t="shared" si="45"/>
        <v>0</v>
      </c>
      <c r="AM82" s="72"/>
      <c r="AN82" s="72">
        <f t="shared" si="46"/>
        <v>0</v>
      </c>
      <c r="AO82" s="79"/>
      <c r="AP82" s="72">
        <f t="shared" si="47"/>
        <v>0</v>
      </c>
      <c r="AQ82" s="76"/>
      <c r="AR82" s="76">
        <f t="shared" si="48"/>
        <v>0</v>
      </c>
      <c r="AS82" s="87"/>
      <c r="AT82" s="76">
        <f t="shared" si="49"/>
        <v>0</v>
      </c>
      <c r="AU82" s="72"/>
      <c r="AV82" s="72">
        <f t="shared" si="50"/>
        <v>0</v>
      </c>
      <c r="AW82" s="124"/>
      <c r="AX82" s="72">
        <f t="shared" si="51"/>
        <v>0</v>
      </c>
      <c r="AY82" s="76"/>
      <c r="AZ82" s="76">
        <f t="shared" si="52"/>
        <v>0</v>
      </c>
      <c r="BA82" s="94"/>
      <c r="BB82" s="76">
        <f t="shared" si="53"/>
        <v>0</v>
      </c>
      <c r="BC82" s="81"/>
      <c r="BD82" s="72">
        <f t="shared" si="54"/>
        <v>0</v>
      </c>
      <c r="BE82" s="129"/>
      <c r="BF82" s="72">
        <f t="shared" si="55"/>
        <v>0</v>
      </c>
      <c r="BG82" s="76"/>
      <c r="BH82" s="76">
        <f t="shared" si="56"/>
        <v>0</v>
      </c>
      <c r="BI82" s="94"/>
      <c r="BJ82" s="76">
        <f t="shared" si="57"/>
        <v>0</v>
      </c>
      <c r="BK82" s="123"/>
      <c r="BL82" s="45">
        <f t="shared" si="37"/>
        <v>0</v>
      </c>
      <c r="BM82" s="94"/>
      <c r="BN82" s="77">
        <f t="shared" si="38"/>
        <v>0</v>
      </c>
      <c r="BO82" s="238">
        <f t="shared" si="58"/>
        <v>0</v>
      </c>
      <c r="BP82" s="98" t="s">
        <v>482</v>
      </c>
      <c r="BQ82" s="98" t="s">
        <v>1970</v>
      </c>
      <c r="BR82" s="41" t="s">
        <v>2855</v>
      </c>
    </row>
    <row r="83" spans="1:71" s="38" customFormat="1" ht="25.5">
      <c r="A83" s="37">
        <f>SUBTOTAL(3,C$5:$C83)</f>
        <v>79</v>
      </c>
      <c r="B83" s="112"/>
      <c r="C83" s="89" t="s">
        <v>613</v>
      </c>
      <c r="D83" s="1" t="s">
        <v>315</v>
      </c>
      <c r="E83" s="133" t="s">
        <v>614</v>
      </c>
      <c r="F83" s="89" t="s">
        <v>615</v>
      </c>
      <c r="G83" s="50"/>
      <c r="H83" s="89" t="s">
        <v>616</v>
      </c>
      <c r="I83" s="112" t="s">
        <v>513</v>
      </c>
      <c r="J83" s="112"/>
      <c r="K83" s="251" t="s">
        <v>2867</v>
      </c>
      <c r="L83" s="112"/>
      <c r="M83" s="1"/>
      <c r="N83" s="139"/>
      <c r="O83" s="122">
        <v>500000</v>
      </c>
      <c r="P83" s="153">
        <f t="shared" si="39"/>
        <v>0</v>
      </c>
      <c r="Q83" s="124"/>
      <c r="R83" s="75">
        <f t="shared" si="32"/>
        <v>500000</v>
      </c>
      <c r="S83" s="45">
        <v>500000</v>
      </c>
      <c r="T83" s="45">
        <f t="shared" si="43"/>
        <v>0</v>
      </c>
      <c r="U83" s="234"/>
      <c r="V83" s="77">
        <f t="shared" si="60"/>
        <v>500000</v>
      </c>
      <c r="W83" s="72">
        <v>500000</v>
      </c>
      <c r="X83" s="73">
        <f t="shared" si="61"/>
        <v>0</v>
      </c>
      <c r="Y83" s="124"/>
      <c r="Z83" s="75">
        <f t="shared" si="62"/>
        <v>500000</v>
      </c>
      <c r="AA83" s="76">
        <v>500000</v>
      </c>
      <c r="AB83" s="45">
        <f t="shared" si="40"/>
        <v>0</v>
      </c>
      <c r="AC83" s="594"/>
      <c r="AD83" s="77">
        <f t="shared" si="41"/>
        <v>500000</v>
      </c>
      <c r="AE83" s="126"/>
      <c r="AF83" s="73">
        <f t="shared" si="59"/>
        <v>0</v>
      </c>
      <c r="AG83" s="126"/>
      <c r="AH83" s="78">
        <f t="shared" si="42"/>
        <v>0</v>
      </c>
      <c r="AI83" s="76"/>
      <c r="AJ83" s="45">
        <f t="shared" si="44"/>
        <v>0</v>
      </c>
      <c r="AK83" s="234"/>
      <c r="AL83" s="76">
        <f t="shared" si="45"/>
        <v>0</v>
      </c>
      <c r="AM83" s="72"/>
      <c r="AN83" s="72">
        <f t="shared" si="46"/>
        <v>0</v>
      </c>
      <c r="AO83" s="79"/>
      <c r="AP83" s="72">
        <f t="shared" si="47"/>
        <v>0</v>
      </c>
      <c r="AQ83" s="76"/>
      <c r="AR83" s="76">
        <f t="shared" si="48"/>
        <v>0</v>
      </c>
      <c r="AS83" s="87"/>
      <c r="AT83" s="76">
        <f t="shared" si="49"/>
        <v>0</v>
      </c>
      <c r="AU83" s="72"/>
      <c r="AV83" s="72">
        <f t="shared" si="50"/>
        <v>0</v>
      </c>
      <c r="AW83" s="124"/>
      <c r="AX83" s="72">
        <f t="shared" si="51"/>
        <v>0</v>
      </c>
      <c r="AY83" s="76"/>
      <c r="AZ83" s="76">
        <f t="shared" si="52"/>
        <v>0</v>
      </c>
      <c r="BA83" s="94"/>
      <c r="BB83" s="76">
        <f t="shared" si="53"/>
        <v>0</v>
      </c>
      <c r="BC83" s="81"/>
      <c r="BD83" s="72">
        <f t="shared" si="54"/>
        <v>0</v>
      </c>
      <c r="BE83" s="129"/>
      <c r="BF83" s="72">
        <f t="shared" si="55"/>
        <v>0</v>
      </c>
      <c r="BG83" s="76"/>
      <c r="BH83" s="76">
        <f t="shared" si="56"/>
        <v>0</v>
      </c>
      <c r="BI83" s="94"/>
      <c r="BJ83" s="76">
        <f t="shared" si="57"/>
        <v>0</v>
      </c>
      <c r="BK83" s="123"/>
      <c r="BL83" s="45">
        <f t="shared" si="37"/>
        <v>0</v>
      </c>
      <c r="BM83" s="94"/>
      <c r="BN83" s="77">
        <f t="shared" si="38"/>
        <v>0</v>
      </c>
      <c r="BO83" s="83">
        <f t="shared" si="58"/>
        <v>2000000</v>
      </c>
      <c r="BP83" s="120" t="s">
        <v>481</v>
      </c>
      <c r="BQ83" s="120" t="s">
        <v>1970</v>
      </c>
      <c r="BR83" s="46" t="s">
        <v>1816</v>
      </c>
    </row>
    <row r="84" spans="1:71" s="38" customFormat="1" ht="25.5">
      <c r="A84" s="37">
        <f>SUBTOTAL(3,C$5:$C84)</f>
        <v>80</v>
      </c>
      <c r="B84" s="112"/>
      <c r="C84" s="89" t="s">
        <v>617</v>
      </c>
      <c r="D84" s="36" t="s">
        <v>293</v>
      </c>
      <c r="E84" s="133" t="s">
        <v>618</v>
      </c>
      <c r="F84" s="89" t="s">
        <v>619</v>
      </c>
      <c r="G84" s="50"/>
      <c r="H84" s="89" t="s">
        <v>620</v>
      </c>
      <c r="I84" s="245" t="s">
        <v>1656</v>
      </c>
      <c r="J84" s="112"/>
      <c r="K84" s="257">
        <v>400</v>
      </c>
      <c r="L84" s="112"/>
      <c r="M84" s="1" t="s">
        <v>1977</v>
      </c>
      <c r="N84" s="139"/>
      <c r="O84" s="122">
        <v>400000</v>
      </c>
      <c r="P84" s="153">
        <f t="shared" ref="P84:P146" si="63">IF(Q84="",0,O84)</f>
        <v>0</v>
      </c>
      <c r="Q84" s="124"/>
      <c r="R84" s="75">
        <f t="shared" ref="R84:R146" si="64">O84-P84</f>
        <v>400000</v>
      </c>
      <c r="S84" s="45">
        <v>400000</v>
      </c>
      <c r="T84" s="45">
        <f t="shared" si="43"/>
        <v>0</v>
      </c>
      <c r="U84" s="234"/>
      <c r="V84" s="77">
        <f t="shared" si="60"/>
        <v>400000</v>
      </c>
      <c r="W84" s="72">
        <v>400000</v>
      </c>
      <c r="X84" s="73">
        <f t="shared" si="61"/>
        <v>0</v>
      </c>
      <c r="Y84" s="124"/>
      <c r="Z84" s="75">
        <f t="shared" si="62"/>
        <v>400000</v>
      </c>
      <c r="AA84" s="76">
        <v>0</v>
      </c>
      <c r="AB84" s="45">
        <f t="shared" si="40"/>
        <v>0</v>
      </c>
      <c r="AC84" s="594"/>
      <c r="AD84" s="77">
        <f t="shared" si="41"/>
        <v>0</v>
      </c>
      <c r="AE84" s="126"/>
      <c r="AF84" s="73">
        <f t="shared" si="59"/>
        <v>0</v>
      </c>
      <c r="AG84" s="126"/>
      <c r="AH84" s="78">
        <f t="shared" si="42"/>
        <v>0</v>
      </c>
      <c r="AI84" s="76"/>
      <c r="AJ84" s="45">
        <f t="shared" si="44"/>
        <v>0</v>
      </c>
      <c r="AK84" s="234"/>
      <c r="AL84" s="76">
        <f t="shared" si="45"/>
        <v>0</v>
      </c>
      <c r="AM84" s="72"/>
      <c r="AN84" s="72">
        <f t="shared" si="46"/>
        <v>0</v>
      </c>
      <c r="AO84" s="79"/>
      <c r="AP84" s="72">
        <f t="shared" si="47"/>
        <v>0</v>
      </c>
      <c r="AQ84" s="76"/>
      <c r="AR84" s="76">
        <f t="shared" si="48"/>
        <v>0</v>
      </c>
      <c r="AS84" s="87"/>
      <c r="AT84" s="76">
        <f t="shared" si="49"/>
        <v>0</v>
      </c>
      <c r="AU84" s="72"/>
      <c r="AV84" s="72">
        <f t="shared" si="50"/>
        <v>0</v>
      </c>
      <c r="AW84" s="124"/>
      <c r="AX84" s="72">
        <f t="shared" si="51"/>
        <v>0</v>
      </c>
      <c r="AY84" s="76"/>
      <c r="AZ84" s="76">
        <f t="shared" si="52"/>
        <v>0</v>
      </c>
      <c r="BA84" s="94"/>
      <c r="BB84" s="76">
        <f t="shared" si="53"/>
        <v>0</v>
      </c>
      <c r="BC84" s="81"/>
      <c r="BD84" s="72">
        <f t="shared" si="54"/>
        <v>0</v>
      </c>
      <c r="BE84" s="129"/>
      <c r="BF84" s="72">
        <f t="shared" si="55"/>
        <v>0</v>
      </c>
      <c r="BG84" s="76"/>
      <c r="BH84" s="76">
        <f t="shared" si="56"/>
        <v>0</v>
      </c>
      <c r="BI84" s="94"/>
      <c r="BJ84" s="76">
        <f t="shared" si="57"/>
        <v>0</v>
      </c>
      <c r="BK84" s="123"/>
      <c r="BL84" s="45">
        <f t="shared" si="37"/>
        <v>0</v>
      </c>
      <c r="BM84" s="94"/>
      <c r="BN84" s="77">
        <f t="shared" si="38"/>
        <v>0</v>
      </c>
      <c r="BO84" s="83">
        <f t="shared" si="58"/>
        <v>1200000</v>
      </c>
      <c r="BP84" s="120" t="s">
        <v>716</v>
      </c>
      <c r="BQ84" s="120" t="s">
        <v>3376</v>
      </c>
      <c r="BR84" s="46"/>
    </row>
    <row r="85" spans="1:71" s="38" customFormat="1" ht="76.5">
      <c r="A85" s="37">
        <f>SUBTOTAL(3,C$5:$C85)</f>
        <v>81</v>
      </c>
      <c r="B85" s="112"/>
      <c r="C85" s="50" t="s">
        <v>621</v>
      </c>
      <c r="D85" s="114" t="s">
        <v>12</v>
      </c>
      <c r="E85" s="131" t="s">
        <v>622</v>
      </c>
      <c r="F85" s="50" t="s">
        <v>623</v>
      </c>
      <c r="G85" s="50"/>
      <c r="H85" s="50" t="s">
        <v>624</v>
      </c>
      <c r="I85" s="112"/>
      <c r="J85" s="112"/>
      <c r="K85" s="251" t="s">
        <v>2868</v>
      </c>
      <c r="L85" s="112"/>
      <c r="M85" s="46"/>
      <c r="N85" s="144"/>
      <c r="O85" s="122">
        <v>400000</v>
      </c>
      <c r="P85" s="153">
        <f t="shared" si="63"/>
        <v>0</v>
      </c>
      <c r="Q85" s="124"/>
      <c r="R85" s="75">
        <f t="shared" si="64"/>
        <v>400000</v>
      </c>
      <c r="S85" s="45">
        <v>400000</v>
      </c>
      <c r="T85" s="45">
        <f t="shared" si="43"/>
        <v>0</v>
      </c>
      <c r="U85" s="234"/>
      <c r="V85" s="77">
        <f t="shared" si="60"/>
        <v>400000</v>
      </c>
      <c r="W85" s="73">
        <v>800000</v>
      </c>
      <c r="X85" s="73">
        <f t="shared" si="61"/>
        <v>0</v>
      </c>
      <c r="Y85" s="124"/>
      <c r="Z85" s="75">
        <f t="shared" si="62"/>
        <v>800000</v>
      </c>
      <c r="AA85" s="45"/>
      <c r="AB85" s="45">
        <f t="shared" si="40"/>
        <v>0</v>
      </c>
      <c r="AC85" s="594"/>
      <c r="AD85" s="77">
        <f t="shared" si="41"/>
        <v>0</v>
      </c>
      <c r="AE85" s="126"/>
      <c r="AF85" s="73">
        <f t="shared" si="59"/>
        <v>0</v>
      </c>
      <c r="AG85" s="126"/>
      <c r="AH85" s="78">
        <f t="shared" si="42"/>
        <v>0</v>
      </c>
      <c r="AI85" s="45"/>
      <c r="AJ85" s="45">
        <f t="shared" si="44"/>
        <v>0</v>
      </c>
      <c r="AK85" s="234"/>
      <c r="AL85" s="76">
        <f t="shared" si="45"/>
        <v>0</v>
      </c>
      <c r="AM85" s="73"/>
      <c r="AN85" s="72">
        <f t="shared" si="46"/>
        <v>0</v>
      </c>
      <c r="AO85" s="79"/>
      <c r="AP85" s="72">
        <f t="shared" si="47"/>
        <v>0</v>
      </c>
      <c r="AQ85" s="45"/>
      <c r="AR85" s="76">
        <f t="shared" si="48"/>
        <v>0</v>
      </c>
      <c r="AS85" s="87"/>
      <c r="AT85" s="76">
        <f t="shared" si="49"/>
        <v>0</v>
      </c>
      <c r="AU85" s="72"/>
      <c r="AV85" s="72">
        <f t="shared" si="50"/>
        <v>0</v>
      </c>
      <c r="AW85" s="124"/>
      <c r="AX85" s="72">
        <f t="shared" si="51"/>
        <v>0</v>
      </c>
      <c r="AY85" s="76"/>
      <c r="AZ85" s="76">
        <f t="shared" si="52"/>
        <v>0</v>
      </c>
      <c r="BA85" s="94"/>
      <c r="BB85" s="76">
        <f t="shared" si="53"/>
        <v>0</v>
      </c>
      <c r="BC85" s="81"/>
      <c r="BD85" s="72">
        <f t="shared" si="54"/>
        <v>0</v>
      </c>
      <c r="BE85" s="129"/>
      <c r="BF85" s="72">
        <f t="shared" si="55"/>
        <v>0</v>
      </c>
      <c r="BG85" s="76"/>
      <c r="BH85" s="76">
        <f t="shared" si="56"/>
        <v>0</v>
      </c>
      <c r="BI85" s="94"/>
      <c r="BJ85" s="76">
        <f t="shared" si="57"/>
        <v>0</v>
      </c>
      <c r="BK85" s="123"/>
      <c r="BL85" s="45">
        <f t="shared" si="37"/>
        <v>0</v>
      </c>
      <c r="BM85" s="94"/>
      <c r="BN85" s="77">
        <f t="shared" si="38"/>
        <v>0</v>
      </c>
      <c r="BO85" s="83">
        <f t="shared" si="58"/>
        <v>1600000</v>
      </c>
      <c r="BP85" s="120" t="s">
        <v>582</v>
      </c>
      <c r="BQ85" s="120" t="s">
        <v>3216</v>
      </c>
      <c r="BR85" s="46"/>
    </row>
    <row r="86" spans="1:71" s="38" customFormat="1" ht="25.5">
      <c r="A86" s="37">
        <f>SUBTOTAL(3,C$5:$C86)</f>
        <v>82</v>
      </c>
      <c r="B86" s="112"/>
      <c r="C86" s="50" t="s">
        <v>625</v>
      </c>
      <c r="D86" s="36" t="s">
        <v>293</v>
      </c>
      <c r="E86" s="131" t="s">
        <v>626</v>
      </c>
      <c r="F86" s="50" t="s">
        <v>627</v>
      </c>
      <c r="G86" s="50"/>
      <c r="H86" s="50" t="s">
        <v>628</v>
      </c>
      <c r="I86" s="112" t="s">
        <v>514</v>
      </c>
      <c r="J86" s="112"/>
      <c r="K86" s="582" t="s">
        <v>2869</v>
      </c>
      <c r="L86" s="112"/>
      <c r="M86" s="57" t="s">
        <v>2486</v>
      </c>
      <c r="N86" s="139"/>
      <c r="O86" s="122">
        <v>500000</v>
      </c>
      <c r="P86" s="153">
        <f t="shared" si="63"/>
        <v>0</v>
      </c>
      <c r="Q86" s="124"/>
      <c r="R86" s="75">
        <f t="shared" si="64"/>
        <v>500000</v>
      </c>
      <c r="S86" s="45">
        <v>500000</v>
      </c>
      <c r="T86" s="45">
        <f t="shared" si="43"/>
        <v>0</v>
      </c>
      <c r="U86" s="234"/>
      <c r="V86" s="77">
        <f t="shared" si="60"/>
        <v>500000</v>
      </c>
      <c r="W86" s="72">
        <v>500000</v>
      </c>
      <c r="X86" s="73">
        <f t="shared" si="61"/>
        <v>0</v>
      </c>
      <c r="Y86" s="124"/>
      <c r="Z86" s="75">
        <f t="shared" si="62"/>
        <v>500000</v>
      </c>
      <c r="AA86" s="76"/>
      <c r="AB86" s="45">
        <f t="shared" si="40"/>
        <v>0</v>
      </c>
      <c r="AC86" s="594"/>
      <c r="AD86" s="77">
        <f t="shared" si="41"/>
        <v>0</v>
      </c>
      <c r="AE86" s="126"/>
      <c r="AF86" s="73">
        <f t="shared" si="59"/>
        <v>0</v>
      </c>
      <c r="AG86" s="126"/>
      <c r="AH86" s="78">
        <f t="shared" si="42"/>
        <v>0</v>
      </c>
      <c r="AI86" s="76"/>
      <c r="AJ86" s="45">
        <f t="shared" si="44"/>
        <v>0</v>
      </c>
      <c r="AK86" s="234"/>
      <c r="AL86" s="76">
        <f t="shared" si="45"/>
        <v>0</v>
      </c>
      <c r="AM86" s="72"/>
      <c r="AN86" s="72">
        <f t="shared" si="46"/>
        <v>0</v>
      </c>
      <c r="AO86" s="79"/>
      <c r="AP86" s="72">
        <f t="shared" si="47"/>
        <v>0</v>
      </c>
      <c r="AQ86" s="76"/>
      <c r="AR86" s="76">
        <f t="shared" si="48"/>
        <v>0</v>
      </c>
      <c r="AS86" s="87"/>
      <c r="AT86" s="76">
        <f t="shared" si="49"/>
        <v>0</v>
      </c>
      <c r="AU86" s="72"/>
      <c r="AV86" s="72">
        <f t="shared" si="50"/>
        <v>0</v>
      </c>
      <c r="AW86" s="124"/>
      <c r="AX86" s="72">
        <f t="shared" si="51"/>
        <v>0</v>
      </c>
      <c r="AY86" s="76"/>
      <c r="AZ86" s="76">
        <f t="shared" si="52"/>
        <v>0</v>
      </c>
      <c r="BA86" s="94"/>
      <c r="BB86" s="76">
        <f t="shared" si="53"/>
        <v>0</v>
      </c>
      <c r="BC86" s="81"/>
      <c r="BD86" s="72">
        <f t="shared" si="54"/>
        <v>0</v>
      </c>
      <c r="BE86" s="129"/>
      <c r="BF86" s="72">
        <f t="shared" si="55"/>
        <v>0</v>
      </c>
      <c r="BG86" s="76"/>
      <c r="BH86" s="76">
        <f t="shared" si="56"/>
        <v>0</v>
      </c>
      <c r="BI86" s="94"/>
      <c r="BJ86" s="76">
        <f t="shared" si="57"/>
        <v>0</v>
      </c>
      <c r="BK86" s="123"/>
      <c r="BL86" s="45">
        <f t="shared" si="37"/>
        <v>0</v>
      </c>
      <c r="BM86" s="94"/>
      <c r="BN86" s="77">
        <f t="shared" si="38"/>
        <v>0</v>
      </c>
      <c r="BO86" s="83">
        <f t="shared" si="58"/>
        <v>1500000</v>
      </c>
      <c r="BP86" s="120" t="s">
        <v>530</v>
      </c>
      <c r="BQ86" s="120" t="s">
        <v>3376</v>
      </c>
      <c r="BR86" s="46"/>
    </row>
    <row r="87" spans="1:71" s="38" customFormat="1" ht="25.5">
      <c r="A87" s="37">
        <f>SUBTOTAL(3,C$5:$C87)</f>
        <v>83</v>
      </c>
      <c r="B87" s="112"/>
      <c r="C87" s="50" t="s">
        <v>629</v>
      </c>
      <c r="D87" s="37" t="s">
        <v>1412</v>
      </c>
      <c r="E87" s="131" t="s">
        <v>631</v>
      </c>
      <c r="F87" s="50" t="s">
        <v>632</v>
      </c>
      <c r="G87" s="50"/>
      <c r="H87" s="50" t="s">
        <v>633</v>
      </c>
      <c r="I87" s="112" t="s">
        <v>515</v>
      </c>
      <c r="J87" s="112"/>
      <c r="K87" s="257"/>
      <c r="L87" s="112"/>
      <c r="M87" s="57" t="s">
        <v>2486</v>
      </c>
      <c r="N87" s="144"/>
      <c r="O87" s="122">
        <v>800000</v>
      </c>
      <c r="P87" s="153">
        <f t="shared" si="63"/>
        <v>800000</v>
      </c>
      <c r="Q87" s="124">
        <v>42131</v>
      </c>
      <c r="R87" s="75">
        <f t="shared" si="64"/>
        <v>0</v>
      </c>
      <c r="S87" s="45">
        <v>400000</v>
      </c>
      <c r="T87" s="45">
        <f t="shared" si="43"/>
        <v>400000</v>
      </c>
      <c r="U87" s="234">
        <v>42131</v>
      </c>
      <c r="V87" s="77">
        <f t="shared" si="60"/>
        <v>0</v>
      </c>
      <c r="W87" s="73">
        <v>800000</v>
      </c>
      <c r="X87" s="73">
        <f t="shared" si="61"/>
        <v>800000</v>
      </c>
      <c r="Y87" s="124">
        <v>42131</v>
      </c>
      <c r="Z87" s="75">
        <f t="shared" si="62"/>
        <v>0</v>
      </c>
      <c r="AA87" s="45">
        <v>800000</v>
      </c>
      <c r="AB87" s="45">
        <f t="shared" si="40"/>
        <v>800000</v>
      </c>
      <c r="AC87" s="594">
        <v>42131</v>
      </c>
      <c r="AD87" s="77">
        <f t="shared" si="41"/>
        <v>0</v>
      </c>
      <c r="AE87" s="126"/>
      <c r="AF87" s="73">
        <f t="shared" si="59"/>
        <v>0</v>
      </c>
      <c r="AG87" s="126"/>
      <c r="AH87" s="78">
        <f t="shared" si="42"/>
        <v>0</v>
      </c>
      <c r="AI87" s="45"/>
      <c r="AJ87" s="45">
        <f t="shared" si="44"/>
        <v>0</v>
      </c>
      <c r="AK87" s="234"/>
      <c r="AL87" s="76">
        <f t="shared" si="45"/>
        <v>0</v>
      </c>
      <c r="AM87" s="73"/>
      <c r="AN87" s="72">
        <f t="shared" si="46"/>
        <v>0</v>
      </c>
      <c r="AO87" s="79"/>
      <c r="AP87" s="72">
        <f t="shared" si="47"/>
        <v>0</v>
      </c>
      <c r="AQ87" s="45"/>
      <c r="AR87" s="76">
        <f t="shared" si="48"/>
        <v>0</v>
      </c>
      <c r="AS87" s="87"/>
      <c r="AT87" s="76">
        <f t="shared" si="49"/>
        <v>0</v>
      </c>
      <c r="AU87" s="72"/>
      <c r="AV87" s="72">
        <f t="shared" si="50"/>
        <v>0</v>
      </c>
      <c r="AW87" s="124"/>
      <c r="AX87" s="72">
        <f t="shared" si="51"/>
        <v>0</v>
      </c>
      <c r="AY87" s="76"/>
      <c r="AZ87" s="76">
        <f t="shared" si="52"/>
        <v>0</v>
      </c>
      <c r="BA87" s="94"/>
      <c r="BB87" s="76">
        <f t="shared" si="53"/>
        <v>0</v>
      </c>
      <c r="BC87" s="81"/>
      <c r="BD87" s="72">
        <f t="shared" si="54"/>
        <v>0</v>
      </c>
      <c r="BE87" s="129"/>
      <c r="BF87" s="72">
        <f t="shared" si="55"/>
        <v>0</v>
      </c>
      <c r="BG87" s="76"/>
      <c r="BH87" s="76">
        <f t="shared" si="56"/>
        <v>0</v>
      </c>
      <c r="BI87" s="94"/>
      <c r="BJ87" s="76">
        <f t="shared" si="57"/>
        <v>0</v>
      </c>
      <c r="BK87" s="123"/>
      <c r="BL87" s="45">
        <f t="shared" si="37"/>
        <v>0</v>
      </c>
      <c r="BM87" s="94"/>
      <c r="BN87" s="77">
        <f t="shared" si="38"/>
        <v>0</v>
      </c>
      <c r="BO87" s="83">
        <f t="shared" si="58"/>
        <v>0</v>
      </c>
      <c r="BP87" s="120" t="s">
        <v>541</v>
      </c>
      <c r="BQ87" s="120" t="s">
        <v>3378</v>
      </c>
      <c r="BR87" s="46"/>
    </row>
    <row r="88" spans="1:71" s="38" customFormat="1" ht="25.5">
      <c r="A88" s="37">
        <f>SUBTOTAL(3,C$5:$C88)</f>
        <v>84</v>
      </c>
      <c r="B88" s="112"/>
      <c r="C88" s="89" t="s">
        <v>630</v>
      </c>
      <c r="D88" s="1" t="s">
        <v>13</v>
      </c>
      <c r="E88" s="133" t="s">
        <v>634</v>
      </c>
      <c r="F88" s="89" t="s">
        <v>635</v>
      </c>
      <c r="G88" s="50"/>
      <c r="H88" s="89" t="s">
        <v>636</v>
      </c>
      <c r="I88" s="112" t="s">
        <v>516</v>
      </c>
      <c r="J88" s="112"/>
      <c r="K88" s="257"/>
      <c r="L88" s="112"/>
      <c r="M88" s="1" t="s">
        <v>2642</v>
      </c>
      <c r="N88" s="139"/>
      <c r="O88" s="122">
        <v>1000000</v>
      </c>
      <c r="P88" s="153">
        <f t="shared" si="63"/>
        <v>1000000</v>
      </c>
      <c r="Q88" s="124">
        <v>42114</v>
      </c>
      <c r="R88" s="75">
        <f t="shared" si="64"/>
        <v>0</v>
      </c>
      <c r="S88" s="45">
        <v>1000000</v>
      </c>
      <c r="T88" s="45">
        <f t="shared" si="43"/>
        <v>1000000</v>
      </c>
      <c r="U88" s="234">
        <v>42114</v>
      </c>
      <c r="V88" s="77">
        <f t="shared" si="60"/>
        <v>0</v>
      </c>
      <c r="W88" s="72">
        <v>1000000</v>
      </c>
      <c r="X88" s="73">
        <f t="shared" si="61"/>
        <v>1000000</v>
      </c>
      <c r="Y88" s="124">
        <v>42114</v>
      </c>
      <c r="Z88" s="75">
        <f t="shared" si="62"/>
        <v>0</v>
      </c>
      <c r="AA88" s="76"/>
      <c r="AB88" s="45">
        <f t="shared" si="40"/>
        <v>0</v>
      </c>
      <c r="AC88" s="594"/>
      <c r="AD88" s="77">
        <f t="shared" si="41"/>
        <v>0</v>
      </c>
      <c r="AE88" s="126"/>
      <c r="AF88" s="73">
        <f t="shared" si="59"/>
        <v>0</v>
      </c>
      <c r="AG88" s="126"/>
      <c r="AH88" s="78">
        <f t="shared" si="42"/>
        <v>0</v>
      </c>
      <c r="AI88" s="76"/>
      <c r="AJ88" s="45">
        <f t="shared" si="44"/>
        <v>0</v>
      </c>
      <c r="AK88" s="234"/>
      <c r="AL88" s="76">
        <f t="shared" si="45"/>
        <v>0</v>
      </c>
      <c r="AM88" s="72"/>
      <c r="AN88" s="72">
        <f t="shared" si="46"/>
        <v>0</v>
      </c>
      <c r="AO88" s="79"/>
      <c r="AP88" s="72">
        <f t="shared" si="47"/>
        <v>0</v>
      </c>
      <c r="AQ88" s="76"/>
      <c r="AR88" s="76">
        <f t="shared" si="48"/>
        <v>0</v>
      </c>
      <c r="AS88" s="87"/>
      <c r="AT88" s="76">
        <f t="shared" si="49"/>
        <v>0</v>
      </c>
      <c r="AU88" s="72"/>
      <c r="AV88" s="72">
        <f t="shared" si="50"/>
        <v>0</v>
      </c>
      <c r="AW88" s="124"/>
      <c r="AX88" s="72">
        <f t="shared" si="51"/>
        <v>0</v>
      </c>
      <c r="AY88" s="76"/>
      <c r="AZ88" s="76">
        <f t="shared" si="52"/>
        <v>0</v>
      </c>
      <c r="BA88" s="94"/>
      <c r="BB88" s="76">
        <f t="shared" si="53"/>
        <v>0</v>
      </c>
      <c r="BC88" s="81"/>
      <c r="BD88" s="72">
        <f t="shared" si="54"/>
        <v>0</v>
      </c>
      <c r="BE88" s="129"/>
      <c r="BF88" s="72">
        <f t="shared" si="55"/>
        <v>0</v>
      </c>
      <c r="BG88" s="76"/>
      <c r="BH88" s="76">
        <f t="shared" si="56"/>
        <v>0</v>
      </c>
      <c r="BI88" s="94"/>
      <c r="BJ88" s="76">
        <f t="shared" si="57"/>
        <v>0</v>
      </c>
      <c r="BK88" s="123"/>
      <c r="BL88" s="45">
        <f t="shared" si="37"/>
        <v>0</v>
      </c>
      <c r="BM88" s="94"/>
      <c r="BN88" s="77">
        <f t="shared" si="38"/>
        <v>0</v>
      </c>
      <c r="BO88" s="83">
        <f t="shared" si="58"/>
        <v>0</v>
      </c>
      <c r="BP88" s="120" t="s">
        <v>642</v>
      </c>
      <c r="BQ88" s="120" t="s">
        <v>3375</v>
      </c>
      <c r="BR88" s="46"/>
    </row>
    <row r="89" spans="1:71" s="38" customFormat="1" ht="38.25">
      <c r="A89" s="37">
        <f>SUBTOTAL(3,C$5:$C89)</f>
        <v>85</v>
      </c>
      <c r="B89" s="112"/>
      <c r="C89" s="89" t="s">
        <v>637</v>
      </c>
      <c r="D89" s="1" t="s">
        <v>13</v>
      </c>
      <c r="E89" s="133" t="s">
        <v>638</v>
      </c>
      <c r="F89" s="89" t="s">
        <v>639</v>
      </c>
      <c r="G89" s="50"/>
      <c r="H89" s="89" t="s">
        <v>640</v>
      </c>
      <c r="I89" s="112" t="s">
        <v>517</v>
      </c>
      <c r="J89" s="170" t="s">
        <v>641</v>
      </c>
      <c r="K89" s="257">
        <v>800</v>
      </c>
      <c r="L89" s="170"/>
      <c r="M89" s="1"/>
      <c r="N89" s="139"/>
      <c r="O89" s="73" t="s">
        <v>695</v>
      </c>
      <c r="P89" s="153">
        <f t="shared" si="63"/>
        <v>0</v>
      </c>
      <c r="Q89" s="124"/>
      <c r="R89" s="75"/>
      <c r="S89" s="45" t="s">
        <v>695</v>
      </c>
      <c r="T89" s="45">
        <f t="shared" si="43"/>
        <v>0</v>
      </c>
      <c r="U89" s="234"/>
      <c r="V89" s="77"/>
      <c r="W89" s="72" t="s">
        <v>695</v>
      </c>
      <c r="X89" s="73">
        <f t="shared" si="61"/>
        <v>0</v>
      </c>
      <c r="Y89" s="124"/>
      <c r="Z89" s="75"/>
      <c r="AA89" s="72" t="s">
        <v>695</v>
      </c>
      <c r="AB89" s="45">
        <f t="shared" si="40"/>
        <v>0</v>
      </c>
      <c r="AC89" s="594"/>
      <c r="AD89" s="77">
        <v>0</v>
      </c>
      <c r="AE89" s="126"/>
      <c r="AF89" s="73">
        <f t="shared" si="59"/>
        <v>0</v>
      </c>
      <c r="AG89" s="126"/>
      <c r="AH89" s="78">
        <f t="shared" si="42"/>
        <v>0</v>
      </c>
      <c r="AI89" s="76"/>
      <c r="AJ89" s="45">
        <f t="shared" si="44"/>
        <v>0</v>
      </c>
      <c r="AK89" s="234"/>
      <c r="AL89" s="76">
        <f t="shared" si="45"/>
        <v>0</v>
      </c>
      <c r="AM89" s="72"/>
      <c r="AN89" s="72">
        <f t="shared" si="46"/>
        <v>0</v>
      </c>
      <c r="AO89" s="79"/>
      <c r="AP89" s="72">
        <f t="shared" si="47"/>
        <v>0</v>
      </c>
      <c r="AQ89" s="76"/>
      <c r="AR89" s="76">
        <f t="shared" si="48"/>
        <v>0</v>
      </c>
      <c r="AS89" s="87"/>
      <c r="AT89" s="76">
        <f t="shared" si="49"/>
        <v>0</v>
      </c>
      <c r="AU89" s="72"/>
      <c r="AV89" s="72">
        <f t="shared" si="50"/>
        <v>0</v>
      </c>
      <c r="AW89" s="124"/>
      <c r="AX89" s="72">
        <f t="shared" si="51"/>
        <v>0</v>
      </c>
      <c r="AY89" s="76"/>
      <c r="AZ89" s="76">
        <f t="shared" si="52"/>
        <v>0</v>
      </c>
      <c r="BA89" s="94"/>
      <c r="BB89" s="76">
        <f t="shared" si="53"/>
        <v>0</v>
      </c>
      <c r="BC89" s="81"/>
      <c r="BD89" s="72">
        <f t="shared" si="54"/>
        <v>0</v>
      </c>
      <c r="BE89" s="129"/>
      <c r="BF89" s="72">
        <f t="shared" si="55"/>
        <v>0</v>
      </c>
      <c r="BG89" s="76"/>
      <c r="BH89" s="76">
        <f t="shared" si="56"/>
        <v>0</v>
      </c>
      <c r="BI89" s="94"/>
      <c r="BJ89" s="76">
        <f t="shared" si="57"/>
        <v>0</v>
      </c>
      <c r="BK89" s="123"/>
      <c r="BL89" s="45">
        <f t="shared" si="37"/>
        <v>0</v>
      </c>
      <c r="BM89" s="94"/>
      <c r="BN89" s="77">
        <f t="shared" si="38"/>
        <v>0</v>
      </c>
      <c r="BO89" s="83">
        <f t="shared" si="58"/>
        <v>0</v>
      </c>
      <c r="BP89" s="120" t="s">
        <v>642</v>
      </c>
      <c r="BQ89" s="120" t="s">
        <v>3375</v>
      </c>
      <c r="BR89" s="46" t="s">
        <v>2489</v>
      </c>
    </row>
    <row r="90" spans="1:71" s="38" customFormat="1" ht="51">
      <c r="A90" s="274">
        <f>SUBTOTAL(3,C$5:$C90)</f>
        <v>86</v>
      </c>
      <c r="B90" s="276" t="s">
        <v>2649</v>
      </c>
      <c r="C90" s="276" t="s">
        <v>1803</v>
      </c>
      <c r="D90" s="140" t="s">
        <v>9</v>
      </c>
      <c r="E90" s="538" t="s">
        <v>643</v>
      </c>
      <c r="F90" s="276" t="s">
        <v>644</v>
      </c>
      <c r="G90" s="276"/>
      <c r="H90" s="276" t="s">
        <v>645</v>
      </c>
      <c r="I90" s="275" t="s">
        <v>518</v>
      </c>
      <c r="J90" s="275"/>
      <c r="K90" s="257"/>
      <c r="L90" s="275"/>
      <c r="M90" s="140"/>
      <c r="N90" s="140"/>
      <c r="O90" s="279"/>
      <c r="P90" s="101">
        <f t="shared" si="63"/>
        <v>0</v>
      </c>
      <c r="Q90" s="282"/>
      <c r="R90" s="280">
        <f t="shared" si="64"/>
        <v>0</v>
      </c>
      <c r="S90" s="101"/>
      <c r="T90" s="101">
        <f t="shared" si="43"/>
        <v>0</v>
      </c>
      <c r="U90" s="282"/>
      <c r="V90" s="280">
        <f t="shared" si="60"/>
        <v>0</v>
      </c>
      <c r="W90" s="101"/>
      <c r="X90" s="101">
        <f t="shared" si="61"/>
        <v>0</v>
      </c>
      <c r="Y90" s="282"/>
      <c r="Z90" s="280">
        <f t="shared" si="62"/>
        <v>0</v>
      </c>
      <c r="AA90" s="76"/>
      <c r="AB90" s="45">
        <f t="shared" si="40"/>
        <v>0</v>
      </c>
      <c r="AC90" s="594"/>
      <c r="AD90" s="77">
        <f t="shared" si="41"/>
        <v>0</v>
      </c>
      <c r="AE90" s="126"/>
      <c r="AF90" s="73">
        <f t="shared" si="59"/>
        <v>0</v>
      </c>
      <c r="AG90" s="126"/>
      <c r="AH90" s="78">
        <f t="shared" si="42"/>
        <v>0</v>
      </c>
      <c r="AI90" s="76"/>
      <c r="AJ90" s="45">
        <f t="shared" si="44"/>
        <v>0</v>
      </c>
      <c r="AK90" s="234"/>
      <c r="AL90" s="76">
        <f t="shared" si="45"/>
        <v>0</v>
      </c>
      <c r="AM90" s="72"/>
      <c r="AN90" s="72">
        <f t="shared" si="46"/>
        <v>0</v>
      </c>
      <c r="AO90" s="79"/>
      <c r="AP90" s="72">
        <f t="shared" si="47"/>
        <v>0</v>
      </c>
      <c r="AQ90" s="76"/>
      <c r="AR90" s="76">
        <f t="shared" si="48"/>
        <v>0</v>
      </c>
      <c r="AS90" s="87"/>
      <c r="AT90" s="76">
        <f t="shared" si="49"/>
        <v>0</v>
      </c>
      <c r="AU90" s="72"/>
      <c r="AV90" s="72">
        <f t="shared" si="50"/>
        <v>0</v>
      </c>
      <c r="AW90" s="124"/>
      <c r="AX90" s="72">
        <f t="shared" si="51"/>
        <v>0</v>
      </c>
      <c r="AY90" s="76"/>
      <c r="AZ90" s="76">
        <f t="shared" si="52"/>
        <v>0</v>
      </c>
      <c r="BA90" s="94"/>
      <c r="BB90" s="76">
        <f t="shared" si="53"/>
        <v>0</v>
      </c>
      <c r="BC90" s="81"/>
      <c r="BD90" s="72">
        <f t="shared" si="54"/>
        <v>0</v>
      </c>
      <c r="BE90" s="129"/>
      <c r="BF90" s="72">
        <f t="shared" si="55"/>
        <v>0</v>
      </c>
      <c r="BG90" s="76"/>
      <c r="BH90" s="76">
        <f t="shared" si="56"/>
        <v>0</v>
      </c>
      <c r="BI90" s="94"/>
      <c r="BJ90" s="76">
        <f t="shared" si="57"/>
        <v>0</v>
      </c>
      <c r="BK90" s="123"/>
      <c r="BL90" s="45">
        <f t="shared" si="37"/>
        <v>0</v>
      </c>
      <c r="BM90" s="94"/>
      <c r="BN90" s="77">
        <f t="shared" si="38"/>
        <v>0</v>
      </c>
      <c r="BO90" s="280">
        <f t="shared" si="58"/>
        <v>0</v>
      </c>
      <c r="BP90" s="276" t="s">
        <v>519</v>
      </c>
      <c r="BQ90" s="120" t="s">
        <v>1966</v>
      </c>
      <c r="BR90" s="140"/>
    </row>
    <row r="91" spans="1:71" s="38" customFormat="1" ht="63.75">
      <c r="A91" s="37">
        <f>SUBTOTAL(3,C$5:$C91)</f>
        <v>87</v>
      </c>
      <c r="B91" s="112"/>
      <c r="C91" s="89" t="s">
        <v>659</v>
      </c>
      <c r="D91" s="1" t="s">
        <v>411</v>
      </c>
      <c r="E91" s="133" t="s">
        <v>660</v>
      </c>
      <c r="F91" s="89" t="s">
        <v>687</v>
      </c>
      <c r="G91" s="50"/>
      <c r="H91" s="89" t="s">
        <v>661</v>
      </c>
      <c r="I91" s="112" t="s">
        <v>652</v>
      </c>
      <c r="J91" s="112"/>
      <c r="K91" s="251" t="s">
        <v>2870</v>
      </c>
      <c r="L91" s="112"/>
      <c r="M91" s="1"/>
      <c r="N91" s="139"/>
      <c r="O91" s="122">
        <v>400000</v>
      </c>
      <c r="P91" s="153">
        <f t="shared" si="63"/>
        <v>0</v>
      </c>
      <c r="Q91" s="124"/>
      <c r="R91" s="75">
        <f t="shared" si="64"/>
        <v>400000</v>
      </c>
      <c r="S91" s="45">
        <v>400000</v>
      </c>
      <c r="T91" s="45">
        <f t="shared" si="43"/>
        <v>0</v>
      </c>
      <c r="U91" s="234"/>
      <c r="V91" s="77">
        <f t="shared" si="60"/>
        <v>400000</v>
      </c>
      <c r="W91" s="72">
        <v>400000</v>
      </c>
      <c r="X91" s="73">
        <f t="shared" si="61"/>
        <v>0</v>
      </c>
      <c r="Y91" s="124"/>
      <c r="Z91" s="75">
        <f t="shared" si="62"/>
        <v>400000</v>
      </c>
      <c r="AA91" s="76"/>
      <c r="AB91" s="45">
        <f t="shared" si="40"/>
        <v>0</v>
      </c>
      <c r="AC91" s="594"/>
      <c r="AD91" s="77">
        <f t="shared" si="41"/>
        <v>0</v>
      </c>
      <c r="AE91" s="126"/>
      <c r="AF91" s="73">
        <f t="shared" si="59"/>
        <v>0</v>
      </c>
      <c r="AG91" s="126"/>
      <c r="AH91" s="78">
        <f t="shared" si="42"/>
        <v>0</v>
      </c>
      <c r="AI91" s="76"/>
      <c r="AJ91" s="45">
        <f t="shared" si="44"/>
        <v>0</v>
      </c>
      <c r="AK91" s="234"/>
      <c r="AL91" s="76">
        <f t="shared" si="45"/>
        <v>0</v>
      </c>
      <c r="AM91" s="72"/>
      <c r="AN91" s="72">
        <f t="shared" si="46"/>
        <v>0</v>
      </c>
      <c r="AO91" s="79"/>
      <c r="AP91" s="72">
        <f t="shared" si="47"/>
        <v>0</v>
      </c>
      <c r="AQ91" s="76"/>
      <c r="AR91" s="76">
        <f t="shared" si="48"/>
        <v>0</v>
      </c>
      <c r="AS91" s="87"/>
      <c r="AT91" s="76">
        <f t="shared" si="49"/>
        <v>0</v>
      </c>
      <c r="AU91" s="72"/>
      <c r="AV91" s="72">
        <f t="shared" si="50"/>
        <v>0</v>
      </c>
      <c r="AW91" s="124"/>
      <c r="AX91" s="72">
        <f t="shared" si="51"/>
        <v>0</v>
      </c>
      <c r="AY91" s="76"/>
      <c r="AZ91" s="76">
        <f t="shared" si="52"/>
        <v>0</v>
      </c>
      <c r="BA91" s="94"/>
      <c r="BB91" s="76">
        <f t="shared" si="53"/>
        <v>0</v>
      </c>
      <c r="BC91" s="81"/>
      <c r="BD91" s="72">
        <f t="shared" si="54"/>
        <v>0</v>
      </c>
      <c r="BE91" s="129"/>
      <c r="BF91" s="72">
        <f t="shared" si="55"/>
        <v>0</v>
      </c>
      <c r="BG91" s="76"/>
      <c r="BH91" s="76">
        <f t="shared" si="56"/>
        <v>0</v>
      </c>
      <c r="BI91" s="94"/>
      <c r="BJ91" s="76">
        <f t="shared" si="57"/>
        <v>0</v>
      </c>
      <c r="BK91" s="123"/>
      <c r="BL91" s="45">
        <f t="shared" si="37"/>
        <v>0</v>
      </c>
      <c r="BM91" s="94"/>
      <c r="BN91" s="77">
        <f t="shared" si="38"/>
        <v>0</v>
      </c>
      <c r="BO91" s="83">
        <f t="shared" si="58"/>
        <v>1200000</v>
      </c>
      <c r="BP91" s="120" t="s">
        <v>482</v>
      </c>
      <c r="BQ91" s="120" t="s">
        <v>1970</v>
      </c>
      <c r="BR91" s="46"/>
    </row>
    <row r="92" spans="1:71" s="38" customFormat="1" ht="76.5">
      <c r="A92" s="37">
        <f>SUBTOTAL(3,C$5:$C92)</f>
        <v>88</v>
      </c>
      <c r="B92" s="112"/>
      <c r="C92" s="12" t="s">
        <v>1683</v>
      </c>
      <c r="D92" s="35" t="s">
        <v>11</v>
      </c>
      <c r="E92" s="213" t="s">
        <v>1410</v>
      </c>
      <c r="F92" s="12" t="s">
        <v>1722</v>
      </c>
      <c r="G92" s="12" t="s">
        <v>1990</v>
      </c>
      <c r="H92" s="355" t="s">
        <v>1723</v>
      </c>
      <c r="I92" s="174"/>
      <c r="J92" s="12"/>
      <c r="K92" s="242" t="s">
        <v>1761</v>
      </c>
      <c r="L92" s="446" t="s">
        <v>1768</v>
      </c>
      <c r="M92" s="57" t="s">
        <v>2486</v>
      </c>
      <c r="N92" s="144"/>
      <c r="O92" s="122">
        <v>600000</v>
      </c>
      <c r="P92" s="153">
        <f t="shared" si="63"/>
        <v>600000</v>
      </c>
      <c r="Q92" s="124" t="s">
        <v>3205</v>
      </c>
      <c r="R92" s="75">
        <f t="shared" si="64"/>
        <v>0</v>
      </c>
      <c r="S92" s="45">
        <v>800000</v>
      </c>
      <c r="T92" s="45">
        <f t="shared" si="43"/>
        <v>800000</v>
      </c>
      <c r="U92" s="234" t="s">
        <v>3206</v>
      </c>
      <c r="V92" s="77">
        <f t="shared" si="60"/>
        <v>0</v>
      </c>
      <c r="W92" s="73">
        <v>600000</v>
      </c>
      <c r="X92" s="73">
        <f t="shared" si="61"/>
        <v>600000</v>
      </c>
      <c r="Y92" s="124" t="s">
        <v>3202</v>
      </c>
      <c r="Z92" s="75">
        <f t="shared" si="62"/>
        <v>0</v>
      </c>
      <c r="AA92" s="45">
        <v>600000</v>
      </c>
      <c r="AB92" s="45">
        <f t="shared" si="40"/>
        <v>600000</v>
      </c>
      <c r="AC92" s="594" t="s">
        <v>3207</v>
      </c>
      <c r="AD92" s="77">
        <f t="shared" si="41"/>
        <v>0</v>
      </c>
      <c r="AE92" s="126"/>
      <c r="AF92" s="73">
        <f t="shared" si="59"/>
        <v>0</v>
      </c>
      <c r="AG92" s="126"/>
      <c r="AH92" s="78">
        <f t="shared" si="42"/>
        <v>0</v>
      </c>
      <c r="AI92" s="45"/>
      <c r="AJ92" s="45">
        <f t="shared" si="44"/>
        <v>0</v>
      </c>
      <c r="AK92" s="234"/>
      <c r="AL92" s="76">
        <f t="shared" si="45"/>
        <v>0</v>
      </c>
      <c r="AM92" s="73"/>
      <c r="AN92" s="72">
        <f t="shared" si="46"/>
        <v>0</v>
      </c>
      <c r="AO92" s="79"/>
      <c r="AP92" s="72">
        <f t="shared" si="47"/>
        <v>0</v>
      </c>
      <c r="AQ92" s="45"/>
      <c r="AR92" s="76">
        <f t="shared" si="48"/>
        <v>0</v>
      </c>
      <c r="AS92" s="87"/>
      <c r="AT92" s="76">
        <f t="shared" si="49"/>
        <v>0</v>
      </c>
      <c r="AU92" s="72"/>
      <c r="AV92" s="72">
        <f t="shared" si="50"/>
        <v>0</v>
      </c>
      <c r="AW92" s="124"/>
      <c r="AX92" s="72">
        <f t="shared" si="51"/>
        <v>0</v>
      </c>
      <c r="AY92" s="76"/>
      <c r="AZ92" s="76">
        <f t="shared" si="52"/>
        <v>0</v>
      </c>
      <c r="BA92" s="94"/>
      <c r="BB92" s="76">
        <f t="shared" si="53"/>
        <v>0</v>
      </c>
      <c r="BC92" s="81"/>
      <c r="BD92" s="72">
        <f t="shared" si="54"/>
        <v>0</v>
      </c>
      <c r="BE92" s="129"/>
      <c r="BF92" s="72">
        <f t="shared" si="55"/>
        <v>0</v>
      </c>
      <c r="BG92" s="76"/>
      <c r="BH92" s="76">
        <f t="shared" si="56"/>
        <v>0</v>
      </c>
      <c r="BI92" s="94"/>
      <c r="BJ92" s="76">
        <f t="shared" si="57"/>
        <v>0</v>
      </c>
      <c r="BK92" s="123"/>
      <c r="BL92" s="45">
        <f t="shared" si="37"/>
        <v>0</v>
      </c>
      <c r="BM92" s="94"/>
      <c r="BN92" s="77">
        <f t="shared" si="38"/>
        <v>0</v>
      </c>
      <c r="BO92" s="83">
        <f t="shared" si="58"/>
        <v>0</v>
      </c>
      <c r="BP92" s="120" t="s">
        <v>808</v>
      </c>
      <c r="BQ92" s="120" t="s">
        <v>1966</v>
      </c>
      <c r="BR92" s="46"/>
    </row>
    <row r="93" spans="1:71" s="58" customFormat="1" ht="38.25">
      <c r="A93" s="37">
        <f>SUBTOTAL(3,C$5:$C93)</f>
        <v>89</v>
      </c>
      <c r="B93" s="147"/>
      <c r="C93" s="61" t="s">
        <v>1252</v>
      </c>
      <c r="D93" s="1" t="s">
        <v>1413</v>
      </c>
      <c r="E93" s="146" t="s">
        <v>662</v>
      </c>
      <c r="F93" s="61" t="s">
        <v>668</v>
      </c>
      <c r="G93" s="61"/>
      <c r="H93" s="61" t="s">
        <v>663</v>
      </c>
      <c r="I93" s="147" t="s">
        <v>653</v>
      </c>
      <c r="J93" s="147"/>
      <c r="K93" s="251" t="s">
        <v>2871</v>
      </c>
      <c r="L93" s="147"/>
      <c r="M93" s="57"/>
      <c r="N93" s="139"/>
      <c r="O93" s="122">
        <v>300000</v>
      </c>
      <c r="P93" s="153">
        <f t="shared" si="63"/>
        <v>0</v>
      </c>
      <c r="Q93" s="124"/>
      <c r="R93" s="75">
        <f t="shared" si="64"/>
        <v>300000</v>
      </c>
      <c r="S93" s="45">
        <v>300000</v>
      </c>
      <c r="T93" s="45">
        <f t="shared" si="43"/>
        <v>0</v>
      </c>
      <c r="U93" s="234"/>
      <c r="V93" s="77">
        <f t="shared" si="60"/>
        <v>300000</v>
      </c>
      <c r="W93" s="72">
        <v>300000</v>
      </c>
      <c r="X93" s="73">
        <f t="shared" si="61"/>
        <v>0</v>
      </c>
      <c r="Y93" s="124"/>
      <c r="Z93" s="75">
        <f t="shared" si="62"/>
        <v>300000</v>
      </c>
      <c r="AA93" s="76"/>
      <c r="AB93" s="45">
        <f t="shared" si="40"/>
        <v>0</v>
      </c>
      <c r="AC93" s="594"/>
      <c r="AD93" s="77">
        <f t="shared" si="41"/>
        <v>0</v>
      </c>
      <c r="AE93" s="126"/>
      <c r="AF93" s="73">
        <f t="shared" si="59"/>
        <v>0</v>
      </c>
      <c r="AG93" s="126"/>
      <c r="AH93" s="78">
        <f t="shared" si="42"/>
        <v>0</v>
      </c>
      <c r="AI93" s="76"/>
      <c r="AJ93" s="45">
        <f t="shared" si="44"/>
        <v>0</v>
      </c>
      <c r="AK93" s="234"/>
      <c r="AL93" s="76">
        <f t="shared" si="45"/>
        <v>0</v>
      </c>
      <c r="AM93" s="72"/>
      <c r="AN93" s="72">
        <f t="shared" si="46"/>
        <v>0</v>
      </c>
      <c r="AO93" s="79"/>
      <c r="AP93" s="72">
        <f t="shared" si="47"/>
        <v>0</v>
      </c>
      <c r="AQ93" s="76"/>
      <c r="AR93" s="76">
        <f t="shared" si="48"/>
        <v>0</v>
      </c>
      <c r="AS93" s="87"/>
      <c r="AT93" s="76">
        <f t="shared" si="49"/>
        <v>0</v>
      </c>
      <c r="AU93" s="72"/>
      <c r="AV93" s="72">
        <f t="shared" si="50"/>
        <v>0</v>
      </c>
      <c r="AW93" s="124"/>
      <c r="AX93" s="72">
        <f t="shared" si="51"/>
        <v>0</v>
      </c>
      <c r="AY93" s="76"/>
      <c r="AZ93" s="76">
        <f t="shared" si="52"/>
        <v>0</v>
      </c>
      <c r="BA93" s="94"/>
      <c r="BB93" s="76">
        <f t="shared" si="53"/>
        <v>0</v>
      </c>
      <c r="BC93" s="81"/>
      <c r="BD93" s="72">
        <f t="shared" si="54"/>
        <v>0</v>
      </c>
      <c r="BE93" s="129"/>
      <c r="BF93" s="72">
        <f t="shared" si="55"/>
        <v>0</v>
      </c>
      <c r="BG93" s="76"/>
      <c r="BH93" s="76">
        <f t="shared" si="56"/>
        <v>0</v>
      </c>
      <c r="BI93" s="94"/>
      <c r="BJ93" s="76">
        <f t="shared" si="57"/>
        <v>0</v>
      </c>
      <c r="BK93" s="123"/>
      <c r="BL93" s="45">
        <f t="shared" si="37"/>
        <v>0</v>
      </c>
      <c r="BM93" s="94"/>
      <c r="BN93" s="77">
        <f t="shared" si="38"/>
        <v>0</v>
      </c>
      <c r="BO93" s="83">
        <f t="shared" si="58"/>
        <v>900000</v>
      </c>
      <c r="BP93" s="120" t="s">
        <v>688</v>
      </c>
      <c r="BQ93" s="120" t="s">
        <v>3378</v>
      </c>
      <c r="BR93" s="57"/>
    </row>
    <row r="94" spans="1:71" s="38" customFormat="1" ht="25.5">
      <c r="A94" s="37">
        <f>SUBTOTAL(3,C$5:$C94)</f>
        <v>90</v>
      </c>
      <c r="B94" s="112"/>
      <c r="C94" s="89" t="s">
        <v>664</v>
      </c>
      <c r="D94" s="1" t="s">
        <v>651</v>
      </c>
      <c r="E94" s="133" t="s">
        <v>665</v>
      </c>
      <c r="F94" s="89" t="s">
        <v>682</v>
      </c>
      <c r="G94" s="50"/>
      <c r="H94" s="89" t="s">
        <v>666</v>
      </c>
      <c r="I94" s="112" t="s">
        <v>654</v>
      </c>
      <c r="J94" s="112"/>
      <c r="K94" s="251" t="s">
        <v>2872</v>
      </c>
      <c r="L94" s="112"/>
      <c r="M94" s="1"/>
      <c r="N94" s="139"/>
      <c r="O94" s="122">
        <v>800000</v>
      </c>
      <c r="P94" s="153">
        <f t="shared" si="63"/>
        <v>800000</v>
      </c>
      <c r="Q94" s="124">
        <v>42095</v>
      </c>
      <c r="R94" s="75">
        <f t="shared" si="64"/>
        <v>0</v>
      </c>
      <c r="S94" s="45">
        <v>800000</v>
      </c>
      <c r="T94" s="45">
        <f t="shared" si="43"/>
        <v>800000</v>
      </c>
      <c r="U94" s="234">
        <v>42095</v>
      </c>
      <c r="V94" s="77">
        <f t="shared" si="60"/>
        <v>0</v>
      </c>
      <c r="W94" s="72">
        <v>800000</v>
      </c>
      <c r="X94" s="73">
        <f t="shared" si="61"/>
        <v>800000</v>
      </c>
      <c r="Y94" s="124">
        <v>42095</v>
      </c>
      <c r="Z94" s="75">
        <f t="shared" si="62"/>
        <v>0</v>
      </c>
      <c r="AA94" s="76"/>
      <c r="AB94" s="45">
        <f t="shared" si="40"/>
        <v>0</v>
      </c>
      <c r="AC94" s="594"/>
      <c r="AD94" s="77">
        <f t="shared" si="41"/>
        <v>0</v>
      </c>
      <c r="AE94" s="126"/>
      <c r="AF94" s="73">
        <f t="shared" si="59"/>
        <v>0</v>
      </c>
      <c r="AG94" s="126"/>
      <c r="AH94" s="78">
        <f t="shared" si="42"/>
        <v>0</v>
      </c>
      <c r="AI94" s="76"/>
      <c r="AJ94" s="45">
        <f t="shared" si="44"/>
        <v>0</v>
      </c>
      <c r="AK94" s="234"/>
      <c r="AL94" s="76">
        <f t="shared" si="45"/>
        <v>0</v>
      </c>
      <c r="AM94" s="72"/>
      <c r="AN94" s="72">
        <f t="shared" si="46"/>
        <v>0</v>
      </c>
      <c r="AO94" s="79"/>
      <c r="AP94" s="72">
        <f t="shared" si="47"/>
        <v>0</v>
      </c>
      <c r="AQ94" s="76"/>
      <c r="AR94" s="76">
        <f t="shared" si="48"/>
        <v>0</v>
      </c>
      <c r="AS94" s="87"/>
      <c r="AT94" s="76">
        <f t="shared" si="49"/>
        <v>0</v>
      </c>
      <c r="AU94" s="72"/>
      <c r="AV94" s="72">
        <f t="shared" si="50"/>
        <v>0</v>
      </c>
      <c r="AW94" s="124"/>
      <c r="AX94" s="72">
        <f t="shared" si="51"/>
        <v>0</v>
      </c>
      <c r="AY94" s="76"/>
      <c r="AZ94" s="76">
        <f t="shared" si="52"/>
        <v>0</v>
      </c>
      <c r="BA94" s="94"/>
      <c r="BB94" s="76">
        <f t="shared" si="53"/>
        <v>0</v>
      </c>
      <c r="BC94" s="81"/>
      <c r="BD94" s="72">
        <f t="shared" si="54"/>
        <v>0</v>
      </c>
      <c r="BE94" s="129"/>
      <c r="BF94" s="72">
        <f t="shared" si="55"/>
        <v>0</v>
      </c>
      <c r="BG94" s="76"/>
      <c r="BH94" s="76">
        <f t="shared" si="56"/>
        <v>0</v>
      </c>
      <c r="BI94" s="94"/>
      <c r="BJ94" s="76">
        <f t="shared" si="57"/>
        <v>0</v>
      </c>
      <c r="BK94" s="123"/>
      <c r="BL94" s="45">
        <f t="shared" ref="BL94:BL139" si="65">+IF(BM94="",0,BK94)</f>
        <v>0</v>
      </c>
      <c r="BM94" s="94"/>
      <c r="BN94" s="77">
        <f t="shared" ref="BN94:BN139" si="66">+BK94-BL94</f>
        <v>0</v>
      </c>
      <c r="BO94" s="83">
        <f t="shared" si="58"/>
        <v>0</v>
      </c>
      <c r="BP94" s="120" t="s">
        <v>642</v>
      </c>
      <c r="BQ94" s="120" t="s">
        <v>3378</v>
      </c>
      <c r="BR94" s="46"/>
    </row>
    <row r="95" spans="1:71" s="38" customFormat="1" ht="51">
      <c r="A95" s="37">
        <f>SUBTOTAL(3,C$5:$C95)</f>
        <v>91</v>
      </c>
      <c r="B95" s="112"/>
      <c r="C95" s="89" t="s">
        <v>689</v>
      </c>
      <c r="D95" s="1" t="s">
        <v>410</v>
      </c>
      <c r="E95" s="133" t="s">
        <v>667</v>
      </c>
      <c r="F95" s="89" t="s">
        <v>669</v>
      </c>
      <c r="G95" s="50"/>
      <c r="H95" s="89" t="s">
        <v>670</v>
      </c>
      <c r="I95" s="112" t="s">
        <v>655</v>
      </c>
      <c r="J95" s="170" t="s">
        <v>671</v>
      </c>
      <c r="K95" s="446" t="s">
        <v>2669</v>
      </c>
      <c r="L95" s="170"/>
      <c r="M95" s="57" t="s">
        <v>3374</v>
      </c>
      <c r="N95" s="139"/>
      <c r="O95" s="122">
        <v>600000</v>
      </c>
      <c r="P95" s="153">
        <f t="shared" si="63"/>
        <v>600000</v>
      </c>
      <c r="Q95" s="124">
        <v>42131</v>
      </c>
      <c r="R95" s="75">
        <f t="shared" si="64"/>
        <v>0</v>
      </c>
      <c r="S95" s="45">
        <v>600000</v>
      </c>
      <c r="T95" s="45">
        <f t="shared" si="43"/>
        <v>600000</v>
      </c>
      <c r="U95" s="234">
        <v>42131</v>
      </c>
      <c r="V95" s="77">
        <f t="shared" si="60"/>
        <v>0</v>
      </c>
      <c r="W95" s="72">
        <v>600000</v>
      </c>
      <c r="X95" s="73">
        <f t="shared" si="61"/>
        <v>600000</v>
      </c>
      <c r="Y95" s="124">
        <v>42131</v>
      </c>
      <c r="Z95" s="75">
        <f t="shared" si="62"/>
        <v>0</v>
      </c>
      <c r="AA95" s="76"/>
      <c r="AB95" s="45">
        <f t="shared" si="40"/>
        <v>0</v>
      </c>
      <c r="AC95" s="594"/>
      <c r="AD95" s="77">
        <f t="shared" si="41"/>
        <v>0</v>
      </c>
      <c r="AE95" s="126"/>
      <c r="AF95" s="73">
        <f t="shared" si="59"/>
        <v>0</v>
      </c>
      <c r="AG95" s="126"/>
      <c r="AH95" s="78">
        <f t="shared" si="42"/>
        <v>0</v>
      </c>
      <c r="AI95" s="76"/>
      <c r="AJ95" s="45">
        <f t="shared" si="44"/>
        <v>0</v>
      </c>
      <c r="AK95" s="234"/>
      <c r="AL95" s="76">
        <f t="shared" si="45"/>
        <v>0</v>
      </c>
      <c r="AM95" s="72"/>
      <c r="AN95" s="72">
        <f t="shared" si="46"/>
        <v>0</v>
      </c>
      <c r="AO95" s="79"/>
      <c r="AP95" s="72">
        <f t="shared" si="47"/>
        <v>0</v>
      </c>
      <c r="AQ95" s="76"/>
      <c r="AR95" s="76">
        <f t="shared" si="48"/>
        <v>0</v>
      </c>
      <c r="AS95" s="87"/>
      <c r="AT95" s="76">
        <f t="shared" si="49"/>
        <v>0</v>
      </c>
      <c r="AU95" s="72"/>
      <c r="AV95" s="72">
        <f t="shared" si="50"/>
        <v>0</v>
      </c>
      <c r="AW95" s="124"/>
      <c r="AX95" s="72">
        <f t="shared" si="51"/>
        <v>0</v>
      </c>
      <c r="AY95" s="76"/>
      <c r="AZ95" s="76">
        <f t="shared" si="52"/>
        <v>0</v>
      </c>
      <c r="BA95" s="94"/>
      <c r="BB95" s="76">
        <f t="shared" si="53"/>
        <v>0</v>
      </c>
      <c r="BC95" s="81"/>
      <c r="BD95" s="72">
        <f t="shared" si="54"/>
        <v>0</v>
      </c>
      <c r="BE95" s="129"/>
      <c r="BF95" s="72">
        <f t="shared" si="55"/>
        <v>0</v>
      </c>
      <c r="BG95" s="76"/>
      <c r="BH95" s="76">
        <f t="shared" si="56"/>
        <v>0</v>
      </c>
      <c r="BI95" s="94"/>
      <c r="BJ95" s="76">
        <f t="shared" si="57"/>
        <v>0</v>
      </c>
      <c r="BK95" s="123"/>
      <c r="BL95" s="45">
        <f t="shared" si="65"/>
        <v>0</v>
      </c>
      <c r="BM95" s="94"/>
      <c r="BN95" s="77">
        <f t="shared" si="66"/>
        <v>0</v>
      </c>
      <c r="BO95" s="83">
        <f t="shared" si="58"/>
        <v>0</v>
      </c>
      <c r="BP95" s="120" t="s">
        <v>482</v>
      </c>
      <c r="BQ95" s="120" t="s">
        <v>1970</v>
      </c>
      <c r="BR95" s="46"/>
    </row>
    <row r="96" spans="1:71" s="38" customFormat="1" ht="76.5">
      <c r="A96" s="37">
        <f>SUBTOTAL(3,C$5:$C96)</f>
        <v>92</v>
      </c>
      <c r="B96" s="112"/>
      <c r="C96" s="89" t="s">
        <v>672</v>
      </c>
      <c r="D96" s="1" t="s">
        <v>315</v>
      </c>
      <c r="E96" s="133" t="s">
        <v>673</v>
      </c>
      <c r="F96" s="89" t="s">
        <v>686</v>
      </c>
      <c r="G96" s="50"/>
      <c r="H96" s="89" t="s">
        <v>674</v>
      </c>
      <c r="I96" s="112" t="s">
        <v>656</v>
      </c>
      <c r="J96" s="170" t="s">
        <v>675</v>
      </c>
      <c r="K96" s="251" t="s">
        <v>2873</v>
      </c>
      <c r="L96" s="170"/>
      <c r="M96" s="57" t="s">
        <v>3374</v>
      </c>
      <c r="N96" s="139"/>
      <c r="O96" s="122">
        <v>350000</v>
      </c>
      <c r="P96" s="153">
        <f t="shared" si="63"/>
        <v>0</v>
      </c>
      <c r="Q96" s="124"/>
      <c r="R96" s="75">
        <f t="shared" si="64"/>
        <v>350000</v>
      </c>
      <c r="S96" s="45">
        <v>350000</v>
      </c>
      <c r="T96" s="45">
        <f t="shared" si="43"/>
        <v>0</v>
      </c>
      <c r="U96" s="234"/>
      <c r="V96" s="77">
        <f t="shared" si="60"/>
        <v>350000</v>
      </c>
      <c r="W96" s="72">
        <v>350000</v>
      </c>
      <c r="X96" s="73">
        <f t="shared" si="61"/>
        <v>0</v>
      </c>
      <c r="Y96" s="124"/>
      <c r="Z96" s="75">
        <f t="shared" si="62"/>
        <v>350000</v>
      </c>
      <c r="AA96" s="76"/>
      <c r="AB96" s="45">
        <f t="shared" si="40"/>
        <v>0</v>
      </c>
      <c r="AC96" s="594"/>
      <c r="AD96" s="77">
        <f t="shared" si="41"/>
        <v>0</v>
      </c>
      <c r="AE96" s="126"/>
      <c r="AF96" s="73">
        <f t="shared" si="59"/>
        <v>0</v>
      </c>
      <c r="AG96" s="126"/>
      <c r="AH96" s="78">
        <f t="shared" si="42"/>
        <v>0</v>
      </c>
      <c r="AI96" s="76"/>
      <c r="AJ96" s="45">
        <f t="shared" si="44"/>
        <v>0</v>
      </c>
      <c r="AK96" s="234"/>
      <c r="AL96" s="76">
        <f t="shared" si="45"/>
        <v>0</v>
      </c>
      <c r="AM96" s="72"/>
      <c r="AN96" s="72">
        <f t="shared" si="46"/>
        <v>0</v>
      </c>
      <c r="AO96" s="79"/>
      <c r="AP96" s="72">
        <f t="shared" si="47"/>
        <v>0</v>
      </c>
      <c r="AQ96" s="76"/>
      <c r="AR96" s="76">
        <f t="shared" si="48"/>
        <v>0</v>
      </c>
      <c r="AS96" s="87"/>
      <c r="AT96" s="76">
        <f t="shared" si="49"/>
        <v>0</v>
      </c>
      <c r="AU96" s="72"/>
      <c r="AV96" s="72">
        <f t="shared" si="50"/>
        <v>0</v>
      </c>
      <c r="AW96" s="124"/>
      <c r="AX96" s="72">
        <f t="shared" si="51"/>
        <v>0</v>
      </c>
      <c r="AY96" s="76"/>
      <c r="AZ96" s="76">
        <f t="shared" si="52"/>
        <v>0</v>
      </c>
      <c r="BA96" s="94"/>
      <c r="BB96" s="76">
        <f t="shared" si="53"/>
        <v>0</v>
      </c>
      <c r="BC96" s="81"/>
      <c r="BD96" s="72">
        <f t="shared" si="54"/>
        <v>0</v>
      </c>
      <c r="BE96" s="129"/>
      <c r="BF96" s="72">
        <f t="shared" si="55"/>
        <v>0</v>
      </c>
      <c r="BG96" s="76"/>
      <c r="BH96" s="76">
        <f t="shared" si="56"/>
        <v>0</v>
      </c>
      <c r="BI96" s="94"/>
      <c r="BJ96" s="76">
        <f t="shared" si="57"/>
        <v>0</v>
      </c>
      <c r="BK96" s="123"/>
      <c r="BL96" s="45">
        <f t="shared" si="65"/>
        <v>0</v>
      </c>
      <c r="BM96" s="94"/>
      <c r="BN96" s="77">
        <f t="shared" si="66"/>
        <v>0</v>
      </c>
      <c r="BO96" s="83">
        <f t="shared" si="58"/>
        <v>1050000</v>
      </c>
      <c r="BP96" s="120" t="s">
        <v>523</v>
      </c>
      <c r="BQ96" s="120" t="s">
        <v>1970</v>
      </c>
      <c r="BR96" s="46"/>
      <c r="BS96" s="294"/>
    </row>
    <row r="97" spans="1:71" s="38" customFormat="1" ht="38.25">
      <c r="A97" s="37">
        <f>SUBTOTAL(3,C$5:$C97)</f>
        <v>93</v>
      </c>
      <c r="B97" s="112"/>
      <c r="C97" s="61" t="s">
        <v>676</v>
      </c>
      <c r="D97" s="1" t="s">
        <v>411</v>
      </c>
      <c r="E97" s="133" t="s">
        <v>677</v>
      </c>
      <c r="F97" s="89" t="s">
        <v>678</v>
      </c>
      <c r="G97" s="50"/>
      <c r="H97" s="89" t="s">
        <v>679</v>
      </c>
      <c r="I97" s="112" t="s">
        <v>657</v>
      </c>
      <c r="J97" s="112" t="s">
        <v>680</v>
      </c>
      <c r="K97" s="257" t="s">
        <v>2935</v>
      </c>
      <c r="L97" s="112"/>
      <c r="M97" s="1"/>
      <c r="N97" s="139"/>
      <c r="O97" s="122">
        <v>400000</v>
      </c>
      <c r="P97" s="153">
        <f t="shared" si="63"/>
        <v>400000</v>
      </c>
      <c r="Q97" s="124">
        <v>42139</v>
      </c>
      <c r="R97" s="75">
        <f t="shared" si="64"/>
        <v>0</v>
      </c>
      <c r="S97" s="45">
        <v>400000</v>
      </c>
      <c r="T97" s="45">
        <f t="shared" si="43"/>
        <v>400000</v>
      </c>
      <c r="U97" s="234">
        <v>42139</v>
      </c>
      <c r="V97" s="77">
        <f t="shared" si="60"/>
        <v>0</v>
      </c>
      <c r="W97" s="72">
        <v>400000</v>
      </c>
      <c r="X97" s="73">
        <f t="shared" si="61"/>
        <v>400000</v>
      </c>
      <c r="Y97" s="124">
        <v>42139</v>
      </c>
      <c r="Z97" s="75">
        <f t="shared" si="62"/>
        <v>0</v>
      </c>
      <c r="AA97" s="76">
        <v>400000</v>
      </c>
      <c r="AB97" s="45">
        <f t="shared" si="40"/>
        <v>400000</v>
      </c>
      <c r="AC97" s="594">
        <v>42139</v>
      </c>
      <c r="AD97" s="77">
        <f t="shared" si="41"/>
        <v>0</v>
      </c>
      <c r="AE97" s="126"/>
      <c r="AF97" s="73">
        <f t="shared" si="59"/>
        <v>0</v>
      </c>
      <c r="AG97" s="126"/>
      <c r="AH97" s="78">
        <f t="shared" si="42"/>
        <v>0</v>
      </c>
      <c r="AI97" s="76"/>
      <c r="AJ97" s="45">
        <f t="shared" si="44"/>
        <v>0</v>
      </c>
      <c r="AK97" s="234"/>
      <c r="AL97" s="76">
        <f t="shared" si="45"/>
        <v>0</v>
      </c>
      <c r="AM97" s="72"/>
      <c r="AN97" s="72">
        <f t="shared" si="46"/>
        <v>0</v>
      </c>
      <c r="AO97" s="79"/>
      <c r="AP97" s="72">
        <f t="shared" si="47"/>
        <v>0</v>
      </c>
      <c r="AQ97" s="76"/>
      <c r="AR97" s="76">
        <f t="shared" si="48"/>
        <v>0</v>
      </c>
      <c r="AS97" s="87"/>
      <c r="AT97" s="76">
        <f t="shared" si="49"/>
        <v>0</v>
      </c>
      <c r="AU97" s="72"/>
      <c r="AV97" s="72">
        <f t="shared" si="50"/>
        <v>0</v>
      </c>
      <c r="AW97" s="124"/>
      <c r="AX97" s="72">
        <f t="shared" si="51"/>
        <v>0</v>
      </c>
      <c r="AY97" s="76"/>
      <c r="AZ97" s="76">
        <f t="shared" si="52"/>
        <v>0</v>
      </c>
      <c r="BA97" s="94"/>
      <c r="BB97" s="76">
        <f t="shared" si="53"/>
        <v>0</v>
      </c>
      <c r="BC97" s="81"/>
      <c r="BD97" s="72">
        <f t="shared" si="54"/>
        <v>0</v>
      </c>
      <c r="BE97" s="129"/>
      <c r="BF97" s="72">
        <f t="shared" si="55"/>
        <v>0</v>
      </c>
      <c r="BG97" s="76"/>
      <c r="BH97" s="76">
        <f t="shared" si="56"/>
        <v>0</v>
      </c>
      <c r="BI97" s="94"/>
      <c r="BJ97" s="76">
        <f t="shared" si="57"/>
        <v>0</v>
      </c>
      <c r="BK97" s="123"/>
      <c r="BL97" s="45">
        <f t="shared" si="65"/>
        <v>0</v>
      </c>
      <c r="BM97" s="94"/>
      <c r="BN97" s="77">
        <f t="shared" si="66"/>
        <v>0</v>
      </c>
      <c r="BO97" s="83">
        <f t="shared" si="58"/>
        <v>0</v>
      </c>
      <c r="BP97" s="120" t="s">
        <v>482</v>
      </c>
      <c r="BQ97" s="120" t="s">
        <v>1970</v>
      </c>
      <c r="BR97" s="362"/>
    </row>
    <row r="98" spans="1:71" s="38" customFormat="1" ht="76.5">
      <c r="A98" s="37">
        <f>SUBTOTAL(3,C$5:$C98)</f>
        <v>94</v>
      </c>
      <c r="B98" s="112"/>
      <c r="C98" s="89" t="s">
        <v>681</v>
      </c>
      <c r="D98" s="1" t="s">
        <v>410</v>
      </c>
      <c r="E98" s="133" t="s">
        <v>683</v>
      </c>
      <c r="F98" s="89" t="s">
        <v>684</v>
      </c>
      <c r="G98" s="50"/>
      <c r="H98" s="89" t="s">
        <v>685</v>
      </c>
      <c r="I98" s="112" t="s">
        <v>658</v>
      </c>
      <c r="J98" s="112"/>
      <c r="K98" s="251" t="s">
        <v>2874</v>
      </c>
      <c r="L98" s="112"/>
      <c r="M98" s="57" t="s">
        <v>3374</v>
      </c>
      <c r="N98" s="139"/>
      <c r="O98" s="122">
        <v>400000</v>
      </c>
      <c r="P98" s="153">
        <f t="shared" si="63"/>
        <v>400000</v>
      </c>
      <c r="Q98" s="124">
        <v>42144</v>
      </c>
      <c r="R98" s="75">
        <f t="shared" si="64"/>
        <v>0</v>
      </c>
      <c r="S98" s="45">
        <v>400000</v>
      </c>
      <c r="T98" s="45">
        <f t="shared" si="43"/>
        <v>400000</v>
      </c>
      <c r="U98" s="234">
        <v>42144</v>
      </c>
      <c r="V98" s="77">
        <f t="shared" si="60"/>
        <v>0</v>
      </c>
      <c r="W98" s="72">
        <v>400000</v>
      </c>
      <c r="X98" s="73">
        <f t="shared" si="61"/>
        <v>400000</v>
      </c>
      <c r="Y98" s="124">
        <v>42144</v>
      </c>
      <c r="Z98" s="75">
        <f t="shared" si="62"/>
        <v>0</v>
      </c>
      <c r="AA98" s="76"/>
      <c r="AB98" s="45">
        <f t="shared" si="40"/>
        <v>0</v>
      </c>
      <c r="AC98" s="594"/>
      <c r="AD98" s="77">
        <f t="shared" si="41"/>
        <v>0</v>
      </c>
      <c r="AE98" s="126"/>
      <c r="AF98" s="73">
        <f t="shared" si="59"/>
        <v>0</v>
      </c>
      <c r="AG98" s="126"/>
      <c r="AH98" s="78">
        <f t="shared" si="42"/>
        <v>0</v>
      </c>
      <c r="AI98" s="76"/>
      <c r="AJ98" s="45">
        <f t="shared" si="44"/>
        <v>0</v>
      </c>
      <c r="AK98" s="234"/>
      <c r="AL98" s="76">
        <f t="shared" si="45"/>
        <v>0</v>
      </c>
      <c r="AM98" s="72"/>
      <c r="AN98" s="72">
        <f t="shared" si="46"/>
        <v>0</v>
      </c>
      <c r="AO98" s="79"/>
      <c r="AP98" s="72">
        <f t="shared" si="47"/>
        <v>0</v>
      </c>
      <c r="AQ98" s="76"/>
      <c r="AR98" s="76">
        <f t="shared" si="48"/>
        <v>0</v>
      </c>
      <c r="AS98" s="87"/>
      <c r="AT98" s="76">
        <f t="shared" si="49"/>
        <v>0</v>
      </c>
      <c r="AU98" s="72"/>
      <c r="AV98" s="72">
        <f t="shared" si="50"/>
        <v>0</v>
      </c>
      <c r="AW98" s="124"/>
      <c r="AX98" s="72">
        <f t="shared" si="51"/>
        <v>0</v>
      </c>
      <c r="AY98" s="76"/>
      <c r="AZ98" s="76">
        <f t="shared" si="52"/>
        <v>0</v>
      </c>
      <c r="BA98" s="94"/>
      <c r="BB98" s="76">
        <f t="shared" si="53"/>
        <v>0</v>
      </c>
      <c r="BC98" s="81"/>
      <c r="BD98" s="72">
        <f t="shared" si="54"/>
        <v>0</v>
      </c>
      <c r="BE98" s="129"/>
      <c r="BF98" s="72">
        <f t="shared" si="55"/>
        <v>0</v>
      </c>
      <c r="BG98" s="76"/>
      <c r="BH98" s="76">
        <f t="shared" si="56"/>
        <v>0</v>
      </c>
      <c r="BI98" s="94"/>
      <c r="BJ98" s="76">
        <f t="shared" si="57"/>
        <v>0</v>
      </c>
      <c r="BK98" s="123"/>
      <c r="BL98" s="45">
        <f t="shared" si="65"/>
        <v>0</v>
      </c>
      <c r="BM98" s="94"/>
      <c r="BN98" s="77">
        <f t="shared" si="66"/>
        <v>0</v>
      </c>
      <c r="BO98" s="83">
        <f t="shared" si="58"/>
        <v>0</v>
      </c>
      <c r="BP98" s="120" t="s">
        <v>482</v>
      </c>
      <c r="BQ98" s="120" t="s">
        <v>1970</v>
      </c>
      <c r="BR98" s="46"/>
    </row>
    <row r="99" spans="1:71" s="38" customFormat="1" ht="25.5">
      <c r="A99" s="37">
        <f>SUBTOTAL(3,C$5:$C99)</f>
        <v>95</v>
      </c>
      <c r="B99" s="112"/>
      <c r="C99" s="61" t="s">
        <v>692</v>
      </c>
      <c r="D99" s="36" t="s">
        <v>293</v>
      </c>
      <c r="E99" s="62" t="s">
        <v>693</v>
      </c>
      <c r="F99" s="61" t="s">
        <v>694</v>
      </c>
      <c r="G99" s="50"/>
      <c r="H99" s="61"/>
      <c r="I99" s="61" t="s">
        <v>709</v>
      </c>
      <c r="J99" s="112"/>
      <c r="K99" s="257">
        <v>500</v>
      </c>
      <c r="L99" s="112"/>
      <c r="M99" s="1"/>
      <c r="N99" s="139"/>
      <c r="O99" s="122">
        <v>500000</v>
      </c>
      <c r="P99" s="153">
        <f t="shared" si="63"/>
        <v>0</v>
      </c>
      <c r="Q99" s="124"/>
      <c r="R99" s="75">
        <f t="shared" si="64"/>
        <v>500000</v>
      </c>
      <c r="S99" s="45">
        <v>500000</v>
      </c>
      <c r="T99" s="45">
        <f t="shared" si="43"/>
        <v>0</v>
      </c>
      <c r="U99" s="234"/>
      <c r="V99" s="77">
        <f t="shared" si="60"/>
        <v>500000</v>
      </c>
      <c r="W99" s="72">
        <v>500000</v>
      </c>
      <c r="X99" s="73">
        <f t="shared" si="61"/>
        <v>0</v>
      </c>
      <c r="Y99" s="124"/>
      <c r="Z99" s="75">
        <f t="shared" si="62"/>
        <v>500000</v>
      </c>
      <c r="AA99" s="76">
        <v>500000</v>
      </c>
      <c r="AB99" s="45">
        <f t="shared" si="40"/>
        <v>0</v>
      </c>
      <c r="AC99" s="594"/>
      <c r="AD99" s="77">
        <f t="shared" si="41"/>
        <v>500000</v>
      </c>
      <c r="AE99" s="126"/>
      <c r="AF99" s="73">
        <f t="shared" si="59"/>
        <v>0</v>
      </c>
      <c r="AG99" s="126"/>
      <c r="AH99" s="78">
        <f t="shared" si="42"/>
        <v>0</v>
      </c>
      <c r="AI99" s="76"/>
      <c r="AJ99" s="45">
        <f t="shared" si="44"/>
        <v>0</v>
      </c>
      <c r="AK99" s="234"/>
      <c r="AL99" s="76">
        <f t="shared" si="45"/>
        <v>0</v>
      </c>
      <c r="AM99" s="72"/>
      <c r="AN99" s="72">
        <f t="shared" si="46"/>
        <v>0</v>
      </c>
      <c r="AO99" s="79"/>
      <c r="AP99" s="72">
        <f t="shared" si="47"/>
        <v>0</v>
      </c>
      <c r="AQ99" s="76"/>
      <c r="AR99" s="76">
        <f t="shared" si="48"/>
        <v>0</v>
      </c>
      <c r="AS99" s="87"/>
      <c r="AT99" s="76">
        <f t="shared" si="49"/>
        <v>0</v>
      </c>
      <c r="AU99" s="72"/>
      <c r="AV99" s="72">
        <f t="shared" si="50"/>
        <v>0</v>
      </c>
      <c r="AW99" s="124"/>
      <c r="AX99" s="72">
        <f t="shared" si="51"/>
        <v>0</v>
      </c>
      <c r="AY99" s="76"/>
      <c r="AZ99" s="76">
        <f t="shared" si="52"/>
        <v>0</v>
      </c>
      <c r="BA99" s="94"/>
      <c r="BB99" s="76">
        <f t="shared" si="53"/>
        <v>0</v>
      </c>
      <c r="BC99" s="81"/>
      <c r="BD99" s="72">
        <f t="shared" si="54"/>
        <v>0</v>
      </c>
      <c r="BE99" s="129"/>
      <c r="BF99" s="72">
        <f t="shared" si="55"/>
        <v>0</v>
      </c>
      <c r="BG99" s="76"/>
      <c r="BH99" s="76">
        <f t="shared" si="56"/>
        <v>0</v>
      </c>
      <c r="BI99" s="94"/>
      <c r="BJ99" s="76">
        <f t="shared" si="57"/>
        <v>0</v>
      </c>
      <c r="BK99" s="123"/>
      <c r="BL99" s="45">
        <f t="shared" si="65"/>
        <v>0</v>
      </c>
      <c r="BM99" s="94"/>
      <c r="BN99" s="77">
        <f t="shared" si="66"/>
        <v>0</v>
      </c>
      <c r="BO99" s="83">
        <f t="shared" si="58"/>
        <v>2000000</v>
      </c>
      <c r="BP99" s="120" t="s">
        <v>541</v>
      </c>
      <c r="BQ99" s="120" t="s">
        <v>3376</v>
      </c>
      <c r="BR99" s="46"/>
    </row>
    <row r="100" spans="1:71" s="60" customFormat="1" ht="38.25">
      <c r="A100" s="59">
        <f>SUBTOTAL(3,C$5:$C100)</f>
        <v>96</v>
      </c>
      <c r="B100" s="110" t="s">
        <v>2682</v>
      </c>
      <c r="C100" s="64" t="s">
        <v>696</v>
      </c>
      <c r="D100" s="185" t="s">
        <v>12</v>
      </c>
      <c r="E100" s="63" t="s">
        <v>708</v>
      </c>
      <c r="F100" s="64" t="s">
        <v>710</v>
      </c>
      <c r="G100" s="64"/>
      <c r="H100" s="64"/>
      <c r="I100" s="110" t="s">
        <v>1778</v>
      </c>
      <c r="J100" s="173" t="s">
        <v>711</v>
      </c>
      <c r="K100" s="581"/>
      <c r="L100" s="173"/>
      <c r="M100" s="41" t="s">
        <v>2486</v>
      </c>
      <c r="N100" s="140"/>
      <c r="O100" s="141"/>
      <c r="P100" s="102">
        <f t="shared" si="63"/>
        <v>0</v>
      </c>
      <c r="Q100" s="107"/>
      <c r="R100" s="104">
        <f t="shared" si="64"/>
        <v>0</v>
      </c>
      <c r="S100" s="105"/>
      <c r="T100" s="105">
        <f t="shared" si="43"/>
        <v>0</v>
      </c>
      <c r="U100" s="216"/>
      <c r="V100" s="106">
        <f t="shared" si="60"/>
        <v>0</v>
      </c>
      <c r="W100" s="102"/>
      <c r="X100" s="102">
        <f t="shared" si="61"/>
        <v>0</v>
      </c>
      <c r="Y100" s="107"/>
      <c r="Z100" s="104">
        <f t="shared" si="62"/>
        <v>0</v>
      </c>
      <c r="AA100" s="76"/>
      <c r="AB100" s="45">
        <f t="shared" si="40"/>
        <v>0</v>
      </c>
      <c r="AC100" s="594"/>
      <c r="AD100" s="77">
        <f t="shared" si="41"/>
        <v>0</v>
      </c>
      <c r="AE100" s="126"/>
      <c r="AF100" s="73">
        <f t="shared" si="59"/>
        <v>0</v>
      </c>
      <c r="AG100" s="126"/>
      <c r="AH100" s="78">
        <f t="shared" si="42"/>
        <v>0</v>
      </c>
      <c r="AI100" s="76"/>
      <c r="AJ100" s="45">
        <f t="shared" si="44"/>
        <v>0</v>
      </c>
      <c r="AK100" s="234"/>
      <c r="AL100" s="76">
        <f t="shared" si="45"/>
        <v>0</v>
      </c>
      <c r="AM100" s="72"/>
      <c r="AN100" s="72">
        <f t="shared" si="46"/>
        <v>0</v>
      </c>
      <c r="AO100" s="79"/>
      <c r="AP100" s="72">
        <f t="shared" si="47"/>
        <v>0</v>
      </c>
      <c r="AQ100" s="76"/>
      <c r="AR100" s="76">
        <f t="shared" si="48"/>
        <v>0</v>
      </c>
      <c r="AS100" s="87"/>
      <c r="AT100" s="76">
        <f t="shared" si="49"/>
        <v>0</v>
      </c>
      <c r="AU100" s="72"/>
      <c r="AV100" s="72">
        <f t="shared" si="50"/>
        <v>0</v>
      </c>
      <c r="AW100" s="124"/>
      <c r="AX100" s="72">
        <f t="shared" si="51"/>
        <v>0</v>
      </c>
      <c r="AY100" s="76"/>
      <c r="AZ100" s="76">
        <f t="shared" si="52"/>
        <v>0</v>
      </c>
      <c r="BA100" s="94"/>
      <c r="BB100" s="76">
        <f t="shared" si="53"/>
        <v>0</v>
      </c>
      <c r="BC100" s="81"/>
      <c r="BD100" s="72">
        <f t="shared" si="54"/>
        <v>0</v>
      </c>
      <c r="BE100" s="129"/>
      <c r="BF100" s="72">
        <f t="shared" si="55"/>
        <v>0</v>
      </c>
      <c r="BG100" s="76"/>
      <c r="BH100" s="76">
        <f t="shared" si="56"/>
        <v>0</v>
      </c>
      <c r="BI100" s="94"/>
      <c r="BJ100" s="76">
        <f t="shared" si="57"/>
        <v>0</v>
      </c>
      <c r="BK100" s="123"/>
      <c r="BL100" s="45">
        <f t="shared" si="65"/>
        <v>0</v>
      </c>
      <c r="BM100" s="94"/>
      <c r="BN100" s="77">
        <f t="shared" si="66"/>
        <v>0</v>
      </c>
      <c r="BO100" s="238">
        <f t="shared" si="58"/>
        <v>0</v>
      </c>
      <c r="BP100" s="98" t="s">
        <v>582</v>
      </c>
      <c r="BQ100" s="120" t="s">
        <v>69</v>
      </c>
      <c r="BR100" s="463"/>
      <c r="BS100" s="527"/>
    </row>
    <row r="101" spans="1:71" s="38" customFormat="1" ht="25.5">
      <c r="A101" s="37">
        <f>SUBTOTAL(3,C$5:$C101)</f>
        <v>97</v>
      </c>
      <c r="B101" s="112"/>
      <c r="C101" s="50" t="s">
        <v>697</v>
      </c>
      <c r="D101" s="114" t="s">
        <v>12</v>
      </c>
      <c r="E101" s="51" t="s">
        <v>698</v>
      </c>
      <c r="F101" s="50" t="s">
        <v>699</v>
      </c>
      <c r="G101" s="50"/>
      <c r="H101" s="50"/>
      <c r="I101" s="112"/>
      <c r="J101" s="169"/>
      <c r="K101" s="581">
        <v>500</v>
      </c>
      <c r="L101" s="169"/>
      <c r="M101" s="1" t="s">
        <v>2637</v>
      </c>
      <c r="N101" s="144"/>
      <c r="O101" s="122">
        <v>500000</v>
      </c>
      <c r="P101" s="153">
        <f t="shared" si="63"/>
        <v>0</v>
      </c>
      <c r="Q101" s="124"/>
      <c r="R101" s="75">
        <f t="shared" si="64"/>
        <v>500000</v>
      </c>
      <c r="S101" s="45">
        <v>500000</v>
      </c>
      <c r="T101" s="45">
        <f t="shared" si="43"/>
        <v>0</v>
      </c>
      <c r="U101" s="234"/>
      <c r="V101" s="77">
        <f t="shared" si="60"/>
        <v>500000</v>
      </c>
      <c r="W101" s="73">
        <v>500000</v>
      </c>
      <c r="X101" s="73">
        <f t="shared" si="61"/>
        <v>0</v>
      </c>
      <c r="Y101" s="124"/>
      <c r="Z101" s="75">
        <f t="shared" si="62"/>
        <v>500000</v>
      </c>
      <c r="AA101" s="45">
        <v>500000</v>
      </c>
      <c r="AB101" s="45">
        <f t="shared" si="40"/>
        <v>0</v>
      </c>
      <c r="AC101" s="594"/>
      <c r="AD101" s="77">
        <f t="shared" si="41"/>
        <v>500000</v>
      </c>
      <c r="AE101" s="126"/>
      <c r="AF101" s="73">
        <f t="shared" si="59"/>
        <v>0</v>
      </c>
      <c r="AG101" s="126"/>
      <c r="AH101" s="78">
        <f t="shared" si="42"/>
        <v>0</v>
      </c>
      <c r="AI101" s="76"/>
      <c r="AJ101" s="45">
        <f t="shared" si="44"/>
        <v>0</v>
      </c>
      <c r="AK101" s="234"/>
      <c r="AL101" s="76">
        <f t="shared" si="45"/>
        <v>0</v>
      </c>
      <c r="AM101" s="72"/>
      <c r="AN101" s="72">
        <f t="shared" si="46"/>
        <v>0</v>
      </c>
      <c r="AO101" s="79"/>
      <c r="AP101" s="72">
        <f t="shared" si="47"/>
        <v>0</v>
      </c>
      <c r="AQ101" s="45"/>
      <c r="AR101" s="76">
        <f t="shared" si="48"/>
        <v>0</v>
      </c>
      <c r="AS101" s="87"/>
      <c r="AT101" s="76">
        <f t="shared" si="49"/>
        <v>0</v>
      </c>
      <c r="AU101" s="72"/>
      <c r="AV101" s="72">
        <f t="shared" si="50"/>
        <v>0</v>
      </c>
      <c r="AW101" s="124"/>
      <c r="AX101" s="72">
        <f t="shared" si="51"/>
        <v>0</v>
      </c>
      <c r="AY101" s="76"/>
      <c r="AZ101" s="76">
        <f t="shared" si="52"/>
        <v>0</v>
      </c>
      <c r="BA101" s="94"/>
      <c r="BB101" s="76">
        <f t="shared" si="53"/>
        <v>0</v>
      </c>
      <c r="BC101" s="81"/>
      <c r="BD101" s="72">
        <f t="shared" si="54"/>
        <v>0</v>
      </c>
      <c r="BE101" s="129"/>
      <c r="BF101" s="72">
        <f t="shared" si="55"/>
        <v>0</v>
      </c>
      <c r="BG101" s="76"/>
      <c r="BH101" s="76">
        <f t="shared" si="56"/>
        <v>0</v>
      </c>
      <c r="BI101" s="94"/>
      <c r="BJ101" s="76">
        <f t="shared" si="57"/>
        <v>0</v>
      </c>
      <c r="BK101" s="123"/>
      <c r="BL101" s="45">
        <f t="shared" si="65"/>
        <v>0</v>
      </c>
      <c r="BM101" s="94"/>
      <c r="BN101" s="77">
        <f t="shared" si="66"/>
        <v>0</v>
      </c>
      <c r="BO101" s="83">
        <f t="shared" si="58"/>
        <v>2000000</v>
      </c>
      <c r="BP101" s="120" t="s">
        <v>716</v>
      </c>
      <c r="BQ101" s="120" t="s">
        <v>3216</v>
      </c>
      <c r="BR101" s="46"/>
      <c r="BS101" s="294"/>
    </row>
    <row r="102" spans="1:71" s="38" customFormat="1" ht="38.25">
      <c r="A102" s="37">
        <f>SUBTOTAL(3,C$5:$C102)</f>
        <v>98</v>
      </c>
      <c r="B102" s="112"/>
      <c r="C102" s="89" t="s">
        <v>700</v>
      </c>
      <c r="D102" s="34" t="s">
        <v>9</v>
      </c>
      <c r="E102" s="62" t="s">
        <v>701</v>
      </c>
      <c r="F102" s="89" t="s">
        <v>702</v>
      </c>
      <c r="G102" s="50"/>
      <c r="H102" s="89" t="s">
        <v>703</v>
      </c>
      <c r="I102" s="112" t="s">
        <v>1657</v>
      </c>
      <c r="J102" s="112"/>
      <c r="K102" s="290" t="s">
        <v>2665</v>
      </c>
      <c r="L102" s="112"/>
      <c r="M102" s="1" t="s">
        <v>3374</v>
      </c>
      <c r="N102" s="139"/>
      <c r="O102" s="122">
        <v>800000</v>
      </c>
      <c r="P102" s="153">
        <f t="shared" si="63"/>
        <v>800000</v>
      </c>
      <c r="Q102" s="124" t="s">
        <v>3197</v>
      </c>
      <c r="R102" s="75">
        <f t="shared" si="64"/>
        <v>0</v>
      </c>
      <c r="S102" s="45">
        <v>800000</v>
      </c>
      <c r="T102" s="45">
        <f t="shared" si="43"/>
        <v>800000</v>
      </c>
      <c r="U102" s="234" t="s">
        <v>3197</v>
      </c>
      <c r="V102" s="77">
        <f t="shared" si="60"/>
        <v>0</v>
      </c>
      <c r="W102" s="72">
        <v>800000</v>
      </c>
      <c r="X102" s="73">
        <f t="shared" si="61"/>
        <v>800000</v>
      </c>
      <c r="Y102" s="124" t="s">
        <v>3197</v>
      </c>
      <c r="Z102" s="75">
        <f t="shared" si="62"/>
        <v>0</v>
      </c>
      <c r="AA102" s="76"/>
      <c r="AB102" s="45">
        <f t="shared" si="40"/>
        <v>0</v>
      </c>
      <c r="AC102" s="594"/>
      <c r="AD102" s="77">
        <f t="shared" si="41"/>
        <v>0</v>
      </c>
      <c r="AE102" s="126"/>
      <c r="AF102" s="73">
        <f t="shared" si="59"/>
        <v>0</v>
      </c>
      <c r="AG102" s="126"/>
      <c r="AH102" s="78">
        <f t="shared" si="42"/>
        <v>0</v>
      </c>
      <c r="AI102" s="76"/>
      <c r="AJ102" s="45">
        <f t="shared" si="44"/>
        <v>0</v>
      </c>
      <c r="AK102" s="234"/>
      <c r="AL102" s="76">
        <f t="shared" si="45"/>
        <v>0</v>
      </c>
      <c r="AM102" s="72"/>
      <c r="AN102" s="72">
        <f t="shared" si="46"/>
        <v>0</v>
      </c>
      <c r="AO102" s="79"/>
      <c r="AP102" s="72">
        <f t="shared" si="47"/>
        <v>0</v>
      </c>
      <c r="AQ102" s="76"/>
      <c r="AR102" s="76">
        <f t="shared" si="48"/>
        <v>0</v>
      </c>
      <c r="AS102" s="87"/>
      <c r="AT102" s="76">
        <f t="shared" si="49"/>
        <v>0</v>
      </c>
      <c r="AU102" s="72"/>
      <c r="AV102" s="72">
        <f t="shared" si="50"/>
        <v>0</v>
      </c>
      <c r="AW102" s="124"/>
      <c r="AX102" s="72">
        <f t="shared" si="51"/>
        <v>0</v>
      </c>
      <c r="AY102" s="76"/>
      <c r="AZ102" s="76">
        <f t="shared" si="52"/>
        <v>0</v>
      </c>
      <c r="BA102" s="94"/>
      <c r="BB102" s="76">
        <f t="shared" si="53"/>
        <v>0</v>
      </c>
      <c r="BC102" s="81"/>
      <c r="BD102" s="72">
        <f t="shared" si="54"/>
        <v>0</v>
      </c>
      <c r="BE102" s="129"/>
      <c r="BF102" s="72">
        <f t="shared" si="55"/>
        <v>0</v>
      </c>
      <c r="BG102" s="76"/>
      <c r="BH102" s="76">
        <f t="shared" si="56"/>
        <v>0</v>
      </c>
      <c r="BI102" s="94"/>
      <c r="BJ102" s="76">
        <f t="shared" si="57"/>
        <v>0</v>
      </c>
      <c r="BK102" s="123"/>
      <c r="BL102" s="45">
        <f t="shared" si="65"/>
        <v>0</v>
      </c>
      <c r="BM102" s="94"/>
      <c r="BN102" s="77">
        <f t="shared" si="66"/>
        <v>0</v>
      </c>
      <c r="BO102" s="83">
        <f t="shared" si="58"/>
        <v>0</v>
      </c>
      <c r="BP102" s="120" t="s">
        <v>1336</v>
      </c>
      <c r="BQ102" s="120" t="s">
        <v>1966</v>
      </c>
      <c r="BR102" s="46"/>
    </row>
    <row r="103" spans="1:71" s="38" customFormat="1" ht="76.5">
      <c r="A103" s="37">
        <f>SUBTOTAL(3,C$5:$C103)</f>
        <v>99</v>
      </c>
      <c r="B103" s="112"/>
      <c r="C103" s="89" t="s">
        <v>712</v>
      </c>
      <c r="D103" s="1" t="s">
        <v>13</v>
      </c>
      <c r="E103" s="62" t="s">
        <v>713</v>
      </c>
      <c r="F103" s="89" t="s">
        <v>714</v>
      </c>
      <c r="G103" s="50"/>
      <c r="H103" s="89"/>
      <c r="I103" s="112" t="s">
        <v>715</v>
      </c>
      <c r="J103" s="112"/>
      <c r="K103" s="251" t="s">
        <v>2875</v>
      </c>
      <c r="L103" s="112"/>
      <c r="M103" s="1" t="s">
        <v>1977</v>
      </c>
      <c r="N103" s="139"/>
      <c r="O103" s="122">
        <v>800000</v>
      </c>
      <c r="P103" s="153">
        <f t="shared" si="63"/>
        <v>800000</v>
      </c>
      <c r="Q103" s="124">
        <v>42114</v>
      </c>
      <c r="R103" s="75">
        <f t="shared" si="64"/>
        <v>0</v>
      </c>
      <c r="S103" s="45">
        <v>800000</v>
      </c>
      <c r="T103" s="45">
        <f t="shared" si="43"/>
        <v>800000</v>
      </c>
      <c r="U103" s="234">
        <v>42114</v>
      </c>
      <c r="V103" s="77">
        <f t="shared" si="60"/>
        <v>0</v>
      </c>
      <c r="W103" s="72">
        <v>800000</v>
      </c>
      <c r="X103" s="73">
        <f t="shared" si="61"/>
        <v>800000</v>
      </c>
      <c r="Y103" s="124">
        <v>42114</v>
      </c>
      <c r="Z103" s="75">
        <f t="shared" si="62"/>
        <v>0</v>
      </c>
      <c r="AA103" s="76"/>
      <c r="AB103" s="45">
        <f t="shared" si="40"/>
        <v>0</v>
      </c>
      <c r="AC103" s="594"/>
      <c r="AD103" s="77">
        <f t="shared" si="41"/>
        <v>0</v>
      </c>
      <c r="AE103" s="126"/>
      <c r="AF103" s="73">
        <f t="shared" si="59"/>
        <v>0</v>
      </c>
      <c r="AG103" s="126"/>
      <c r="AH103" s="78">
        <f t="shared" si="42"/>
        <v>0</v>
      </c>
      <c r="AI103" s="76"/>
      <c r="AJ103" s="45">
        <f t="shared" si="44"/>
        <v>0</v>
      </c>
      <c r="AK103" s="234"/>
      <c r="AL103" s="76">
        <f t="shared" si="45"/>
        <v>0</v>
      </c>
      <c r="AM103" s="72"/>
      <c r="AN103" s="72">
        <f t="shared" si="46"/>
        <v>0</v>
      </c>
      <c r="AO103" s="79"/>
      <c r="AP103" s="72">
        <f t="shared" si="47"/>
        <v>0</v>
      </c>
      <c r="AQ103" s="76"/>
      <c r="AR103" s="76">
        <f t="shared" si="48"/>
        <v>0</v>
      </c>
      <c r="AS103" s="87"/>
      <c r="AT103" s="76">
        <f t="shared" si="49"/>
        <v>0</v>
      </c>
      <c r="AU103" s="72"/>
      <c r="AV103" s="72">
        <f t="shared" si="50"/>
        <v>0</v>
      </c>
      <c r="AW103" s="124"/>
      <c r="AX103" s="72">
        <f t="shared" si="51"/>
        <v>0</v>
      </c>
      <c r="AY103" s="76"/>
      <c r="AZ103" s="76">
        <f t="shared" si="52"/>
        <v>0</v>
      </c>
      <c r="BA103" s="94"/>
      <c r="BB103" s="76">
        <f t="shared" si="53"/>
        <v>0</v>
      </c>
      <c r="BC103" s="81"/>
      <c r="BD103" s="72">
        <f t="shared" si="54"/>
        <v>0</v>
      </c>
      <c r="BE103" s="129"/>
      <c r="BF103" s="72">
        <f t="shared" si="55"/>
        <v>0</v>
      </c>
      <c r="BG103" s="76"/>
      <c r="BH103" s="76">
        <f t="shared" si="56"/>
        <v>0</v>
      </c>
      <c r="BI103" s="94"/>
      <c r="BJ103" s="76">
        <f t="shared" si="57"/>
        <v>0</v>
      </c>
      <c r="BK103" s="123"/>
      <c r="BL103" s="45">
        <f t="shared" si="65"/>
        <v>0</v>
      </c>
      <c r="BM103" s="94"/>
      <c r="BN103" s="77">
        <f t="shared" si="66"/>
        <v>0</v>
      </c>
      <c r="BO103" s="83">
        <f t="shared" si="58"/>
        <v>0</v>
      </c>
      <c r="BP103" s="120" t="s">
        <v>642</v>
      </c>
      <c r="BQ103" s="120" t="s">
        <v>3375</v>
      </c>
      <c r="BR103" s="46"/>
    </row>
    <row r="104" spans="1:71" s="38" customFormat="1" ht="25.5">
      <c r="A104" s="37">
        <f>SUBTOTAL(3,C$5:$C104)</f>
        <v>100</v>
      </c>
      <c r="B104" s="112"/>
      <c r="C104" s="89" t="s">
        <v>717</v>
      </c>
      <c r="D104" s="35" t="s">
        <v>718</v>
      </c>
      <c r="E104" s="62" t="s">
        <v>719</v>
      </c>
      <c r="F104" s="89" t="s">
        <v>720</v>
      </c>
      <c r="G104" s="50"/>
      <c r="H104" s="89"/>
      <c r="I104" s="50" t="s">
        <v>721</v>
      </c>
      <c r="J104" s="170" t="s">
        <v>722</v>
      </c>
      <c r="K104" s="251" t="s">
        <v>2876</v>
      </c>
      <c r="L104" s="170"/>
      <c r="M104" s="1" t="s">
        <v>2642</v>
      </c>
      <c r="N104" s="139"/>
      <c r="O104" s="122">
        <v>2000000</v>
      </c>
      <c r="P104" s="153">
        <f t="shared" si="63"/>
        <v>2000000</v>
      </c>
      <c r="Q104" s="124">
        <v>42111</v>
      </c>
      <c r="R104" s="75">
        <f t="shared" si="64"/>
        <v>0</v>
      </c>
      <c r="S104" s="45">
        <v>2000000</v>
      </c>
      <c r="T104" s="45">
        <f t="shared" si="43"/>
        <v>2000000</v>
      </c>
      <c r="U104" s="234">
        <v>42111</v>
      </c>
      <c r="V104" s="77">
        <f t="shared" si="60"/>
        <v>0</v>
      </c>
      <c r="W104" s="72">
        <v>2000000</v>
      </c>
      <c r="X104" s="73">
        <f t="shared" si="61"/>
        <v>2000000</v>
      </c>
      <c r="Y104" s="124">
        <v>42111</v>
      </c>
      <c r="Z104" s="75">
        <f t="shared" si="62"/>
        <v>0</v>
      </c>
      <c r="AA104" s="76"/>
      <c r="AB104" s="45">
        <f t="shared" si="40"/>
        <v>0</v>
      </c>
      <c r="AC104" s="594"/>
      <c r="AD104" s="77">
        <f t="shared" si="41"/>
        <v>0</v>
      </c>
      <c r="AE104" s="126"/>
      <c r="AF104" s="73">
        <f t="shared" si="59"/>
        <v>0</v>
      </c>
      <c r="AG104" s="126"/>
      <c r="AH104" s="78">
        <f t="shared" si="42"/>
        <v>0</v>
      </c>
      <c r="AI104" s="76"/>
      <c r="AJ104" s="45">
        <f t="shared" si="44"/>
        <v>0</v>
      </c>
      <c r="AK104" s="234"/>
      <c r="AL104" s="76">
        <f t="shared" si="45"/>
        <v>0</v>
      </c>
      <c r="AM104" s="72"/>
      <c r="AN104" s="72">
        <f t="shared" si="46"/>
        <v>0</v>
      </c>
      <c r="AO104" s="79"/>
      <c r="AP104" s="72">
        <f t="shared" si="47"/>
        <v>0</v>
      </c>
      <c r="AQ104" s="76"/>
      <c r="AR104" s="76">
        <f t="shared" si="48"/>
        <v>0</v>
      </c>
      <c r="AS104" s="87"/>
      <c r="AT104" s="76">
        <f t="shared" si="49"/>
        <v>0</v>
      </c>
      <c r="AU104" s="72"/>
      <c r="AV104" s="72">
        <f t="shared" si="50"/>
        <v>0</v>
      </c>
      <c r="AW104" s="124"/>
      <c r="AX104" s="72">
        <f t="shared" si="51"/>
        <v>0</v>
      </c>
      <c r="AY104" s="76"/>
      <c r="AZ104" s="76">
        <f t="shared" si="52"/>
        <v>0</v>
      </c>
      <c r="BA104" s="94"/>
      <c r="BB104" s="76">
        <f t="shared" si="53"/>
        <v>0</v>
      </c>
      <c r="BC104" s="81"/>
      <c r="BD104" s="72">
        <f t="shared" si="54"/>
        <v>0</v>
      </c>
      <c r="BE104" s="129"/>
      <c r="BF104" s="72">
        <f t="shared" si="55"/>
        <v>0</v>
      </c>
      <c r="BG104" s="76"/>
      <c r="BH104" s="76">
        <f t="shared" si="56"/>
        <v>0</v>
      </c>
      <c r="BI104" s="94"/>
      <c r="BJ104" s="76">
        <f t="shared" si="57"/>
        <v>0</v>
      </c>
      <c r="BK104" s="123"/>
      <c r="BL104" s="45">
        <f t="shared" si="65"/>
        <v>0</v>
      </c>
      <c r="BM104" s="94"/>
      <c r="BN104" s="77">
        <f t="shared" si="66"/>
        <v>0</v>
      </c>
      <c r="BO104" s="83">
        <f t="shared" si="58"/>
        <v>0</v>
      </c>
      <c r="BP104" s="120" t="s">
        <v>526</v>
      </c>
      <c r="BQ104" s="120" t="s">
        <v>3375</v>
      </c>
      <c r="BR104" s="46" t="s">
        <v>1779</v>
      </c>
    </row>
    <row r="105" spans="1:71" s="38" customFormat="1" ht="76.5">
      <c r="A105" s="37">
        <f>SUBTOTAL(3,C$5:$C105)</f>
        <v>101</v>
      </c>
      <c r="B105" s="112"/>
      <c r="C105" s="50" t="s">
        <v>723</v>
      </c>
      <c r="D105" s="1" t="s">
        <v>315</v>
      </c>
      <c r="E105" s="51" t="s">
        <v>724</v>
      </c>
      <c r="F105" s="50" t="s">
        <v>725</v>
      </c>
      <c r="G105" s="50"/>
      <c r="H105" s="50"/>
      <c r="I105" s="112" t="s">
        <v>726</v>
      </c>
      <c r="J105" s="169" t="s">
        <v>727</v>
      </c>
      <c r="K105" s="251" t="s">
        <v>2877</v>
      </c>
      <c r="L105" s="169"/>
      <c r="M105" s="46" t="s">
        <v>1977</v>
      </c>
      <c r="N105" s="144"/>
      <c r="O105" s="122">
        <v>800000</v>
      </c>
      <c r="P105" s="153">
        <f t="shared" si="63"/>
        <v>0</v>
      </c>
      <c r="Q105" s="124"/>
      <c r="R105" s="75">
        <f t="shared" si="64"/>
        <v>800000</v>
      </c>
      <c r="S105" s="45">
        <v>800000</v>
      </c>
      <c r="T105" s="45">
        <f t="shared" si="43"/>
        <v>0</v>
      </c>
      <c r="U105" s="234"/>
      <c r="V105" s="77">
        <f t="shared" si="60"/>
        <v>800000</v>
      </c>
      <c r="W105" s="73">
        <v>800000</v>
      </c>
      <c r="X105" s="73">
        <f t="shared" si="61"/>
        <v>0</v>
      </c>
      <c r="Y105" s="124"/>
      <c r="Z105" s="75">
        <f t="shared" si="62"/>
        <v>800000</v>
      </c>
      <c r="AA105" s="45"/>
      <c r="AB105" s="45">
        <f t="shared" si="40"/>
        <v>0</v>
      </c>
      <c r="AC105" s="594"/>
      <c r="AD105" s="77">
        <f t="shared" si="41"/>
        <v>0</v>
      </c>
      <c r="AE105" s="126"/>
      <c r="AF105" s="73">
        <f t="shared" si="59"/>
        <v>0</v>
      </c>
      <c r="AG105" s="126"/>
      <c r="AH105" s="78">
        <f t="shared" si="42"/>
        <v>0</v>
      </c>
      <c r="AI105" s="76"/>
      <c r="AJ105" s="45">
        <f t="shared" si="44"/>
        <v>0</v>
      </c>
      <c r="AK105" s="234"/>
      <c r="AL105" s="76">
        <f t="shared" si="45"/>
        <v>0</v>
      </c>
      <c r="AM105" s="72"/>
      <c r="AN105" s="72">
        <f t="shared" si="46"/>
        <v>0</v>
      </c>
      <c r="AO105" s="79"/>
      <c r="AP105" s="72">
        <f t="shared" si="47"/>
        <v>0</v>
      </c>
      <c r="AQ105" s="45"/>
      <c r="AR105" s="76">
        <f t="shared" si="48"/>
        <v>0</v>
      </c>
      <c r="AS105" s="87"/>
      <c r="AT105" s="76">
        <f t="shared" si="49"/>
        <v>0</v>
      </c>
      <c r="AU105" s="72"/>
      <c r="AV105" s="72">
        <f t="shared" si="50"/>
        <v>0</v>
      </c>
      <c r="AW105" s="124"/>
      <c r="AX105" s="72">
        <f t="shared" si="51"/>
        <v>0</v>
      </c>
      <c r="AY105" s="76"/>
      <c r="AZ105" s="76">
        <f t="shared" si="52"/>
        <v>0</v>
      </c>
      <c r="BA105" s="94"/>
      <c r="BB105" s="76">
        <f t="shared" si="53"/>
        <v>0</v>
      </c>
      <c r="BC105" s="81"/>
      <c r="BD105" s="72">
        <f t="shared" si="54"/>
        <v>0</v>
      </c>
      <c r="BE105" s="129"/>
      <c r="BF105" s="72">
        <f t="shared" si="55"/>
        <v>0</v>
      </c>
      <c r="BG105" s="76"/>
      <c r="BH105" s="76">
        <f t="shared" si="56"/>
        <v>0</v>
      </c>
      <c r="BI105" s="94"/>
      <c r="BJ105" s="76">
        <f t="shared" si="57"/>
        <v>0</v>
      </c>
      <c r="BK105" s="123"/>
      <c r="BL105" s="45">
        <f t="shared" si="65"/>
        <v>0</v>
      </c>
      <c r="BM105" s="94"/>
      <c r="BN105" s="77">
        <f t="shared" si="66"/>
        <v>0</v>
      </c>
      <c r="BO105" s="83">
        <f t="shared" si="58"/>
        <v>2400000</v>
      </c>
      <c r="BP105" s="120" t="s">
        <v>569</v>
      </c>
      <c r="BQ105" s="120" t="s">
        <v>1970</v>
      </c>
      <c r="BR105" s="46"/>
    </row>
    <row r="106" spans="1:71" s="38" customFormat="1" ht="89.25">
      <c r="A106" s="37">
        <f>SUBTOTAL(3,C$5:$C106)</f>
        <v>102</v>
      </c>
      <c r="B106" s="112"/>
      <c r="C106" s="89" t="s">
        <v>728</v>
      </c>
      <c r="D106" s="36" t="s">
        <v>293</v>
      </c>
      <c r="E106" s="62" t="s">
        <v>730</v>
      </c>
      <c r="F106" s="89" t="s">
        <v>729</v>
      </c>
      <c r="G106" s="50"/>
      <c r="H106" s="89"/>
      <c r="I106" s="112" t="s">
        <v>731</v>
      </c>
      <c r="J106" s="176" t="s">
        <v>732</v>
      </c>
      <c r="K106" s="251" t="s">
        <v>2878</v>
      </c>
      <c r="L106" s="176"/>
      <c r="M106" s="57" t="s">
        <v>2486</v>
      </c>
      <c r="N106" s="139"/>
      <c r="O106" s="122">
        <v>600000</v>
      </c>
      <c r="P106" s="153">
        <f t="shared" si="63"/>
        <v>600000</v>
      </c>
      <c r="Q106" s="124">
        <v>42070</v>
      </c>
      <c r="R106" s="75">
        <f t="shared" si="64"/>
        <v>0</v>
      </c>
      <c r="S106" s="45">
        <v>600000</v>
      </c>
      <c r="T106" s="45">
        <f t="shared" si="43"/>
        <v>600000</v>
      </c>
      <c r="U106" s="234">
        <v>42110</v>
      </c>
      <c r="V106" s="77">
        <f t="shared" si="60"/>
        <v>0</v>
      </c>
      <c r="W106" s="72">
        <v>600000</v>
      </c>
      <c r="X106" s="73">
        <f t="shared" si="61"/>
        <v>600000</v>
      </c>
      <c r="Y106" s="124">
        <v>42110</v>
      </c>
      <c r="Z106" s="75">
        <f t="shared" si="62"/>
        <v>0</v>
      </c>
      <c r="AA106" s="76"/>
      <c r="AB106" s="45">
        <f t="shared" si="40"/>
        <v>0</v>
      </c>
      <c r="AC106" s="594"/>
      <c r="AD106" s="77">
        <f t="shared" si="41"/>
        <v>0</v>
      </c>
      <c r="AE106" s="126"/>
      <c r="AF106" s="73">
        <f t="shared" si="59"/>
        <v>0</v>
      </c>
      <c r="AG106" s="126"/>
      <c r="AH106" s="78">
        <f t="shared" si="42"/>
        <v>0</v>
      </c>
      <c r="AI106" s="76"/>
      <c r="AJ106" s="45">
        <f t="shared" si="44"/>
        <v>0</v>
      </c>
      <c r="AK106" s="234"/>
      <c r="AL106" s="76">
        <f t="shared" si="45"/>
        <v>0</v>
      </c>
      <c r="AM106" s="72"/>
      <c r="AN106" s="72">
        <f t="shared" si="46"/>
        <v>0</v>
      </c>
      <c r="AO106" s="79"/>
      <c r="AP106" s="72">
        <f t="shared" si="47"/>
        <v>0</v>
      </c>
      <c r="AQ106" s="76"/>
      <c r="AR106" s="76">
        <f t="shared" si="48"/>
        <v>0</v>
      </c>
      <c r="AS106" s="87"/>
      <c r="AT106" s="76">
        <f t="shared" si="49"/>
        <v>0</v>
      </c>
      <c r="AU106" s="72"/>
      <c r="AV106" s="72">
        <f t="shared" si="50"/>
        <v>0</v>
      </c>
      <c r="AW106" s="124"/>
      <c r="AX106" s="72">
        <f t="shared" si="51"/>
        <v>0</v>
      </c>
      <c r="AY106" s="76"/>
      <c r="AZ106" s="76">
        <f t="shared" si="52"/>
        <v>0</v>
      </c>
      <c r="BA106" s="94"/>
      <c r="BB106" s="76">
        <f t="shared" si="53"/>
        <v>0</v>
      </c>
      <c r="BC106" s="81"/>
      <c r="BD106" s="72">
        <f t="shared" si="54"/>
        <v>0</v>
      </c>
      <c r="BE106" s="129"/>
      <c r="BF106" s="72">
        <f t="shared" si="55"/>
        <v>0</v>
      </c>
      <c r="BG106" s="76"/>
      <c r="BH106" s="76">
        <f t="shared" si="56"/>
        <v>0</v>
      </c>
      <c r="BI106" s="94"/>
      <c r="BJ106" s="76">
        <f t="shared" si="57"/>
        <v>0</v>
      </c>
      <c r="BK106" s="123"/>
      <c r="BL106" s="45">
        <f t="shared" si="65"/>
        <v>0</v>
      </c>
      <c r="BM106" s="94"/>
      <c r="BN106" s="77">
        <f t="shared" si="66"/>
        <v>0</v>
      </c>
      <c r="BO106" s="83">
        <f t="shared" si="58"/>
        <v>0</v>
      </c>
      <c r="BP106" s="120" t="s">
        <v>530</v>
      </c>
      <c r="BQ106" s="120" t="s">
        <v>3376</v>
      </c>
      <c r="BR106" s="46"/>
    </row>
    <row r="107" spans="1:71" s="38" customFormat="1" ht="25.5">
      <c r="A107" s="37">
        <f>SUBTOTAL(3,C$5:$C107)</f>
        <v>103</v>
      </c>
      <c r="B107" s="112"/>
      <c r="C107" s="89" t="s">
        <v>737</v>
      </c>
      <c r="D107" s="35" t="s">
        <v>1973</v>
      </c>
      <c r="E107" s="62" t="s">
        <v>739</v>
      </c>
      <c r="F107" s="89" t="s">
        <v>738</v>
      </c>
      <c r="G107" s="50"/>
      <c r="H107" s="89" t="s">
        <v>740</v>
      </c>
      <c r="I107" s="112"/>
      <c r="J107" s="112"/>
      <c r="K107" s="257">
        <v>1000000</v>
      </c>
      <c r="L107" s="112"/>
      <c r="M107" s="1" t="s">
        <v>1978</v>
      </c>
      <c r="N107" s="139"/>
      <c r="O107" s="122">
        <v>1100000</v>
      </c>
      <c r="P107" s="153">
        <f t="shared" si="63"/>
        <v>1100000</v>
      </c>
      <c r="Q107" s="124">
        <v>42111</v>
      </c>
      <c r="R107" s="75">
        <f t="shared" si="64"/>
        <v>0</v>
      </c>
      <c r="S107" s="45">
        <v>1100000</v>
      </c>
      <c r="T107" s="45">
        <f t="shared" si="43"/>
        <v>1100000</v>
      </c>
      <c r="U107" s="234">
        <v>42111</v>
      </c>
      <c r="V107" s="77">
        <f t="shared" si="60"/>
        <v>0</v>
      </c>
      <c r="W107" s="72">
        <v>1100000</v>
      </c>
      <c r="X107" s="73">
        <f t="shared" si="61"/>
        <v>1100000</v>
      </c>
      <c r="Y107" s="124">
        <v>42111</v>
      </c>
      <c r="Z107" s="75">
        <f t="shared" si="62"/>
        <v>0</v>
      </c>
      <c r="AA107" s="76"/>
      <c r="AB107" s="45">
        <f t="shared" si="40"/>
        <v>0</v>
      </c>
      <c r="AC107" s="594"/>
      <c r="AD107" s="77">
        <f t="shared" si="41"/>
        <v>0</v>
      </c>
      <c r="AE107" s="126"/>
      <c r="AF107" s="73">
        <f t="shared" si="59"/>
        <v>0</v>
      </c>
      <c r="AG107" s="126"/>
      <c r="AH107" s="78">
        <f t="shared" si="42"/>
        <v>0</v>
      </c>
      <c r="AI107" s="76"/>
      <c r="AJ107" s="45">
        <f t="shared" si="44"/>
        <v>0</v>
      </c>
      <c r="AK107" s="234"/>
      <c r="AL107" s="76">
        <f t="shared" si="45"/>
        <v>0</v>
      </c>
      <c r="AM107" s="72"/>
      <c r="AN107" s="72">
        <f t="shared" si="46"/>
        <v>0</v>
      </c>
      <c r="AO107" s="79"/>
      <c r="AP107" s="72">
        <f t="shared" si="47"/>
        <v>0</v>
      </c>
      <c r="AQ107" s="76"/>
      <c r="AR107" s="76">
        <f t="shared" si="48"/>
        <v>0</v>
      </c>
      <c r="AS107" s="87"/>
      <c r="AT107" s="76">
        <f t="shared" si="49"/>
        <v>0</v>
      </c>
      <c r="AU107" s="72"/>
      <c r="AV107" s="72">
        <f t="shared" si="50"/>
        <v>0</v>
      </c>
      <c r="AW107" s="124"/>
      <c r="AX107" s="72">
        <f t="shared" si="51"/>
        <v>0</v>
      </c>
      <c r="AY107" s="76"/>
      <c r="AZ107" s="76">
        <f t="shared" si="52"/>
        <v>0</v>
      </c>
      <c r="BA107" s="94"/>
      <c r="BB107" s="76">
        <f t="shared" si="53"/>
        <v>0</v>
      </c>
      <c r="BC107" s="81"/>
      <c r="BD107" s="72">
        <f t="shared" si="54"/>
        <v>0</v>
      </c>
      <c r="BE107" s="129"/>
      <c r="BF107" s="72">
        <f t="shared" si="55"/>
        <v>0</v>
      </c>
      <c r="BG107" s="76"/>
      <c r="BH107" s="76">
        <f t="shared" si="56"/>
        <v>0</v>
      </c>
      <c r="BI107" s="94"/>
      <c r="BJ107" s="76">
        <f t="shared" si="57"/>
        <v>0</v>
      </c>
      <c r="BK107" s="123"/>
      <c r="BL107" s="45">
        <f t="shared" si="65"/>
        <v>0</v>
      </c>
      <c r="BM107" s="94"/>
      <c r="BN107" s="77">
        <f t="shared" si="66"/>
        <v>0</v>
      </c>
      <c r="BO107" s="83">
        <f t="shared" si="58"/>
        <v>0</v>
      </c>
      <c r="BP107" s="47" t="s">
        <v>716</v>
      </c>
      <c r="BQ107" s="120" t="s">
        <v>3375</v>
      </c>
      <c r="BR107" s="46"/>
    </row>
    <row r="108" spans="1:71" s="38" customFormat="1" ht="25.5">
      <c r="A108" s="37">
        <f>SUBTOTAL(3,C$5:$C108)</f>
        <v>104</v>
      </c>
      <c r="B108" s="112"/>
      <c r="C108" s="89" t="s">
        <v>741</v>
      </c>
      <c r="D108" s="35" t="s">
        <v>1973</v>
      </c>
      <c r="E108" s="62" t="s">
        <v>743</v>
      </c>
      <c r="F108" s="89" t="s">
        <v>742</v>
      </c>
      <c r="G108" s="50"/>
      <c r="H108" s="89" t="s">
        <v>744</v>
      </c>
      <c r="I108" s="112" t="s">
        <v>745</v>
      </c>
      <c r="J108" s="112"/>
      <c r="K108" s="251" t="s">
        <v>2879</v>
      </c>
      <c r="L108" s="112"/>
      <c r="M108" s="1"/>
      <c r="N108" s="139"/>
      <c r="O108" s="122">
        <v>500000</v>
      </c>
      <c r="P108" s="153">
        <f t="shared" si="63"/>
        <v>0</v>
      </c>
      <c r="Q108" s="124"/>
      <c r="R108" s="75">
        <f t="shared" si="64"/>
        <v>500000</v>
      </c>
      <c r="S108" s="45">
        <v>500000</v>
      </c>
      <c r="T108" s="45">
        <f t="shared" si="43"/>
        <v>0</v>
      </c>
      <c r="U108" s="234"/>
      <c r="V108" s="77">
        <f t="shared" si="60"/>
        <v>500000</v>
      </c>
      <c r="W108" s="72">
        <v>500000</v>
      </c>
      <c r="X108" s="73">
        <f t="shared" si="61"/>
        <v>0</v>
      </c>
      <c r="Y108" s="124"/>
      <c r="Z108" s="75">
        <f t="shared" si="62"/>
        <v>500000</v>
      </c>
      <c r="AA108" s="76"/>
      <c r="AB108" s="45">
        <f t="shared" si="40"/>
        <v>0</v>
      </c>
      <c r="AC108" s="594"/>
      <c r="AD108" s="77">
        <f t="shared" si="41"/>
        <v>0</v>
      </c>
      <c r="AE108" s="126"/>
      <c r="AF108" s="73">
        <f t="shared" si="59"/>
        <v>0</v>
      </c>
      <c r="AG108" s="126"/>
      <c r="AH108" s="78">
        <f t="shared" si="42"/>
        <v>0</v>
      </c>
      <c r="AI108" s="76"/>
      <c r="AJ108" s="45">
        <f t="shared" si="44"/>
        <v>0</v>
      </c>
      <c r="AK108" s="234"/>
      <c r="AL108" s="76">
        <f t="shared" si="45"/>
        <v>0</v>
      </c>
      <c r="AM108" s="72"/>
      <c r="AN108" s="72">
        <f t="shared" si="46"/>
        <v>0</v>
      </c>
      <c r="AO108" s="79"/>
      <c r="AP108" s="72">
        <f t="shared" si="47"/>
        <v>0</v>
      </c>
      <c r="AQ108" s="76"/>
      <c r="AR108" s="76">
        <f t="shared" si="48"/>
        <v>0</v>
      </c>
      <c r="AS108" s="87"/>
      <c r="AT108" s="76">
        <f t="shared" si="49"/>
        <v>0</v>
      </c>
      <c r="AU108" s="72"/>
      <c r="AV108" s="72">
        <f t="shared" si="50"/>
        <v>0</v>
      </c>
      <c r="AW108" s="124"/>
      <c r="AX108" s="72">
        <f t="shared" si="51"/>
        <v>0</v>
      </c>
      <c r="AY108" s="76"/>
      <c r="AZ108" s="76">
        <f t="shared" si="52"/>
        <v>0</v>
      </c>
      <c r="BA108" s="94"/>
      <c r="BB108" s="76">
        <f t="shared" si="53"/>
        <v>0</v>
      </c>
      <c r="BC108" s="81"/>
      <c r="BD108" s="72">
        <f t="shared" si="54"/>
        <v>0</v>
      </c>
      <c r="BE108" s="129"/>
      <c r="BF108" s="72">
        <f t="shared" si="55"/>
        <v>0</v>
      </c>
      <c r="BG108" s="76"/>
      <c r="BH108" s="76">
        <f t="shared" si="56"/>
        <v>0</v>
      </c>
      <c r="BI108" s="94"/>
      <c r="BJ108" s="76">
        <f t="shared" si="57"/>
        <v>0</v>
      </c>
      <c r="BK108" s="123"/>
      <c r="BL108" s="45">
        <f t="shared" si="65"/>
        <v>0</v>
      </c>
      <c r="BM108" s="94"/>
      <c r="BN108" s="77">
        <f t="shared" si="66"/>
        <v>0</v>
      </c>
      <c r="BO108" s="83">
        <f t="shared" si="58"/>
        <v>1500000</v>
      </c>
      <c r="BP108" s="47" t="s">
        <v>716</v>
      </c>
      <c r="BQ108" s="120" t="s">
        <v>3375</v>
      </c>
      <c r="BR108" s="362"/>
    </row>
    <row r="109" spans="1:71" s="38" customFormat="1" ht="63.75">
      <c r="A109" s="37">
        <f>SUBTOTAL(3,C$5:$C109)</f>
        <v>105</v>
      </c>
      <c r="B109" s="112"/>
      <c r="C109" s="61" t="s">
        <v>751</v>
      </c>
      <c r="D109" s="1" t="s">
        <v>1413</v>
      </c>
      <c r="E109" s="62" t="s">
        <v>753</v>
      </c>
      <c r="F109" s="61" t="s">
        <v>752</v>
      </c>
      <c r="G109" s="50"/>
      <c r="H109" s="89" t="s">
        <v>754</v>
      </c>
      <c r="I109" s="112" t="s">
        <v>755</v>
      </c>
      <c r="J109" s="149" t="s">
        <v>756</v>
      </c>
      <c r="K109" s="251" t="s">
        <v>2880</v>
      </c>
      <c r="L109" s="149"/>
      <c r="M109" s="1" t="s">
        <v>1977</v>
      </c>
      <c r="N109" s="139"/>
      <c r="O109" s="122">
        <v>400000</v>
      </c>
      <c r="P109" s="153">
        <f t="shared" si="63"/>
        <v>0</v>
      </c>
      <c r="Q109" s="124"/>
      <c r="R109" s="75">
        <f t="shared" si="64"/>
        <v>400000</v>
      </c>
      <c r="S109" s="45">
        <v>400000</v>
      </c>
      <c r="T109" s="45">
        <f t="shared" si="43"/>
        <v>0</v>
      </c>
      <c r="U109" s="234"/>
      <c r="V109" s="77">
        <f t="shared" si="60"/>
        <v>400000</v>
      </c>
      <c r="W109" s="72">
        <v>400000</v>
      </c>
      <c r="X109" s="73">
        <f t="shared" si="61"/>
        <v>0</v>
      </c>
      <c r="Y109" s="124"/>
      <c r="Z109" s="75">
        <f t="shared" si="62"/>
        <v>400000</v>
      </c>
      <c r="AA109" s="76"/>
      <c r="AB109" s="45">
        <f t="shared" si="40"/>
        <v>0</v>
      </c>
      <c r="AC109" s="594"/>
      <c r="AD109" s="77">
        <f t="shared" si="41"/>
        <v>0</v>
      </c>
      <c r="AE109" s="126"/>
      <c r="AF109" s="73">
        <f t="shared" si="59"/>
        <v>0</v>
      </c>
      <c r="AG109" s="126"/>
      <c r="AH109" s="78">
        <f t="shared" si="42"/>
        <v>0</v>
      </c>
      <c r="AI109" s="76"/>
      <c r="AJ109" s="45">
        <f t="shared" si="44"/>
        <v>0</v>
      </c>
      <c r="AK109" s="234"/>
      <c r="AL109" s="76">
        <f t="shared" si="45"/>
        <v>0</v>
      </c>
      <c r="AM109" s="72"/>
      <c r="AN109" s="72">
        <f t="shared" si="46"/>
        <v>0</v>
      </c>
      <c r="AO109" s="79"/>
      <c r="AP109" s="72">
        <f t="shared" si="47"/>
        <v>0</v>
      </c>
      <c r="AQ109" s="76"/>
      <c r="AR109" s="76">
        <f t="shared" si="48"/>
        <v>0</v>
      </c>
      <c r="AS109" s="87"/>
      <c r="AT109" s="76">
        <f t="shared" si="49"/>
        <v>0</v>
      </c>
      <c r="AU109" s="72"/>
      <c r="AV109" s="72">
        <f t="shared" si="50"/>
        <v>0</v>
      </c>
      <c r="AW109" s="124"/>
      <c r="AX109" s="72">
        <f t="shared" si="51"/>
        <v>0</v>
      </c>
      <c r="AY109" s="76"/>
      <c r="AZ109" s="76">
        <f t="shared" si="52"/>
        <v>0</v>
      </c>
      <c r="BA109" s="94"/>
      <c r="BB109" s="76">
        <f t="shared" si="53"/>
        <v>0</v>
      </c>
      <c r="BC109" s="81"/>
      <c r="BD109" s="72">
        <f t="shared" si="54"/>
        <v>0</v>
      </c>
      <c r="BE109" s="129"/>
      <c r="BF109" s="72">
        <f t="shared" si="55"/>
        <v>0</v>
      </c>
      <c r="BG109" s="76"/>
      <c r="BH109" s="76">
        <f t="shared" si="56"/>
        <v>0</v>
      </c>
      <c r="BI109" s="94"/>
      <c r="BJ109" s="76">
        <f t="shared" si="57"/>
        <v>0</v>
      </c>
      <c r="BK109" s="123"/>
      <c r="BL109" s="45">
        <f t="shared" si="65"/>
        <v>0</v>
      </c>
      <c r="BM109" s="94"/>
      <c r="BN109" s="77">
        <f t="shared" si="66"/>
        <v>0</v>
      </c>
      <c r="BO109" s="83">
        <f t="shared" si="58"/>
        <v>1200000</v>
      </c>
      <c r="BP109" s="120" t="s">
        <v>688</v>
      </c>
      <c r="BQ109" s="120" t="s">
        <v>3378</v>
      </c>
      <c r="BR109" s="46"/>
    </row>
    <row r="110" spans="1:71" s="38" customFormat="1" ht="63.75">
      <c r="A110" s="37">
        <f>SUBTOTAL(3,C$5:$C110)</f>
        <v>106</v>
      </c>
      <c r="B110" s="112"/>
      <c r="C110" s="61" t="s">
        <v>762</v>
      </c>
      <c r="D110" s="1" t="s">
        <v>411</v>
      </c>
      <c r="E110" s="62" t="s">
        <v>764</v>
      </c>
      <c r="F110" s="61" t="s">
        <v>763</v>
      </c>
      <c r="G110" s="50"/>
      <c r="H110" s="61" t="s">
        <v>765</v>
      </c>
      <c r="I110" s="61" t="s">
        <v>766</v>
      </c>
      <c r="J110" s="149" t="s">
        <v>767</v>
      </c>
      <c r="K110" s="251" t="s">
        <v>2881</v>
      </c>
      <c r="L110" s="149"/>
      <c r="M110" s="1"/>
      <c r="N110" s="139"/>
      <c r="O110" s="122">
        <v>800000</v>
      </c>
      <c r="P110" s="153">
        <f t="shared" si="63"/>
        <v>800000</v>
      </c>
      <c r="Q110" s="124">
        <v>42130</v>
      </c>
      <c r="R110" s="75">
        <f t="shared" si="64"/>
        <v>0</v>
      </c>
      <c r="S110" s="45">
        <v>800000</v>
      </c>
      <c r="T110" s="45">
        <f t="shared" si="43"/>
        <v>800000</v>
      </c>
      <c r="U110" s="234">
        <v>42130</v>
      </c>
      <c r="V110" s="77">
        <f t="shared" si="60"/>
        <v>0</v>
      </c>
      <c r="W110" s="72">
        <v>800000</v>
      </c>
      <c r="X110" s="73">
        <f t="shared" si="61"/>
        <v>800000</v>
      </c>
      <c r="Y110" s="124">
        <v>42130</v>
      </c>
      <c r="Z110" s="75">
        <f t="shared" si="62"/>
        <v>0</v>
      </c>
      <c r="AA110" s="76">
        <v>800000</v>
      </c>
      <c r="AB110" s="45">
        <f t="shared" si="40"/>
        <v>800000</v>
      </c>
      <c r="AC110" s="594">
        <v>42130</v>
      </c>
      <c r="AD110" s="77">
        <f t="shared" si="41"/>
        <v>0</v>
      </c>
      <c r="AE110" s="126"/>
      <c r="AF110" s="73">
        <f t="shared" si="59"/>
        <v>0</v>
      </c>
      <c r="AG110" s="126"/>
      <c r="AH110" s="78">
        <f t="shared" si="42"/>
        <v>0</v>
      </c>
      <c r="AI110" s="76"/>
      <c r="AJ110" s="45">
        <f t="shared" si="44"/>
        <v>0</v>
      </c>
      <c r="AK110" s="234"/>
      <c r="AL110" s="76">
        <f t="shared" si="45"/>
        <v>0</v>
      </c>
      <c r="AM110" s="72"/>
      <c r="AN110" s="72">
        <f t="shared" si="46"/>
        <v>0</v>
      </c>
      <c r="AO110" s="79"/>
      <c r="AP110" s="72">
        <f t="shared" si="47"/>
        <v>0</v>
      </c>
      <c r="AQ110" s="76"/>
      <c r="AR110" s="76">
        <f t="shared" si="48"/>
        <v>0</v>
      </c>
      <c r="AS110" s="87"/>
      <c r="AT110" s="76">
        <f t="shared" si="49"/>
        <v>0</v>
      </c>
      <c r="AU110" s="72"/>
      <c r="AV110" s="72">
        <f t="shared" si="50"/>
        <v>0</v>
      </c>
      <c r="AW110" s="124"/>
      <c r="AX110" s="72">
        <f t="shared" si="51"/>
        <v>0</v>
      </c>
      <c r="AY110" s="76"/>
      <c r="AZ110" s="76">
        <f t="shared" si="52"/>
        <v>0</v>
      </c>
      <c r="BA110" s="94"/>
      <c r="BB110" s="76">
        <f t="shared" si="53"/>
        <v>0</v>
      </c>
      <c r="BC110" s="81"/>
      <c r="BD110" s="72">
        <f t="shared" si="54"/>
        <v>0</v>
      </c>
      <c r="BE110" s="129"/>
      <c r="BF110" s="72">
        <f t="shared" si="55"/>
        <v>0</v>
      </c>
      <c r="BG110" s="76"/>
      <c r="BH110" s="76">
        <f t="shared" si="56"/>
        <v>0</v>
      </c>
      <c r="BI110" s="94"/>
      <c r="BJ110" s="76">
        <f t="shared" si="57"/>
        <v>0</v>
      </c>
      <c r="BK110" s="123"/>
      <c r="BL110" s="45">
        <f t="shared" si="65"/>
        <v>0</v>
      </c>
      <c r="BM110" s="94"/>
      <c r="BN110" s="77">
        <f t="shared" si="66"/>
        <v>0</v>
      </c>
      <c r="BO110" s="83">
        <f t="shared" si="58"/>
        <v>0</v>
      </c>
      <c r="BP110" s="120" t="s">
        <v>482</v>
      </c>
      <c r="BQ110" s="120" t="s">
        <v>1970</v>
      </c>
      <c r="BR110" s="46"/>
    </row>
    <row r="111" spans="1:71" s="38" customFormat="1" ht="63.75">
      <c r="A111" s="37">
        <f>SUBTOTAL(3,C$5:$C111)</f>
        <v>107</v>
      </c>
      <c r="B111" s="112"/>
      <c r="C111" s="61" t="s">
        <v>1338</v>
      </c>
      <c r="D111" s="1" t="s">
        <v>315</v>
      </c>
      <c r="E111" s="62" t="s">
        <v>768</v>
      </c>
      <c r="F111" s="61" t="s">
        <v>769</v>
      </c>
      <c r="G111" s="50"/>
      <c r="H111" s="61" t="s">
        <v>770</v>
      </c>
      <c r="I111" s="61" t="s">
        <v>771</v>
      </c>
      <c r="J111" s="149" t="s">
        <v>772</v>
      </c>
      <c r="K111" s="524" t="s">
        <v>2683</v>
      </c>
      <c r="L111" s="149"/>
      <c r="M111" s="1" t="s">
        <v>2486</v>
      </c>
      <c r="N111" s="139"/>
      <c r="O111" s="122">
        <v>800000</v>
      </c>
      <c r="P111" s="153">
        <f t="shared" si="63"/>
        <v>800000</v>
      </c>
      <c r="Q111" s="124" t="s">
        <v>3198</v>
      </c>
      <c r="R111" s="75">
        <f t="shared" si="64"/>
        <v>0</v>
      </c>
      <c r="S111" s="45">
        <v>800000</v>
      </c>
      <c r="T111" s="45">
        <f t="shared" si="43"/>
        <v>800000</v>
      </c>
      <c r="U111" s="234" t="s">
        <v>3198</v>
      </c>
      <c r="V111" s="77">
        <f t="shared" si="60"/>
        <v>0</v>
      </c>
      <c r="W111" s="72">
        <v>800000</v>
      </c>
      <c r="X111" s="73">
        <f t="shared" si="61"/>
        <v>800000</v>
      </c>
      <c r="Y111" s="124" t="s">
        <v>3198</v>
      </c>
      <c r="Z111" s="75">
        <f t="shared" si="62"/>
        <v>0</v>
      </c>
      <c r="AA111" s="76"/>
      <c r="AB111" s="45">
        <f t="shared" si="40"/>
        <v>0</v>
      </c>
      <c r="AC111" s="594"/>
      <c r="AD111" s="77">
        <f t="shared" si="41"/>
        <v>0</v>
      </c>
      <c r="AE111" s="126"/>
      <c r="AF111" s="73">
        <f t="shared" si="59"/>
        <v>0</v>
      </c>
      <c r="AG111" s="126"/>
      <c r="AH111" s="78">
        <f t="shared" si="42"/>
        <v>0</v>
      </c>
      <c r="AI111" s="76"/>
      <c r="AJ111" s="45">
        <f t="shared" si="44"/>
        <v>0</v>
      </c>
      <c r="AK111" s="234"/>
      <c r="AL111" s="76">
        <f t="shared" si="45"/>
        <v>0</v>
      </c>
      <c r="AM111" s="72"/>
      <c r="AN111" s="72">
        <f t="shared" si="46"/>
        <v>0</v>
      </c>
      <c r="AO111" s="79"/>
      <c r="AP111" s="72">
        <f t="shared" si="47"/>
        <v>0</v>
      </c>
      <c r="AQ111" s="76"/>
      <c r="AR111" s="76">
        <f t="shared" si="48"/>
        <v>0</v>
      </c>
      <c r="AS111" s="87"/>
      <c r="AT111" s="76">
        <f t="shared" si="49"/>
        <v>0</v>
      </c>
      <c r="AU111" s="72"/>
      <c r="AV111" s="72">
        <f t="shared" si="50"/>
        <v>0</v>
      </c>
      <c r="AW111" s="124"/>
      <c r="AX111" s="72">
        <f t="shared" si="51"/>
        <v>0</v>
      </c>
      <c r="AY111" s="76"/>
      <c r="AZ111" s="76">
        <f t="shared" si="52"/>
        <v>0</v>
      </c>
      <c r="BA111" s="94"/>
      <c r="BB111" s="76">
        <f t="shared" si="53"/>
        <v>0</v>
      </c>
      <c r="BC111" s="81"/>
      <c r="BD111" s="72">
        <f t="shared" si="54"/>
        <v>0</v>
      </c>
      <c r="BE111" s="129"/>
      <c r="BF111" s="72">
        <f t="shared" si="55"/>
        <v>0</v>
      </c>
      <c r="BG111" s="76"/>
      <c r="BH111" s="76">
        <f t="shared" si="56"/>
        <v>0</v>
      </c>
      <c r="BI111" s="94"/>
      <c r="BJ111" s="76">
        <f t="shared" si="57"/>
        <v>0</v>
      </c>
      <c r="BK111" s="123"/>
      <c r="BL111" s="45">
        <f t="shared" si="65"/>
        <v>0</v>
      </c>
      <c r="BM111" s="94"/>
      <c r="BN111" s="77">
        <f t="shared" si="66"/>
        <v>0</v>
      </c>
      <c r="BO111" s="83">
        <f t="shared" si="58"/>
        <v>0</v>
      </c>
      <c r="BP111" s="120" t="s">
        <v>523</v>
      </c>
      <c r="BQ111" s="120" t="s">
        <v>1970</v>
      </c>
      <c r="BR111" s="46"/>
    </row>
    <row r="112" spans="1:71" s="38" customFormat="1" ht="25.5">
      <c r="A112" s="37">
        <f>SUBTOTAL(3,C$5:$C112)</f>
        <v>108</v>
      </c>
      <c r="B112" s="112"/>
      <c r="C112" s="61" t="s">
        <v>773</v>
      </c>
      <c r="D112" s="1" t="s">
        <v>411</v>
      </c>
      <c r="E112" s="62" t="s">
        <v>775</v>
      </c>
      <c r="F112" s="61" t="s">
        <v>774</v>
      </c>
      <c r="G112" s="50"/>
      <c r="H112" s="61" t="s">
        <v>776</v>
      </c>
      <c r="I112" s="61" t="s">
        <v>777</v>
      </c>
      <c r="J112" s="149" t="s">
        <v>778</v>
      </c>
      <c r="K112" s="251" t="s">
        <v>2882</v>
      </c>
      <c r="L112" s="149"/>
      <c r="M112" s="1" t="s">
        <v>2486</v>
      </c>
      <c r="N112" s="139"/>
      <c r="O112" s="122">
        <v>1000000</v>
      </c>
      <c r="P112" s="153">
        <f t="shared" si="63"/>
        <v>1000000</v>
      </c>
      <c r="Q112" s="124">
        <v>42131</v>
      </c>
      <c r="R112" s="75">
        <f t="shared" si="64"/>
        <v>0</v>
      </c>
      <c r="S112" s="45">
        <v>1000000</v>
      </c>
      <c r="T112" s="45">
        <f t="shared" si="43"/>
        <v>1000000</v>
      </c>
      <c r="U112" s="234">
        <v>42131</v>
      </c>
      <c r="V112" s="77">
        <f t="shared" si="60"/>
        <v>0</v>
      </c>
      <c r="W112" s="72">
        <v>1000000</v>
      </c>
      <c r="X112" s="73">
        <f t="shared" si="61"/>
        <v>1000000</v>
      </c>
      <c r="Y112" s="124">
        <v>42131</v>
      </c>
      <c r="Z112" s="75">
        <f t="shared" si="62"/>
        <v>0</v>
      </c>
      <c r="AA112" s="76"/>
      <c r="AB112" s="45">
        <f t="shared" si="40"/>
        <v>0</v>
      </c>
      <c r="AC112" s="594"/>
      <c r="AD112" s="77">
        <f t="shared" si="41"/>
        <v>0</v>
      </c>
      <c r="AE112" s="126"/>
      <c r="AF112" s="73">
        <f t="shared" si="59"/>
        <v>0</v>
      </c>
      <c r="AG112" s="126"/>
      <c r="AH112" s="78">
        <f t="shared" si="42"/>
        <v>0</v>
      </c>
      <c r="AI112" s="76"/>
      <c r="AJ112" s="45">
        <f t="shared" si="44"/>
        <v>0</v>
      </c>
      <c r="AK112" s="234"/>
      <c r="AL112" s="76">
        <f t="shared" si="45"/>
        <v>0</v>
      </c>
      <c r="AM112" s="72"/>
      <c r="AN112" s="72">
        <f t="shared" si="46"/>
        <v>0</v>
      </c>
      <c r="AO112" s="79"/>
      <c r="AP112" s="72">
        <f t="shared" si="47"/>
        <v>0</v>
      </c>
      <c r="AQ112" s="76"/>
      <c r="AR112" s="76">
        <f t="shared" si="48"/>
        <v>0</v>
      </c>
      <c r="AS112" s="87"/>
      <c r="AT112" s="76">
        <f t="shared" si="49"/>
        <v>0</v>
      </c>
      <c r="AU112" s="72"/>
      <c r="AV112" s="72">
        <f t="shared" si="50"/>
        <v>0</v>
      </c>
      <c r="AW112" s="124"/>
      <c r="AX112" s="72">
        <f t="shared" si="51"/>
        <v>0</v>
      </c>
      <c r="AY112" s="76"/>
      <c r="AZ112" s="76">
        <f t="shared" si="52"/>
        <v>0</v>
      </c>
      <c r="BA112" s="94"/>
      <c r="BB112" s="76">
        <f t="shared" si="53"/>
        <v>0</v>
      </c>
      <c r="BC112" s="81"/>
      <c r="BD112" s="72">
        <f t="shared" si="54"/>
        <v>0</v>
      </c>
      <c r="BE112" s="129"/>
      <c r="BF112" s="72">
        <f t="shared" si="55"/>
        <v>0</v>
      </c>
      <c r="BG112" s="76"/>
      <c r="BH112" s="76">
        <f t="shared" si="56"/>
        <v>0</v>
      </c>
      <c r="BI112" s="94"/>
      <c r="BJ112" s="76">
        <f t="shared" si="57"/>
        <v>0</v>
      </c>
      <c r="BK112" s="123"/>
      <c r="BL112" s="45">
        <f t="shared" si="65"/>
        <v>0</v>
      </c>
      <c r="BM112" s="94"/>
      <c r="BN112" s="77">
        <f t="shared" si="66"/>
        <v>0</v>
      </c>
      <c r="BO112" s="83">
        <f t="shared" si="58"/>
        <v>0</v>
      </c>
      <c r="BP112" s="120" t="s">
        <v>482</v>
      </c>
      <c r="BQ112" s="120" t="s">
        <v>1970</v>
      </c>
      <c r="BR112" s="46"/>
    </row>
    <row r="113" spans="1:70" s="38" customFormat="1" ht="25.5">
      <c r="A113" s="37">
        <f>SUBTOTAL(3,C$5:$C113)</f>
        <v>109</v>
      </c>
      <c r="B113" s="112"/>
      <c r="C113" s="61" t="s">
        <v>779</v>
      </c>
      <c r="D113" s="36" t="s">
        <v>293</v>
      </c>
      <c r="E113" s="62" t="s">
        <v>781</v>
      </c>
      <c r="F113" s="61" t="s">
        <v>780</v>
      </c>
      <c r="G113" s="50"/>
      <c r="H113" s="61" t="s">
        <v>782</v>
      </c>
      <c r="I113" s="61" t="s">
        <v>783</v>
      </c>
      <c r="J113" s="149" t="s">
        <v>784</v>
      </c>
      <c r="K113" s="251" t="s">
        <v>2883</v>
      </c>
      <c r="L113" s="149"/>
      <c r="M113" s="1"/>
      <c r="N113" s="139"/>
      <c r="O113" s="122">
        <v>350000</v>
      </c>
      <c r="P113" s="153">
        <f t="shared" si="63"/>
        <v>350000</v>
      </c>
      <c r="Q113" s="124">
        <v>42133</v>
      </c>
      <c r="R113" s="75">
        <f t="shared" si="64"/>
        <v>0</v>
      </c>
      <c r="S113" s="45">
        <v>350000</v>
      </c>
      <c r="T113" s="45">
        <f t="shared" si="43"/>
        <v>350000</v>
      </c>
      <c r="U113" s="234">
        <v>42133</v>
      </c>
      <c r="V113" s="77">
        <f t="shared" si="60"/>
        <v>0</v>
      </c>
      <c r="W113" s="72">
        <v>350000</v>
      </c>
      <c r="X113" s="73">
        <f t="shared" si="61"/>
        <v>350000</v>
      </c>
      <c r="Y113" s="124">
        <v>42133</v>
      </c>
      <c r="Z113" s="75">
        <f t="shared" si="62"/>
        <v>0</v>
      </c>
      <c r="AA113" s="76"/>
      <c r="AB113" s="45">
        <f t="shared" si="40"/>
        <v>0</v>
      </c>
      <c r="AC113" s="594"/>
      <c r="AD113" s="77">
        <f t="shared" si="41"/>
        <v>0</v>
      </c>
      <c r="AE113" s="126"/>
      <c r="AF113" s="73">
        <f t="shared" si="59"/>
        <v>0</v>
      </c>
      <c r="AG113" s="126"/>
      <c r="AH113" s="78">
        <f t="shared" si="42"/>
        <v>0</v>
      </c>
      <c r="AI113" s="76"/>
      <c r="AJ113" s="45">
        <f t="shared" si="44"/>
        <v>0</v>
      </c>
      <c r="AK113" s="234"/>
      <c r="AL113" s="76">
        <f t="shared" si="45"/>
        <v>0</v>
      </c>
      <c r="AM113" s="72"/>
      <c r="AN113" s="72">
        <f t="shared" si="46"/>
        <v>0</v>
      </c>
      <c r="AO113" s="79"/>
      <c r="AP113" s="72">
        <f t="shared" si="47"/>
        <v>0</v>
      </c>
      <c r="AQ113" s="76"/>
      <c r="AR113" s="76">
        <f t="shared" si="48"/>
        <v>0</v>
      </c>
      <c r="AS113" s="87"/>
      <c r="AT113" s="76">
        <f t="shared" si="49"/>
        <v>0</v>
      </c>
      <c r="AU113" s="72"/>
      <c r="AV113" s="72">
        <f t="shared" si="50"/>
        <v>0</v>
      </c>
      <c r="AW113" s="124"/>
      <c r="AX113" s="72">
        <f t="shared" si="51"/>
        <v>0</v>
      </c>
      <c r="AY113" s="76"/>
      <c r="AZ113" s="76">
        <f t="shared" si="52"/>
        <v>0</v>
      </c>
      <c r="BA113" s="94"/>
      <c r="BB113" s="76">
        <f t="shared" si="53"/>
        <v>0</v>
      </c>
      <c r="BC113" s="81"/>
      <c r="BD113" s="72">
        <f t="shared" si="54"/>
        <v>0</v>
      </c>
      <c r="BE113" s="129"/>
      <c r="BF113" s="72">
        <f t="shared" si="55"/>
        <v>0</v>
      </c>
      <c r="BG113" s="76"/>
      <c r="BH113" s="76">
        <f t="shared" si="56"/>
        <v>0</v>
      </c>
      <c r="BI113" s="94"/>
      <c r="BJ113" s="76">
        <f t="shared" si="57"/>
        <v>0</v>
      </c>
      <c r="BK113" s="123"/>
      <c r="BL113" s="45">
        <f t="shared" si="65"/>
        <v>0</v>
      </c>
      <c r="BM113" s="94"/>
      <c r="BN113" s="77">
        <f t="shared" si="66"/>
        <v>0</v>
      </c>
      <c r="BO113" s="83">
        <f t="shared" si="58"/>
        <v>0</v>
      </c>
      <c r="BP113" s="120" t="s">
        <v>530</v>
      </c>
      <c r="BQ113" s="120" t="s">
        <v>3376</v>
      </c>
      <c r="BR113" s="46"/>
    </row>
    <row r="114" spans="1:70" s="38" customFormat="1" ht="25.5">
      <c r="A114" s="59">
        <f>SUBTOTAL(3,C$5:$C114)</f>
        <v>110</v>
      </c>
      <c r="B114" s="110" t="s">
        <v>1349</v>
      </c>
      <c r="C114" s="64" t="s">
        <v>785</v>
      </c>
      <c r="D114" s="1" t="s">
        <v>787</v>
      </c>
      <c r="E114" s="63" t="s">
        <v>788</v>
      </c>
      <c r="F114" s="64" t="s">
        <v>786</v>
      </c>
      <c r="G114" s="64"/>
      <c r="H114" s="64"/>
      <c r="I114" s="64" t="s">
        <v>789</v>
      </c>
      <c r="J114" s="237" t="s">
        <v>790</v>
      </c>
      <c r="K114" s="524"/>
      <c r="L114" s="237"/>
      <c r="M114" s="41"/>
      <c r="N114" s="140"/>
      <c r="O114" s="141"/>
      <c r="P114" s="102">
        <f t="shared" si="63"/>
        <v>0</v>
      </c>
      <c r="Q114" s="107"/>
      <c r="R114" s="104">
        <f t="shared" si="64"/>
        <v>0</v>
      </c>
      <c r="S114" s="105"/>
      <c r="T114" s="105">
        <f t="shared" si="43"/>
        <v>0</v>
      </c>
      <c r="U114" s="216"/>
      <c r="V114" s="106">
        <f t="shared" si="60"/>
        <v>0</v>
      </c>
      <c r="W114" s="102"/>
      <c r="X114" s="102">
        <f t="shared" si="61"/>
        <v>0</v>
      </c>
      <c r="Y114" s="107"/>
      <c r="Z114" s="104">
        <f t="shared" si="62"/>
        <v>0</v>
      </c>
      <c r="AA114" s="105"/>
      <c r="AB114" s="105">
        <f t="shared" si="40"/>
        <v>0</v>
      </c>
      <c r="AC114" s="592"/>
      <c r="AD114" s="106">
        <f t="shared" si="41"/>
        <v>0</v>
      </c>
      <c r="AE114" s="109"/>
      <c r="AF114" s="102">
        <f t="shared" si="59"/>
        <v>0</v>
      </c>
      <c r="AG114" s="109"/>
      <c r="AH114" s="78">
        <f t="shared" si="42"/>
        <v>0</v>
      </c>
      <c r="AI114" s="105"/>
      <c r="AJ114" s="105">
        <f t="shared" si="44"/>
        <v>0</v>
      </c>
      <c r="AK114" s="216"/>
      <c r="AL114" s="105">
        <f t="shared" si="45"/>
        <v>0</v>
      </c>
      <c r="AM114" s="102"/>
      <c r="AN114" s="102">
        <f t="shared" si="46"/>
        <v>0</v>
      </c>
      <c r="AO114" s="107"/>
      <c r="AP114" s="102">
        <f t="shared" si="47"/>
        <v>0</v>
      </c>
      <c r="AQ114" s="105"/>
      <c r="AR114" s="105">
        <f t="shared" si="48"/>
        <v>0</v>
      </c>
      <c r="AS114" s="217"/>
      <c r="AT114" s="105">
        <f t="shared" si="49"/>
        <v>0</v>
      </c>
      <c r="AU114" s="102"/>
      <c r="AV114" s="102">
        <f t="shared" si="50"/>
        <v>0</v>
      </c>
      <c r="AW114" s="107"/>
      <c r="AX114" s="102">
        <f t="shared" si="51"/>
        <v>0</v>
      </c>
      <c r="AY114" s="105"/>
      <c r="AZ114" s="105">
        <f t="shared" si="52"/>
        <v>0</v>
      </c>
      <c r="BA114" s="216"/>
      <c r="BB114" s="105">
        <f t="shared" si="53"/>
        <v>0</v>
      </c>
      <c r="BC114" s="109"/>
      <c r="BD114" s="102">
        <f t="shared" si="54"/>
        <v>0</v>
      </c>
      <c r="BE114" s="142"/>
      <c r="BF114" s="102">
        <f t="shared" si="55"/>
        <v>0</v>
      </c>
      <c r="BG114" s="105"/>
      <c r="BH114" s="105">
        <f t="shared" si="56"/>
        <v>0</v>
      </c>
      <c r="BI114" s="216"/>
      <c r="BJ114" s="105">
        <f t="shared" si="57"/>
        <v>0</v>
      </c>
      <c r="BK114" s="187"/>
      <c r="BL114" s="105">
        <f t="shared" si="65"/>
        <v>0</v>
      </c>
      <c r="BM114" s="216"/>
      <c r="BN114" s="106">
        <f t="shared" si="66"/>
        <v>0</v>
      </c>
      <c r="BO114" s="238">
        <f t="shared" si="58"/>
        <v>0</v>
      </c>
      <c r="BP114" s="98" t="s">
        <v>1345</v>
      </c>
      <c r="BQ114" s="98"/>
      <c r="BR114" s="41"/>
    </row>
    <row r="115" spans="1:70" s="60" customFormat="1" ht="25.5">
      <c r="A115" s="59">
        <f>SUBTOTAL(3,C$5:$C115)</f>
        <v>111</v>
      </c>
      <c r="B115" s="110" t="s">
        <v>1349</v>
      </c>
      <c r="C115" s="64" t="s">
        <v>791</v>
      </c>
      <c r="D115" s="41" t="s">
        <v>410</v>
      </c>
      <c r="E115" s="63" t="s">
        <v>793</v>
      </c>
      <c r="F115" s="64" t="s">
        <v>792</v>
      </c>
      <c r="G115" s="64"/>
      <c r="H115" s="64" t="s">
        <v>794</v>
      </c>
      <c r="I115" s="64" t="s">
        <v>795</v>
      </c>
      <c r="J115" s="110"/>
      <c r="K115" s="495" t="s">
        <v>2884</v>
      </c>
      <c r="L115" s="110"/>
      <c r="M115" s="41"/>
      <c r="N115" s="140"/>
      <c r="O115" s="141"/>
      <c r="P115" s="102">
        <f t="shared" si="63"/>
        <v>0</v>
      </c>
      <c r="Q115" s="107"/>
      <c r="R115" s="104">
        <f t="shared" si="64"/>
        <v>0</v>
      </c>
      <c r="S115" s="105"/>
      <c r="T115" s="105">
        <f t="shared" si="43"/>
        <v>0</v>
      </c>
      <c r="U115" s="216"/>
      <c r="V115" s="106">
        <f t="shared" si="60"/>
        <v>0</v>
      </c>
      <c r="W115" s="102"/>
      <c r="X115" s="102">
        <f t="shared" si="61"/>
        <v>0</v>
      </c>
      <c r="Y115" s="107"/>
      <c r="Z115" s="104">
        <f t="shared" si="62"/>
        <v>0</v>
      </c>
      <c r="AA115" s="76"/>
      <c r="AB115" s="45">
        <f t="shared" si="40"/>
        <v>0</v>
      </c>
      <c r="AC115" s="594"/>
      <c r="AD115" s="77">
        <f t="shared" si="41"/>
        <v>0</v>
      </c>
      <c r="AE115" s="73"/>
      <c r="AF115" s="73">
        <f t="shared" si="59"/>
        <v>0</v>
      </c>
      <c r="AG115" s="95"/>
      <c r="AH115" s="78">
        <f t="shared" si="42"/>
        <v>0</v>
      </c>
      <c r="AI115" s="76"/>
      <c r="AJ115" s="45">
        <f t="shared" si="44"/>
        <v>0</v>
      </c>
      <c r="AK115" s="234"/>
      <c r="AL115" s="76">
        <f t="shared" si="45"/>
        <v>0</v>
      </c>
      <c r="AM115" s="72"/>
      <c r="AN115" s="72">
        <f t="shared" si="46"/>
        <v>0</v>
      </c>
      <c r="AO115" s="79"/>
      <c r="AP115" s="72">
        <f t="shared" si="47"/>
        <v>0</v>
      </c>
      <c r="AQ115" s="76"/>
      <c r="AR115" s="76">
        <f t="shared" si="48"/>
        <v>0</v>
      </c>
      <c r="AS115" s="87"/>
      <c r="AT115" s="76">
        <f t="shared" si="49"/>
        <v>0</v>
      </c>
      <c r="AU115" s="72"/>
      <c r="AV115" s="72">
        <f t="shared" si="50"/>
        <v>0</v>
      </c>
      <c r="AW115" s="124"/>
      <c r="AX115" s="72">
        <f t="shared" si="51"/>
        <v>0</v>
      </c>
      <c r="AY115" s="76"/>
      <c r="AZ115" s="76">
        <f t="shared" si="52"/>
        <v>0</v>
      </c>
      <c r="BA115" s="94"/>
      <c r="BB115" s="76">
        <f t="shared" si="53"/>
        <v>0</v>
      </c>
      <c r="BC115" s="81"/>
      <c r="BD115" s="72">
        <f t="shared" si="54"/>
        <v>0</v>
      </c>
      <c r="BE115" s="129"/>
      <c r="BF115" s="72">
        <f t="shared" si="55"/>
        <v>0</v>
      </c>
      <c r="BG115" s="76"/>
      <c r="BH115" s="76">
        <f t="shared" si="56"/>
        <v>0</v>
      </c>
      <c r="BI115" s="94"/>
      <c r="BJ115" s="76">
        <f t="shared" si="57"/>
        <v>0</v>
      </c>
      <c r="BK115" s="123"/>
      <c r="BL115" s="45">
        <f t="shared" si="65"/>
        <v>0</v>
      </c>
      <c r="BM115" s="94"/>
      <c r="BN115" s="77">
        <f t="shared" si="66"/>
        <v>0</v>
      </c>
      <c r="BO115" s="238">
        <f t="shared" si="58"/>
        <v>0</v>
      </c>
      <c r="BP115" s="98" t="s">
        <v>716</v>
      </c>
      <c r="BQ115" s="98" t="s">
        <v>1970</v>
      </c>
      <c r="BR115" s="41"/>
    </row>
    <row r="116" spans="1:70" s="60" customFormat="1" ht="51">
      <c r="A116" s="59">
        <f>SUBTOTAL(3,C$5:$C116)</f>
        <v>112</v>
      </c>
      <c r="B116" s="110" t="s">
        <v>2647</v>
      </c>
      <c r="C116" s="64" t="s">
        <v>796</v>
      </c>
      <c r="D116" s="41" t="s">
        <v>11</v>
      </c>
      <c r="E116" s="63" t="s">
        <v>798</v>
      </c>
      <c r="F116" s="64" t="s">
        <v>797</v>
      </c>
      <c r="G116" s="64"/>
      <c r="H116" s="64" t="s">
        <v>799</v>
      </c>
      <c r="I116" s="64" t="s">
        <v>800</v>
      </c>
      <c r="J116" s="237" t="s">
        <v>801</v>
      </c>
      <c r="K116" s="253" t="s">
        <v>2691</v>
      </c>
      <c r="L116" s="237"/>
      <c r="M116" s="41"/>
      <c r="N116" s="140"/>
      <c r="O116" s="141"/>
      <c r="P116" s="102">
        <f t="shared" si="63"/>
        <v>0</v>
      </c>
      <c r="Q116" s="107"/>
      <c r="R116" s="104">
        <f t="shared" si="64"/>
        <v>0</v>
      </c>
      <c r="S116" s="105"/>
      <c r="T116" s="105">
        <f t="shared" si="43"/>
        <v>0</v>
      </c>
      <c r="U116" s="216"/>
      <c r="V116" s="106">
        <f t="shared" si="60"/>
        <v>0</v>
      </c>
      <c r="W116" s="102"/>
      <c r="X116" s="102">
        <f t="shared" si="61"/>
        <v>0</v>
      </c>
      <c r="Y116" s="107"/>
      <c r="Z116" s="104">
        <f t="shared" si="62"/>
        <v>0</v>
      </c>
      <c r="AA116" s="105"/>
      <c r="AB116" s="105">
        <f t="shared" si="40"/>
        <v>0</v>
      </c>
      <c r="AC116" s="592"/>
      <c r="AD116" s="106">
        <f t="shared" si="41"/>
        <v>0</v>
      </c>
      <c r="AE116" s="109"/>
      <c r="AF116" s="102">
        <f t="shared" si="59"/>
        <v>0</v>
      </c>
      <c r="AG116" s="109"/>
      <c r="AH116" s="78">
        <f t="shared" si="42"/>
        <v>0</v>
      </c>
      <c r="AI116" s="105"/>
      <c r="AJ116" s="105">
        <f t="shared" si="44"/>
        <v>0</v>
      </c>
      <c r="AK116" s="216"/>
      <c r="AL116" s="105">
        <f t="shared" si="45"/>
        <v>0</v>
      </c>
      <c r="AM116" s="102"/>
      <c r="AN116" s="102">
        <f t="shared" si="46"/>
        <v>0</v>
      </c>
      <c r="AO116" s="107"/>
      <c r="AP116" s="102">
        <f t="shared" si="47"/>
        <v>0</v>
      </c>
      <c r="AQ116" s="105"/>
      <c r="AR116" s="105">
        <f t="shared" si="48"/>
        <v>0</v>
      </c>
      <c r="AS116" s="217"/>
      <c r="AT116" s="105">
        <f t="shared" si="49"/>
        <v>0</v>
      </c>
      <c r="AU116" s="102"/>
      <c r="AV116" s="102">
        <f t="shared" si="50"/>
        <v>0</v>
      </c>
      <c r="AW116" s="107"/>
      <c r="AX116" s="102">
        <f t="shared" si="51"/>
        <v>0</v>
      </c>
      <c r="AY116" s="105"/>
      <c r="AZ116" s="105">
        <f t="shared" si="52"/>
        <v>0</v>
      </c>
      <c r="BA116" s="216"/>
      <c r="BB116" s="105">
        <f t="shared" si="53"/>
        <v>0</v>
      </c>
      <c r="BC116" s="109"/>
      <c r="BD116" s="102">
        <f t="shared" si="54"/>
        <v>0</v>
      </c>
      <c r="BE116" s="142"/>
      <c r="BF116" s="102">
        <f t="shared" si="55"/>
        <v>0</v>
      </c>
      <c r="BG116" s="105"/>
      <c r="BH116" s="105">
        <f t="shared" si="56"/>
        <v>0</v>
      </c>
      <c r="BI116" s="216"/>
      <c r="BJ116" s="105">
        <f t="shared" si="57"/>
        <v>0</v>
      </c>
      <c r="BK116" s="187"/>
      <c r="BL116" s="105">
        <f t="shared" si="65"/>
        <v>0</v>
      </c>
      <c r="BM116" s="216"/>
      <c r="BN116" s="106">
        <f t="shared" si="66"/>
        <v>0</v>
      </c>
      <c r="BO116" s="238">
        <f t="shared" si="58"/>
        <v>0</v>
      </c>
      <c r="BP116" s="98" t="s">
        <v>808</v>
      </c>
      <c r="BQ116" s="98" t="s">
        <v>1966</v>
      </c>
      <c r="BR116" s="41"/>
    </row>
    <row r="117" spans="1:70" s="60" customFormat="1" ht="38.25">
      <c r="A117" s="59">
        <f>SUBTOTAL(3,C$5:$C117)</f>
        <v>113</v>
      </c>
      <c r="B117" s="110" t="s">
        <v>2682</v>
      </c>
      <c r="C117" s="64" t="s">
        <v>802</v>
      </c>
      <c r="D117" s="41" t="s">
        <v>410</v>
      </c>
      <c r="E117" s="63" t="s">
        <v>803</v>
      </c>
      <c r="F117" s="64" t="s">
        <v>804</v>
      </c>
      <c r="G117" s="64"/>
      <c r="H117" s="64" t="s">
        <v>805</v>
      </c>
      <c r="I117" s="64" t="s">
        <v>806</v>
      </c>
      <c r="J117" s="237" t="s">
        <v>807</v>
      </c>
      <c r="K117" s="524"/>
      <c r="L117" s="237"/>
      <c r="M117" s="41" t="s">
        <v>1977</v>
      </c>
      <c r="N117" s="140"/>
      <c r="O117" s="141"/>
      <c r="P117" s="102">
        <f t="shared" si="63"/>
        <v>0</v>
      </c>
      <c r="Q117" s="107"/>
      <c r="R117" s="104">
        <f t="shared" si="64"/>
        <v>0</v>
      </c>
      <c r="S117" s="105"/>
      <c r="T117" s="105">
        <f t="shared" si="43"/>
        <v>0</v>
      </c>
      <c r="U117" s="216"/>
      <c r="V117" s="106">
        <f t="shared" si="60"/>
        <v>0</v>
      </c>
      <c r="W117" s="102"/>
      <c r="X117" s="102">
        <f t="shared" si="61"/>
        <v>0</v>
      </c>
      <c r="Y117" s="107"/>
      <c r="Z117" s="104">
        <f t="shared" si="62"/>
        <v>0</v>
      </c>
      <c r="AA117" s="76"/>
      <c r="AB117" s="45">
        <f t="shared" si="40"/>
        <v>0</v>
      </c>
      <c r="AC117" s="594"/>
      <c r="AD117" s="77">
        <f t="shared" si="41"/>
        <v>0</v>
      </c>
      <c r="AE117" s="126"/>
      <c r="AF117" s="73">
        <f t="shared" si="59"/>
        <v>0</v>
      </c>
      <c r="AG117" s="126"/>
      <c r="AH117" s="78">
        <f t="shared" si="42"/>
        <v>0</v>
      </c>
      <c r="AI117" s="76"/>
      <c r="AJ117" s="45">
        <f t="shared" si="44"/>
        <v>0</v>
      </c>
      <c r="AK117" s="234"/>
      <c r="AL117" s="76">
        <f t="shared" si="45"/>
        <v>0</v>
      </c>
      <c r="AM117" s="72"/>
      <c r="AN117" s="72">
        <f t="shared" si="46"/>
        <v>0</v>
      </c>
      <c r="AO117" s="79"/>
      <c r="AP117" s="72">
        <f t="shared" si="47"/>
        <v>0</v>
      </c>
      <c r="AQ117" s="76"/>
      <c r="AR117" s="76">
        <f t="shared" si="48"/>
        <v>0</v>
      </c>
      <c r="AS117" s="87"/>
      <c r="AT117" s="76">
        <f t="shared" si="49"/>
        <v>0</v>
      </c>
      <c r="AU117" s="72"/>
      <c r="AV117" s="72">
        <f t="shared" si="50"/>
        <v>0</v>
      </c>
      <c r="AW117" s="124"/>
      <c r="AX117" s="72">
        <f t="shared" si="51"/>
        <v>0</v>
      </c>
      <c r="AY117" s="76"/>
      <c r="AZ117" s="76">
        <f t="shared" si="52"/>
        <v>0</v>
      </c>
      <c r="BA117" s="94"/>
      <c r="BB117" s="76">
        <f t="shared" si="53"/>
        <v>0</v>
      </c>
      <c r="BC117" s="81"/>
      <c r="BD117" s="72">
        <f t="shared" si="54"/>
        <v>0</v>
      </c>
      <c r="BE117" s="129"/>
      <c r="BF117" s="72">
        <f t="shared" si="55"/>
        <v>0</v>
      </c>
      <c r="BG117" s="76"/>
      <c r="BH117" s="76">
        <f t="shared" si="56"/>
        <v>0</v>
      </c>
      <c r="BI117" s="94"/>
      <c r="BJ117" s="76">
        <f t="shared" si="57"/>
        <v>0</v>
      </c>
      <c r="BK117" s="123"/>
      <c r="BL117" s="45">
        <f t="shared" si="65"/>
        <v>0</v>
      </c>
      <c r="BM117" s="94"/>
      <c r="BN117" s="77">
        <f t="shared" si="66"/>
        <v>0</v>
      </c>
      <c r="BO117" s="238">
        <f t="shared" si="58"/>
        <v>0</v>
      </c>
      <c r="BP117" s="98" t="s">
        <v>482</v>
      </c>
      <c r="BQ117" s="98" t="s">
        <v>1970</v>
      </c>
      <c r="BR117" s="41"/>
    </row>
    <row r="118" spans="1:70" s="60" customFormat="1" ht="38.25">
      <c r="A118" s="59">
        <f>SUBTOTAL(3,C$5:$C118)</f>
        <v>114</v>
      </c>
      <c r="B118" s="110" t="s">
        <v>2682</v>
      </c>
      <c r="C118" s="64" t="s">
        <v>814</v>
      </c>
      <c r="D118" s="41" t="s">
        <v>315</v>
      </c>
      <c r="E118" s="63" t="s">
        <v>816</v>
      </c>
      <c r="F118" s="64" t="s">
        <v>815</v>
      </c>
      <c r="G118" s="64"/>
      <c r="H118" s="64" t="s">
        <v>817</v>
      </c>
      <c r="I118" s="64" t="s">
        <v>1820</v>
      </c>
      <c r="J118" s="110"/>
      <c r="K118" s="257"/>
      <c r="L118" s="110"/>
      <c r="M118" s="41" t="s">
        <v>2486</v>
      </c>
      <c r="N118" s="140"/>
      <c r="O118" s="141"/>
      <c r="P118" s="102">
        <f t="shared" si="63"/>
        <v>0</v>
      </c>
      <c r="Q118" s="107"/>
      <c r="R118" s="104">
        <f t="shared" si="64"/>
        <v>0</v>
      </c>
      <c r="S118" s="105"/>
      <c r="T118" s="105">
        <f t="shared" si="43"/>
        <v>0</v>
      </c>
      <c r="U118" s="216"/>
      <c r="V118" s="106">
        <f t="shared" si="60"/>
        <v>0</v>
      </c>
      <c r="W118" s="102"/>
      <c r="X118" s="102">
        <f t="shared" si="61"/>
        <v>0</v>
      </c>
      <c r="Y118" s="107"/>
      <c r="Z118" s="104">
        <f t="shared" si="62"/>
        <v>0</v>
      </c>
      <c r="AA118" s="76"/>
      <c r="AB118" s="45">
        <f t="shared" si="40"/>
        <v>0</v>
      </c>
      <c r="AC118" s="594"/>
      <c r="AD118" s="77">
        <f t="shared" si="41"/>
        <v>0</v>
      </c>
      <c r="AE118" s="126"/>
      <c r="AF118" s="73">
        <f t="shared" si="59"/>
        <v>0</v>
      </c>
      <c r="AG118" s="126"/>
      <c r="AH118" s="78">
        <f t="shared" si="42"/>
        <v>0</v>
      </c>
      <c r="AI118" s="76"/>
      <c r="AJ118" s="45">
        <f t="shared" si="44"/>
        <v>0</v>
      </c>
      <c r="AK118" s="234"/>
      <c r="AL118" s="76">
        <f t="shared" si="45"/>
        <v>0</v>
      </c>
      <c r="AM118" s="72"/>
      <c r="AN118" s="72">
        <f t="shared" si="46"/>
        <v>0</v>
      </c>
      <c r="AO118" s="79"/>
      <c r="AP118" s="72">
        <f t="shared" si="47"/>
        <v>0</v>
      </c>
      <c r="AQ118" s="76"/>
      <c r="AR118" s="76">
        <f t="shared" si="48"/>
        <v>0</v>
      </c>
      <c r="AS118" s="87"/>
      <c r="AT118" s="76">
        <f t="shared" si="49"/>
        <v>0</v>
      </c>
      <c r="AU118" s="72"/>
      <c r="AV118" s="72">
        <f t="shared" si="50"/>
        <v>0</v>
      </c>
      <c r="AW118" s="124"/>
      <c r="AX118" s="72">
        <f t="shared" si="51"/>
        <v>0</v>
      </c>
      <c r="AY118" s="76"/>
      <c r="AZ118" s="76">
        <f t="shared" si="52"/>
        <v>0</v>
      </c>
      <c r="BA118" s="94"/>
      <c r="BB118" s="76">
        <f t="shared" si="53"/>
        <v>0</v>
      </c>
      <c r="BC118" s="81"/>
      <c r="BD118" s="72">
        <f t="shared" si="54"/>
        <v>0</v>
      </c>
      <c r="BE118" s="129"/>
      <c r="BF118" s="72">
        <f t="shared" si="55"/>
        <v>0</v>
      </c>
      <c r="BG118" s="76"/>
      <c r="BH118" s="76">
        <f t="shared" si="56"/>
        <v>0</v>
      </c>
      <c r="BI118" s="94"/>
      <c r="BJ118" s="76">
        <f t="shared" si="57"/>
        <v>0</v>
      </c>
      <c r="BK118" s="123"/>
      <c r="BL118" s="45">
        <f t="shared" si="65"/>
        <v>0</v>
      </c>
      <c r="BM118" s="94"/>
      <c r="BN118" s="77">
        <f t="shared" si="66"/>
        <v>0</v>
      </c>
      <c r="BO118" s="238">
        <f t="shared" si="58"/>
        <v>0</v>
      </c>
      <c r="BP118" s="98" t="s">
        <v>523</v>
      </c>
      <c r="BQ118" s="98" t="s">
        <v>1970</v>
      </c>
      <c r="BR118" s="41" t="s">
        <v>1779</v>
      </c>
    </row>
    <row r="119" spans="1:70" s="38" customFormat="1" ht="25.5">
      <c r="A119" s="37">
        <f>SUBTOTAL(3,C$5:$C119)</f>
        <v>115</v>
      </c>
      <c r="B119" s="112"/>
      <c r="C119" s="61" t="s">
        <v>818</v>
      </c>
      <c r="D119" s="1" t="s">
        <v>410</v>
      </c>
      <c r="E119" s="62" t="s">
        <v>819</v>
      </c>
      <c r="F119" s="61" t="s">
        <v>820</v>
      </c>
      <c r="G119" s="50"/>
      <c r="H119" s="61" t="s">
        <v>821</v>
      </c>
      <c r="I119" s="61" t="s">
        <v>822</v>
      </c>
      <c r="J119" s="112"/>
      <c r="K119" s="251" t="s">
        <v>2865</v>
      </c>
      <c r="L119" s="112"/>
      <c r="M119" s="57" t="s">
        <v>2486</v>
      </c>
      <c r="N119" s="139"/>
      <c r="O119" s="122">
        <v>500000</v>
      </c>
      <c r="P119" s="153">
        <f t="shared" si="63"/>
        <v>500000</v>
      </c>
      <c r="Q119" s="124">
        <v>42132</v>
      </c>
      <c r="R119" s="75">
        <f t="shared" si="64"/>
        <v>0</v>
      </c>
      <c r="S119" s="45">
        <v>500000</v>
      </c>
      <c r="T119" s="45">
        <f t="shared" si="43"/>
        <v>500000</v>
      </c>
      <c r="U119" s="234">
        <v>42132</v>
      </c>
      <c r="V119" s="77">
        <f t="shared" si="60"/>
        <v>0</v>
      </c>
      <c r="W119" s="72">
        <v>500000</v>
      </c>
      <c r="X119" s="73">
        <f t="shared" si="61"/>
        <v>500000</v>
      </c>
      <c r="Y119" s="124">
        <v>42132</v>
      </c>
      <c r="Z119" s="75">
        <f t="shared" si="62"/>
        <v>0</v>
      </c>
      <c r="AA119" s="76">
        <v>500000</v>
      </c>
      <c r="AB119" s="45">
        <f t="shared" si="40"/>
        <v>500000</v>
      </c>
      <c r="AC119" s="594">
        <v>42143</v>
      </c>
      <c r="AD119" s="77">
        <f t="shared" si="41"/>
        <v>0</v>
      </c>
      <c r="AE119" s="126"/>
      <c r="AF119" s="73">
        <f t="shared" si="59"/>
        <v>0</v>
      </c>
      <c r="AG119" s="126"/>
      <c r="AH119" s="78">
        <f t="shared" si="42"/>
        <v>0</v>
      </c>
      <c r="AI119" s="76"/>
      <c r="AJ119" s="45">
        <f t="shared" si="44"/>
        <v>0</v>
      </c>
      <c r="AK119" s="234"/>
      <c r="AL119" s="76">
        <f t="shared" si="45"/>
        <v>0</v>
      </c>
      <c r="AM119" s="72"/>
      <c r="AN119" s="72">
        <f t="shared" si="46"/>
        <v>0</v>
      </c>
      <c r="AO119" s="79"/>
      <c r="AP119" s="72">
        <f t="shared" si="47"/>
        <v>0</v>
      </c>
      <c r="AQ119" s="76"/>
      <c r="AR119" s="76">
        <f t="shared" si="48"/>
        <v>0</v>
      </c>
      <c r="AS119" s="87"/>
      <c r="AT119" s="76">
        <f t="shared" si="49"/>
        <v>0</v>
      </c>
      <c r="AU119" s="72"/>
      <c r="AV119" s="72">
        <f t="shared" si="50"/>
        <v>0</v>
      </c>
      <c r="AW119" s="124"/>
      <c r="AX119" s="72">
        <f t="shared" si="51"/>
        <v>0</v>
      </c>
      <c r="AY119" s="76"/>
      <c r="AZ119" s="76">
        <f t="shared" si="52"/>
        <v>0</v>
      </c>
      <c r="BA119" s="94"/>
      <c r="BB119" s="76">
        <f t="shared" si="53"/>
        <v>0</v>
      </c>
      <c r="BC119" s="81"/>
      <c r="BD119" s="72">
        <f t="shared" si="54"/>
        <v>0</v>
      </c>
      <c r="BE119" s="129"/>
      <c r="BF119" s="72">
        <f t="shared" si="55"/>
        <v>0</v>
      </c>
      <c r="BG119" s="76"/>
      <c r="BH119" s="76">
        <f t="shared" si="56"/>
        <v>0</v>
      </c>
      <c r="BI119" s="94"/>
      <c r="BJ119" s="76">
        <f t="shared" si="57"/>
        <v>0</v>
      </c>
      <c r="BK119" s="123"/>
      <c r="BL119" s="45">
        <f t="shared" si="65"/>
        <v>0</v>
      </c>
      <c r="BM119" s="94"/>
      <c r="BN119" s="77">
        <f t="shared" si="66"/>
        <v>0</v>
      </c>
      <c r="BO119" s="83">
        <f t="shared" si="58"/>
        <v>0</v>
      </c>
      <c r="BP119" s="120" t="s">
        <v>642</v>
      </c>
      <c r="BQ119" s="120" t="s">
        <v>1970</v>
      </c>
      <c r="BR119" s="46"/>
    </row>
    <row r="120" spans="1:70" s="38" customFormat="1" ht="25.5">
      <c r="A120" s="37">
        <f>SUBTOTAL(3,C$5:$C120)</f>
        <v>116</v>
      </c>
      <c r="B120" s="112"/>
      <c r="C120" s="61" t="s">
        <v>823</v>
      </c>
      <c r="D120" s="35" t="s">
        <v>718</v>
      </c>
      <c r="E120" s="62" t="s">
        <v>824</v>
      </c>
      <c r="F120" s="61" t="s">
        <v>825</v>
      </c>
      <c r="G120" s="50"/>
      <c r="H120" s="61" t="s">
        <v>826</v>
      </c>
      <c r="I120" s="61" t="s">
        <v>827</v>
      </c>
      <c r="J120" s="112"/>
      <c r="K120" s="446">
        <v>700</v>
      </c>
      <c r="L120" s="112"/>
      <c r="M120" s="1" t="s">
        <v>1977</v>
      </c>
      <c r="N120" s="139"/>
      <c r="O120" s="122">
        <v>700000</v>
      </c>
      <c r="P120" s="153">
        <f t="shared" si="63"/>
        <v>700000</v>
      </c>
      <c r="Q120" s="124">
        <v>42110</v>
      </c>
      <c r="R120" s="75">
        <f t="shared" si="64"/>
        <v>0</v>
      </c>
      <c r="S120" s="45">
        <v>700000</v>
      </c>
      <c r="T120" s="45">
        <f t="shared" si="43"/>
        <v>700000</v>
      </c>
      <c r="U120" s="234">
        <v>42110</v>
      </c>
      <c r="V120" s="77">
        <f t="shared" si="60"/>
        <v>0</v>
      </c>
      <c r="W120" s="72">
        <v>700000</v>
      </c>
      <c r="X120" s="73">
        <f t="shared" si="61"/>
        <v>700000</v>
      </c>
      <c r="Y120" s="124">
        <v>42110</v>
      </c>
      <c r="Z120" s="75">
        <f t="shared" si="62"/>
        <v>0</v>
      </c>
      <c r="AA120" s="76">
        <v>700000</v>
      </c>
      <c r="AB120" s="45">
        <f t="shared" si="40"/>
        <v>0</v>
      </c>
      <c r="AC120" s="594"/>
      <c r="AD120" s="77">
        <f t="shared" si="41"/>
        <v>700000</v>
      </c>
      <c r="AE120" s="126"/>
      <c r="AF120" s="73">
        <f t="shared" si="59"/>
        <v>0</v>
      </c>
      <c r="AG120" s="126"/>
      <c r="AH120" s="78">
        <f t="shared" si="42"/>
        <v>0</v>
      </c>
      <c r="AI120" s="76"/>
      <c r="AJ120" s="45">
        <f t="shared" si="44"/>
        <v>0</v>
      </c>
      <c r="AK120" s="234"/>
      <c r="AL120" s="76">
        <f t="shared" si="45"/>
        <v>0</v>
      </c>
      <c r="AM120" s="72"/>
      <c r="AN120" s="72">
        <f t="shared" si="46"/>
        <v>0</v>
      </c>
      <c r="AO120" s="79"/>
      <c r="AP120" s="72">
        <f t="shared" si="47"/>
        <v>0</v>
      </c>
      <c r="AQ120" s="76"/>
      <c r="AR120" s="76">
        <f t="shared" si="48"/>
        <v>0</v>
      </c>
      <c r="AS120" s="87"/>
      <c r="AT120" s="76">
        <f t="shared" si="49"/>
        <v>0</v>
      </c>
      <c r="AU120" s="72"/>
      <c r="AV120" s="72">
        <f t="shared" si="50"/>
        <v>0</v>
      </c>
      <c r="AW120" s="124"/>
      <c r="AX120" s="72">
        <f t="shared" si="51"/>
        <v>0</v>
      </c>
      <c r="AY120" s="76"/>
      <c r="AZ120" s="76">
        <f t="shared" si="52"/>
        <v>0</v>
      </c>
      <c r="BA120" s="94"/>
      <c r="BB120" s="76">
        <f t="shared" si="53"/>
        <v>0</v>
      </c>
      <c r="BC120" s="81"/>
      <c r="BD120" s="72">
        <f t="shared" si="54"/>
        <v>0</v>
      </c>
      <c r="BE120" s="129"/>
      <c r="BF120" s="72">
        <f t="shared" si="55"/>
        <v>0</v>
      </c>
      <c r="BG120" s="76"/>
      <c r="BH120" s="76">
        <f t="shared" si="56"/>
        <v>0</v>
      </c>
      <c r="BI120" s="94"/>
      <c r="BJ120" s="76">
        <f t="shared" si="57"/>
        <v>0</v>
      </c>
      <c r="BK120" s="123"/>
      <c r="BL120" s="45">
        <f t="shared" si="65"/>
        <v>0</v>
      </c>
      <c r="BM120" s="94"/>
      <c r="BN120" s="77">
        <f t="shared" si="66"/>
        <v>0</v>
      </c>
      <c r="BO120" s="83">
        <f t="shared" si="58"/>
        <v>700000</v>
      </c>
      <c r="BP120" s="120" t="s">
        <v>526</v>
      </c>
      <c r="BQ120" s="120" t="s">
        <v>3375</v>
      </c>
      <c r="BR120" s="46"/>
    </row>
    <row r="121" spans="1:70" s="38" customFormat="1" ht="25.5">
      <c r="A121" s="37">
        <f>SUBTOTAL(3,C$5:$C121)</f>
        <v>117</v>
      </c>
      <c r="B121" s="112"/>
      <c r="C121" s="89" t="s">
        <v>843</v>
      </c>
      <c r="D121" s="35" t="s">
        <v>718</v>
      </c>
      <c r="E121" s="62" t="s">
        <v>845</v>
      </c>
      <c r="F121" s="61" t="s">
        <v>844</v>
      </c>
      <c r="G121" s="50"/>
      <c r="H121" s="61" t="s">
        <v>846</v>
      </c>
      <c r="I121" s="61" t="s">
        <v>847</v>
      </c>
      <c r="J121" s="149" t="s">
        <v>848</v>
      </c>
      <c r="K121" s="449">
        <v>700</v>
      </c>
      <c r="L121" s="149"/>
      <c r="M121" s="1" t="s">
        <v>3374</v>
      </c>
      <c r="N121" s="139"/>
      <c r="O121" s="122">
        <v>700000</v>
      </c>
      <c r="P121" s="153">
        <f t="shared" si="63"/>
        <v>700000</v>
      </c>
      <c r="Q121" s="124">
        <v>42101</v>
      </c>
      <c r="R121" s="75">
        <f t="shared" si="64"/>
        <v>0</v>
      </c>
      <c r="S121" s="45">
        <v>700000</v>
      </c>
      <c r="T121" s="45">
        <f t="shared" si="43"/>
        <v>700000</v>
      </c>
      <c r="U121" s="234">
        <v>42101</v>
      </c>
      <c r="V121" s="77">
        <f t="shared" si="60"/>
        <v>0</v>
      </c>
      <c r="W121" s="72">
        <v>700000</v>
      </c>
      <c r="X121" s="73">
        <f t="shared" si="61"/>
        <v>700000</v>
      </c>
      <c r="Y121" s="124">
        <v>42101</v>
      </c>
      <c r="Z121" s="75">
        <f t="shared" si="62"/>
        <v>0</v>
      </c>
      <c r="AA121" s="76">
        <v>700000</v>
      </c>
      <c r="AB121" s="45">
        <f t="shared" si="40"/>
        <v>0</v>
      </c>
      <c r="AC121" s="594"/>
      <c r="AD121" s="77">
        <f t="shared" si="41"/>
        <v>700000</v>
      </c>
      <c r="AE121" s="126"/>
      <c r="AF121" s="73">
        <f t="shared" ref="AF121:AF172" si="67">IF(AG121="",0,AE121)</f>
        <v>0</v>
      </c>
      <c r="AG121" s="126"/>
      <c r="AH121" s="78">
        <f t="shared" si="42"/>
        <v>0</v>
      </c>
      <c r="AI121" s="76"/>
      <c r="AJ121" s="45">
        <f t="shared" si="44"/>
        <v>0</v>
      </c>
      <c r="AK121" s="234"/>
      <c r="AL121" s="76">
        <f t="shared" si="45"/>
        <v>0</v>
      </c>
      <c r="AM121" s="72"/>
      <c r="AN121" s="72">
        <f t="shared" si="46"/>
        <v>0</v>
      </c>
      <c r="AO121" s="79"/>
      <c r="AP121" s="72">
        <f t="shared" si="47"/>
        <v>0</v>
      </c>
      <c r="AQ121" s="76"/>
      <c r="AR121" s="76">
        <f t="shared" si="48"/>
        <v>0</v>
      </c>
      <c r="AS121" s="87"/>
      <c r="AT121" s="76">
        <f t="shared" si="49"/>
        <v>0</v>
      </c>
      <c r="AU121" s="72"/>
      <c r="AV121" s="72">
        <f t="shared" si="50"/>
        <v>0</v>
      </c>
      <c r="AW121" s="124"/>
      <c r="AX121" s="72">
        <f t="shared" si="51"/>
        <v>0</v>
      </c>
      <c r="AY121" s="76"/>
      <c r="AZ121" s="76">
        <f t="shared" si="52"/>
        <v>0</v>
      </c>
      <c r="BA121" s="94"/>
      <c r="BB121" s="76">
        <f t="shared" si="53"/>
        <v>0</v>
      </c>
      <c r="BC121" s="81"/>
      <c r="BD121" s="72">
        <f t="shared" si="54"/>
        <v>0</v>
      </c>
      <c r="BE121" s="129"/>
      <c r="BF121" s="72">
        <f t="shared" si="55"/>
        <v>0</v>
      </c>
      <c r="BG121" s="76"/>
      <c r="BH121" s="76">
        <f t="shared" si="56"/>
        <v>0</v>
      </c>
      <c r="BI121" s="94"/>
      <c r="BJ121" s="76">
        <f t="shared" si="57"/>
        <v>0</v>
      </c>
      <c r="BK121" s="123"/>
      <c r="BL121" s="45">
        <f t="shared" si="65"/>
        <v>0</v>
      </c>
      <c r="BM121" s="94"/>
      <c r="BN121" s="77">
        <f t="shared" si="66"/>
        <v>0</v>
      </c>
      <c r="BO121" s="83">
        <f t="shared" si="58"/>
        <v>700000</v>
      </c>
      <c r="BP121" s="120" t="s">
        <v>526</v>
      </c>
      <c r="BQ121" s="120" t="s">
        <v>3375</v>
      </c>
      <c r="BR121" s="46"/>
    </row>
    <row r="122" spans="1:70" s="38" customFormat="1" ht="25.5">
      <c r="A122" s="37">
        <f>SUBTOTAL(3,C$5:$C122)</f>
        <v>118</v>
      </c>
      <c r="B122" s="112"/>
      <c r="C122" s="50" t="s">
        <v>849</v>
      </c>
      <c r="D122" s="36" t="s">
        <v>293</v>
      </c>
      <c r="E122" s="51" t="s">
        <v>850</v>
      </c>
      <c r="F122" s="50" t="s">
        <v>851</v>
      </c>
      <c r="G122" s="50"/>
      <c r="H122" s="50" t="s">
        <v>852</v>
      </c>
      <c r="I122" s="50" t="s">
        <v>853</v>
      </c>
      <c r="J122" s="112"/>
      <c r="K122" s="257">
        <v>1000000</v>
      </c>
      <c r="L122" s="112"/>
      <c r="M122" s="1" t="s">
        <v>3374</v>
      </c>
      <c r="N122" s="144"/>
      <c r="O122" s="122">
        <v>1000000</v>
      </c>
      <c r="P122" s="153">
        <f t="shared" si="63"/>
        <v>1000000</v>
      </c>
      <c r="Q122" s="124">
        <v>42108</v>
      </c>
      <c r="R122" s="75">
        <f t="shared" si="64"/>
        <v>0</v>
      </c>
      <c r="S122" s="45">
        <v>1000000</v>
      </c>
      <c r="T122" s="45">
        <f t="shared" si="43"/>
        <v>1000000</v>
      </c>
      <c r="U122" s="234">
        <v>42108</v>
      </c>
      <c r="V122" s="77">
        <f t="shared" si="60"/>
        <v>0</v>
      </c>
      <c r="W122" s="73">
        <v>1000000</v>
      </c>
      <c r="X122" s="73">
        <f t="shared" si="61"/>
        <v>1000000</v>
      </c>
      <c r="Y122" s="124">
        <v>42108</v>
      </c>
      <c r="Z122" s="75">
        <f t="shared" si="62"/>
        <v>0</v>
      </c>
      <c r="AA122" s="45"/>
      <c r="AB122" s="45">
        <f t="shared" si="40"/>
        <v>0</v>
      </c>
      <c r="AC122" s="594"/>
      <c r="AD122" s="77">
        <f t="shared" si="41"/>
        <v>0</v>
      </c>
      <c r="AE122" s="126"/>
      <c r="AF122" s="73">
        <f t="shared" si="67"/>
        <v>0</v>
      </c>
      <c r="AG122" s="126"/>
      <c r="AH122" s="78">
        <f t="shared" si="42"/>
        <v>0</v>
      </c>
      <c r="AI122" s="76"/>
      <c r="AJ122" s="45">
        <f t="shared" si="44"/>
        <v>0</v>
      </c>
      <c r="AK122" s="234"/>
      <c r="AL122" s="76">
        <f t="shared" si="45"/>
        <v>0</v>
      </c>
      <c r="AM122" s="73"/>
      <c r="AN122" s="72">
        <f t="shared" si="46"/>
        <v>0</v>
      </c>
      <c r="AO122" s="79"/>
      <c r="AP122" s="72">
        <f t="shared" si="47"/>
        <v>0</v>
      </c>
      <c r="AQ122" s="45"/>
      <c r="AR122" s="76">
        <f t="shared" si="48"/>
        <v>0</v>
      </c>
      <c r="AS122" s="87"/>
      <c r="AT122" s="76">
        <f t="shared" si="49"/>
        <v>0</v>
      </c>
      <c r="AU122" s="72"/>
      <c r="AV122" s="72">
        <f t="shared" si="50"/>
        <v>0</v>
      </c>
      <c r="AW122" s="124"/>
      <c r="AX122" s="72">
        <f t="shared" si="51"/>
        <v>0</v>
      </c>
      <c r="AY122" s="76"/>
      <c r="AZ122" s="76">
        <f t="shared" si="52"/>
        <v>0</v>
      </c>
      <c r="BA122" s="94"/>
      <c r="BB122" s="76">
        <f t="shared" si="53"/>
        <v>0</v>
      </c>
      <c r="BC122" s="81"/>
      <c r="BD122" s="72">
        <f t="shared" si="54"/>
        <v>0</v>
      </c>
      <c r="BE122" s="129"/>
      <c r="BF122" s="72">
        <f t="shared" si="55"/>
        <v>0</v>
      </c>
      <c r="BG122" s="76"/>
      <c r="BH122" s="76">
        <f t="shared" si="56"/>
        <v>0</v>
      </c>
      <c r="BI122" s="94"/>
      <c r="BJ122" s="76">
        <f t="shared" si="57"/>
        <v>0</v>
      </c>
      <c r="BK122" s="123"/>
      <c r="BL122" s="45">
        <f t="shared" si="65"/>
        <v>0</v>
      </c>
      <c r="BM122" s="94"/>
      <c r="BN122" s="77">
        <f t="shared" si="66"/>
        <v>0</v>
      </c>
      <c r="BO122" s="83">
        <f t="shared" si="58"/>
        <v>0</v>
      </c>
      <c r="BP122" s="120" t="s">
        <v>530</v>
      </c>
      <c r="BQ122" s="120" t="s">
        <v>3376</v>
      </c>
      <c r="BR122" s="46"/>
    </row>
    <row r="123" spans="1:70" s="38" customFormat="1" ht="51">
      <c r="A123" s="37">
        <f>SUBTOTAL(3,C$5:$C123)</f>
        <v>119</v>
      </c>
      <c r="B123" s="112"/>
      <c r="C123" s="61" t="s">
        <v>860</v>
      </c>
      <c r="D123" s="1" t="s">
        <v>315</v>
      </c>
      <c r="E123" s="62" t="s">
        <v>861</v>
      </c>
      <c r="F123" s="61" t="s">
        <v>862</v>
      </c>
      <c r="G123" s="50"/>
      <c r="H123" s="61" t="s">
        <v>863</v>
      </c>
      <c r="I123" s="61" t="s">
        <v>864</v>
      </c>
      <c r="J123" s="285" t="s">
        <v>865</v>
      </c>
      <c r="K123" s="524" t="s">
        <v>2636</v>
      </c>
      <c r="L123" s="285"/>
      <c r="M123" s="1" t="s">
        <v>2486</v>
      </c>
      <c r="N123" s="139"/>
      <c r="O123" s="122">
        <v>400000</v>
      </c>
      <c r="P123" s="153">
        <f t="shared" si="63"/>
        <v>400000</v>
      </c>
      <c r="Q123" s="124">
        <v>42129</v>
      </c>
      <c r="R123" s="75">
        <f t="shared" si="64"/>
        <v>0</v>
      </c>
      <c r="S123" s="45">
        <v>400000</v>
      </c>
      <c r="T123" s="45">
        <f t="shared" si="43"/>
        <v>400000</v>
      </c>
      <c r="U123" s="234">
        <v>42129</v>
      </c>
      <c r="V123" s="77">
        <f t="shared" si="60"/>
        <v>0</v>
      </c>
      <c r="W123" s="72">
        <v>400000</v>
      </c>
      <c r="X123" s="73">
        <f t="shared" si="61"/>
        <v>400000</v>
      </c>
      <c r="Y123" s="124">
        <v>42129</v>
      </c>
      <c r="Z123" s="75">
        <f t="shared" si="62"/>
        <v>0</v>
      </c>
      <c r="AA123" s="76">
        <v>400000</v>
      </c>
      <c r="AB123" s="45">
        <f t="shared" si="40"/>
        <v>400000</v>
      </c>
      <c r="AC123" s="595">
        <v>42129</v>
      </c>
      <c r="AD123" s="77">
        <f t="shared" si="41"/>
        <v>0</v>
      </c>
      <c r="AE123" s="126"/>
      <c r="AF123" s="73">
        <f t="shared" si="67"/>
        <v>0</v>
      </c>
      <c r="AG123" s="126"/>
      <c r="AH123" s="78">
        <f t="shared" si="42"/>
        <v>0</v>
      </c>
      <c r="AI123" s="76"/>
      <c r="AJ123" s="45">
        <f t="shared" si="44"/>
        <v>0</v>
      </c>
      <c r="AK123" s="234"/>
      <c r="AL123" s="76">
        <f t="shared" si="45"/>
        <v>0</v>
      </c>
      <c r="AM123" s="72"/>
      <c r="AN123" s="72">
        <f t="shared" si="46"/>
        <v>0</v>
      </c>
      <c r="AO123" s="79"/>
      <c r="AP123" s="72">
        <f t="shared" si="47"/>
        <v>0</v>
      </c>
      <c r="AQ123" s="76"/>
      <c r="AR123" s="76">
        <f t="shared" si="48"/>
        <v>0</v>
      </c>
      <c r="AS123" s="87"/>
      <c r="AT123" s="76">
        <f t="shared" si="49"/>
        <v>0</v>
      </c>
      <c r="AU123" s="72"/>
      <c r="AV123" s="72">
        <f t="shared" si="50"/>
        <v>0</v>
      </c>
      <c r="AW123" s="124"/>
      <c r="AX123" s="72">
        <f t="shared" si="51"/>
        <v>0</v>
      </c>
      <c r="AY123" s="76"/>
      <c r="AZ123" s="76">
        <f t="shared" si="52"/>
        <v>0</v>
      </c>
      <c r="BA123" s="94"/>
      <c r="BB123" s="76">
        <f t="shared" si="53"/>
        <v>0</v>
      </c>
      <c r="BC123" s="81"/>
      <c r="BD123" s="72">
        <f t="shared" si="54"/>
        <v>0</v>
      </c>
      <c r="BE123" s="129"/>
      <c r="BF123" s="72">
        <f t="shared" si="55"/>
        <v>0</v>
      </c>
      <c r="BG123" s="76"/>
      <c r="BH123" s="76">
        <f t="shared" si="56"/>
        <v>0</v>
      </c>
      <c r="BI123" s="94"/>
      <c r="BJ123" s="76">
        <f t="shared" si="57"/>
        <v>0</v>
      </c>
      <c r="BK123" s="123"/>
      <c r="BL123" s="45">
        <f t="shared" si="65"/>
        <v>0</v>
      </c>
      <c r="BM123" s="94"/>
      <c r="BN123" s="77">
        <f t="shared" si="66"/>
        <v>0</v>
      </c>
      <c r="BO123" s="83">
        <f t="shared" si="58"/>
        <v>0</v>
      </c>
      <c r="BP123" s="120" t="s">
        <v>523</v>
      </c>
      <c r="BQ123" s="120" t="s">
        <v>1970</v>
      </c>
      <c r="BR123" s="46"/>
    </row>
    <row r="124" spans="1:70" s="38" customFormat="1" ht="38.25">
      <c r="A124" s="37">
        <f>SUBTOTAL(3,C$5:$C124)</f>
        <v>120</v>
      </c>
      <c r="B124" s="112"/>
      <c r="C124" s="61" t="s">
        <v>871</v>
      </c>
      <c r="D124" s="35" t="s">
        <v>718</v>
      </c>
      <c r="E124" s="62" t="s">
        <v>875</v>
      </c>
      <c r="F124" s="61" t="s">
        <v>874</v>
      </c>
      <c r="G124" s="50"/>
      <c r="H124" s="61" t="s">
        <v>873</v>
      </c>
      <c r="I124" s="61" t="s">
        <v>872</v>
      </c>
      <c r="J124" s="112"/>
      <c r="K124" s="251" t="s">
        <v>2885</v>
      </c>
      <c r="L124" s="112"/>
      <c r="M124" s="1" t="s">
        <v>3374</v>
      </c>
      <c r="N124" s="139"/>
      <c r="O124" s="122">
        <v>800000</v>
      </c>
      <c r="P124" s="153">
        <f t="shared" si="63"/>
        <v>800000</v>
      </c>
      <c r="Q124" s="124">
        <v>42105</v>
      </c>
      <c r="R124" s="75">
        <f t="shared" si="64"/>
        <v>0</v>
      </c>
      <c r="S124" s="45">
        <v>800000</v>
      </c>
      <c r="T124" s="45">
        <f t="shared" si="43"/>
        <v>800000</v>
      </c>
      <c r="U124" s="234">
        <v>42105</v>
      </c>
      <c r="V124" s="77">
        <f t="shared" si="60"/>
        <v>0</v>
      </c>
      <c r="W124" s="72">
        <v>800000</v>
      </c>
      <c r="X124" s="73">
        <f t="shared" si="61"/>
        <v>800000</v>
      </c>
      <c r="Y124" s="124">
        <v>42105</v>
      </c>
      <c r="Z124" s="75">
        <f t="shared" si="62"/>
        <v>0</v>
      </c>
      <c r="AA124" s="76">
        <v>800000</v>
      </c>
      <c r="AB124" s="45">
        <f t="shared" si="40"/>
        <v>800000</v>
      </c>
      <c r="AC124" s="594">
        <v>42132</v>
      </c>
      <c r="AD124" s="77">
        <f t="shared" si="41"/>
        <v>0</v>
      </c>
      <c r="AE124" s="126"/>
      <c r="AF124" s="73">
        <f t="shared" si="67"/>
        <v>0</v>
      </c>
      <c r="AG124" s="126"/>
      <c r="AH124" s="78">
        <f t="shared" si="42"/>
        <v>0</v>
      </c>
      <c r="AI124" s="76"/>
      <c r="AJ124" s="45">
        <f t="shared" si="44"/>
        <v>0</v>
      </c>
      <c r="AK124" s="234"/>
      <c r="AL124" s="76">
        <f t="shared" si="45"/>
        <v>0</v>
      </c>
      <c r="AM124" s="72"/>
      <c r="AN124" s="72">
        <f t="shared" si="46"/>
        <v>0</v>
      </c>
      <c r="AO124" s="79"/>
      <c r="AP124" s="72">
        <f t="shared" si="47"/>
        <v>0</v>
      </c>
      <c r="AQ124" s="76"/>
      <c r="AR124" s="76">
        <f t="shared" si="48"/>
        <v>0</v>
      </c>
      <c r="AS124" s="87"/>
      <c r="AT124" s="76">
        <f t="shared" si="49"/>
        <v>0</v>
      </c>
      <c r="AU124" s="72"/>
      <c r="AV124" s="72">
        <f t="shared" si="50"/>
        <v>0</v>
      </c>
      <c r="AW124" s="124"/>
      <c r="AX124" s="72">
        <f t="shared" si="51"/>
        <v>0</v>
      </c>
      <c r="AY124" s="76"/>
      <c r="AZ124" s="76">
        <f t="shared" si="52"/>
        <v>0</v>
      </c>
      <c r="BA124" s="94"/>
      <c r="BB124" s="76">
        <f t="shared" si="53"/>
        <v>0</v>
      </c>
      <c r="BC124" s="81"/>
      <c r="BD124" s="72">
        <f t="shared" si="54"/>
        <v>0</v>
      </c>
      <c r="BE124" s="129"/>
      <c r="BF124" s="72">
        <f t="shared" si="55"/>
        <v>0</v>
      </c>
      <c r="BG124" s="76"/>
      <c r="BH124" s="76">
        <f t="shared" si="56"/>
        <v>0</v>
      </c>
      <c r="BI124" s="94"/>
      <c r="BJ124" s="76">
        <f t="shared" si="57"/>
        <v>0</v>
      </c>
      <c r="BK124" s="123"/>
      <c r="BL124" s="45">
        <f t="shared" si="65"/>
        <v>0</v>
      </c>
      <c r="BM124" s="94"/>
      <c r="BN124" s="77">
        <f t="shared" si="66"/>
        <v>0</v>
      </c>
      <c r="BO124" s="83">
        <f t="shared" si="58"/>
        <v>0</v>
      </c>
      <c r="BP124" s="120" t="s">
        <v>526</v>
      </c>
      <c r="BQ124" s="120" t="s">
        <v>3375</v>
      </c>
      <c r="BR124" s="46"/>
    </row>
    <row r="125" spans="1:70" s="38" customFormat="1" ht="25.5">
      <c r="A125" s="274">
        <f>SUBTOTAL(3,C$5:$C125)</f>
        <v>121</v>
      </c>
      <c r="B125" s="275" t="s">
        <v>2649</v>
      </c>
      <c r="C125" s="276" t="s">
        <v>876</v>
      </c>
      <c r="D125" s="140" t="s">
        <v>1973</v>
      </c>
      <c r="E125" s="277" t="s">
        <v>878</v>
      </c>
      <c r="F125" s="276" t="s">
        <v>877</v>
      </c>
      <c r="G125" s="276"/>
      <c r="H125" s="276" t="s">
        <v>879</v>
      </c>
      <c r="I125" s="276" t="s">
        <v>880</v>
      </c>
      <c r="J125" s="275"/>
      <c r="K125" s="257"/>
      <c r="L125" s="275"/>
      <c r="M125" s="140"/>
      <c r="N125" s="140"/>
      <c r="O125" s="279"/>
      <c r="P125" s="101">
        <f t="shared" si="63"/>
        <v>0</v>
      </c>
      <c r="Q125" s="282"/>
      <c r="R125" s="280">
        <f t="shared" si="64"/>
        <v>0</v>
      </c>
      <c r="S125" s="101"/>
      <c r="T125" s="101">
        <f t="shared" si="43"/>
        <v>0</v>
      </c>
      <c r="U125" s="282"/>
      <c r="V125" s="280">
        <f t="shared" si="60"/>
        <v>0</v>
      </c>
      <c r="W125" s="101"/>
      <c r="X125" s="101">
        <f t="shared" si="61"/>
        <v>0</v>
      </c>
      <c r="Y125" s="282"/>
      <c r="Z125" s="280">
        <f t="shared" si="62"/>
        <v>0</v>
      </c>
      <c r="AA125" s="76"/>
      <c r="AB125" s="45">
        <f t="shared" si="40"/>
        <v>0</v>
      </c>
      <c r="AC125" s="594"/>
      <c r="AD125" s="77">
        <f t="shared" si="41"/>
        <v>0</v>
      </c>
      <c r="AE125" s="126"/>
      <c r="AF125" s="73">
        <f t="shared" si="67"/>
        <v>0</v>
      </c>
      <c r="AG125" s="126"/>
      <c r="AH125" s="78">
        <f t="shared" si="42"/>
        <v>0</v>
      </c>
      <c r="AI125" s="76"/>
      <c r="AJ125" s="45">
        <f t="shared" si="44"/>
        <v>0</v>
      </c>
      <c r="AK125" s="234"/>
      <c r="AL125" s="76">
        <f t="shared" si="45"/>
        <v>0</v>
      </c>
      <c r="AM125" s="72"/>
      <c r="AN125" s="72">
        <f t="shared" si="46"/>
        <v>0</v>
      </c>
      <c r="AO125" s="79"/>
      <c r="AP125" s="72">
        <f t="shared" si="47"/>
        <v>0</v>
      </c>
      <c r="AQ125" s="76"/>
      <c r="AR125" s="76">
        <f t="shared" si="48"/>
        <v>0</v>
      </c>
      <c r="AS125" s="87"/>
      <c r="AT125" s="76">
        <f t="shared" si="49"/>
        <v>0</v>
      </c>
      <c r="AU125" s="72"/>
      <c r="AV125" s="72">
        <f t="shared" si="50"/>
        <v>0</v>
      </c>
      <c r="AW125" s="124"/>
      <c r="AX125" s="72">
        <f t="shared" si="51"/>
        <v>0</v>
      </c>
      <c r="AY125" s="76"/>
      <c r="AZ125" s="76">
        <f t="shared" si="52"/>
        <v>0</v>
      </c>
      <c r="BA125" s="94"/>
      <c r="BB125" s="76">
        <f t="shared" si="53"/>
        <v>0</v>
      </c>
      <c r="BC125" s="81"/>
      <c r="BD125" s="72">
        <f t="shared" si="54"/>
        <v>0</v>
      </c>
      <c r="BE125" s="129"/>
      <c r="BF125" s="72">
        <f t="shared" si="55"/>
        <v>0</v>
      </c>
      <c r="BG125" s="76"/>
      <c r="BH125" s="76">
        <f t="shared" si="56"/>
        <v>0</v>
      </c>
      <c r="BI125" s="94"/>
      <c r="BJ125" s="76">
        <f t="shared" si="57"/>
        <v>0</v>
      </c>
      <c r="BK125" s="123"/>
      <c r="BL125" s="45">
        <f t="shared" si="65"/>
        <v>0</v>
      </c>
      <c r="BM125" s="94"/>
      <c r="BN125" s="77">
        <f t="shared" si="66"/>
        <v>0</v>
      </c>
      <c r="BO125" s="280">
        <f t="shared" si="58"/>
        <v>0</v>
      </c>
      <c r="BP125" s="276" t="s">
        <v>1346</v>
      </c>
      <c r="BQ125" s="120" t="s">
        <v>3375</v>
      </c>
      <c r="BR125" s="140"/>
    </row>
    <row r="126" spans="1:70" s="38" customFormat="1" ht="76.5">
      <c r="A126" s="37">
        <f>SUBTOTAL(3,C$5:$C126)</f>
        <v>122</v>
      </c>
      <c r="B126" s="112"/>
      <c r="C126" s="61" t="s">
        <v>881</v>
      </c>
      <c r="D126" s="57" t="s">
        <v>39</v>
      </c>
      <c r="E126" s="62" t="s">
        <v>883</v>
      </c>
      <c r="F126" s="61" t="s">
        <v>882</v>
      </c>
      <c r="G126" s="50"/>
      <c r="H126" s="61" t="s">
        <v>884</v>
      </c>
      <c r="I126" s="61" t="s">
        <v>885</v>
      </c>
      <c r="J126" s="285" t="s">
        <v>886</v>
      </c>
      <c r="K126" s="251" t="s">
        <v>2886</v>
      </c>
      <c r="L126" s="285"/>
      <c r="M126" s="1" t="s">
        <v>1978</v>
      </c>
      <c r="N126" s="139"/>
      <c r="O126" s="122">
        <v>800000</v>
      </c>
      <c r="P126" s="153">
        <f t="shared" si="63"/>
        <v>800000</v>
      </c>
      <c r="Q126" s="124">
        <v>42137</v>
      </c>
      <c r="R126" s="75">
        <f t="shared" si="64"/>
        <v>0</v>
      </c>
      <c r="S126" s="45">
        <v>800000</v>
      </c>
      <c r="T126" s="45">
        <f t="shared" si="43"/>
        <v>800000</v>
      </c>
      <c r="U126" s="234">
        <v>42137</v>
      </c>
      <c r="V126" s="77">
        <f t="shared" si="60"/>
        <v>0</v>
      </c>
      <c r="W126" s="72">
        <v>800000</v>
      </c>
      <c r="X126" s="73">
        <f t="shared" si="61"/>
        <v>800000</v>
      </c>
      <c r="Y126" s="124">
        <v>42137</v>
      </c>
      <c r="Z126" s="75">
        <f t="shared" si="62"/>
        <v>0</v>
      </c>
      <c r="AA126" s="76"/>
      <c r="AB126" s="45">
        <f t="shared" si="40"/>
        <v>0</v>
      </c>
      <c r="AC126" s="594"/>
      <c r="AD126" s="77">
        <f t="shared" si="41"/>
        <v>0</v>
      </c>
      <c r="AE126" s="126"/>
      <c r="AF126" s="73">
        <f t="shared" si="67"/>
        <v>0</v>
      </c>
      <c r="AG126" s="126"/>
      <c r="AH126" s="78">
        <f t="shared" si="42"/>
        <v>0</v>
      </c>
      <c r="AI126" s="76"/>
      <c r="AJ126" s="45">
        <f t="shared" si="44"/>
        <v>0</v>
      </c>
      <c r="AK126" s="234"/>
      <c r="AL126" s="76">
        <f t="shared" si="45"/>
        <v>0</v>
      </c>
      <c r="AM126" s="72"/>
      <c r="AN126" s="72">
        <f t="shared" si="46"/>
        <v>0</v>
      </c>
      <c r="AO126" s="79"/>
      <c r="AP126" s="72">
        <f t="shared" si="47"/>
        <v>0</v>
      </c>
      <c r="AQ126" s="76"/>
      <c r="AR126" s="76">
        <f t="shared" si="48"/>
        <v>0</v>
      </c>
      <c r="AS126" s="87"/>
      <c r="AT126" s="76">
        <f t="shared" si="49"/>
        <v>0</v>
      </c>
      <c r="AU126" s="72"/>
      <c r="AV126" s="72">
        <f t="shared" si="50"/>
        <v>0</v>
      </c>
      <c r="AW126" s="124"/>
      <c r="AX126" s="72">
        <f t="shared" si="51"/>
        <v>0</v>
      </c>
      <c r="AY126" s="76"/>
      <c r="AZ126" s="76">
        <f t="shared" si="52"/>
        <v>0</v>
      </c>
      <c r="BA126" s="94"/>
      <c r="BB126" s="76">
        <f t="shared" si="53"/>
        <v>0</v>
      </c>
      <c r="BC126" s="81"/>
      <c r="BD126" s="72">
        <f t="shared" si="54"/>
        <v>0</v>
      </c>
      <c r="BE126" s="129"/>
      <c r="BF126" s="72">
        <f t="shared" si="55"/>
        <v>0</v>
      </c>
      <c r="BG126" s="76"/>
      <c r="BH126" s="76">
        <f t="shared" si="56"/>
        <v>0</v>
      </c>
      <c r="BI126" s="94"/>
      <c r="BJ126" s="76">
        <f t="shared" si="57"/>
        <v>0</v>
      </c>
      <c r="BK126" s="123"/>
      <c r="BL126" s="45">
        <f t="shared" si="65"/>
        <v>0</v>
      </c>
      <c r="BM126" s="94"/>
      <c r="BN126" s="77">
        <f t="shared" si="66"/>
        <v>0</v>
      </c>
      <c r="BO126" s="83">
        <f t="shared" si="58"/>
        <v>0</v>
      </c>
      <c r="BP126" s="120" t="s">
        <v>887</v>
      </c>
      <c r="BQ126" s="120" t="s">
        <v>3375</v>
      </c>
      <c r="BR126" s="46" t="s">
        <v>1779</v>
      </c>
    </row>
    <row r="127" spans="1:70" s="60" customFormat="1" ht="25.5">
      <c r="A127" s="59">
        <f>SUBTOTAL(3,C$5:$C127)</f>
        <v>123</v>
      </c>
      <c r="B127" s="110" t="s">
        <v>1349</v>
      </c>
      <c r="C127" s="64" t="s">
        <v>888</v>
      </c>
      <c r="D127" s="41" t="s">
        <v>891</v>
      </c>
      <c r="E127" s="63" t="s">
        <v>890</v>
      </c>
      <c r="F127" s="64" t="s">
        <v>889</v>
      </c>
      <c r="G127" s="64"/>
      <c r="H127" s="64" t="s">
        <v>892</v>
      </c>
      <c r="I127" s="64" t="s">
        <v>893</v>
      </c>
      <c r="J127" s="110"/>
      <c r="K127" s="257"/>
      <c r="L127" s="110"/>
      <c r="M127" s="41"/>
      <c r="N127" s="140"/>
      <c r="O127" s="141"/>
      <c r="P127" s="102">
        <f t="shared" si="63"/>
        <v>0</v>
      </c>
      <c r="Q127" s="107"/>
      <c r="R127" s="104">
        <f t="shared" si="64"/>
        <v>0</v>
      </c>
      <c r="S127" s="105"/>
      <c r="T127" s="105">
        <f t="shared" si="43"/>
        <v>0</v>
      </c>
      <c r="U127" s="216"/>
      <c r="V127" s="106">
        <f t="shared" si="60"/>
        <v>0</v>
      </c>
      <c r="W127" s="102"/>
      <c r="X127" s="102">
        <f t="shared" si="61"/>
        <v>0</v>
      </c>
      <c r="Y127" s="107"/>
      <c r="Z127" s="104">
        <f t="shared" si="62"/>
        <v>0</v>
      </c>
      <c r="AA127" s="105"/>
      <c r="AB127" s="105">
        <f t="shared" si="40"/>
        <v>0</v>
      </c>
      <c r="AC127" s="592"/>
      <c r="AD127" s="106">
        <f t="shared" si="41"/>
        <v>0</v>
      </c>
      <c r="AE127" s="109"/>
      <c r="AF127" s="102">
        <f t="shared" si="67"/>
        <v>0</v>
      </c>
      <c r="AG127" s="109"/>
      <c r="AH127" s="78">
        <f t="shared" si="42"/>
        <v>0</v>
      </c>
      <c r="AI127" s="105"/>
      <c r="AJ127" s="105">
        <f t="shared" si="44"/>
        <v>0</v>
      </c>
      <c r="AK127" s="216"/>
      <c r="AL127" s="105">
        <f t="shared" si="45"/>
        <v>0</v>
      </c>
      <c r="AM127" s="102"/>
      <c r="AN127" s="102">
        <f t="shared" si="46"/>
        <v>0</v>
      </c>
      <c r="AO127" s="107"/>
      <c r="AP127" s="102">
        <f t="shared" si="47"/>
        <v>0</v>
      </c>
      <c r="AQ127" s="105"/>
      <c r="AR127" s="105">
        <f t="shared" si="48"/>
        <v>0</v>
      </c>
      <c r="AS127" s="217"/>
      <c r="AT127" s="105">
        <f t="shared" si="49"/>
        <v>0</v>
      </c>
      <c r="AU127" s="102"/>
      <c r="AV127" s="102">
        <f t="shared" si="50"/>
        <v>0</v>
      </c>
      <c r="AW127" s="107"/>
      <c r="AX127" s="102">
        <f t="shared" si="51"/>
        <v>0</v>
      </c>
      <c r="AY127" s="105"/>
      <c r="AZ127" s="105">
        <f t="shared" si="52"/>
        <v>0</v>
      </c>
      <c r="BA127" s="216"/>
      <c r="BB127" s="105">
        <f t="shared" si="53"/>
        <v>0</v>
      </c>
      <c r="BC127" s="109"/>
      <c r="BD127" s="102">
        <f t="shared" si="54"/>
        <v>0</v>
      </c>
      <c r="BE127" s="142"/>
      <c r="BF127" s="102">
        <f t="shared" si="55"/>
        <v>0</v>
      </c>
      <c r="BG127" s="105"/>
      <c r="BH127" s="105">
        <f t="shared" si="56"/>
        <v>0</v>
      </c>
      <c r="BI127" s="216"/>
      <c r="BJ127" s="105">
        <f t="shared" si="57"/>
        <v>0</v>
      </c>
      <c r="BK127" s="187"/>
      <c r="BL127" s="105">
        <f t="shared" si="65"/>
        <v>0</v>
      </c>
      <c r="BM127" s="216"/>
      <c r="BN127" s="106">
        <f t="shared" si="66"/>
        <v>0</v>
      </c>
      <c r="BO127" s="238">
        <f t="shared" si="58"/>
        <v>0</v>
      </c>
      <c r="BP127" s="49" t="s">
        <v>716</v>
      </c>
      <c r="BQ127" s="98" t="s">
        <v>1966</v>
      </c>
      <c r="BR127" s="41"/>
    </row>
    <row r="128" spans="1:70" s="38" customFormat="1" ht="25.5">
      <c r="A128" s="37">
        <f>SUBTOTAL(3,C$5:$C128)</f>
        <v>124</v>
      </c>
      <c r="B128" s="112"/>
      <c r="C128" s="61" t="s">
        <v>894</v>
      </c>
      <c r="D128" s="1" t="s">
        <v>410</v>
      </c>
      <c r="E128" s="62" t="s">
        <v>898</v>
      </c>
      <c r="F128" s="61" t="s">
        <v>895</v>
      </c>
      <c r="G128" s="50"/>
      <c r="H128" s="61" t="s">
        <v>896</v>
      </c>
      <c r="I128" s="61" t="s">
        <v>897</v>
      </c>
      <c r="J128" s="112"/>
      <c r="K128" s="257">
        <v>250000</v>
      </c>
      <c r="L128" s="112"/>
      <c r="M128" s="1"/>
      <c r="N128" s="139"/>
      <c r="O128" s="122">
        <v>250000</v>
      </c>
      <c r="P128" s="153">
        <f t="shared" si="63"/>
        <v>0</v>
      </c>
      <c r="Q128" s="124"/>
      <c r="R128" s="75">
        <f t="shared" si="64"/>
        <v>250000</v>
      </c>
      <c r="S128" s="45">
        <v>250000</v>
      </c>
      <c r="T128" s="45">
        <f t="shared" si="43"/>
        <v>0</v>
      </c>
      <c r="U128" s="234"/>
      <c r="V128" s="77">
        <f t="shared" si="60"/>
        <v>250000</v>
      </c>
      <c r="W128" s="72">
        <v>250000</v>
      </c>
      <c r="X128" s="73">
        <f t="shared" si="61"/>
        <v>0</v>
      </c>
      <c r="Y128" s="124"/>
      <c r="Z128" s="75">
        <f t="shared" si="62"/>
        <v>250000</v>
      </c>
      <c r="AA128" s="76">
        <v>250000</v>
      </c>
      <c r="AB128" s="45">
        <f t="shared" ref="AB128:AB190" si="68">IF(AC128="",0,AA128)</f>
        <v>0</v>
      </c>
      <c r="AC128" s="594"/>
      <c r="AD128" s="77">
        <f t="shared" ref="AD128:AD190" si="69">AA128-AB128</f>
        <v>250000</v>
      </c>
      <c r="AE128" s="126"/>
      <c r="AF128" s="73">
        <f t="shared" si="67"/>
        <v>0</v>
      </c>
      <c r="AG128" s="126"/>
      <c r="AH128" s="78">
        <f t="shared" si="42"/>
        <v>0</v>
      </c>
      <c r="AI128" s="76"/>
      <c r="AJ128" s="45">
        <f t="shared" si="44"/>
        <v>0</v>
      </c>
      <c r="AK128" s="234"/>
      <c r="AL128" s="76">
        <f t="shared" si="45"/>
        <v>0</v>
      </c>
      <c r="AM128" s="72"/>
      <c r="AN128" s="72">
        <f t="shared" si="46"/>
        <v>0</v>
      </c>
      <c r="AO128" s="79"/>
      <c r="AP128" s="72">
        <f t="shared" si="47"/>
        <v>0</v>
      </c>
      <c r="AQ128" s="76"/>
      <c r="AR128" s="76">
        <f t="shared" si="48"/>
        <v>0</v>
      </c>
      <c r="AS128" s="87"/>
      <c r="AT128" s="76">
        <f t="shared" si="49"/>
        <v>0</v>
      </c>
      <c r="AU128" s="72"/>
      <c r="AV128" s="72">
        <f t="shared" si="50"/>
        <v>0</v>
      </c>
      <c r="AW128" s="124"/>
      <c r="AX128" s="72">
        <f t="shared" si="51"/>
        <v>0</v>
      </c>
      <c r="AY128" s="76"/>
      <c r="AZ128" s="76">
        <f t="shared" si="52"/>
        <v>0</v>
      </c>
      <c r="BA128" s="94"/>
      <c r="BB128" s="76">
        <f t="shared" si="53"/>
        <v>0</v>
      </c>
      <c r="BC128" s="81"/>
      <c r="BD128" s="72">
        <f t="shared" si="54"/>
        <v>0</v>
      </c>
      <c r="BE128" s="129"/>
      <c r="BF128" s="72">
        <f t="shared" si="55"/>
        <v>0</v>
      </c>
      <c r="BG128" s="76"/>
      <c r="BH128" s="76">
        <f t="shared" si="56"/>
        <v>0</v>
      </c>
      <c r="BI128" s="94"/>
      <c r="BJ128" s="76">
        <f t="shared" si="57"/>
        <v>0</v>
      </c>
      <c r="BK128" s="123"/>
      <c r="BL128" s="45">
        <f t="shared" si="65"/>
        <v>0</v>
      </c>
      <c r="BM128" s="94"/>
      <c r="BN128" s="77">
        <f t="shared" si="66"/>
        <v>0</v>
      </c>
      <c r="BO128" s="83">
        <f t="shared" si="58"/>
        <v>1000000</v>
      </c>
      <c r="BP128" s="120" t="s">
        <v>482</v>
      </c>
      <c r="BQ128" s="120" t="s">
        <v>1970</v>
      </c>
      <c r="BR128" s="46" t="s">
        <v>2635</v>
      </c>
    </row>
    <row r="129" spans="1:70" s="60" customFormat="1" ht="76.5">
      <c r="A129" s="37">
        <f>SUBTOTAL(3,C$5:$C129)</f>
        <v>125</v>
      </c>
      <c r="B129" s="112"/>
      <c r="C129" s="50" t="s">
        <v>899</v>
      </c>
      <c r="D129" s="1" t="s">
        <v>315</v>
      </c>
      <c r="E129" s="51" t="s">
        <v>900</v>
      </c>
      <c r="F129" s="50" t="s">
        <v>901</v>
      </c>
      <c r="G129" s="50"/>
      <c r="H129" s="50" t="s">
        <v>902</v>
      </c>
      <c r="I129" s="50" t="s">
        <v>903</v>
      </c>
      <c r="J129" s="112"/>
      <c r="K129" s="251" t="s">
        <v>2887</v>
      </c>
      <c r="L129" s="112"/>
      <c r="M129" s="41"/>
      <c r="N129" s="139"/>
      <c r="O129" s="122">
        <v>450000</v>
      </c>
      <c r="P129" s="153">
        <f t="shared" si="63"/>
        <v>0</v>
      </c>
      <c r="Q129" s="124"/>
      <c r="R129" s="75">
        <f t="shared" si="64"/>
        <v>450000</v>
      </c>
      <c r="S129" s="45">
        <v>450000</v>
      </c>
      <c r="T129" s="45">
        <f t="shared" si="43"/>
        <v>0</v>
      </c>
      <c r="U129" s="234"/>
      <c r="V129" s="77">
        <f t="shared" si="60"/>
        <v>450000</v>
      </c>
      <c r="W129" s="72">
        <v>450000</v>
      </c>
      <c r="X129" s="73">
        <f t="shared" si="61"/>
        <v>0</v>
      </c>
      <c r="Y129" s="124"/>
      <c r="Z129" s="75">
        <f t="shared" si="62"/>
        <v>450000</v>
      </c>
      <c r="AA129" s="76"/>
      <c r="AB129" s="45">
        <f t="shared" si="68"/>
        <v>0</v>
      </c>
      <c r="AC129" s="594"/>
      <c r="AD129" s="77">
        <f t="shared" si="69"/>
        <v>0</v>
      </c>
      <c r="AE129" s="126"/>
      <c r="AF129" s="73">
        <f t="shared" si="67"/>
        <v>0</v>
      </c>
      <c r="AG129" s="126"/>
      <c r="AH129" s="78">
        <f t="shared" si="42"/>
        <v>0</v>
      </c>
      <c r="AI129" s="76"/>
      <c r="AJ129" s="45">
        <f t="shared" si="44"/>
        <v>0</v>
      </c>
      <c r="AK129" s="234"/>
      <c r="AL129" s="76">
        <f t="shared" si="45"/>
        <v>0</v>
      </c>
      <c r="AM129" s="72"/>
      <c r="AN129" s="72">
        <f t="shared" si="46"/>
        <v>0</v>
      </c>
      <c r="AO129" s="79"/>
      <c r="AP129" s="72">
        <f t="shared" si="47"/>
        <v>0</v>
      </c>
      <c r="AQ129" s="76"/>
      <c r="AR129" s="76">
        <f t="shared" si="48"/>
        <v>0</v>
      </c>
      <c r="AS129" s="87"/>
      <c r="AT129" s="76">
        <f t="shared" si="49"/>
        <v>0</v>
      </c>
      <c r="AU129" s="72"/>
      <c r="AV129" s="72">
        <f t="shared" si="50"/>
        <v>0</v>
      </c>
      <c r="AW129" s="124"/>
      <c r="AX129" s="72">
        <f t="shared" si="51"/>
        <v>0</v>
      </c>
      <c r="AY129" s="76"/>
      <c r="AZ129" s="76">
        <f t="shared" si="52"/>
        <v>0</v>
      </c>
      <c r="BA129" s="94"/>
      <c r="BB129" s="76">
        <f t="shared" si="53"/>
        <v>0</v>
      </c>
      <c r="BC129" s="81"/>
      <c r="BD129" s="72">
        <f t="shared" si="54"/>
        <v>0</v>
      </c>
      <c r="BE129" s="129"/>
      <c r="BF129" s="72">
        <f t="shared" si="55"/>
        <v>0</v>
      </c>
      <c r="BG129" s="76"/>
      <c r="BH129" s="76">
        <f t="shared" si="56"/>
        <v>0</v>
      </c>
      <c r="BI129" s="94"/>
      <c r="BJ129" s="76">
        <f t="shared" si="57"/>
        <v>0</v>
      </c>
      <c r="BK129" s="123"/>
      <c r="BL129" s="45">
        <f t="shared" si="65"/>
        <v>0</v>
      </c>
      <c r="BM129" s="94"/>
      <c r="BN129" s="77">
        <f t="shared" si="66"/>
        <v>0</v>
      </c>
      <c r="BO129" s="83">
        <f t="shared" si="58"/>
        <v>1350000</v>
      </c>
      <c r="BP129" s="120" t="s">
        <v>483</v>
      </c>
      <c r="BQ129" s="120" t="s">
        <v>1970</v>
      </c>
      <c r="BR129" s="41"/>
    </row>
    <row r="130" spans="1:70" s="38" customFormat="1" ht="63.75">
      <c r="A130" s="37">
        <f>SUBTOTAL(3,C$5:$C130)</f>
        <v>126</v>
      </c>
      <c r="B130" s="112"/>
      <c r="C130" s="61" t="s">
        <v>904</v>
      </c>
      <c r="D130" s="36" t="s">
        <v>293</v>
      </c>
      <c r="E130" s="62" t="s">
        <v>905</v>
      </c>
      <c r="F130" s="61" t="s">
        <v>906</v>
      </c>
      <c r="G130" s="50">
        <f>385000*2</f>
        <v>770000</v>
      </c>
      <c r="H130" s="61" t="s">
        <v>907</v>
      </c>
      <c r="I130" s="61" t="s">
        <v>1987</v>
      </c>
      <c r="J130" s="149" t="s">
        <v>908</v>
      </c>
      <c r="K130" s="251" t="s">
        <v>2893</v>
      </c>
      <c r="L130" s="149"/>
      <c r="M130" s="1"/>
      <c r="N130" s="139"/>
      <c r="O130" s="122">
        <v>400000</v>
      </c>
      <c r="P130" s="153">
        <f t="shared" si="63"/>
        <v>0</v>
      </c>
      <c r="Q130" s="124"/>
      <c r="R130" s="75">
        <f t="shared" si="64"/>
        <v>400000</v>
      </c>
      <c r="S130" s="45">
        <v>400000</v>
      </c>
      <c r="T130" s="45">
        <f t="shared" ref="T130:T192" si="70">IF(U130="",0,S130)</f>
        <v>0</v>
      </c>
      <c r="U130" s="234"/>
      <c r="V130" s="77">
        <f t="shared" si="60"/>
        <v>400000</v>
      </c>
      <c r="W130" s="72">
        <v>400000</v>
      </c>
      <c r="X130" s="73">
        <f t="shared" si="61"/>
        <v>0</v>
      </c>
      <c r="Y130" s="124"/>
      <c r="Z130" s="75">
        <f t="shared" si="62"/>
        <v>400000</v>
      </c>
      <c r="AA130" s="76"/>
      <c r="AB130" s="45">
        <f t="shared" si="68"/>
        <v>0</v>
      </c>
      <c r="AC130" s="594"/>
      <c r="AD130" s="77">
        <f t="shared" si="69"/>
        <v>0</v>
      </c>
      <c r="AE130" s="126"/>
      <c r="AF130" s="73">
        <f t="shared" si="67"/>
        <v>0</v>
      </c>
      <c r="AG130" s="126"/>
      <c r="AH130" s="78">
        <f t="shared" ref="AH130:AH193" si="71">AE130-AF130</f>
        <v>0</v>
      </c>
      <c r="AI130" s="76"/>
      <c r="AJ130" s="45">
        <f t="shared" ref="AJ130:AJ192" si="72">IF(AK130="",0,AI130)</f>
        <v>0</v>
      </c>
      <c r="AK130" s="234"/>
      <c r="AL130" s="76">
        <f t="shared" ref="AL130:AL192" si="73">AI130-AJ130</f>
        <v>0</v>
      </c>
      <c r="AM130" s="72"/>
      <c r="AN130" s="72">
        <f t="shared" ref="AN130:AN192" si="74">IF(AO130="",0,AM130)</f>
        <v>0</v>
      </c>
      <c r="AO130" s="79"/>
      <c r="AP130" s="72">
        <f t="shared" ref="AP130:AP192" si="75">AM130-AN130</f>
        <v>0</v>
      </c>
      <c r="AQ130" s="76"/>
      <c r="AR130" s="76">
        <f t="shared" ref="AR130:AR192" si="76">IF(AS130="",0,AQ130)</f>
        <v>0</v>
      </c>
      <c r="AS130" s="87"/>
      <c r="AT130" s="76">
        <f t="shared" ref="AT130:AT192" si="77">AQ130-AR130</f>
        <v>0</v>
      </c>
      <c r="AU130" s="72"/>
      <c r="AV130" s="72">
        <f t="shared" ref="AV130:AV192" si="78">IF(AW130="",0,AU130)</f>
        <v>0</v>
      </c>
      <c r="AW130" s="124"/>
      <c r="AX130" s="72">
        <f t="shared" ref="AX130:AX192" si="79">+AU130-AV130</f>
        <v>0</v>
      </c>
      <c r="AY130" s="76"/>
      <c r="AZ130" s="76">
        <f t="shared" ref="AZ130:AZ192" si="80">IF(BA130="",0,AY130)</f>
        <v>0</v>
      </c>
      <c r="BA130" s="94"/>
      <c r="BB130" s="76">
        <f t="shared" ref="BB130:BB192" si="81">+AY130-AZ130</f>
        <v>0</v>
      </c>
      <c r="BC130" s="81"/>
      <c r="BD130" s="72">
        <f t="shared" ref="BD130:BD192" si="82">IF(BE130="",0,BC130)</f>
        <v>0</v>
      </c>
      <c r="BE130" s="129"/>
      <c r="BF130" s="72">
        <f t="shared" ref="BF130:BF192" si="83">+BC130-BD130</f>
        <v>0</v>
      </c>
      <c r="BG130" s="76"/>
      <c r="BH130" s="76">
        <f t="shared" ref="BH130:BH192" si="84">IF(BI130="",0,BG130)</f>
        <v>0</v>
      </c>
      <c r="BI130" s="94"/>
      <c r="BJ130" s="76">
        <f t="shared" ref="BJ130:BJ192" si="85">+BG130-BH130</f>
        <v>0</v>
      </c>
      <c r="BK130" s="123"/>
      <c r="BL130" s="45">
        <f t="shared" si="65"/>
        <v>0</v>
      </c>
      <c r="BM130" s="94"/>
      <c r="BN130" s="77">
        <f t="shared" si="66"/>
        <v>0</v>
      </c>
      <c r="BO130" s="83">
        <f t="shared" ref="BO130:BO192" si="86">+N130+R130+V130+Z130+AD130+AH130+AL130+AP130+AT130+AX130+BB130+BF130+BJ130+BN130</f>
        <v>1200000</v>
      </c>
      <c r="BP130" s="120" t="s">
        <v>530</v>
      </c>
      <c r="BQ130" s="120" t="s">
        <v>3376</v>
      </c>
      <c r="BR130" s="46"/>
    </row>
    <row r="131" spans="1:70" s="38" customFormat="1" ht="25.5">
      <c r="A131" s="37">
        <f>SUBTOTAL(3,C$5:$C131)</f>
        <v>127</v>
      </c>
      <c r="B131" s="112"/>
      <c r="C131" s="61" t="s">
        <v>919</v>
      </c>
      <c r="D131" s="36" t="s">
        <v>195</v>
      </c>
      <c r="E131" s="62" t="s">
        <v>920</v>
      </c>
      <c r="F131" s="61" t="s">
        <v>921</v>
      </c>
      <c r="G131" s="50"/>
      <c r="H131" s="61" t="s">
        <v>922</v>
      </c>
      <c r="I131" s="61" t="s">
        <v>923</v>
      </c>
      <c r="J131" s="285" t="s">
        <v>924</v>
      </c>
      <c r="K131" s="251" t="s">
        <v>2888</v>
      </c>
      <c r="L131" s="285"/>
      <c r="M131" s="1"/>
      <c r="N131" s="139"/>
      <c r="O131" s="122">
        <v>400000</v>
      </c>
      <c r="P131" s="153">
        <f t="shared" si="63"/>
        <v>400000</v>
      </c>
      <c r="Q131" s="124">
        <v>42151</v>
      </c>
      <c r="R131" s="75">
        <f t="shared" si="64"/>
        <v>0</v>
      </c>
      <c r="S131" s="45">
        <v>400000</v>
      </c>
      <c r="T131" s="45">
        <f t="shared" si="70"/>
        <v>400000</v>
      </c>
      <c r="U131" s="234">
        <v>42151</v>
      </c>
      <c r="V131" s="77">
        <f t="shared" si="60"/>
        <v>0</v>
      </c>
      <c r="W131" s="72">
        <v>400000</v>
      </c>
      <c r="X131" s="73">
        <f t="shared" si="61"/>
        <v>400000</v>
      </c>
      <c r="Y131" s="124">
        <v>42151</v>
      </c>
      <c r="Z131" s="75">
        <f t="shared" si="62"/>
        <v>0</v>
      </c>
      <c r="AA131" s="76"/>
      <c r="AB131" s="45">
        <f t="shared" si="68"/>
        <v>0</v>
      </c>
      <c r="AC131" s="594"/>
      <c r="AD131" s="77">
        <f t="shared" si="69"/>
        <v>0</v>
      </c>
      <c r="AE131" s="126"/>
      <c r="AF131" s="73">
        <f t="shared" si="67"/>
        <v>0</v>
      </c>
      <c r="AG131" s="126"/>
      <c r="AH131" s="78">
        <f t="shared" si="71"/>
        <v>0</v>
      </c>
      <c r="AI131" s="76"/>
      <c r="AJ131" s="45">
        <f t="shared" si="72"/>
        <v>0</v>
      </c>
      <c r="AK131" s="234"/>
      <c r="AL131" s="76">
        <f t="shared" si="73"/>
        <v>0</v>
      </c>
      <c r="AM131" s="72"/>
      <c r="AN131" s="72">
        <f t="shared" si="74"/>
        <v>0</v>
      </c>
      <c r="AO131" s="79"/>
      <c r="AP131" s="72">
        <f t="shared" si="75"/>
        <v>0</v>
      </c>
      <c r="AQ131" s="76"/>
      <c r="AR131" s="76">
        <f t="shared" si="76"/>
        <v>0</v>
      </c>
      <c r="AS131" s="87"/>
      <c r="AT131" s="76">
        <f t="shared" si="77"/>
        <v>0</v>
      </c>
      <c r="AU131" s="72"/>
      <c r="AV131" s="72">
        <f t="shared" si="78"/>
        <v>0</v>
      </c>
      <c r="AW131" s="124"/>
      <c r="AX131" s="72">
        <f t="shared" si="79"/>
        <v>0</v>
      </c>
      <c r="AY131" s="76"/>
      <c r="AZ131" s="76">
        <f t="shared" si="80"/>
        <v>0</v>
      </c>
      <c r="BA131" s="94"/>
      <c r="BB131" s="76">
        <f t="shared" si="81"/>
        <v>0</v>
      </c>
      <c r="BC131" s="81"/>
      <c r="BD131" s="72">
        <f t="shared" si="82"/>
        <v>0</v>
      </c>
      <c r="BE131" s="129"/>
      <c r="BF131" s="72">
        <f t="shared" si="83"/>
        <v>0</v>
      </c>
      <c r="BG131" s="76"/>
      <c r="BH131" s="76">
        <f t="shared" si="84"/>
        <v>0</v>
      </c>
      <c r="BI131" s="94"/>
      <c r="BJ131" s="76">
        <f t="shared" si="85"/>
        <v>0</v>
      </c>
      <c r="BK131" s="123"/>
      <c r="BL131" s="45">
        <f t="shared" si="65"/>
        <v>0</v>
      </c>
      <c r="BM131" s="94"/>
      <c r="BN131" s="77">
        <f t="shared" si="66"/>
        <v>0</v>
      </c>
      <c r="BO131" s="83">
        <f t="shared" si="86"/>
        <v>0</v>
      </c>
      <c r="BP131" s="120" t="s">
        <v>523</v>
      </c>
      <c r="BQ131" s="120" t="s">
        <v>3216</v>
      </c>
      <c r="BR131" s="46"/>
    </row>
    <row r="132" spans="1:70" s="38" customFormat="1" ht="25.5">
      <c r="A132" s="37">
        <f>SUBTOTAL(3,C$5:$C132)</f>
        <v>128</v>
      </c>
      <c r="B132" s="112"/>
      <c r="C132" s="61" t="s">
        <v>940</v>
      </c>
      <c r="D132" s="57" t="s">
        <v>39</v>
      </c>
      <c r="E132" s="62" t="s">
        <v>941</v>
      </c>
      <c r="F132" s="61" t="s">
        <v>942</v>
      </c>
      <c r="G132" s="50"/>
      <c r="H132" s="61" t="s">
        <v>943</v>
      </c>
      <c r="I132" s="61" t="s">
        <v>944</v>
      </c>
      <c r="J132" s="285" t="s">
        <v>945</v>
      </c>
      <c r="K132" s="495" t="s">
        <v>2229</v>
      </c>
      <c r="L132" s="285"/>
      <c r="M132" s="1" t="s">
        <v>3374</v>
      </c>
      <c r="N132" s="139"/>
      <c r="O132" s="122">
        <v>800000</v>
      </c>
      <c r="P132" s="153">
        <f t="shared" si="63"/>
        <v>800000</v>
      </c>
      <c r="Q132" s="124">
        <v>42133</v>
      </c>
      <c r="R132" s="75">
        <f t="shared" si="64"/>
        <v>0</v>
      </c>
      <c r="S132" s="45">
        <v>800000</v>
      </c>
      <c r="T132" s="45">
        <f t="shared" si="70"/>
        <v>800000</v>
      </c>
      <c r="U132" s="234">
        <v>42133</v>
      </c>
      <c r="V132" s="77">
        <f t="shared" si="60"/>
        <v>0</v>
      </c>
      <c r="W132" s="72">
        <v>800000</v>
      </c>
      <c r="X132" s="73">
        <f t="shared" si="61"/>
        <v>800000</v>
      </c>
      <c r="Y132" s="124">
        <v>42133</v>
      </c>
      <c r="Z132" s="75">
        <f t="shared" si="62"/>
        <v>0</v>
      </c>
      <c r="AA132" s="76">
        <v>800000</v>
      </c>
      <c r="AB132" s="45">
        <f t="shared" si="68"/>
        <v>800000</v>
      </c>
      <c r="AC132" s="594">
        <v>42133</v>
      </c>
      <c r="AD132" s="77">
        <f t="shared" si="69"/>
        <v>0</v>
      </c>
      <c r="AE132" s="126"/>
      <c r="AF132" s="73">
        <f t="shared" si="67"/>
        <v>0</v>
      </c>
      <c r="AG132" s="126"/>
      <c r="AH132" s="78">
        <f t="shared" si="71"/>
        <v>0</v>
      </c>
      <c r="AI132" s="76"/>
      <c r="AJ132" s="45">
        <f t="shared" si="72"/>
        <v>0</v>
      </c>
      <c r="AK132" s="234"/>
      <c r="AL132" s="76">
        <f t="shared" si="73"/>
        <v>0</v>
      </c>
      <c r="AM132" s="72"/>
      <c r="AN132" s="72">
        <f t="shared" si="74"/>
        <v>0</v>
      </c>
      <c r="AO132" s="79"/>
      <c r="AP132" s="72">
        <f t="shared" si="75"/>
        <v>0</v>
      </c>
      <c r="AQ132" s="76"/>
      <c r="AR132" s="76">
        <f t="shared" si="76"/>
        <v>0</v>
      </c>
      <c r="AS132" s="87"/>
      <c r="AT132" s="76">
        <f t="shared" si="77"/>
        <v>0</v>
      </c>
      <c r="AU132" s="72"/>
      <c r="AV132" s="72">
        <f t="shared" si="78"/>
        <v>0</v>
      </c>
      <c r="AW132" s="124"/>
      <c r="AX132" s="72">
        <f t="shared" si="79"/>
        <v>0</v>
      </c>
      <c r="AY132" s="76"/>
      <c r="AZ132" s="76">
        <f t="shared" si="80"/>
        <v>0</v>
      </c>
      <c r="BA132" s="94"/>
      <c r="BB132" s="76">
        <f t="shared" si="81"/>
        <v>0</v>
      </c>
      <c r="BC132" s="81"/>
      <c r="BD132" s="72">
        <f t="shared" si="82"/>
        <v>0</v>
      </c>
      <c r="BE132" s="129"/>
      <c r="BF132" s="72">
        <f t="shared" si="83"/>
        <v>0</v>
      </c>
      <c r="BG132" s="76"/>
      <c r="BH132" s="76">
        <f t="shared" si="84"/>
        <v>0</v>
      </c>
      <c r="BI132" s="94"/>
      <c r="BJ132" s="76">
        <f t="shared" si="85"/>
        <v>0</v>
      </c>
      <c r="BK132" s="45"/>
      <c r="BL132" s="45">
        <f t="shared" si="65"/>
        <v>0</v>
      </c>
      <c r="BM132" s="94"/>
      <c r="BN132" s="77">
        <v>0</v>
      </c>
      <c r="BO132" s="83">
        <f t="shared" si="86"/>
        <v>0</v>
      </c>
      <c r="BP132" s="120" t="s">
        <v>887</v>
      </c>
      <c r="BQ132" s="120" t="s">
        <v>3375</v>
      </c>
      <c r="BR132" s="46"/>
    </row>
    <row r="133" spans="1:70" s="38" customFormat="1" ht="38.25">
      <c r="A133" s="37">
        <f>SUBTOTAL(3,C$5:$C133)</f>
        <v>129</v>
      </c>
      <c r="B133" s="112"/>
      <c r="C133" s="61" t="s">
        <v>946</v>
      </c>
      <c r="D133" s="1" t="s">
        <v>13</v>
      </c>
      <c r="E133" s="62" t="s">
        <v>947</v>
      </c>
      <c r="F133" s="61" t="s">
        <v>948</v>
      </c>
      <c r="G133" s="50"/>
      <c r="H133" s="61" t="s">
        <v>949</v>
      </c>
      <c r="I133" s="61" t="s">
        <v>950</v>
      </c>
      <c r="J133" s="112"/>
      <c r="K133" s="251" t="s">
        <v>2889</v>
      </c>
      <c r="L133" s="112"/>
      <c r="M133" s="1" t="s">
        <v>2486</v>
      </c>
      <c r="N133" s="139"/>
      <c r="O133" s="122">
        <v>800000</v>
      </c>
      <c r="P133" s="153">
        <f t="shared" si="63"/>
        <v>800000</v>
      </c>
      <c r="Q133" s="124">
        <v>42139</v>
      </c>
      <c r="R133" s="75">
        <f t="shared" si="64"/>
        <v>0</v>
      </c>
      <c r="S133" s="45">
        <v>800000</v>
      </c>
      <c r="T133" s="45">
        <f t="shared" si="70"/>
        <v>800000</v>
      </c>
      <c r="U133" s="234">
        <v>42139</v>
      </c>
      <c r="V133" s="77">
        <f t="shared" ref="V133:V195" si="87">S133-T133</f>
        <v>0</v>
      </c>
      <c r="W133" s="72">
        <v>800000</v>
      </c>
      <c r="X133" s="73">
        <f t="shared" si="61"/>
        <v>800000</v>
      </c>
      <c r="Y133" s="124">
        <v>42139</v>
      </c>
      <c r="Z133" s="75">
        <f t="shared" si="62"/>
        <v>0</v>
      </c>
      <c r="AA133" s="76"/>
      <c r="AB133" s="45">
        <f t="shared" si="68"/>
        <v>0</v>
      </c>
      <c r="AC133" s="594"/>
      <c r="AD133" s="77">
        <f t="shared" si="69"/>
        <v>0</v>
      </c>
      <c r="AE133" s="126"/>
      <c r="AF133" s="73">
        <f t="shared" si="67"/>
        <v>0</v>
      </c>
      <c r="AG133" s="126"/>
      <c r="AH133" s="78">
        <f t="shared" si="71"/>
        <v>0</v>
      </c>
      <c r="AI133" s="76"/>
      <c r="AJ133" s="45">
        <f t="shared" si="72"/>
        <v>0</v>
      </c>
      <c r="AK133" s="234"/>
      <c r="AL133" s="76">
        <f t="shared" si="73"/>
        <v>0</v>
      </c>
      <c r="AM133" s="72"/>
      <c r="AN133" s="72">
        <f t="shared" si="74"/>
        <v>0</v>
      </c>
      <c r="AO133" s="79"/>
      <c r="AP133" s="72">
        <f t="shared" si="75"/>
        <v>0</v>
      </c>
      <c r="AQ133" s="76"/>
      <c r="AR133" s="76">
        <f t="shared" si="76"/>
        <v>0</v>
      </c>
      <c r="AS133" s="87"/>
      <c r="AT133" s="76">
        <f t="shared" si="77"/>
        <v>0</v>
      </c>
      <c r="AU133" s="72"/>
      <c r="AV133" s="72">
        <f t="shared" si="78"/>
        <v>0</v>
      </c>
      <c r="AW133" s="124"/>
      <c r="AX133" s="72">
        <f t="shared" si="79"/>
        <v>0</v>
      </c>
      <c r="AY133" s="76"/>
      <c r="AZ133" s="76">
        <f t="shared" si="80"/>
        <v>0</v>
      </c>
      <c r="BA133" s="94"/>
      <c r="BB133" s="76">
        <f t="shared" si="81"/>
        <v>0</v>
      </c>
      <c r="BC133" s="81"/>
      <c r="BD133" s="72">
        <f t="shared" si="82"/>
        <v>0</v>
      </c>
      <c r="BE133" s="129"/>
      <c r="BF133" s="72">
        <f t="shared" si="83"/>
        <v>0</v>
      </c>
      <c r="BG133" s="76"/>
      <c r="BH133" s="76">
        <f t="shared" si="84"/>
        <v>0</v>
      </c>
      <c r="BI133" s="94"/>
      <c r="BJ133" s="76">
        <f t="shared" si="85"/>
        <v>0</v>
      </c>
      <c r="BK133" s="123"/>
      <c r="BL133" s="45">
        <f t="shared" si="65"/>
        <v>0</v>
      </c>
      <c r="BM133" s="94"/>
      <c r="BN133" s="77">
        <f t="shared" si="66"/>
        <v>0</v>
      </c>
      <c r="BO133" s="83">
        <f t="shared" si="86"/>
        <v>0</v>
      </c>
      <c r="BP133" s="120" t="s">
        <v>642</v>
      </c>
      <c r="BQ133" s="120" t="s">
        <v>3375</v>
      </c>
      <c r="BR133" s="46" t="s">
        <v>1779</v>
      </c>
    </row>
    <row r="134" spans="1:70" s="38" customFormat="1" ht="38.25">
      <c r="A134" s="37">
        <f>SUBTOTAL(3,C$5:$C134)</f>
        <v>130</v>
      </c>
      <c r="B134" s="112"/>
      <c r="C134" s="61" t="s">
        <v>951</v>
      </c>
      <c r="D134" s="1" t="s">
        <v>13</v>
      </c>
      <c r="E134" s="62" t="s">
        <v>953</v>
      </c>
      <c r="F134" s="61" t="s">
        <v>952</v>
      </c>
      <c r="G134" s="50"/>
      <c r="H134" s="61" t="s">
        <v>954</v>
      </c>
      <c r="I134" s="61" t="s">
        <v>955</v>
      </c>
      <c r="J134" s="112"/>
      <c r="K134" s="251" t="s">
        <v>2890</v>
      </c>
      <c r="L134" s="112"/>
      <c r="M134" s="1"/>
      <c r="N134" s="139"/>
      <c r="O134" s="122">
        <v>1000000</v>
      </c>
      <c r="P134" s="153">
        <f t="shared" si="63"/>
        <v>0</v>
      </c>
      <c r="Q134" s="124"/>
      <c r="R134" s="75">
        <f t="shared" si="64"/>
        <v>1000000</v>
      </c>
      <c r="S134" s="45">
        <v>1000000</v>
      </c>
      <c r="T134" s="45">
        <f t="shared" si="70"/>
        <v>0</v>
      </c>
      <c r="U134" s="234"/>
      <c r="V134" s="77">
        <f t="shared" si="87"/>
        <v>1000000</v>
      </c>
      <c r="W134" s="72">
        <v>1000000</v>
      </c>
      <c r="X134" s="73">
        <f t="shared" si="61"/>
        <v>0</v>
      </c>
      <c r="Y134" s="124"/>
      <c r="Z134" s="75">
        <f t="shared" si="62"/>
        <v>1000000</v>
      </c>
      <c r="AA134" s="76"/>
      <c r="AB134" s="45">
        <f t="shared" si="68"/>
        <v>0</v>
      </c>
      <c r="AC134" s="594"/>
      <c r="AD134" s="77">
        <f t="shared" si="69"/>
        <v>0</v>
      </c>
      <c r="AE134" s="126"/>
      <c r="AF134" s="73">
        <f t="shared" si="67"/>
        <v>0</v>
      </c>
      <c r="AG134" s="126"/>
      <c r="AH134" s="78">
        <f t="shared" si="71"/>
        <v>0</v>
      </c>
      <c r="AI134" s="76"/>
      <c r="AJ134" s="45">
        <f t="shared" si="72"/>
        <v>0</v>
      </c>
      <c r="AK134" s="234"/>
      <c r="AL134" s="76">
        <f t="shared" si="73"/>
        <v>0</v>
      </c>
      <c r="AM134" s="72"/>
      <c r="AN134" s="72">
        <f t="shared" si="74"/>
        <v>0</v>
      </c>
      <c r="AO134" s="79"/>
      <c r="AP134" s="72">
        <f t="shared" si="75"/>
        <v>0</v>
      </c>
      <c r="AQ134" s="76"/>
      <c r="AR134" s="76">
        <f t="shared" si="76"/>
        <v>0</v>
      </c>
      <c r="AS134" s="87"/>
      <c r="AT134" s="76">
        <f t="shared" si="77"/>
        <v>0</v>
      </c>
      <c r="AU134" s="72"/>
      <c r="AV134" s="72">
        <f t="shared" si="78"/>
        <v>0</v>
      </c>
      <c r="AW134" s="124"/>
      <c r="AX134" s="72">
        <f t="shared" si="79"/>
        <v>0</v>
      </c>
      <c r="AY134" s="76"/>
      <c r="AZ134" s="76">
        <f t="shared" si="80"/>
        <v>0</v>
      </c>
      <c r="BA134" s="94"/>
      <c r="BB134" s="76">
        <f t="shared" si="81"/>
        <v>0</v>
      </c>
      <c r="BC134" s="81"/>
      <c r="BD134" s="72">
        <f t="shared" si="82"/>
        <v>0</v>
      </c>
      <c r="BE134" s="129"/>
      <c r="BF134" s="72">
        <f t="shared" si="83"/>
        <v>0</v>
      </c>
      <c r="BG134" s="76"/>
      <c r="BH134" s="76">
        <f t="shared" si="84"/>
        <v>0</v>
      </c>
      <c r="BI134" s="94"/>
      <c r="BJ134" s="76">
        <f t="shared" si="85"/>
        <v>0</v>
      </c>
      <c r="BK134" s="123"/>
      <c r="BL134" s="45">
        <f t="shared" si="65"/>
        <v>0</v>
      </c>
      <c r="BM134" s="94"/>
      <c r="BN134" s="77">
        <f t="shared" si="66"/>
        <v>0</v>
      </c>
      <c r="BO134" s="83">
        <f t="shared" si="86"/>
        <v>3000000</v>
      </c>
      <c r="BP134" s="120" t="s">
        <v>642</v>
      </c>
      <c r="BQ134" s="120" t="s">
        <v>3375</v>
      </c>
      <c r="BR134" s="46"/>
    </row>
    <row r="135" spans="1:70" s="38" customFormat="1" ht="38.25">
      <c r="A135" s="37">
        <f>SUBTOTAL(3,C$5:$C135)</f>
        <v>131</v>
      </c>
      <c r="B135" s="112"/>
      <c r="C135" s="50" t="s">
        <v>966</v>
      </c>
      <c r="D135" s="37" t="s">
        <v>128</v>
      </c>
      <c r="E135" s="51" t="s">
        <v>967</v>
      </c>
      <c r="F135" s="50" t="s">
        <v>968</v>
      </c>
      <c r="G135" s="50"/>
      <c r="H135" s="50" t="s">
        <v>969</v>
      </c>
      <c r="I135" s="50" t="s">
        <v>970</v>
      </c>
      <c r="J135" s="112"/>
      <c r="K135" s="251" t="s">
        <v>2891</v>
      </c>
      <c r="L135" s="112"/>
      <c r="M135" s="32" t="s">
        <v>2642</v>
      </c>
      <c r="N135" s="144"/>
      <c r="O135" s="122">
        <v>1000000</v>
      </c>
      <c r="P135" s="153">
        <f t="shared" si="63"/>
        <v>0</v>
      </c>
      <c r="Q135" s="124"/>
      <c r="R135" s="75">
        <f t="shared" si="64"/>
        <v>1000000</v>
      </c>
      <c r="S135" s="45">
        <v>1000000</v>
      </c>
      <c r="T135" s="45">
        <f t="shared" si="70"/>
        <v>0</v>
      </c>
      <c r="U135" s="234"/>
      <c r="V135" s="77">
        <f t="shared" si="87"/>
        <v>1000000</v>
      </c>
      <c r="W135" s="73">
        <v>1000000</v>
      </c>
      <c r="X135" s="73">
        <f t="shared" si="61"/>
        <v>0</v>
      </c>
      <c r="Y135" s="124"/>
      <c r="Z135" s="75">
        <f t="shared" si="62"/>
        <v>1000000</v>
      </c>
      <c r="AA135" s="45"/>
      <c r="AB135" s="45">
        <f t="shared" si="68"/>
        <v>0</v>
      </c>
      <c r="AC135" s="594"/>
      <c r="AD135" s="77">
        <f t="shared" si="69"/>
        <v>0</v>
      </c>
      <c r="AE135" s="126"/>
      <c r="AF135" s="73">
        <f t="shared" si="67"/>
        <v>0</v>
      </c>
      <c r="AG135" s="126"/>
      <c r="AH135" s="78">
        <f t="shared" si="71"/>
        <v>0</v>
      </c>
      <c r="AI135" s="45"/>
      <c r="AJ135" s="45">
        <f t="shared" si="72"/>
        <v>0</v>
      </c>
      <c r="AK135" s="234"/>
      <c r="AL135" s="76">
        <f t="shared" si="73"/>
        <v>0</v>
      </c>
      <c r="AM135" s="73"/>
      <c r="AN135" s="72">
        <f t="shared" si="74"/>
        <v>0</v>
      </c>
      <c r="AO135" s="79"/>
      <c r="AP135" s="72">
        <f t="shared" si="75"/>
        <v>0</v>
      </c>
      <c r="AQ135" s="45"/>
      <c r="AR135" s="76">
        <f t="shared" si="76"/>
        <v>0</v>
      </c>
      <c r="AS135" s="87"/>
      <c r="AT135" s="76">
        <f t="shared" si="77"/>
        <v>0</v>
      </c>
      <c r="AU135" s="72"/>
      <c r="AV135" s="72">
        <f t="shared" si="78"/>
        <v>0</v>
      </c>
      <c r="AW135" s="124"/>
      <c r="AX135" s="72">
        <f t="shared" si="79"/>
        <v>0</v>
      </c>
      <c r="AY135" s="76"/>
      <c r="AZ135" s="76">
        <f t="shared" si="80"/>
        <v>0</v>
      </c>
      <c r="BA135" s="94"/>
      <c r="BB135" s="76">
        <f t="shared" si="81"/>
        <v>0</v>
      </c>
      <c r="BC135" s="81"/>
      <c r="BD135" s="72">
        <f t="shared" si="82"/>
        <v>0</v>
      </c>
      <c r="BE135" s="129"/>
      <c r="BF135" s="72">
        <f t="shared" si="83"/>
        <v>0</v>
      </c>
      <c r="BG135" s="76"/>
      <c r="BH135" s="76">
        <f t="shared" si="84"/>
        <v>0</v>
      </c>
      <c r="BI135" s="94"/>
      <c r="BJ135" s="76">
        <f t="shared" si="85"/>
        <v>0</v>
      </c>
      <c r="BK135" s="123"/>
      <c r="BL135" s="45">
        <f t="shared" si="65"/>
        <v>0</v>
      </c>
      <c r="BM135" s="94"/>
      <c r="BN135" s="77">
        <f t="shared" si="66"/>
        <v>0</v>
      </c>
      <c r="BO135" s="83">
        <f t="shared" si="86"/>
        <v>3000000</v>
      </c>
      <c r="BP135" s="120" t="s">
        <v>481</v>
      </c>
      <c r="BQ135" s="120" t="s">
        <v>3216</v>
      </c>
      <c r="BR135" s="46"/>
    </row>
    <row r="136" spans="1:70" s="38" customFormat="1" ht="38.25">
      <c r="A136" s="37">
        <f>SUBTOTAL(3,C$5:$C136)</f>
        <v>132</v>
      </c>
      <c r="B136" s="112"/>
      <c r="C136" s="61" t="s">
        <v>1337</v>
      </c>
      <c r="D136" s="1" t="s">
        <v>411</v>
      </c>
      <c r="E136" s="62" t="s">
        <v>978</v>
      </c>
      <c r="F136" s="61" t="s">
        <v>977</v>
      </c>
      <c r="G136" s="50"/>
      <c r="H136" s="61" t="s">
        <v>979</v>
      </c>
      <c r="I136" s="61" t="s">
        <v>1975</v>
      </c>
      <c r="J136" s="65" t="s">
        <v>980</v>
      </c>
      <c r="K136" s="524" t="s">
        <v>2936</v>
      </c>
      <c r="L136" s="65"/>
      <c r="M136" s="1"/>
      <c r="N136" s="139"/>
      <c r="O136" s="122">
        <v>400000</v>
      </c>
      <c r="P136" s="153">
        <f t="shared" si="63"/>
        <v>0</v>
      </c>
      <c r="Q136" s="124"/>
      <c r="R136" s="75">
        <f t="shared" si="64"/>
        <v>400000</v>
      </c>
      <c r="S136" s="45">
        <v>400000</v>
      </c>
      <c r="T136" s="45">
        <f t="shared" si="70"/>
        <v>0</v>
      </c>
      <c r="U136" s="234"/>
      <c r="V136" s="77">
        <f t="shared" si="87"/>
        <v>400000</v>
      </c>
      <c r="W136" s="72">
        <v>400000</v>
      </c>
      <c r="X136" s="73">
        <f t="shared" si="61"/>
        <v>0</v>
      </c>
      <c r="Y136" s="124"/>
      <c r="Z136" s="75">
        <f t="shared" si="62"/>
        <v>400000</v>
      </c>
      <c r="AA136" s="76"/>
      <c r="AB136" s="45">
        <f t="shared" si="68"/>
        <v>0</v>
      </c>
      <c r="AC136" s="594"/>
      <c r="AD136" s="77">
        <f t="shared" si="69"/>
        <v>0</v>
      </c>
      <c r="AE136" s="126"/>
      <c r="AF136" s="73">
        <f t="shared" si="67"/>
        <v>0</v>
      </c>
      <c r="AG136" s="126"/>
      <c r="AH136" s="78">
        <f t="shared" si="71"/>
        <v>0</v>
      </c>
      <c r="AI136" s="76"/>
      <c r="AJ136" s="45">
        <f t="shared" si="72"/>
        <v>0</v>
      </c>
      <c r="AK136" s="234"/>
      <c r="AL136" s="76">
        <f t="shared" si="73"/>
        <v>0</v>
      </c>
      <c r="AM136" s="72"/>
      <c r="AN136" s="72">
        <f t="shared" si="74"/>
        <v>0</v>
      </c>
      <c r="AO136" s="79"/>
      <c r="AP136" s="72">
        <f t="shared" si="75"/>
        <v>0</v>
      </c>
      <c r="AQ136" s="76"/>
      <c r="AR136" s="76">
        <f t="shared" si="76"/>
        <v>0</v>
      </c>
      <c r="AS136" s="87"/>
      <c r="AT136" s="76">
        <f t="shared" si="77"/>
        <v>0</v>
      </c>
      <c r="AU136" s="72"/>
      <c r="AV136" s="72">
        <f t="shared" si="78"/>
        <v>0</v>
      </c>
      <c r="AW136" s="124"/>
      <c r="AX136" s="72">
        <f t="shared" si="79"/>
        <v>0</v>
      </c>
      <c r="AY136" s="76"/>
      <c r="AZ136" s="76">
        <f t="shared" si="80"/>
        <v>0</v>
      </c>
      <c r="BA136" s="94"/>
      <c r="BB136" s="76">
        <f t="shared" si="81"/>
        <v>0</v>
      </c>
      <c r="BC136" s="81"/>
      <c r="BD136" s="72">
        <f t="shared" si="82"/>
        <v>0</v>
      </c>
      <c r="BE136" s="129"/>
      <c r="BF136" s="72">
        <f t="shared" si="83"/>
        <v>0</v>
      </c>
      <c r="BG136" s="76"/>
      <c r="BH136" s="76">
        <f t="shared" si="84"/>
        <v>0</v>
      </c>
      <c r="BI136" s="94"/>
      <c r="BJ136" s="76">
        <f t="shared" si="85"/>
        <v>0</v>
      </c>
      <c r="BK136" s="123"/>
      <c r="BL136" s="45">
        <f t="shared" si="65"/>
        <v>0</v>
      </c>
      <c r="BM136" s="94"/>
      <c r="BN136" s="77">
        <f t="shared" si="66"/>
        <v>0</v>
      </c>
      <c r="BO136" s="83">
        <f t="shared" si="86"/>
        <v>1200000</v>
      </c>
      <c r="BP136" s="120" t="s">
        <v>482</v>
      </c>
      <c r="BQ136" s="120" t="s">
        <v>1970</v>
      </c>
      <c r="BR136" s="46"/>
    </row>
    <row r="137" spans="1:70" s="38" customFormat="1" ht="89.25">
      <c r="A137" s="37">
        <f>SUBTOTAL(3,C$5:$C137)</f>
        <v>133</v>
      </c>
      <c r="B137" s="112"/>
      <c r="C137" s="50" t="s">
        <v>981</v>
      </c>
      <c r="D137" s="36" t="s">
        <v>293</v>
      </c>
      <c r="E137" s="51" t="s">
        <v>983</v>
      </c>
      <c r="F137" s="50" t="s">
        <v>982</v>
      </c>
      <c r="G137" s="50"/>
      <c r="H137" s="50" t="s">
        <v>984</v>
      </c>
      <c r="I137" s="50" t="s">
        <v>985</v>
      </c>
      <c r="J137" s="198" t="s">
        <v>986</v>
      </c>
      <c r="K137" s="251" t="s">
        <v>2892</v>
      </c>
      <c r="L137" s="198"/>
      <c r="M137" s="1" t="s">
        <v>3374</v>
      </c>
      <c r="N137" s="144"/>
      <c r="O137" s="122">
        <v>400000</v>
      </c>
      <c r="P137" s="153">
        <f t="shared" si="63"/>
        <v>0</v>
      </c>
      <c r="Q137" s="124"/>
      <c r="R137" s="75">
        <f t="shared" si="64"/>
        <v>400000</v>
      </c>
      <c r="S137" s="45">
        <v>400000</v>
      </c>
      <c r="T137" s="45">
        <f t="shared" si="70"/>
        <v>0</v>
      </c>
      <c r="U137" s="234"/>
      <c r="V137" s="77">
        <f t="shared" si="87"/>
        <v>400000</v>
      </c>
      <c r="W137" s="73">
        <v>400000</v>
      </c>
      <c r="X137" s="73">
        <f t="shared" si="61"/>
        <v>0</v>
      </c>
      <c r="Y137" s="124"/>
      <c r="Z137" s="75">
        <f t="shared" si="62"/>
        <v>400000</v>
      </c>
      <c r="AA137" s="45"/>
      <c r="AB137" s="45">
        <f t="shared" si="68"/>
        <v>0</v>
      </c>
      <c r="AC137" s="594"/>
      <c r="AD137" s="77">
        <f t="shared" si="69"/>
        <v>0</v>
      </c>
      <c r="AE137" s="126"/>
      <c r="AF137" s="73">
        <f t="shared" si="67"/>
        <v>0</v>
      </c>
      <c r="AG137" s="126"/>
      <c r="AH137" s="78">
        <f t="shared" si="71"/>
        <v>0</v>
      </c>
      <c r="AI137" s="45"/>
      <c r="AJ137" s="45">
        <f t="shared" si="72"/>
        <v>0</v>
      </c>
      <c r="AK137" s="234"/>
      <c r="AL137" s="76">
        <f t="shared" si="73"/>
        <v>0</v>
      </c>
      <c r="AM137" s="73"/>
      <c r="AN137" s="72">
        <f t="shared" si="74"/>
        <v>0</v>
      </c>
      <c r="AO137" s="79"/>
      <c r="AP137" s="72">
        <f t="shared" si="75"/>
        <v>0</v>
      </c>
      <c r="AQ137" s="45"/>
      <c r="AR137" s="76">
        <f t="shared" si="76"/>
        <v>0</v>
      </c>
      <c r="AS137" s="87"/>
      <c r="AT137" s="76">
        <f t="shared" si="77"/>
        <v>0</v>
      </c>
      <c r="AU137" s="72"/>
      <c r="AV137" s="72">
        <f t="shared" si="78"/>
        <v>0</v>
      </c>
      <c r="AW137" s="124"/>
      <c r="AX137" s="72">
        <f t="shared" si="79"/>
        <v>0</v>
      </c>
      <c r="AY137" s="76"/>
      <c r="AZ137" s="76">
        <f t="shared" si="80"/>
        <v>0</v>
      </c>
      <c r="BA137" s="94"/>
      <c r="BB137" s="76">
        <f t="shared" si="81"/>
        <v>0</v>
      </c>
      <c r="BC137" s="81"/>
      <c r="BD137" s="72">
        <f t="shared" si="82"/>
        <v>0</v>
      </c>
      <c r="BE137" s="129"/>
      <c r="BF137" s="72">
        <f t="shared" si="83"/>
        <v>0</v>
      </c>
      <c r="BG137" s="76"/>
      <c r="BH137" s="76">
        <f t="shared" si="84"/>
        <v>0</v>
      </c>
      <c r="BI137" s="94"/>
      <c r="BJ137" s="76">
        <f t="shared" si="85"/>
        <v>0</v>
      </c>
      <c r="BK137" s="123"/>
      <c r="BL137" s="45">
        <f t="shared" si="65"/>
        <v>0</v>
      </c>
      <c r="BM137" s="94"/>
      <c r="BN137" s="77">
        <f t="shared" si="66"/>
        <v>0</v>
      </c>
      <c r="BO137" s="83">
        <f t="shared" si="86"/>
        <v>1200000</v>
      </c>
      <c r="BP137" s="120" t="s">
        <v>530</v>
      </c>
      <c r="BQ137" s="120" t="s">
        <v>3376</v>
      </c>
      <c r="BR137" s="46"/>
    </row>
    <row r="138" spans="1:70" s="38" customFormat="1" ht="51">
      <c r="A138" s="37">
        <f>SUBTOTAL(3,C$5:$C138)</f>
        <v>134</v>
      </c>
      <c r="B138" s="112"/>
      <c r="C138" s="50" t="s">
        <v>987</v>
      </c>
      <c r="D138" s="1" t="s">
        <v>410</v>
      </c>
      <c r="E138" s="51" t="s">
        <v>988</v>
      </c>
      <c r="F138" s="50" t="s">
        <v>989</v>
      </c>
      <c r="G138" s="50"/>
      <c r="H138" s="50" t="s">
        <v>990</v>
      </c>
      <c r="I138" s="50" t="s">
        <v>991</v>
      </c>
      <c r="J138" s="112"/>
      <c r="K138" s="251" t="s">
        <v>2894</v>
      </c>
      <c r="L138" s="112"/>
      <c r="M138" s="46"/>
      <c r="N138" s="144"/>
      <c r="O138" s="122">
        <v>1500000</v>
      </c>
      <c r="P138" s="153">
        <f t="shared" si="63"/>
        <v>1500000</v>
      </c>
      <c r="Q138" s="124" t="s">
        <v>3372</v>
      </c>
      <c r="R138" s="75">
        <f t="shared" si="64"/>
        <v>0</v>
      </c>
      <c r="S138" s="45">
        <v>1500000</v>
      </c>
      <c r="T138" s="45">
        <f t="shared" si="70"/>
        <v>1500000</v>
      </c>
      <c r="U138" s="234" t="s">
        <v>3372</v>
      </c>
      <c r="V138" s="77">
        <f t="shared" si="87"/>
        <v>0</v>
      </c>
      <c r="W138" s="73">
        <v>1500000</v>
      </c>
      <c r="X138" s="73">
        <f t="shared" si="61"/>
        <v>1500000</v>
      </c>
      <c r="Y138" s="124" t="s">
        <v>3372</v>
      </c>
      <c r="Z138" s="75">
        <f t="shared" si="62"/>
        <v>0</v>
      </c>
      <c r="AA138" s="45"/>
      <c r="AB138" s="45">
        <f t="shared" si="68"/>
        <v>0</v>
      </c>
      <c r="AC138" s="594"/>
      <c r="AD138" s="77">
        <f t="shared" si="69"/>
        <v>0</v>
      </c>
      <c r="AE138" s="126"/>
      <c r="AF138" s="73">
        <f t="shared" si="67"/>
        <v>0</v>
      </c>
      <c r="AG138" s="126"/>
      <c r="AH138" s="78">
        <f t="shared" si="71"/>
        <v>0</v>
      </c>
      <c r="AI138" s="45"/>
      <c r="AJ138" s="45">
        <f t="shared" si="72"/>
        <v>0</v>
      </c>
      <c r="AK138" s="234"/>
      <c r="AL138" s="76">
        <f t="shared" si="73"/>
        <v>0</v>
      </c>
      <c r="AM138" s="73"/>
      <c r="AN138" s="72">
        <f t="shared" si="74"/>
        <v>0</v>
      </c>
      <c r="AO138" s="79"/>
      <c r="AP138" s="72">
        <f t="shared" si="75"/>
        <v>0</v>
      </c>
      <c r="AQ138" s="45"/>
      <c r="AR138" s="76">
        <f t="shared" si="76"/>
        <v>0</v>
      </c>
      <c r="AS138" s="87"/>
      <c r="AT138" s="76">
        <f t="shared" si="77"/>
        <v>0</v>
      </c>
      <c r="AU138" s="72"/>
      <c r="AV138" s="72">
        <f t="shared" si="78"/>
        <v>0</v>
      </c>
      <c r="AW138" s="124"/>
      <c r="AX138" s="72">
        <f t="shared" si="79"/>
        <v>0</v>
      </c>
      <c r="AY138" s="76"/>
      <c r="AZ138" s="76">
        <f t="shared" si="80"/>
        <v>0</v>
      </c>
      <c r="BA138" s="94"/>
      <c r="BB138" s="76">
        <f t="shared" si="81"/>
        <v>0</v>
      </c>
      <c r="BC138" s="81"/>
      <c r="BD138" s="72">
        <f t="shared" si="82"/>
        <v>0</v>
      </c>
      <c r="BE138" s="129"/>
      <c r="BF138" s="72">
        <f t="shared" si="83"/>
        <v>0</v>
      </c>
      <c r="BG138" s="76"/>
      <c r="BH138" s="76">
        <f t="shared" si="84"/>
        <v>0</v>
      </c>
      <c r="BI138" s="94"/>
      <c r="BJ138" s="76">
        <f t="shared" si="85"/>
        <v>0</v>
      </c>
      <c r="BK138" s="123"/>
      <c r="BL138" s="45">
        <f t="shared" si="65"/>
        <v>0</v>
      </c>
      <c r="BM138" s="94"/>
      <c r="BN138" s="77">
        <f t="shared" si="66"/>
        <v>0</v>
      </c>
      <c r="BO138" s="83">
        <f t="shared" si="86"/>
        <v>0</v>
      </c>
      <c r="BP138" s="120" t="s">
        <v>482</v>
      </c>
      <c r="BQ138" s="120" t="s">
        <v>1970</v>
      </c>
      <c r="BR138" s="46"/>
    </row>
    <row r="139" spans="1:70" s="38" customFormat="1" ht="76.5">
      <c r="A139" s="37">
        <f>SUBTOTAL(3,C$5:$C139)</f>
        <v>135</v>
      </c>
      <c r="B139" s="112"/>
      <c r="C139" s="61" t="s">
        <v>992</v>
      </c>
      <c r="D139" s="36" t="s">
        <v>195</v>
      </c>
      <c r="E139" s="62" t="s">
        <v>993</v>
      </c>
      <c r="F139" s="61" t="s">
        <v>994</v>
      </c>
      <c r="G139" s="50"/>
      <c r="H139" s="61" t="s">
        <v>995</v>
      </c>
      <c r="I139" s="61" t="s">
        <v>996</v>
      </c>
      <c r="J139" s="65" t="s">
        <v>997</v>
      </c>
      <c r="K139" s="251" t="s">
        <v>2895</v>
      </c>
      <c r="L139" s="65"/>
      <c r="M139" s="1" t="s">
        <v>1977</v>
      </c>
      <c r="N139" s="139"/>
      <c r="O139" s="122">
        <v>800000</v>
      </c>
      <c r="P139" s="153">
        <f t="shared" si="63"/>
        <v>0</v>
      </c>
      <c r="Q139" s="124"/>
      <c r="R139" s="75">
        <f t="shared" si="64"/>
        <v>800000</v>
      </c>
      <c r="S139" s="45">
        <v>800000</v>
      </c>
      <c r="T139" s="45">
        <f t="shared" si="70"/>
        <v>0</v>
      </c>
      <c r="U139" s="234"/>
      <c r="V139" s="77">
        <f t="shared" si="87"/>
        <v>800000</v>
      </c>
      <c r="W139" s="72">
        <v>800000</v>
      </c>
      <c r="X139" s="73">
        <f t="shared" si="61"/>
        <v>0</v>
      </c>
      <c r="Y139" s="124"/>
      <c r="Z139" s="75">
        <f t="shared" si="62"/>
        <v>800000</v>
      </c>
      <c r="AA139" s="76"/>
      <c r="AB139" s="45">
        <f t="shared" si="68"/>
        <v>0</v>
      </c>
      <c r="AC139" s="594"/>
      <c r="AD139" s="77">
        <f t="shared" si="69"/>
        <v>0</v>
      </c>
      <c r="AE139" s="126"/>
      <c r="AF139" s="73">
        <f t="shared" si="67"/>
        <v>0</v>
      </c>
      <c r="AG139" s="126"/>
      <c r="AH139" s="78">
        <f t="shared" si="71"/>
        <v>0</v>
      </c>
      <c r="AI139" s="76"/>
      <c r="AJ139" s="45">
        <f t="shared" si="72"/>
        <v>0</v>
      </c>
      <c r="AK139" s="234"/>
      <c r="AL139" s="76">
        <f t="shared" si="73"/>
        <v>0</v>
      </c>
      <c r="AM139" s="72"/>
      <c r="AN139" s="72">
        <f t="shared" si="74"/>
        <v>0</v>
      </c>
      <c r="AO139" s="79"/>
      <c r="AP139" s="72">
        <f t="shared" si="75"/>
        <v>0</v>
      </c>
      <c r="AQ139" s="76"/>
      <c r="AR139" s="76">
        <f t="shared" si="76"/>
        <v>0</v>
      </c>
      <c r="AS139" s="87"/>
      <c r="AT139" s="76">
        <f t="shared" si="77"/>
        <v>0</v>
      </c>
      <c r="AU139" s="72"/>
      <c r="AV139" s="72">
        <f t="shared" si="78"/>
        <v>0</v>
      </c>
      <c r="AW139" s="124"/>
      <c r="AX139" s="72">
        <f t="shared" si="79"/>
        <v>0</v>
      </c>
      <c r="AY139" s="76"/>
      <c r="AZ139" s="76">
        <f t="shared" si="80"/>
        <v>0</v>
      </c>
      <c r="BA139" s="94"/>
      <c r="BB139" s="76">
        <f t="shared" si="81"/>
        <v>0</v>
      </c>
      <c r="BC139" s="81"/>
      <c r="BD139" s="72">
        <f t="shared" si="82"/>
        <v>0</v>
      </c>
      <c r="BE139" s="129"/>
      <c r="BF139" s="72">
        <f t="shared" si="83"/>
        <v>0</v>
      </c>
      <c r="BG139" s="76"/>
      <c r="BH139" s="76">
        <f t="shared" si="84"/>
        <v>0</v>
      </c>
      <c r="BI139" s="94"/>
      <c r="BJ139" s="76">
        <f t="shared" si="85"/>
        <v>0</v>
      </c>
      <c r="BK139" s="123"/>
      <c r="BL139" s="45">
        <f t="shared" si="65"/>
        <v>0</v>
      </c>
      <c r="BM139" s="94"/>
      <c r="BN139" s="77">
        <f t="shared" si="66"/>
        <v>0</v>
      </c>
      <c r="BO139" s="83">
        <f t="shared" si="86"/>
        <v>2400000</v>
      </c>
      <c r="BP139" s="120" t="s">
        <v>1134</v>
      </c>
      <c r="BQ139" s="120" t="s">
        <v>3216</v>
      </c>
      <c r="BR139" s="46"/>
    </row>
    <row r="140" spans="1:70" s="60" customFormat="1" ht="63.75">
      <c r="A140" s="37">
        <f>SUBTOTAL(3,C$5:$C140)</f>
        <v>136</v>
      </c>
      <c r="B140" s="112"/>
      <c r="C140" s="50" t="s">
        <v>998</v>
      </c>
      <c r="D140" s="1" t="s">
        <v>891</v>
      </c>
      <c r="E140" s="51" t="s">
        <v>999</v>
      </c>
      <c r="F140" s="50" t="s">
        <v>1000</v>
      </c>
      <c r="G140" s="50"/>
      <c r="H140" s="50" t="s">
        <v>1001</v>
      </c>
      <c r="I140" s="50" t="s">
        <v>1002</v>
      </c>
      <c r="J140" s="198" t="s">
        <v>1003</v>
      </c>
      <c r="K140" s="251" t="s">
        <v>2896</v>
      </c>
      <c r="L140" s="198"/>
      <c r="M140" s="1" t="s">
        <v>3374</v>
      </c>
      <c r="N140" s="144"/>
      <c r="O140" s="122">
        <v>700000</v>
      </c>
      <c r="P140" s="153">
        <f t="shared" si="63"/>
        <v>700000</v>
      </c>
      <c r="Q140" s="124" t="s">
        <v>2928</v>
      </c>
      <c r="R140" s="75">
        <f t="shared" si="64"/>
        <v>0</v>
      </c>
      <c r="S140" s="45">
        <v>700000</v>
      </c>
      <c r="T140" s="45">
        <f t="shared" si="70"/>
        <v>700000</v>
      </c>
      <c r="U140" s="234" t="s">
        <v>2928</v>
      </c>
      <c r="V140" s="77">
        <f t="shared" si="87"/>
        <v>0</v>
      </c>
      <c r="W140" s="73">
        <v>700000</v>
      </c>
      <c r="X140" s="73">
        <f t="shared" ref="X140:X202" si="88">IF(Y140="",0,W140)</f>
        <v>700000</v>
      </c>
      <c r="Y140" s="124" t="s">
        <v>2928</v>
      </c>
      <c r="Z140" s="75">
        <f t="shared" ref="Z140:Z202" si="89">W140-X140</f>
        <v>0</v>
      </c>
      <c r="AA140" s="45"/>
      <c r="AB140" s="45">
        <f t="shared" si="68"/>
        <v>0</v>
      </c>
      <c r="AC140" s="594"/>
      <c r="AD140" s="77">
        <f t="shared" si="69"/>
        <v>0</v>
      </c>
      <c r="AE140" s="126"/>
      <c r="AF140" s="73">
        <f t="shared" si="67"/>
        <v>0</v>
      </c>
      <c r="AG140" s="126"/>
      <c r="AH140" s="78">
        <f t="shared" si="71"/>
        <v>0</v>
      </c>
      <c r="AI140" s="45"/>
      <c r="AJ140" s="45">
        <f t="shared" si="72"/>
        <v>0</v>
      </c>
      <c r="AK140" s="234"/>
      <c r="AL140" s="76">
        <f t="shared" si="73"/>
        <v>0</v>
      </c>
      <c r="AM140" s="73"/>
      <c r="AN140" s="72">
        <f t="shared" si="74"/>
        <v>0</v>
      </c>
      <c r="AO140" s="79"/>
      <c r="AP140" s="72">
        <f t="shared" si="75"/>
        <v>0</v>
      </c>
      <c r="AQ140" s="45"/>
      <c r="AR140" s="76">
        <f t="shared" si="76"/>
        <v>0</v>
      </c>
      <c r="AS140" s="87"/>
      <c r="AT140" s="76">
        <f t="shared" si="77"/>
        <v>0</v>
      </c>
      <c r="AU140" s="72"/>
      <c r="AV140" s="72">
        <f t="shared" si="78"/>
        <v>0</v>
      </c>
      <c r="AW140" s="124"/>
      <c r="AX140" s="72">
        <f t="shared" si="79"/>
        <v>0</v>
      </c>
      <c r="AY140" s="76"/>
      <c r="AZ140" s="76">
        <f t="shared" si="80"/>
        <v>0</v>
      </c>
      <c r="BA140" s="94"/>
      <c r="BB140" s="76">
        <f t="shared" si="81"/>
        <v>0</v>
      </c>
      <c r="BC140" s="81"/>
      <c r="BD140" s="72">
        <f t="shared" si="82"/>
        <v>0</v>
      </c>
      <c r="BE140" s="129"/>
      <c r="BF140" s="72">
        <f t="shared" si="83"/>
        <v>0</v>
      </c>
      <c r="BG140" s="76"/>
      <c r="BH140" s="76">
        <f t="shared" si="84"/>
        <v>0</v>
      </c>
      <c r="BI140" s="94"/>
      <c r="BJ140" s="76">
        <f t="shared" si="85"/>
        <v>0</v>
      </c>
      <c r="BK140" s="123"/>
      <c r="BL140" s="45">
        <f t="shared" ref="BL140:BL188" si="90">+IF(BM140="",0,BK140)</f>
        <v>0</v>
      </c>
      <c r="BM140" s="94"/>
      <c r="BN140" s="77">
        <f t="shared" ref="BN140:BN188" si="91">+BK140-BL140</f>
        <v>0</v>
      </c>
      <c r="BO140" s="83">
        <f t="shared" si="86"/>
        <v>0</v>
      </c>
      <c r="BP140" s="120" t="s">
        <v>1663</v>
      </c>
      <c r="BQ140" s="120" t="s">
        <v>3376</v>
      </c>
      <c r="BR140" s="41"/>
    </row>
    <row r="141" spans="1:70" s="38" customFormat="1" ht="76.5">
      <c r="A141" s="37">
        <f>SUBTOTAL(3,C$5:$C141)</f>
        <v>137</v>
      </c>
      <c r="B141" s="112"/>
      <c r="C141" s="61" t="s">
        <v>1009</v>
      </c>
      <c r="D141" s="1" t="s">
        <v>1413</v>
      </c>
      <c r="E141" s="62" t="s">
        <v>1010</v>
      </c>
      <c r="F141" s="61" t="s">
        <v>1011</v>
      </c>
      <c r="G141" s="50"/>
      <c r="H141" s="61" t="s">
        <v>1012</v>
      </c>
      <c r="I141" s="61" t="s">
        <v>1013</v>
      </c>
      <c r="J141" s="65" t="s">
        <v>1014</v>
      </c>
      <c r="K141" s="251" t="s">
        <v>2897</v>
      </c>
      <c r="L141" s="65"/>
      <c r="M141" s="1"/>
      <c r="N141" s="139"/>
      <c r="O141" s="122">
        <v>400000</v>
      </c>
      <c r="P141" s="153">
        <f t="shared" si="63"/>
        <v>0</v>
      </c>
      <c r="Q141" s="124"/>
      <c r="R141" s="75">
        <f t="shared" si="64"/>
        <v>400000</v>
      </c>
      <c r="S141" s="45">
        <v>400000</v>
      </c>
      <c r="T141" s="45">
        <f t="shared" si="70"/>
        <v>0</v>
      </c>
      <c r="U141" s="234"/>
      <c r="V141" s="77">
        <f t="shared" si="87"/>
        <v>400000</v>
      </c>
      <c r="W141" s="72">
        <v>400000</v>
      </c>
      <c r="X141" s="73">
        <f t="shared" si="88"/>
        <v>0</v>
      </c>
      <c r="Y141" s="124"/>
      <c r="Z141" s="75">
        <f t="shared" si="89"/>
        <v>400000</v>
      </c>
      <c r="AA141" s="76"/>
      <c r="AB141" s="45">
        <f t="shared" si="68"/>
        <v>0</v>
      </c>
      <c r="AC141" s="594"/>
      <c r="AD141" s="77">
        <f t="shared" si="69"/>
        <v>0</v>
      </c>
      <c r="AE141" s="126"/>
      <c r="AF141" s="73">
        <f t="shared" si="67"/>
        <v>0</v>
      </c>
      <c r="AG141" s="126"/>
      <c r="AH141" s="78">
        <f t="shared" si="71"/>
        <v>0</v>
      </c>
      <c r="AI141" s="76"/>
      <c r="AJ141" s="45">
        <f t="shared" si="72"/>
        <v>0</v>
      </c>
      <c r="AK141" s="234"/>
      <c r="AL141" s="76">
        <f t="shared" si="73"/>
        <v>0</v>
      </c>
      <c r="AM141" s="72"/>
      <c r="AN141" s="72">
        <f t="shared" si="74"/>
        <v>0</v>
      </c>
      <c r="AO141" s="79"/>
      <c r="AP141" s="72">
        <f t="shared" si="75"/>
        <v>0</v>
      </c>
      <c r="AQ141" s="76"/>
      <c r="AR141" s="76">
        <f t="shared" si="76"/>
        <v>0</v>
      </c>
      <c r="AS141" s="87"/>
      <c r="AT141" s="76">
        <f t="shared" si="77"/>
        <v>0</v>
      </c>
      <c r="AU141" s="72"/>
      <c r="AV141" s="72">
        <f t="shared" si="78"/>
        <v>0</v>
      </c>
      <c r="AW141" s="124"/>
      <c r="AX141" s="72">
        <f t="shared" si="79"/>
        <v>0</v>
      </c>
      <c r="AY141" s="76"/>
      <c r="AZ141" s="76">
        <f t="shared" si="80"/>
        <v>0</v>
      </c>
      <c r="BA141" s="94"/>
      <c r="BB141" s="76">
        <f t="shared" si="81"/>
        <v>0</v>
      </c>
      <c r="BC141" s="81"/>
      <c r="BD141" s="72">
        <f t="shared" si="82"/>
        <v>0</v>
      </c>
      <c r="BE141" s="129"/>
      <c r="BF141" s="72">
        <f t="shared" si="83"/>
        <v>0</v>
      </c>
      <c r="BG141" s="76"/>
      <c r="BH141" s="76">
        <f t="shared" si="84"/>
        <v>0</v>
      </c>
      <c r="BI141" s="94"/>
      <c r="BJ141" s="76">
        <f t="shared" si="85"/>
        <v>0</v>
      </c>
      <c r="BK141" s="123"/>
      <c r="BL141" s="45">
        <f t="shared" si="90"/>
        <v>0</v>
      </c>
      <c r="BM141" s="94"/>
      <c r="BN141" s="77">
        <f t="shared" si="91"/>
        <v>0</v>
      </c>
      <c r="BO141" s="83">
        <f t="shared" si="86"/>
        <v>1200000</v>
      </c>
      <c r="BP141" s="120" t="s">
        <v>688</v>
      </c>
      <c r="BQ141" s="120" t="s">
        <v>3378</v>
      </c>
      <c r="BR141" s="46"/>
    </row>
    <row r="142" spans="1:70" s="38" customFormat="1" ht="76.5">
      <c r="A142" s="37">
        <f>SUBTOTAL(3,C$5:$C142)</f>
        <v>138</v>
      </c>
      <c r="B142" s="112"/>
      <c r="C142" s="61" t="s">
        <v>1077</v>
      </c>
      <c r="D142" s="36" t="s">
        <v>293</v>
      </c>
      <c r="E142" s="62" t="s">
        <v>1015</v>
      </c>
      <c r="F142" s="61" t="s">
        <v>1016</v>
      </c>
      <c r="G142" s="50"/>
      <c r="H142" s="61" t="s">
        <v>1017</v>
      </c>
      <c r="I142" s="61" t="s">
        <v>1018</v>
      </c>
      <c r="J142" s="285" t="s">
        <v>1019</v>
      </c>
      <c r="K142" s="251" t="s">
        <v>2898</v>
      </c>
      <c r="L142" s="285"/>
      <c r="M142" s="1"/>
      <c r="N142" s="139"/>
      <c r="O142" s="122">
        <v>400000</v>
      </c>
      <c r="P142" s="153">
        <f t="shared" si="63"/>
        <v>0</v>
      </c>
      <c r="Q142" s="124"/>
      <c r="R142" s="75">
        <f t="shared" si="64"/>
        <v>400000</v>
      </c>
      <c r="S142" s="45">
        <v>400000</v>
      </c>
      <c r="T142" s="45">
        <f t="shared" si="70"/>
        <v>0</v>
      </c>
      <c r="U142" s="234"/>
      <c r="V142" s="77">
        <f t="shared" si="87"/>
        <v>400000</v>
      </c>
      <c r="W142" s="72">
        <v>400000</v>
      </c>
      <c r="X142" s="73">
        <f t="shared" si="88"/>
        <v>0</v>
      </c>
      <c r="Y142" s="124"/>
      <c r="Z142" s="75">
        <f t="shared" si="89"/>
        <v>400000</v>
      </c>
      <c r="AA142" s="76"/>
      <c r="AB142" s="45">
        <f t="shared" si="68"/>
        <v>0</v>
      </c>
      <c r="AC142" s="594"/>
      <c r="AD142" s="77">
        <f t="shared" si="69"/>
        <v>0</v>
      </c>
      <c r="AE142" s="126"/>
      <c r="AF142" s="73">
        <f t="shared" si="67"/>
        <v>0</v>
      </c>
      <c r="AG142" s="126"/>
      <c r="AH142" s="78">
        <f t="shared" si="71"/>
        <v>0</v>
      </c>
      <c r="AI142" s="76"/>
      <c r="AJ142" s="45">
        <f t="shared" si="72"/>
        <v>0</v>
      </c>
      <c r="AK142" s="234"/>
      <c r="AL142" s="76">
        <f t="shared" si="73"/>
        <v>0</v>
      </c>
      <c r="AM142" s="72"/>
      <c r="AN142" s="72">
        <f t="shared" si="74"/>
        <v>0</v>
      </c>
      <c r="AO142" s="79"/>
      <c r="AP142" s="72">
        <f t="shared" si="75"/>
        <v>0</v>
      </c>
      <c r="AQ142" s="76"/>
      <c r="AR142" s="76">
        <f t="shared" si="76"/>
        <v>0</v>
      </c>
      <c r="AS142" s="87"/>
      <c r="AT142" s="76">
        <f t="shared" si="77"/>
        <v>0</v>
      </c>
      <c r="AU142" s="72"/>
      <c r="AV142" s="72">
        <f t="shared" si="78"/>
        <v>0</v>
      </c>
      <c r="AW142" s="124"/>
      <c r="AX142" s="72">
        <f t="shared" si="79"/>
        <v>0</v>
      </c>
      <c r="AY142" s="76"/>
      <c r="AZ142" s="76">
        <f t="shared" si="80"/>
        <v>0</v>
      </c>
      <c r="BA142" s="94"/>
      <c r="BB142" s="76">
        <f t="shared" si="81"/>
        <v>0</v>
      </c>
      <c r="BC142" s="81"/>
      <c r="BD142" s="72">
        <f t="shared" si="82"/>
        <v>0</v>
      </c>
      <c r="BE142" s="129"/>
      <c r="BF142" s="72">
        <f t="shared" si="83"/>
        <v>0</v>
      </c>
      <c r="BG142" s="76"/>
      <c r="BH142" s="76">
        <f t="shared" si="84"/>
        <v>0</v>
      </c>
      <c r="BI142" s="94"/>
      <c r="BJ142" s="76">
        <f t="shared" si="85"/>
        <v>0</v>
      </c>
      <c r="BK142" s="123"/>
      <c r="BL142" s="45">
        <f t="shared" si="90"/>
        <v>0</v>
      </c>
      <c r="BM142" s="94"/>
      <c r="BN142" s="77">
        <f t="shared" si="91"/>
        <v>0</v>
      </c>
      <c r="BO142" s="83">
        <f t="shared" si="86"/>
        <v>1200000</v>
      </c>
      <c r="BP142" s="120" t="s">
        <v>530</v>
      </c>
      <c r="BQ142" s="120" t="s">
        <v>3376</v>
      </c>
      <c r="BR142" s="46"/>
    </row>
    <row r="143" spans="1:70" s="38" customFormat="1" ht="25.5">
      <c r="A143" s="37">
        <f>SUBTOTAL(3,C$5:$C143)</f>
        <v>139</v>
      </c>
      <c r="B143" s="112"/>
      <c r="C143" s="50" t="s">
        <v>1020</v>
      </c>
      <c r="D143" s="1" t="s">
        <v>410</v>
      </c>
      <c r="E143" s="51" t="s">
        <v>1021</v>
      </c>
      <c r="F143" s="50" t="s">
        <v>1022</v>
      </c>
      <c r="G143" s="50"/>
      <c r="H143" s="50" t="s">
        <v>1023</v>
      </c>
      <c r="I143" s="50" t="s">
        <v>1024</v>
      </c>
      <c r="J143" s="198" t="s">
        <v>1025</v>
      </c>
      <c r="K143" s="524">
        <v>700</v>
      </c>
      <c r="L143" s="198"/>
      <c r="M143" s="57" t="s">
        <v>2486</v>
      </c>
      <c r="N143" s="144"/>
      <c r="O143" s="122">
        <v>700000</v>
      </c>
      <c r="P143" s="153">
        <f t="shared" si="63"/>
        <v>0</v>
      </c>
      <c r="Q143" s="124"/>
      <c r="R143" s="75">
        <f t="shared" si="64"/>
        <v>700000</v>
      </c>
      <c r="S143" s="45">
        <v>700000</v>
      </c>
      <c r="T143" s="45">
        <f t="shared" si="70"/>
        <v>0</v>
      </c>
      <c r="U143" s="234"/>
      <c r="V143" s="77">
        <f t="shared" si="87"/>
        <v>700000</v>
      </c>
      <c r="W143" s="73">
        <v>700000</v>
      </c>
      <c r="X143" s="73">
        <f t="shared" si="88"/>
        <v>0</v>
      </c>
      <c r="Y143" s="124"/>
      <c r="Z143" s="75">
        <f t="shared" si="89"/>
        <v>700000</v>
      </c>
      <c r="AA143" s="45">
        <v>700000</v>
      </c>
      <c r="AB143" s="45">
        <f t="shared" si="68"/>
        <v>0</v>
      </c>
      <c r="AC143" s="594"/>
      <c r="AD143" s="77">
        <f t="shared" si="69"/>
        <v>700000</v>
      </c>
      <c r="AE143" s="126"/>
      <c r="AF143" s="73">
        <f t="shared" si="67"/>
        <v>0</v>
      </c>
      <c r="AG143" s="126"/>
      <c r="AH143" s="78">
        <f t="shared" si="71"/>
        <v>0</v>
      </c>
      <c r="AI143" s="45"/>
      <c r="AJ143" s="45">
        <f t="shared" si="72"/>
        <v>0</v>
      </c>
      <c r="AK143" s="234"/>
      <c r="AL143" s="76">
        <f t="shared" si="73"/>
        <v>0</v>
      </c>
      <c r="AM143" s="73"/>
      <c r="AN143" s="72">
        <f t="shared" si="74"/>
        <v>0</v>
      </c>
      <c r="AO143" s="79"/>
      <c r="AP143" s="72">
        <f t="shared" si="75"/>
        <v>0</v>
      </c>
      <c r="AQ143" s="45"/>
      <c r="AR143" s="76">
        <f t="shared" si="76"/>
        <v>0</v>
      </c>
      <c r="AS143" s="87"/>
      <c r="AT143" s="76">
        <f t="shared" si="77"/>
        <v>0</v>
      </c>
      <c r="AU143" s="72"/>
      <c r="AV143" s="72">
        <f t="shared" si="78"/>
        <v>0</v>
      </c>
      <c r="AW143" s="124"/>
      <c r="AX143" s="72">
        <f t="shared" si="79"/>
        <v>0</v>
      </c>
      <c r="AY143" s="76"/>
      <c r="AZ143" s="76">
        <f t="shared" si="80"/>
        <v>0</v>
      </c>
      <c r="BA143" s="94"/>
      <c r="BB143" s="76">
        <f t="shared" si="81"/>
        <v>0</v>
      </c>
      <c r="BC143" s="81"/>
      <c r="BD143" s="72">
        <f t="shared" si="82"/>
        <v>0</v>
      </c>
      <c r="BE143" s="129"/>
      <c r="BF143" s="72">
        <f t="shared" si="83"/>
        <v>0</v>
      </c>
      <c r="BG143" s="76"/>
      <c r="BH143" s="76">
        <f t="shared" si="84"/>
        <v>0</v>
      </c>
      <c r="BI143" s="94"/>
      <c r="BJ143" s="76">
        <f t="shared" si="85"/>
        <v>0</v>
      </c>
      <c r="BK143" s="123"/>
      <c r="BL143" s="45">
        <f t="shared" si="90"/>
        <v>0</v>
      </c>
      <c r="BM143" s="94"/>
      <c r="BN143" s="77">
        <f t="shared" si="91"/>
        <v>0</v>
      </c>
      <c r="BO143" s="83">
        <f t="shared" si="86"/>
        <v>2800000</v>
      </c>
      <c r="BP143" s="120" t="s">
        <v>482</v>
      </c>
      <c r="BQ143" s="120" t="s">
        <v>1970</v>
      </c>
      <c r="BR143" s="46"/>
    </row>
    <row r="144" spans="1:70" s="38" customFormat="1" ht="25.5">
      <c r="A144" s="37">
        <f>SUBTOTAL(3,C$5:$C144)</f>
        <v>140</v>
      </c>
      <c r="B144" s="112"/>
      <c r="C144" s="50" t="s">
        <v>1026</v>
      </c>
      <c r="D144" s="1" t="s">
        <v>411</v>
      </c>
      <c r="E144" s="51" t="s">
        <v>1027</v>
      </c>
      <c r="F144" s="50" t="s">
        <v>1028</v>
      </c>
      <c r="G144" s="50"/>
      <c r="H144" s="50" t="s">
        <v>1029</v>
      </c>
      <c r="I144" s="50" t="s">
        <v>1817</v>
      </c>
      <c r="J144" s="112"/>
      <c r="K144" s="257">
        <v>500</v>
      </c>
      <c r="L144" s="112"/>
      <c r="M144" s="46" t="s">
        <v>1977</v>
      </c>
      <c r="N144" s="144"/>
      <c r="O144" s="122">
        <v>500000</v>
      </c>
      <c r="P144" s="153">
        <f t="shared" si="63"/>
        <v>0</v>
      </c>
      <c r="Q144" s="124"/>
      <c r="R144" s="75">
        <f t="shared" si="64"/>
        <v>500000</v>
      </c>
      <c r="S144" s="45">
        <v>500000</v>
      </c>
      <c r="T144" s="45">
        <f t="shared" si="70"/>
        <v>0</v>
      </c>
      <c r="U144" s="234"/>
      <c r="V144" s="77">
        <f t="shared" si="87"/>
        <v>500000</v>
      </c>
      <c r="W144" s="73">
        <v>500000</v>
      </c>
      <c r="X144" s="73">
        <f t="shared" si="88"/>
        <v>0</v>
      </c>
      <c r="Y144" s="124"/>
      <c r="Z144" s="75">
        <f t="shared" si="89"/>
        <v>500000</v>
      </c>
      <c r="AA144" s="45">
        <v>500000</v>
      </c>
      <c r="AB144" s="45">
        <f t="shared" si="68"/>
        <v>0</v>
      </c>
      <c r="AC144" s="594"/>
      <c r="AD144" s="77">
        <f t="shared" si="69"/>
        <v>500000</v>
      </c>
      <c r="AE144" s="126"/>
      <c r="AF144" s="73">
        <f t="shared" si="67"/>
        <v>0</v>
      </c>
      <c r="AG144" s="126"/>
      <c r="AH144" s="78">
        <f t="shared" si="71"/>
        <v>0</v>
      </c>
      <c r="AI144" s="45"/>
      <c r="AJ144" s="45">
        <f t="shared" si="72"/>
        <v>0</v>
      </c>
      <c r="AK144" s="234"/>
      <c r="AL144" s="76">
        <f t="shared" si="73"/>
        <v>0</v>
      </c>
      <c r="AM144" s="73"/>
      <c r="AN144" s="72">
        <f t="shared" si="74"/>
        <v>0</v>
      </c>
      <c r="AO144" s="79"/>
      <c r="AP144" s="72">
        <f t="shared" si="75"/>
        <v>0</v>
      </c>
      <c r="AQ144" s="45"/>
      <c r="AR144" s="76">
        <f t="shared" si="76"/>
        <v>0</v>
      </c>
      <c r="AS144" s="87"/>
      <c r="AT144" s="76">
        <f t="shared" si="77"/>
        <v>0</v>
      </c>
      <c r="AU144" s="72"/>
      <c r="AV144" s="72">
        <f t="shared" si="78"/>
        <v>0</v>
      </c>
      <c r="AW144" s="124"/>
      <c r="AX144" s="72">
        <f t="shared" si="79"/>
        <v>0</v>
      </c>
      <c r="AY144" s="76"/>
      <c r="AZ144" s="76">
        <f t="shared" si="80"/>
        <v>0</v>
      </c>
      <c r="BA144" s="94"/>
      <c r="BB144" s="76">
        <f t="shared" si="81"/>
        <v>0</v>
      </c>
      <c r="BC144" s="81"/>
      <c r="BD144" s="72">
        <f t="shared" si="82"/>
        <v>0</v>
      </c>
      <c r="BE144" s="129"/>
      <c r="BF144" s="72">
        <f t="shared" si="83"/>
        <v>0</v>
      </c>
      <c r="BG144" s="76"/>
      <c r="BH144" s="76">
        <f t="shared" si="84"/>
        <v>0</v>
      </c>
      <c r="BI144" s="94"/>
      <c r="BJ144" s="76">
        <f t="shared" si="85"/>
        <v>0</v>
      </c>
      <c r="BK144" s="123"/>
      <c r="BL144" s="45">
        <f t="shared" si="90"/>
        <v>0</v>
      </c>
      <c r="BM144" s="94"/>
      <c r="BN144" s="77">
        <f t="shared" si="91"/>
        <v>0</v>
      </c>
      <c r="BO144" s="83">
        <f t="shared" si="86"/>
        <v>2000000</v>
      </c>
      <c r="BP144" s="120" t="s">
        <v>482</v>
      </c>
      <c r="BQ144" s="120" t="s">
        <v>1970</v>
      </c>
      <c r="BR144" s="46"/>
    </row>
    <row r="145" spans="1:70" s="38" customFormat="1" ht="25.5">
      <c r="A145" s="37">
        <f>SUBTOTAL(3,C$5:$C145)</f>
        <v>141</v>
      </c>
      <c r="B145" s="112"/>
      <c r="C145" s="50" t="s">
        <v>1030</v>
      </c>
      <c r="D145" s="34" t="s">
        <v>9</v>
      </c>
      <c r="E145" s="51" t="s">
        <v>1031</v>
      </c>
      <c r="F145" s="50" t="s">
        <v>1032</v>
      </c>
      <c r="G145" s="50"/>
      <c r="H145" s="50" t="s">
        <v>1335</v>
      </c>
      <c r="I145" s="50" t="s">
        <v>1033</v>
      </c>
      <c r="J145" s="112"/>
      <c r="K145" s="257">
        <v>400</v>
      </c>
      <c r="L145" s="112"/>
      <c r="M145" s="46"/>
      <c r="N145" s="144"/>
      <c r="O145" s="122">
        <v>400000</v>
      </c>
      <c r="P145" s="153">
        <f t="shared" si="63"/>
        <v>400000</v>
      </c>
      <c r="Q145" s="124">
        <v>42119</v>
      </c>
      <c r="R145" s="75">
        <f t="shared" si="64"/>
        <v>0</v>
      </c>
      <c r="S145" s="45">
        <v>400000</v>
      </c>
      <c r="T145" s="45">
        <f t="shared" si="70"/>
        <v>400000</v>
      </c>
      <c r="U145" s="234">
        <v>42119</v>
      </c>
      <c r="V145" s="77">
        <f t="shared" si="87"/>
        <v>0</v>
      </c>
      <c r="W145" s="73">
        <v>400000</v>
      </c>
      <c r="X145" s="73">
        <f t="shared" si="88"/>
        <v>400000</v>
      </c>
      <c r="Y145" s="124">
        <v>42119</v>
      </c>
      <c r="Z145" s="75">
        <f t="shared" si="89"/>
        <v>0</v>
      </c>
      <c r="AA145" s="45">
        <v>400000</v>
      </c>
      <c r="AB145" s="45">
        <f t="shared" si="68"/>
        <v>0</v>
      </c>
      <c r="AC145" s="594"/>
      <c r="AD145" s="77">
        <f t="shared" si="69"/>
        <v>400000</v>
      </c>
      <c r="AE145" s="126"/>
      <c r="AF145" s="73">
        <f t="shared" si="67"/>
        <v>0</v>
      </c>
      <c r="AG145" s="126"/>
      <c r="AH145" s="78">
        <f t="shared" si="71"/>
        <v>0</v>
      </c>
      <c r="AI145" s="45"/>
      <c r="AJ145" s="45">
        <f t="shared" si="72"/>
        <v>0</v>
      </c>
      <c r="AK145" s="234"/>
      <c r="AL145" s="76">
        <f t="shared" si="73"/>
        <v>0</v>
      </c>
      <c r="AM145" s="73"/>
      <c r="AN145" s="72">
        <f t="shared" si="74"/>
        <v>0</v>
      </c>
      <c r="AO145" s="79"/>
      <c r="AP145" s="72">
        <f t="shared" si="75"/>
        <v>0</v>
      </c>
      <c r="AQ145" s="45"/>
      <c r="AR145" s="76">
        <f t="shared" si="76"/>
        <v>0</v>
      </c>
      <c r="AS145" s="87"/>
      <c r="AT145" s="76">
        <f t="shared" si="77"/>
        <v>0</v>
      </c>
      <c r="AU145" s="72"/>
      <c r="AV145" s="72">
        <f t="shared" si="78"/>
        <v>0</v>
      </c>
      <c r="AW145" s="124"/>
      <c r="AX145" s="72">
        <f t="shared" si="79"/>
        <v>0</v>
      </c>
      <c r="AY145" s="76"/>
      <c r="AZ145" s="76">
        <f t="shared" si="80"/>
        <v>0</v>
      </c>
      <c r="BA145" s="94"/>
      <c r="BB145" s="76">
        <f t="shared" si="81"/>
        <v>0</v>
      </c>
      <c r="BC145" s="81"/>
      <c r="BD145" s="72">
        <f t="shared" si="82"/>
        <v>0</v>
      </c>
      <c r="BE145" s="129"/>
      <c r="BF145" s="72">
        <f t="shared" si="83"/>
        <v>0</v>
      </c>
      <c r="BG145" s="76"/>
      <c r="BH145" s="76">
        <f t="shared" si="84"/>
        <v>0</v>
      </c>
      <c r="BI145" s="94"/>
      <c r="BJ145" s="76">
        <f t="shared" si="85"/>
        <v>0</v>
      </c>
      <c r="BK145" s="123"/>
      <c r="BL145" s="45">
        <f t="shared" si="90"/>
        <v>0</v>
      </c>
      <c r="BM145" s="94"/>
      <c r="BN145" s="77">
        <f t="shared" si="91"/>
        <v>0</v>
      </c>
      <c r="BO145" s="83">
        <f t="shared" si="86"/>
        <v>400000</v>
      </c>
      <c r="BP145" s="120" t="s">
        <v>2684</v>
      </c>
      <c r="BQ145" s="120" t="s">
        <v>1966</v>
      </c>
      <c r="BR145" s="46"/>
    </row>
    <row r="146" spans="1:70" s="38" customFormat="1" ht="89.25">
      <c r="A146" s="37">
        <f>SUBTOTAL(3,C$5:$C146)</f>
        <v>142</v>
      </c>
      <c r="B146" s="112"/>
      <c r="C146" s="61" t="s">
        <v>1034</v>
      </c>
      <c r="D146" s="114" t="s">
        <v>12</v>
      </c>
      <c r="E146" s="62" t="s">
        <v>1036</v>
      </c>
      <c r="F146" s="61" t="s">
        <v>1035</v>
      </c>
      <c r="G146" s="50"/>
      <c r="H146" s="61" t="s">
        <v>1037</v>
      </c>
      <c r="I146" s="61" t="s">
        <v>1038</v>
      </c>
      <c r="J146" s="65" t="s">
        <v>1039</v>
      </c>
      <c r="K146" s="251" t="s">
        <v>2899</v>
      </c>
      <c r="L146" s="65"/>
      <c r="M146" s="1"/>
      <c r="N146" s="139"/>
      <c r="O146" s="122">
        <v>300000</v>
      </c>
      <c r="P146" s="153">
        <f t="shared" si="63"/>
        <v>0</v>
      </c>
      <c r="Q146" s="124"/>
      <c r="R146" s="75">
        <f t="shared" si="64"/>
        <v>300000</v>
      </c>
      <c r="S146" s="45">
        <v>300000</v>
      </c>
      <c r="T146" s="45">
        <f t="shared" si="70"/>
        <v>0</v>
      </c>
      <c r="U146" s="234"/>
      <c r="V146" s="77">
        <f t="shared" si="87"/>
        <v>300000</v>
      </c>
      <c r="W146" s="72">
        <v>300000</v>
      </c>
      <c r="X146" s="73">
        <f t="shared" si="88"/>
        <v>0</v>
      </c>
      <c r="Y146" s="124"/>
      <c r="Z146" s="75">
        <f t="shared" si="89"/>
        <v>300000</v>
      </c>
      <c r="AA146" s="76"/>
      <c r="AB146" s="45">
        <f t="shared" si="68"/>
        <v>0</v>
      </c>
      <c r="AC146" s="594"/>
      <c r="AD146" s="77">
        <f t="shared" si="69"/>
        <v>0</v>
      </c>
      <c r="AE146" s="126"/>
      <c r="AF146" s="73">
        <f t="shared" si="67"/>
        <v>0</v>
      </c>
      <c r="AG146" s="126"/>
      <c r="AH146" s="78">
        <f t="shared" si="71"/>
        <v>0</v>
      </c>
      <c r="AI146" s="76"/>
      <c r="AJ146" s="45">
        <f t="shared" si="72"/>
        <v>0</v>
      </c>
      <c r="AK146" s="234"/>
      <c r="AL146" s="76">
        <f t="shared" si="73"/>
        <v>0</v>
      </c>
      <c r="AM146" s="72"/>
      <c r="AN146" s="72">
        <f t="shared" si="74"/>
        <v>0</v>
      </c>
      <c r="AO146" s="79"/>
      <c r="AP146" s="72">
        <f t="shared" si="75"/>
        <v>0</v>
      </c>
      <c r="AQ146" s="76"/>
      <c r="AR146" s="76">
        <f t="shared" si="76"/>
        <v>0</v>
      </c>
      <c r="AS146" s="87"/>
      <c r="AT146" s="76">
        <f t="shared" si="77"/>
        <v>0</v>
      </c>
      <c r="AU146" s="72"/>
      <c r="AV146" s="72">
        <f t="shared" si="78"/>
        <v>0</v>
      </c>
      <c r="AW146" s="124"/>
      <c r="AX146" s="72">
        <f t="shared" si="79"/>
        <v>0</v>
      </c>
      <c r="AY146" s="76"/>
      <c r="AZ146" s="76">
        <f t="shared" si="80"/>
        <v>0</v>
      </c>
      <c r="BA146" s="94"/>
      <c r="BB146" s="76">
        <f t="shared" si="81"/>
        <v>0</v>
      </c>
      <c r="BC146" s="81"/>
      <c r="BD146" s="72">
        <f t="shared" si="82"/>
        <v>0</v>
      </c>
      <c r="BE146" s="129"/>
      <c r="BF146" s="72">
        <f t="shared" si="83"/>
        <v>0</v>
      </c>
      <c r="BG146" s="76"/>
      <c r="BH146" s="76">
        <f t="shared" si="84"/>
        <v>0</v>
      </c>
      <c r="BI146" s="94"/>
      <c r="BJ146" s="76">
        <f t="shared" si="85"/>
        <v>0</v>
      </c>
      <c r="BK146" s="123"/>
      <c r="BL146" s="45">
        <f t="shared" si="90"/>
        <v>0</v>
      </c>
      <c r="BM146" s="94"/>
      <c r="BN146" s="77">
        <f t="shared" si="91"/>
        <v>0</v>
      </c>
      <c r="BO146" s="83">
        <f t="shared" si="86"/>
        <v>900000</v>
      </c>
      <c r="BP146" s="120" t="s">
        <v>582</v>
      </c>
      <c r="BQ146" s="120" t="s">
        <v>3216</v>
      </c>
      <c r="BR146" s="46"/>
    </row>
    <row r="147" spans="1:70" s="38" customFormat="1" ht="76.5">
      <c r="A147" s="37">
        <f>SUBTOTAL(3,C$5:$C147)</f>
        <v>143</v>
      </c>
      <c r="B147" s="112"/>
      <c r="C147" s="61" t="s">
        <v>1040</v>
      </c>
      <c r="D147" s="1" t="s">
        <v>1049</v>
      </c>
      <c r="E147" s="62" t="s">
        <v>1041</v>
      </c>
      <c r="F147" s="61" t="s">
        <v>1042</v>
      </c>
      <c r="G147" s="50"/>
      <c r="H147" s="61" t="s">
        <v>1043</v>
      </c>
      <c r="I147" s="61" t="s">
        <v>1044</v>
      </c>
      <c r="J147" s="65" t="s">
        <v>1045</v>
      </c>
      <c r="K147" s="251" t="s">
        <v>2900</v>
      </c>
      <c r="L147" s="65"/>
      <c r="M147" s="1"/>
      <c r="N147" s="139"/>
      <c r="O147" s="122">
        <v>300000</v>
      </c>
      <c r="P147" s="153">
        <f t="shared" ref="P147:P209" si="92">IF(Q147="",0,O147)</f>
        <v>300000</v>
      </c>
      <c r="Q147" s="124">
        <v>42118</v>
      </c>
      <c r="R147" s="75">
        <f t="shared" ref="R147:R209" si="93">O147-P147</f>
        <v>0</v>
      </c>
      <c r="S147" s="45">
        <v>300000</v>
      </c>
      <c r="T147" s="45">
        <f t="shared" si="70"/>
        <v>300000</v>
      </c>
      <c r="U147" s="234">
        <v>42118</v>
      </c>
      <c r="V147" s="77">
        <f t="shared" si="87"/>
        <v>0</v>
      </c>
      <c r="W147" s="72">
        <v>300000</v>
      </c>
      <c r="X147" s="73">
        <f t="shared" si="88"/>
        <v>300000</v>
      </c>
      <c r="Y147" s="124">
        <v>42118</v>
      </c>
      <c r="Z147" s="75">
        <f t="shared" si="89"/>
        <v>0</v>
      </c>
      <c r="AA147" s="76"/>
      <c r="AB147" s="45">
        <f t="shared" si="68"/>
        <v>0</v>
      </c>
      <c r="AC147" s="594"/>
      <c r="AD147" s="77">
        <f t="shared" si="69"/>
        <v>0</v>
      </c>
      <c r="AE147" s="126"/>
      <c r="AF147" s="73">
        <f t="shared" si="67"/>
        <v>0</v>
      </c>
      <c r="AG147" s="126"/>
      <c r="AH147" s="78">
        <f t="shared" si="71"/>
        <v>0</v>
      </c>
      <c r="AI147" s="76"/>
      <c r="AJ147" s="45">
        <f t="shared" si="72"/>
        <v>0</v>
      </c>
      <c r="AK147" s="234"/>
      <c r="AL147" s="76">
        <f t="shared" si="73"/>
        <v>0</v>
      </c>
      <c r="AM147" s="72"/>
      <c r="AN147" s="72">
        <f t="shared" si="74"/>
        <v>0</v>
      </c>
      <c r="AO147" s="79"/>
      <c r="AP147" s="72">
        <f t="shared" si="75"/>
        <v>0</v>
      </c>
      <c r="AQ147" s="76"/>
      <c r="AR147" s="76">
        <f t="shared" si="76"/>
        <v>0</v>
      </c>
      <c r="AS147" s="87"/>
      <c r="AT147" s="76">
        <f t="shared" si="77"/>
        <v>0</v>
      </c>
      <c r="AU147" s="72"/>
      <c r="AV147" s="72">
        <f t="shared" si="78"/>
        <v>0</v>
      </c>
      <c r="AW147" s="124"/>
      <c r="AX147" s="72">
        <f t="shared" si="79"/>
        <v>0</v>
      </c>
      <c r="AY147" s="76"/>
      <c r="AZ147" s="76">
        <f t="shared" si="80"/>
        <v>0</v>
      </c>
      <c r="BA147" s="94"/>
      <c r="BB147" s="76">
        <f t="shared" si="81"/>
        <v>0</v>
      </c>
      <c r="BC147" s="81"/>
      <c r="BD147" s="72">
        <f t="shared" si="82"/>
        <v>0</v>
      </c>
      <c r="BE147" s="129"/>
      <c r="BF147" s="72">
        <f t="shared" si="83"/>
        <v>0</v>
      </c>
      <c r="BG147" s="76"/>
      <c r="BH147" s="76">
        <f t="shared" si="84"/>
        <v>0</v>
      </c>
      <c r="BI147" s="94"/>
      <c r="BJ147" s="76">
        <f t="shared" si="85"/>
        <v>0</v>
      </c>
      <c r="BK147" s="123"/>
      <c r="BL147" s="45">
        <f t="shared" si="90"/>
        <v>0</v>
      </c>
      <c r="BM147" s="94"/>
      <c r="BN147" s="77">
        <f t="shared" si="91"/>
        <v>0</v>
      </c>
      <c r="BO147" s="83">
        <f t="shared" si="86"/>
        <v>0</v>
      </c>
      <c r="BP147" s="120" t="s">
        <v>1046</v>
      </c>
      <c r="BQ147" s="120" t="s">
        <v>1966</v>
      </c>
      <c r="BR147" s="46"/>
    </row>
    <row r="148" spans="1:70" s="60" customFormat="1" ht="38.25">
      <c r="A148" s="59">
        <f>SUBTOTAL(3,C$5:$C148)</f>
        <v>144</v>
      </c>
      <c r="B148" s="110" t="s">
        <v>2682</v>
      </c>
      <c r="C148" s="64" t="s">
        <v>1076</v>
      </c>
      <c r="D148" s="41" t="s">
        <v>1413</v>
      </c>
      <c r="E148" s="63" t="s">
        <v>1047</v>
      </c>
      <c r="F148" s="64" t="s">
        <v>1048</v>
      </c>
      <c r="G148" s="64"/>
      <c r="H148" s="64" t="s">
        <v>1050</v>
      </c>
      <c r="I148" s="64" t="s">
        <v>1051</v>
      </c>
      <c r="J148" s="110"/>
      <c r="K148" s="445"/>
      <c r="L148" s="110"/>
      <c r="M148" s="41"/>
      <c r="N148" s="140"/>
      <c r="O148" s="141"/>
      <c r="P148" s="102">
        <f t="shared" si="92"/>
        <v>0</v>
      </c>
      <c r="Q148" s="107"/>
      <c r="R148" s="104">
        <f t="shared" si="93"/>
        <v>0</v>
      </c>
      <c r="S148" s="105"/>
      <c r="T148" s="105">
        <f t="shared" si="70"/>
        <v>0</v>
      </c>
      <c r="U148" s="216"/>
      <c r="V148" s="106">
        <f t="shared" si="87"/>
        <v>0</v>
      </c>
      <c r="W148" s="102"/>
      <c r="X148" s="102">
        <f t="shared" si="88"/>
        <v>0</v>
      </c>
      <c r="Y148" s="107"/>
      <c r="Z148" s="104">
        <f t="shared" si="89"/>
        <v>0</v>
      </c>
      <c r="AA148" s="76"/>
      <c r="AB148" s="45">
        <f t="shared" si="68"/>
        <v>0</v>
      </c>
      <c r="AC148" s="594"/>
      <c r="AD148" s="77">
        <f t="shared" si="69"/>
        <v>0</v>
      </c>
      <c r="AE148" s="126"/>
      <c r="AF148" s="73">
        <f t="shared" si="67"/>
        <v>0</v>
      </c>
      <c r="AG148" s="126"/>
      <c r="AH148" s="78">
        <f t="shared" si="71"/>
        <v>0</v>
      </c>
      <c r="AI148" s="76"/>
      <c r="AJ148" s="45">
        <f t="shared" si="72"/>
        <v>0</v>
      </c>
      <c r="AK148" s="234"/>
      <c r="AL148" s="76">
        <f t="shared" si="73"/>
        <v>0</v>
      </c>
      <c r="AM148" s="72"/>
      <c r="AN148" s="72">
        <f t="shared" si="74"/>
        <v>0</v>
      </c>
      <c r="AO148" s="79"/>
      <c r="AP148" s="72">
        <f t="shared" si="75"/>
        <v>0</v>
      </c>
      <c r="AQ148" s="76"/>
      <c r="AR148" s="76">
        <f t="shared" si="76"/>
        <v>0</v>
      </c>
      <c r="AS148" s="87"/>
      <c r="AT148" s="76">
        <f t="shared" si="77"/>
        <v>0</v>
      </c>
      <c r="AU148" s="72"/>
      <c r="AV148" s="72">
        <f t="shared" si="78"/>
        <v>0</v>
      </c>
      <c r="AW148" s="124"/>
      <c r="AX148" s="72">
        <f t="shared" si="79"/>
        <v>0</v>
      </c>
      <c r="AY148" s="76"/>
      <c r="AZ148" s="76">
        <f t="shared" si="80"/>
        <v>0</v>
      </c>
      <c r="BA148" s="94"/>
      <c r="BB148" s="76">
        <f t="shared" si="81"/>
        <v>0</v>
      </c>
      <c r="BC148" s="81"/>
      <c r="BD148" s="72">
        <f t="shared" si="82"/>
        <v>0</v>
      </c>
      <c r="BE148" s="129"/>
      <c r="BF148" s="72">
        <f t="shared" si="83"/>
        <v>0</v>
      </c>
      <c r="BG148" s="76"/>
      <c r="BH148" s="76">
        <f t="shared" si="84"/>
        <v>0</v>
      </c>
      <c r="BI148" s="94"/>
      <c r="BJ148" s="76">
        <f t="shared" si="85"/>
        <v>0</v>
      </c>
      <c r="BK148" s="123"/>
      <c r="BL148" s="45">
        <f t="shared" si="90"/>
        <v>0</v>
      </c>
      <c r="BM148" s="94"/>
      <c r="BN148" s="77">
        <f t="shared" si="91"/>
        <v>0</v>
      </c>
      <c r="BO148" s="238">
        <f t="shared" si="86"/>
        <v>0</v>
      </c>
      <c r="BP148" s="98" t="s">
        <v>688</v>
      </c>
      <c r="BQ148" s="120" t="s">
        <v>3378</v>
      </c>
      <c r="BR148" s="41"/>
    </row>
    <row r="149" spans="1:70" s="38" customFormat="1" ht="51">
      <c r="A149" s="37">
        <f>SUBTOTAL(3,C$5:$C149)</f>
        <v>145</v>
      </c>
      <c r="B149" s="112"/>
      <c r="C149" s="50" t="s">
        <v>1052</v>
      </c>
      <c r="D149" s="1" t="s">
        <v>411</v>
      </c>
      <c r="E149" s="62" t="s">
        <v>1053</v>
      </c>
      <c r="F149" s="61" t="s">
        <v>1054</v>
      </c>
      <c r="G149" s="50"/>
      <c r="H149" s="61" t="s">
        <v>1055</v>
      </c>
      <c r="I149" s="61" t="s">
        <v>1056</v>
      </c>
      <c r="J149" s="112"/>
      <c r="K149" s="251" t="s">
        <v>1631</v>
      </c>
      <c r="L149" s="112"/>
      <c r="M149" s="57" t="s">
        <v>3374</v>
      </c>
      <c r="N149" s="139"/>
      <c r="O149" s="122">
        <v>400000</v>
      </c>
      <c r="P149" s="153">
        <f t="shared" si="92"/>
        <v>0</v>
      </c>
      <c r="Q149" s="124"/>
      <c r="R149" s="75">
        <f t="shared" si="93"/>
        <v>400000</v>
      </c>
      <c r="S149" s="45">
        <v>400000</v>
      </c>
      <c r="T149" s="45">
        <f t="shared" si="70"/>
        <v>0</v>
      </c>
      <c r="U149" s="234"/>
      <c r="V149" s="77">
        <f t="shared" si="87"/>
        <v>400000</v>
      </c>
      <c r="W149" s="72">
        <v>400000</v>
      </c>
      <c r="X149" s="73">
        <f t="shared" si="88"/>
        <v>0</v>
      </c>
      <c r="Y149" s="124"/>
      <c r="Z149" s="75">
        <f t="shared" si="89"/>
        <v>400000</v>
      </c>
      <c r="AA149" s="76"/>
      <c r="AB149" s="45">
        <f t="shared" si="68"/>
        <v>0</v>
      </c>
      <c r="AC149" s="594"/>
      <c r="AD149" s="77">
        <f t="shared" si="69"/>
        <v>0</v>
      </c>
      <c r="AE149" s="126"/>
      <c r="AF149" s="73">
        <f t="shared" si="67"/>
        <v>0</v>
      </c>
      <c r="AG149" s="126"/>
      <c r="AH149" s="78">
        <f t="shared" si="71"/>
        <v>0</v>
      </c>
      <c r="AI149" s="76"/>
      <c r="AJ149" s="45">
        <f t="shared" si="72"/>
        <v>0</v>
      </c>
      <c r="AK149" s="234"/>
      <c r="AL149" s="76">
        <f t="shared" si="73"/>
        <v>0</v>
      </c>
      <c r="AM149" s="72"/>
      <c r="AN149" s="72">
        <f t="shared" si="74"/>
        <v>0</v>
      </c>
      <c r="AO149" s="79"/>
      <c r="AP149" s="72">
        <f t="shared" si="75"/>
        <v>0</v>
      </c>
      <c r="AQ149" s="76"/>
      <c r="AR149" s="76">
        <f t="shared" si="76"/>
        <v>0</v>
      </c>
      <c r="AS149" s="87"/>
      <c r="AT149" s="76">
        <f t="shared" si="77"/>
        <v>0</v>
      </c>
      <c r="AU149" s="72"/>
      <c r="AV149" s="72">
        <f t="shared" si="78"/>
        <v>0</v>
      </c>
      <c r="AW149" s="124"/>
      <c r="AX149" s="72">
        <f t="shared" si="79"/>
        <v>0</v>
      </c>
      <c r="AY149" s="76"/>
      <c r="AZ149" s="76">
        <f t="shared" si="80"/>
        <v>0</v>
      </c>
      <c r="BA149" s="94"/>
      <c r="BB149" s="76">
        <f t="shared" si="81"/>
        <v>0</v>
      </c>
      <c r="BC149" s="81"/>
      <c r="BD149" s="72">
        <f t="shared" si="82"/>
        <v>0</v>
      </c>
      <c r="BE149" s="129"/>
      <c r="BF149" s="72">
        <f t="shared" si="83"/>
        <v>0</v>
      </c>
      <c r="BG149" s="76"/>
      <c r="BH149" s="76">
        <f t="shared" si="84"/>
        <v>0</v>
      </c>
      <c r="BI149" s="94"/>
      <c r="BJ149" s="76">
        <f t="shared" si="85"/>
        <v>0</v>
      </c>
      <c r="BK149" s="123"/>
      <c r="BL149" s="45">
        <f t="shared" si="90"/>
        <v>0</v>
      </c>
      <c r="BM149" s="94"/>
      <c r="BN149" s="77">
        <f t="shared" si="91"/>
        <v>0</v>
      </c>
      <c r="BO149" s="83">
        <f t="shared" si="86"/>
        <v>1200000</v>
      </c>
      <c r="BP149" s="120" t="s">
        <v>482</v>
      </c>
      <c r="BQ149" s="120" t="s">
        <v>1970</v>
      </c>
      <c r="BR149" s="46"/>
    </row>
    <row r="150" spans="1:70" s="43" customFormat="1" ht="38.25">
      <c r="A150" s="274">
        <f>SUBTOTAL(3,C$5:$C150)</f>
        <v>146</v>
      </c>
      <c r="B150" s="276" t="s">
        <v>2649</v>
      </c>
      <c r="C150" s="276" t="s">
        <v>1057</v>
      </c>
      <c r="D150" s="140" t="s">
        <v>1161</v>
      </c>
      <c r="E150" s="277" t="s">
        <v>1058</v>
      </c>
      <c r="F150" s="276" t="s">
        <v>1059</v>
      </c>
      <c r="G150" s="276"/>
      <c r="H150" s="276" t="s">
        <v>1060</v>
      </c>
      <c r="I150" s="276" t="s">
        <v>1061</v>
      </c>
      <c r="J150" s="385" t="s">
        <v>1062</v>
      </c>
      <c r="K150" s="450"/>
      <c r="L150" s="385"/>
      <c r="M150" s="140"/>
      <c r="N150" s="140"/>
      <c r="O150" s="279"/>
      <c r="P150" s="101">
        <f t="shared" si="92"/>
        <v>0</v>
      </c>
      <c r="Q150" s="282"/>
      <c r="R150" s="280">
        <f t="shared" si="93"/>
        <v>0</v>
      </c>
      <c r="S150" s="101"/>
      <c r="T150" s="101">
        <f t="shared" si="70"/>
        <v>0</v>
      </c>
      <c r="U150" s="282"/>
      <c r="V150" s="280">
        <f t="shared" si="87"/>
        <v>0</v>
      </c>
      <c r="W150" s="101"/>
      <c r="X150" s="101">
        <f t="shared" si="88"/>
        <v>0</v>
      </c>
      <c r="Y150" s="282"/>
      <c r="Z150" s="280">
        <f t="shared" si="89"/>
        <v>0</v>
      </c>
      <c r="AA150" s="101"/>
      <c r="AB150" s="45">
        <f t="shared" si="68"/>
        <v>0</v>
      </c>
      <c r="AC150" s="594"/>
      <c r="AD150" s="77">
        <f t="shared" si="69"/>
        <v>0</v>
      </c>
      <c r="AE150" s="140"/>
      <c r="AF150" s="101">
        <f t="shared" si="67"/>
        <v>0</v>
      </c>
      <c r="AG150" s="140"/>
      <c r="AH150" s="78">
        <f t="shared" si="71"/>
        <v>0</v>
      </c>
      <c r="AI150" s="101"/>
      <c r="AJ150" s="45">
        <f t="shared" si="72"/>
        <v>0</v>
      </c>
      <c r="AK150" s="234"/>
      <c r="AL150" s="76">
        <f t="shared" si="73"/>
        <v>0</v>
      </c>
      <c r="AM150" s="101"/>
      <c r="AN150" s="72">
        <f t="shared" si="74"/>
        <v>0</v>
      </c>
      <c r="AO150" s="79"/>
      <c r="AP150" s="72">
        <f t="shared" si="75"/>
        <v>0</v>
      </c>
      <c r="AQ150" s="101"/>
      <c r="AR150" s="76">
        <f t="shared" si="76"/>
        <v>0</v>
      </c>
      <c r="AS150" s="87"/>
      <c r="AT150" s="76">
        <f t="shared" si="77"/>
        <v>0</v>
      </c>
      <c r="AU150" s="72"/>
      <c r="AV150" s="72">
        <f t="shared" si="78"/>
        <v>0</v>
      </c>
      <c r="AW150" s="124"/>
      <c r="AX150" s="72">
        <f t="shared" si="79"/>
        <v>0</v>
      </c>
      <c r="AY150" s="76"/>
      <c r="AZ150" s="76">
        <f t="shared" si="80"/>
        <v>0</v>
      </c>
      <c r="BA150" s="94"/>
      <c r="BB150" s="76">
        <f t="shared" si="81"/>
        <v>0</v>
      </c>
      <c r="BC150" s="81"/>
      <c r="BD150" s="72">
        <f t="shared" si="82"/>
        <v>0</v>
      </c>
      <c r="BE150" s="129"/>
      <c r="BF150" s="72">
        <f t="shared" si="83"/>
        <v>0</v>
      </c>
      <c r="BG150" s="76"/>
      <c r="BH150" s="76">
        <f t="shared" si="84"/>
        <v>0</v>
      </c>
      <c r="BI150" s="94"/>
      <c r="BJ150" s="76">
        <f t="shared" si="85"/>
        <v>0</v>
      </c>
      <c r="BK150" s="388"/>
      <c r="BL150" s="119">
        <f>+IF(BM150="",0,BK150)</f>
        <v>0</v>
      </c>
      <c r="BM150" s="387"/>
      <c r="BN150" s="389">
        <f>+BK150-BL150</f>
        <v>0</v>
      </c>
      <c r="BO150" s="280">
        <f t="shared" si="86"/>
        <v>0</v>
      </c>
      <c r="BP150" s="276" t="s">
        <v>582</v>
      </c>
      <c r="BQ150" s="120" t="s">
        <v>3216</v>
      </c>
      <c r="BR150" s="140"/>
    </row>
    <row r="151" spans="1:70" s="38" customFormat="1" ht="76.5">
      <c r="A151" s="37">
        <f>SUBTOTAL(3,C$5:$C151)</f>
        <v>147</v>
      </c>
      <c r="B151" s="112"/>
      <c r="C151" s="61" t="s">
        <v>1063</v>
      </c>
      <c r="D151" s="57" t="s">
        <v>39</v>
      </c>
      <c r="E151" s="62" t="s">
        <v>1064</v>
      </c>
      <c r="F151" s="61" t="s">
        <v>1065</v>
      </c>
      <c r="G151" s="50"/>
      <c r="H151" s="61" t="s">
        <v>1066</v>
      </c>
      <c r="I151" s="67" t="s">
        <v>1068</v>
      </c>
      <c r="J151" s="285" t="s">
        <v>1067</v>
      </c>
      <c r="K151" s="251" t="s">
        <v>2901</v>
      </c>
      <c r="L151" s="285"/>
      <c r="M151" s="1"/>
      <c r="N151" s="139"/>
      <c r="O151" s="122">
        <v>400000</v>
      </c>
      <c r="P151" s="153">
        <f t="shared" si="92"/>
        <v>0</v>
      </c>
      <c r="Q151" s="124"/>
      <c r="R151" s="75">
        <f t="shared" si="93"/>
        <v>400000</v>
      </c>
      <c r="S151" s="45">
        <v>400000</v>
      </c>
      <c r="T151" s="45">
        <f t="shared" si="70"/>
        <v>0</v>
      </c>
      <c r="U151" s="234"/>
      <c r="V151" s="77">
        <f t="shared" si="87"/>
        <v>400000</v>
      </c>
      <c r="W151" s="72"/>
      <c r="X151" s="73">
        <f t="shared" si="88"/>
        <v>0</v>
      </c>
      <c r="Y151" s="124"/>
      <c r="Z151" s="75">
        <f t="shared" si="89"/>
        <v>0</v>
      </c>
      <c r="AA151" s="76"/>
      <c r="AB151" s="45">
        <f t="shared" si="68"/>
        <v>0</v>
      </c>
      <c r="AC151" s="594"/>
      <c r="AD151" s="77">
        <f t="shared" si="69"/>
        <v>0</v>
      </c>
      <c r="AE151" s="126"/>
      <c r="AF151" s="73">
        <f t="shared" si="67"/>
        <v>0</v>
      </c>
      <c r="AG151" s="126"/>
      <c r="AH151" s="78">
        <f t="shared" si="71"/>
        <v>0</v>
      </c>
      <c r="AI151" s="76"/>
      <c r="AJ151" s="45">
        <f t="shared" si="72"/>
        <v>0</v>
      </c>
      <c r="AK151" s="234"/>
      <c r="AL151" s="76">
        <f t="shared" si="73"/>
        <v>0</v>
      </c>
      <c r="AM151" s="72"/>
      <c r="AN151" s="72">
        <f t="shared" si="74"/>
        <v>0</v>
      </c>
      <c r="AO151" s="79"/>
      <c r="AP151" s="72">
        <f t="shared" si="75"/>
        <v>0</v>
      </c>
      <c r="AQ151" s="76"/>
      <c r="AR151" s="76">
        <f t="shared" si="76"/>
        <v>0</v>
      </c>
      <c r="AS151" s="87"/>
      <c r="AT151" s="76">
        <f t="shared" si="77"/>
        <v>0</v>
      </c>
      <c r="AU151" s="72"/>
      <c r="AV151" s="72">
        <f t="shared" si="78"/>
        <v>0</v>
      </c>
      <c r="AW151" s="124"/>
      <c r="AX151" s="72">
        <f t="shared" si="79"/>
        <v>0</v>
      </c>
      <c r="AY151" s="76"/>
      <c r="AZ151" s="76">
        <f t="shared" si="80"/>
        <v>0</v>
      </c>
      <c r="BA151" s="94"/>
      <c r="BB151" s="76">
        <f t="shared" si="81"/>
        <v>0</v>
      </c>
      <c r="BC151" s="81"/>
      <c r="BD151" s="72">
        <f t="shared" si="82"/>
        <v>0</v>
      </c>
      <c r="BE151" s="129"/>
      <c r="BF151" s="72">
        <f t="shared" si="83"/>
        <v>0</v>
      </c>
      <c r="BG151" s="76"/>
      <c r="BH151" s="76">
        <f t="shared" si="84"/>
        <v>0</v>
      </c>
      <c r="BI151" s="94"/>
      <c r="BJ151" s="76">
        <f t="shared" si="85"/>
        <v>0</v>
      </c>
      <c r="BK151" s="123"/>
      <c r="BL151" s="45">
        <f t="shared" si="90"/>
        <v>0</v>
      </c>
      <c r="BM151" s="94"/>
      <c r="BN151" s="77">
        <f t="shared" si="91"/>
        <v>0</v>
      </c>
      <c r="BO151" s="83">
        <f t="shared" si="86"/>
        <v>800000</v>
      </c>
      <c r="BP151" s="120" t="s">
        <v>887</v>
      </c>
      <c r="BQ151" s="120" t="s">
        <v>3375</v>
      </c>
      <c r="BR151" s="46"/>
    </row>
    <row r="152" spans="1:70" s="38" customFormat="1" ht="25.5">
      <c r="A152" s="37">
        <f>SUBTOTAL(3,C$5:$C152)</f>
        <v>148</v>
      </c>
      <c r="B152" s="112"/>
      <c r="C152" s="61" t="s">
        <v>1069</v>
      </c>
      <c r="D152" s="57" t="s">
        <v>39</v>
      </c>
      <c r="E152" s="62" t="s">
        <v>1070</v>
      </c>
      <c r="F152" s="61" t="s">
        <v>1071</v>
      </c>
      <c r="G152" s="50"/>
      <c r="H152" s="61" t="s">
        <v>1072</v>
      </c>
      <c r="I152" s="67" t="s">
        <v>1074</v>
      </c>
      <c r="J152" s="65" t="s">
        <v>1073</v>
      </c>
      <c r="K152" s="524">
        <v>1000000</v>
      </c>
      <c r="L152" s="65"/>
      <c r="M152" s="1" t="s">
        <v>3374</v>
      </c>
      <c r="N152" s="139"/>
      <c r="O152" s="122">
        <v>1000000</v>
      </c>
      <c r="P152" s="153">
        <f t="shared" si="92"/>
        <v>1000000</v>
      </c>
      <c r="Q152" s="124">
        <v>42109</v>
      </c>
      <c r="R152" s="75">
        <f t="shared" si="93"/>
        <v>0</v>
      </c>
      <c r="S152" s="45">
        <v>1000000</v>
      </c>
      <c r="T152" s="45">
        <f t="shared" si="70"/>
        <v>1000000</v>
      </c>
      <c r="U152" s="234">
        <v>42109</v>
      </c>
      <c r="V152" s="77">
        <f t="shared" si="87"/>
        <v>0</v>
      </c>
      <c r="W152" s="72">
        <v>1000000</v>
      </c>
      <c r="X152" s="73">
        <f t="shared" si="88"/>
        <v>1000000</v>
      </c>
      <c r="Y152" s="124">
        <v>42109</v>
      </c>
      <c r="Z152" s="75">
        <f t="shared" si="89"/>
        <v>0</v>
      </c>
      <c r="AA152" s="76"/>
      <c r="AB152" s="45">
        <f t="shared" si="68"/>
        <v>0</v>
      </c>
      <c r="AC152" s="594"/>
      <c r="AD152" s="77">
        <f t="shared" si="69"/>
        <v>0</v>
      </c>
      <c r="AE152" s="126"/>
      <c r="AF152" s="73">
        <f t="shared" si="67"/>
        <v>0</v>
      </c>
      <c r="AG152" s="126"/>
      <c r="AH152" s="78">
        <f t="shared" si="71"/>
        <v>0</v>
      </c>
      <c r="AI152" s="76"/>
      <c r="AJ152" s="45">
        <f t="shared" si="72"/>
        <v>0</v>
      </c>
      <c r="AK152" s="234"/>
      <c r="AL152" s="76">
        <f t="shared" si="73"/>
        <v>0</v>
      </c>
      <c r="AM152" s="72"/>
      <c r="AN152" s="72">
        <f t="shared" si="74"/>
        <v>0</v>
      </c>
      <c r="AO152" s="79"/>
      <c r="AP152" s="72">
        <f t="shared" si="75"/>
        <v>0</v>
      </c>
      <c r="AQ152" s="76"/>
      <c r="AR152" s="76">
        <f t="shared" si="76"/>
        <v>0</v>
      </c>
      <c r="AS152" s="87"/>
      <c r="AT152" s="76">
        <f t="shared" si="77"/>
        <v>0</v>
      </c>
      <c r="AU152" s="72"/>
      <c r="AV152" s="72">
        <f t="shared" si="78"/>
        <v>0</v>
      </c>
      <c r="AW152" s="124"/>
      <c r="AX152" s="72">
        <f t="shared" si="79"/>
        <v>0</v>
      </c>
      <c r="AY152" s="76"/>
      <c r="AZ152" s="76">
        <f t="shared" si="80"/>
        <v>0</v>
      </c>
      <c r="BA152" s="94"/>
      <c r="BB152" s="76">
        <f t="shared" si="81"/>
        <v>0</v>
      </c>
      <c r="BC152" s="81"/>
      <c r="BD152" s="72">
        <f t="shared" si="82"/>
        <v>0</v>
      </c>
      <c r="BE152" s="129"/>
      <c r="BF152" s="72">
        <f t="shared" si="83"/>
        <v>0</v>
      </c>
      <c r="BG152" s="76"/>
      <c r="BH152" s="76">
        <f t="shared" si="84"/>
        <v>0</v>
      </c>
      <c r="BI152" s="94"/>
      <c r="BJ152" s="76">
        <f t="shared" si="85"/>
        <v>0</v>
      </c>
      <c r="BK152" s="123"/>
      <c r="BL152" s="45">
        <f t="shared" si="90"/>
        <v>0</v>
      </c>
      <c r="BM152" s="94"/>
      <c r="BN152" s="77">
        <f t="shared" si="91"/>
        <v>0</v>
      </c>
      <c r="BO152" s="83">
        <f t="shared" si="86"/>
        <v>0</v>
      </c>
      <c r="BP152" s="120" t="s">
        <v>887</v>
      </c>
      <c r="BQ152" s="120" t="s">
        <v>3375</v>
      </c>
      <c r="BR152" s="46"/>
    </row>
    <row r="153" spans="1:70" s="38" customFormat="1" ht="51">
      <c r="A153" s="37">
        <f>SUBTOTAL(3,C$5:$C153)</f>
        <v>149</v>
      </c>
      <c r="B153" s="112"/>
      <c r="C153" s="61" t="s">
        <v>1079</v>
      </c>
      <c r="D153" s="114" t="s">
        <v>12</v>
      </c>
      <c r="E153" s="62" t="s">
        <v>1081</v>
      </c>
      <c r="F153" s="61" t="s">
        <v>1080</v>
      </c>
      <c r="G153" s="50"/>
      <c r="H153" s="61" t="s">
        <v>1082</v>
      </c>
      <c r="I153" s="61" t="s">
        <v>1083</v>
      </c>
      <c r="J153" s="170" t="s">
        <v>1084</v>
      </c>
      <c r="K153" s="451" t="s">
        <v>1813</v>
      </c>
      <c r="L153" s="170"/>
      <c r="M153" s="1" t="s">
        <v>2642</v>
      </c>
      <c r="N153" s="139"/>
      <c r="O153" s="122">
        <v>1000000</v>
      </c>
      <c r="P153" s="153">
        <f t="shared" si="92"/>
        <v>0</v>
      </c>
      <c r="Q153" s="124"/>
      <c r="R153" s="75">
        <f t="shared" si="93"/>
        <v>1000000</v>
      </c>
      <c r="S153" s="45">
        <v>1000000</v>
      </c>
      <c r="T153" s="45">
        <f t="shared" si="70"/>
        <v>0</v>
      </c>
      <c r="U153" s="234"/>
      <c r="V153" s="77">
        <f t="shared" si="87"/>
        <v>1000000</v>
      </c>
      <c r="W153" s="72">
        <v>1000000</v>
      </c>
      <c r="X153" s="73">
        <f t="shared" si="88"/>
        <v>0</v>
      </c>
      <c r="Y153" s="124"/>
      <c r="Z153" s="75">
        <f t="shared" si="89"/>
        <v>1000000</v>
      </c>
      <c r="AA153" s="76"/>
      <c r="AB153" s="45">
        <f t="shared" si="68"/>
        <v>0</v>
      </c>
      <c r="AC153" s="594"/>
      <c r="AD153" s="77">
        <f t="shared" si="69"/>
        <v>0</v>
      </c>
      <c r="AE153" s="126"/>
      <c r="AF153" s="73">
        <f t="shared" si="67"/>
        <v>0</v>
      </c>
      <c r="AG153" s="126"/>
      <c r="AH153" s="78">
        <f t="shared" si="71"/>
        <v>0</v>
      </c>
      <c r="AI153" s="76"/>
      <c r="AJ153" s="45">
        <f t="shared" si="72"/>
        <v>0</v>
      </c>
      <c r="AK153" s="234"/>
      <c r="AL153" s="76">
        <f t="shared" si="73"/>
        <v>0</v>
      </c>
      <c r="AM153" s="72"/>
      <c r="AN153" s="72">
        <f t="shared" si="74"/>
        <v>0</v>
      </c>
      <c r="AO153" s="79"/>
      <c r="AP153" s="72">
        <f t="shared" si="75"/>
        <v>0</v>
      </c>
      <c r="AQ153" s="76"/>
      <c r="AR153" s="76">
        <f t="shared" si="76"/>
        <v>0</v>
      </c>
      <c r="AS153" s="87"/>
      <c r="AT153" s="76">
        <f t="shared" si="77"/>
        <v>0</v>
      </c>
      <c r="AU153" s="72"/>
      <c r="AV153" s="72">
        <f t="shared" si="78"/>
        <v>0</v>
      </c>
      <c r="AW153" s="124"/>
      <c r="AX153" s="72">
        <f t="shared" si="79"/>
        <v>0</v>
      </c>
      <c r="AY153" s="76"/>
      <c r="AZ153" s="76">
        <f t="shared" si="80"/>
        <v>0</v>
      </c>
      <c r="BA153" s="94"/>
      <c r="BB153" s="76">
        <f t="shared" si="81"/>
        <v>0</v>
      </c>
      <c r="BC153" s="81"/>
      <c r="BD153" s="72">
        <f t="shared" si="82"/>
        <v>0</v>
      </c>
      <c r="BE153" s="129"/>
      <c r="BF153" s="72">
        <f t="shared" si="83"/>
        <v>0</v>
      </c>
      <c r="BG153" s="76"/>
      <c r="BH153" s="76">
        <f t="shared" si="84"/>
        <v>0</v>
      </c>
      <c r="BI153" s="94"/>
      <c r="BJ153" s="76">
        <f t="shared" si="85"/>
        <v>0</v>
      </c>
      <c r="BK153" s="123"/>
      <c r="BL153" s="45">
        <f t="shared" si="90"/>
        <v>0</v>
      </c>
      <c r="BM153" s="94"/>
      <c r="BN153" s="77">
        <f t="shared" si="91"/>
        <v>0</v>
      </c>
      <c r="BO153" s="83">
        <f t="shared" si="86"/>
        <v>3000000</v>
      </c>
      <c r="BP153" s="120" t="s">
        <v>582</v>
      </c>
      <c r="BQ153" s="120" t="s">
        <v>3216</v>
      </c>
      <c r="BR153" s="46"/>
    </row>
    <row r="154" spans="1:70" s="38" customFormat="1" ht="63.75">
      <c r="A154" s="37">
        <f>SUBTOTAL(3,C$5:$C154)</f>
        <v>150</v>
      </c>
      <c r="B154" s="112"/>
      <c r="C154" s="50" t="s">
        <v>1085</v>
      </c>
      <c r="D154" s="114" t="s">
        <v>12</v>
      </c>
      <c r="E154" s="51" t="s">
        <v>1087</v>
      </c>
      <c r="F154" s="50" t="s">
        <v>1086</v>
      </c>
      <c r="G154" s="50"/>
      <c r="H154" s="50" t="s">
        <v>1088</v>
      </c>
      <c r="I154" s="50" t="s">
        <v>1089</v>
      </c>
      <c r="J154" s="169" t="s">
        <v>1090</v>
      </c>
      <c r="K154" s="251" t="s">
        <v>2902</v>
      </c>
      <c r="L154" s="169"/>
      <c r="M154" s="46"/>
      <c r="N154" s="144"/>
      <c r="O154" s="122">
        <v>300000</v>
      </c>
      <c r="P154" s="153">
        <f t="shared" si="92"/>
        <v>300000</v>
      </c>
      <c r="Q154" s="124">
        <v>42129</v>
      </c>
      <c r="R154" s="75">
        <f t="shared" si="93"/>
        <v>0</v>
      </c>
      <c r="S154" s="45">
        <v>300000</v>
      </c>
      <c r="T154" s="45">
        <f t="shared" si="70"/>
        <v>300000</v>
      </c>
      <c r="U154" s="234">
        <v>42129</v>
      </c>
      <c r="V154" s="77">
        <f t="shared" si="87"/>
        <v>0</v>
      </c>
      <c r="W154" s="73">
        <v>300000</v>
      </c>
      <c r="X154" s="73">
        <f t="shared" si="88"/>
        <v>300000</v>
      </c>
      <c r="Y154" s="124">
        <v>42129</v>
      </c>
      <c r="Z154" s="75">
        <f t="shared" si="89"/>
        <v>0</v>
      </c>
      <c r="AA154" s="45"/>
      <c r="AB154" s="45">
        <f t="shared" si="68"/>
        <v>0</v>
      </c>
      <c r="AC154" s="594"/>
      <c r="AD154" s="77">
        <f t="shared" si="69"/>
        <v>0</v>
      </c>
      <c r="AE154" s="126"/>
      <c r="AF154" s="73">
        <f t="shared" si="67"/>
        <v>0</v>
      </c>
      <c r="AG154" s="126"/>
      <c r="AH154" s="78">
        <f t="shared" si="71"/>
        <v>0</v>
      </c>
      <c r="AI154" s="45"/>
      <c r="AJ154" s="45">
        <f t="shared" si="72"/>
        <v>0</v>
      </c>
      <c r="AK154" s="234"/>
      <c r="AL154" s="76">
        <f t="shared" si="73"/>
        <v>0</v>
      </c>
      <c r="AM154" s="73"/>
      <c r="AN154" s="72">
        <f t="shared" si="74"/>
        <v>0</v>
      </c>
      <c r="AO154" s="79"/>
      <c r="AP154" s="72">
        <f t="shared" si="75"/>
        <v>0</v>
      </c>
      <c r="AQ154" s="45"/>
      <c r="AR154" s="76">
        <f t="shared" si="76"/>
        <v>0</v>
      </c>
      <c r="AS154" s="87"/>
      <c r="AT154" s="76">
        <f t="shared" si="77"/>
        <v>0</v>
      </c>
      <c r="AU154" s="72"/>
      <c r="AV154" s="72">
        <f t="shared" si="78"/>
        <v>0</v>
      </c>
      <c r="AW154" s="124"/>
      <c r="AX154" s="72">
        <f t="shared" si="79"/>
        <v>0</v>
      </c>
      <c r="AY154" s="76"/>
      <c r="AZ154" s="76">
        <f t="shared" si="80"/>
        <v>0</v>
      </c>
      <c r="BA154" s="94"/>
      <c r="BB154" s="76">
        <f t="shared" si="81"/>
        <v>0</v>
      </c>
      <c r="BC154" s="81"/>
      <c r="BD154" s="72">
        <f t="shared" si="82"/>
        <v>0</v>
      </c>
      <c r="BE154" s="129"/>
      <c r="BF154" s="72">
        <f t="shared" si="83"/>
        <v>0</v>
      </c>
      <c r="BG154" s="76"/>
      <c r="BH154" s="76">
        <f t="shared" si="84"/>
        <v>0</v>
      </c>
      <c r="BI154" s="94"/>
      <c r="BJ154" s="76">
        <f t="shared" si="85"/>
        <v>0</v>
      </c>
      <c r="BK154" s="123"/>
      <c r="BL154" s="45">
        <f t="shared" si="90"/>
        <v>0</v>
      </c>
      <c r="BM154" s="94"/>
      <c r="BN154" s="77">
        <f t="shared" si="91"/>
        <v>0</v>
      </c>
      <c r="BO154" s="83">
        <f t="shared" si="86"/>
        <v>0</v>
      </c>
      <c r="BP154" s="120" t="s">
        <v>582</v>
      </c>
      <c r="BQ154" s="120" t="s">
        <v>3216</v>
      </c>
      <c r="BR154" s="46"/>
    </row>
    <row r="155" spans="1:70" s="38" customFormat="1" ht="63.75">
      <c r="A155" s="37">
        <f>SUBTOTAL(3,C$5:$C155)</f>
        <v>151</v>
      </c>
      <c r="B155" s="112"/>
      <c r="C155" s="61" t="s">
        <v>1091</v>
      </c>
      <c r="D155" s="1" t="s">
        <v>410</v>
      </c>
      <c r="E155" s="62" t="s">
        <v>1093</v>
      </c>
      <c r="F155" s="61" t="s">
        <v>1092</v>
      </c>
      <c r="G155" s="50"/>
      <c r="H155" s="61" t="s">
        <v>1094</v>
      </c>
      <c r="I155" s="61" t="s">
        <v>1095</v>
      </c>
      <c r="J155" s="170"/>
      <c r="K155" s="251" t="s">
        <v>2903</v>
      </c>
      <c r="L155" s="170"/>
      <c r="M155" s="1"/>
      <c r="N155" s="139"/>
      <c r="O155" s="122">
        <v>800000</v>
      </c>
      <c r="P155" s="153">
        <f t="shared" si="92"/>
        <v>0</v>
      </c>
      <c r="Q155" s="124"/>
      <c r="R155" s="75">
        <f t="shared" si="93"/>
        <v>800000</v>
      </c>
      <c r="S155" s="45">
        <v>400000</v>
      </c>
      <c r="T155" s="45">
        <f t="shared" si="70"/>
        <v>0</v>
      </c>
      <c r="U155" s="234"/>
      <c r="V155" s="77">
        <f t="shared" si="87"/>
        <v>400000</v>
      </c>
      <c r="W155" s="72">
        <v>800000</v>
      </c>
      <c r="X155" s="73">
        <f t="shared" si="88"/>
        <v>0</v>
      </c>
      <c r="Y155" s="124"/>
      <c r="Z155" s="75">
        <f t="shared" si="89"/>
        <v>800000</v>
      </c>
      <c r="AA155" s="76"/>
      <c r="AB155" s="45">
        <f t="shared" si="68"/>
        <v>0</v>
      </c>
      <c r="AC155" s="594"/>
      <c r="AD155" s="77">
        <f t="shared" si="69"/>
        <v>0</v>
      </c>
      <c r="AE155" s="126"/>
      <c r="AF155" s="73">
        <f t="shared" si="67"/>
        <v>0</v>
      </c>
      <c r="AG155" s="126"/>
      <c r="AH155" s="78">
        <f t="shared" si="71"/>
        <v>0</v>
      </c>
      <c r="AI155" s="76"/>
      <c r="AJ155" s="45">
        <f t="shared" si="72"/>
        <v>0</v>
      </c>
      <c r="AK155" s="234"/>
      <c r="AL155" s="76">
        <f t="shared" si="73"/>
        <v>0</v>
      </c>
      <c r="AM155" s="72"/>
      <c r="AN155" s="72">
        <f t="shared" si="74"/>
        <v>0</v>
      </c>
      <c r="AO155" s="79"/>
      <c r="AP155" s="72">
        <f t="shared" si="75"/>
        <v>0</v>
      </c>
      <c r="AQ155" s="76"/>
      <c r="AR155" s="76">
        <f t="shared" si="76"/>
        <v>0</v>
      </c>
      <c r="AS155" s="87"/>
      <c r="AT155" s="76">
        <f t="shared" si="77"/>
        <v>0</v>
      </c>
      <c r="AU155" s="72"/>
      <c r="AV155" s="72">
        <f t="shared" si="78"/>
        <v>0</v>
      </c>
      <c r="AW155" s="124"/>
      <c r="AX155" s="72">
        <f t="shared" si="79"/>
        <v>0</v>
      </c>
      <c r="AY155" s="76"/>
      <c r="AZ155" s="76">
        <f t="shared" si="80"/>
        <v>0</v>
      </c>
      <c r="BA155" s="94"/>
      <c r="BB155" s="76">
        <f t="shared" si="81"/>
        <v>0</v>
      </c>
      <c r="BC155" s="81"/>
      <c r="BD155" s="72">
        <f t="shared" si="82"/>
        <v>0</v>
      </c>
      <c r="BE155" s="129"/>
      <c r="BF155" s="72">
        <f t="shared" si="83"/>
        <v>0</v>
      </c>
      <c r="BG155" s="76"/>
      <c r="BH155" s="76">
        <f t="shared" si="84"/>
        <v>0</v>
      </c>
      <c r="BI155" s="94"/>
      <c r="BJ155" s="76">
        <f t="shared" si="85"/>
        <v>0</v>
      </c>
      <c r="BK155" s="123"/>
      <c r="BL155" s="45">
        <f t="shared" si="90"/>
        <v>0</v>
      </c>
      <c r="BM155" s="94"/>
      <c r="BN155" s="77">
        <f t="shared" si="91"/>
        <v>0</v>
      </c>
      <c r="BO155" s="83">
        <f t="shared" si="86"/>
        <v>2000000</v>
      </c>
      <c r="BP155" s="120" t="s">
        <v>482</v>
      </c>
      <c r="BQ155" s="120" t="s">
        <v>1970</v>
      </c>
      <c r="BR155" s="46"/>
    </row>
    <row r="156" spans="1:70" s="60" customFormat="1" ht="89.25">
      <c r="A156" s="222">
        <f>SUBTOTAL(3,C$5:$C156)</f>
        <v>152</v>
      </c>
      <c r="B156" s="223"/>
      <c r="C156" s="50" t="s">
        <v>1096</v>
      </c>
      <c r="D156" s="1" t="s">
        <v>315</v>
      </c>
      <c r="E156" s="51" t="s">
        <v>1098</v>
      </c>
      <c r="F156" s="50" t="s">
        <v>1097</v>
      </c>
      <c r="G156" s="50"/>
      <c r="H156" s="50" t="s">
        <v>1099</v>
      </c>
      <c r="I156" s="50" t="s">
        <v>1100</v>
      </c>
      <c r="J156" s="169"/>
      <c r="K156" s="251" t="s">
        <v>2904</v>
      </c>
      <c r="L156" s="169"/>
      <c r="M156" s="41"/>
      <c r="N156" s="139"/>
      <c r="O156" s="122">
        <v>300000</v>
      </c>
      <c r="P156" s="153">
        <f t="shared" si="92"/>
        <v>0</v>
      </c>
      <c r="Q156" s="124"/>
      <c r="R156" s="75">
        <f t="shared" si="93"/>
        <v>300000</v>
      </c>
      <c r="S156" s="45">
        <v>300000</v>
      </c>
      <c r="T156" s="45">
        <f t="shared" si="70"/>
        <v>0</v>
      </c>
      <c r="U156" s="234"/>
      <c r="V156" s="77">
        <f t="shared" si="87"/>
        <v>300000</v>
      </c>
      <c r="W156" s="72">
        <v>300000</v>
      </c>
      <c r="X156" s="73">
        <f t="shared" si="88"/>
        <v>0</v>
      </c>
      <c r="Y156" s="124"/>
      <c r="Z156" s="75">
        <f t="shared" si="89"/>
        <v>300000</v>
      </c>
      <c r="AA156" s="76"/>
      <c r="AB156" s="45">
        <f t="shared" si="68"/>
        <v>0</v>
      </c>
      <c r="AC156" s="594"/>
      <c r="AD156" s="77">
        <f t="shared" si="69"/>
        <v>0</v>
      </c>
      <c r="AE156" s="126"/>
      <c r="AF156" s="73">
        <f t="shared" si="67"/>
        <v>0</v>
      </c>
      <c r="AG156" s="126"/>
      <c r="AH156" s="78">
        <f t="shared" si="71"/>
        <v>0</v>
      </c>
      <c r="AI156" s="76"/>
      <c r="AJ156" s="45">
        <f t="shared" si="72"/>
        <v>0</v>
      </c>
      <c r="AK156" s="234"/>
      <c r="AL156" s="76">
        <f t="shared" si="73"/>
        <v>0</v>
      </c>
      <c r="AM156" s="72"/>
      <c r="AN156" s="72">
        <f t="shared" si="74"/>
        <v>0</v>
      </c>
      <c r="AO156" s="79"/>
      <c r="AP156" s="72">
        <f t="shared" si="75"/>
        <v>0</v>
      </c>
      <c r="AQ156" s="76"/>
      <c r="AR156" s="76">
        <f t="shared" si="76"/>
        <v>0</v>
      </c>
      <c r="AS156" s="87"/>
      <c r="AT156" s="76">
        <f t="shared" si="77"/>
        <v>0</v>
      </c>
      <c r="AU156" s="72"/>
      <c r="AV156" s="72">
        <f t="shared" si="78"/>
        <v>0</v>
      </c>
      <c r="AW156" s="124"/>
      <c r="AX156" s="72">
        <f t="shared" si="79"/>
        <v>0</v>
      </c>
      <c r="AY156" s="76"/>
      <c r="AZ156" s="76">
        <f t="shared" si="80"/>
        <v>0</v>
      </c>
      <c r="BA156" s="94"/>
      <c r="BB156" s="76">
        <f t="shared" si="81"/>
        <v>0</v>
      </c>
      <c r="BC156" s="81"/>
      <c r="BD156" s="72">
        <f t="shared" si="82"/>
        <v>0</v>
      </c>
      <c r="BE156" s="129"/>
      <c r="BF156" s="72">
        <f t="shared" si="83"/>
        <v>0</v>
      </c>
      <c r="BG156" s="76"/>
      <c r="BH156" s="76">
        <f t="shared" si="84"/>
        <v>0</v>
      </c>
      <c r="BI156" s="94"/>
      <c r="BJ156" s="76">
        <f t="shared" si="85"/>
        <v>0</v>
      </c>
      <c r="BK156" s="45"/>
      <c r="BL156" s="45">
        <f t="shared" si="90"/>
        <v>0</v>
      </c>
      <c r="BM156" s="94"/>
      <c r="BN156" s="77"/>
      <c r="BO156" s="83">
        <f t="shared" si="86"/>
        <v>900000</v>
      </c>
      <c r="BP156" s="120" t="s">
        <v>688</v>
      </c>
      <c r="BQ156" s="120" t="s">
        <v>1970</v>
      </c>
      <c r="BR156" s="41"/>
    </row>
    <row r="157" spans="1:70" s="38" customFormat="1" ht="25.5">
      <c r="A157" s="37">
        <f>SUBTOTAL(3,C$5:$C157)</f>
        <v>153</v>
      </c>
      <c r="B157" s="112"/>
      <c r="C157" s="61" t="s">
        <v>1101</v>
      </c>
      <c r="D157" s="1" t="s">
        <v>410</v>
      </c>
      <c r="E157" s="62" t="s">
        <v>1103</v>
      </c>
      <c r="F157" s="61" t="s">
        <v>1102</v>
      </c>
      <c r="G157" s="50"/>
      <c r="H157" s="61" t="s">
        <v>1104</v>
      </c>
      <c r="I157" s="61" t="s">
        <v>1105</v>
      </c>
      <c r="J157" s="170" t="s">
        <v>1106</v>
      </c>
      <c r="K157" s="251" t="s">
        <v>2905</v>
      </c>
      <c r="L157" s="170"/>
      <c r="M157" s="1"/>
      <c r="N157" s="139"/>
      <c r="O157" s="122">
        <v>400000</v>
      </c>
      <c r="P157" s="153">
        <f t="shared" si="92"/>
        <v>400000</v>
      </c>
      <c r="Q157" s="124">
        <v>42138</v>
      </c>
      <c r="R157" s="75">
        <f t="shared" si="93"/>
        <v>0</v>
      </c>
      <c r="S157" s="45">
        <v>400000</v>
      </c>
      <c r="T157" s="45">
        <f t="shared" si="70"/>
        <v>400000</v>
      </c>
      <c r="U157" s="234">
        <v>42138</v>
      </c>
      <c r="V157" s="77">
        <f t="shared" si="87"/>
        <v>0</v>
      </c>
      <c r="W157" s="72">
        <v>400000</v>
      </c>
      <c r="X157" s="73">
        <f t="shared" si="88"/>
        <v>400000</v>
      </c>
      <c r="Y157" s="124">
        <v>42138</v>
      </c>
      <c r="Z157" s="75">
        <f t="shared" si="89"/>
        <v>0</v>
      </c>
      <c r="AA157" s="76"/>
      <c r="AB157" s="45">
        <f t="shared" si="68"/>
        <v>0</v>
      </c>
      <c r="AC157" s="594"/>
      <c r="AD157" s="77">
        <f t="shared" si="69"/>
        <v>0</v>
      </c>
      <c r="AE157" s="126"/>
      <c r="AF157" s="73">
        <f t="shared" si="67"/>
        <v>0</v>
      </c>
      <c r="AG157" s="126"/>
      <c r="AH157" s="78">
        <f t="shared" si="71"/>
        <v>0</v>
      </c>
      <c r="AI157" s="76"/>
      <c r="AJ157" s="45">
        <f t="shared" si="72"/>
        <v>0</v>
      </c>
      <c r="AK157" s="234"/>
      <c r="AL157" s="76">
        <f t="shared" si="73"/>
        <v>0</v>
      </c>
      <c r="AM157" s="72"/>
      <c r="AN157" s="72">
        <f t="shared" si="74"/>
        <v>0</v>
      </c>
      <c r="AO157" s="79"/>
      <c r="AP157" s="72">
        <f t="shared" si="75"/>
        <v>0</v>
      </c>
      <c r="AQ157" s="76"/>
      <c r="AR157" s="76">
        <f t="shared" si="76"/>
        <v>0</v>
      </c>
      <c r="AS157" s="87"/>
      <c r="AT157" s="76">
        <f t="shared" si="77"/>
        <v>0</v>
      </c>
      <c r="AU157" s="72"/>
      <c r="AV157" s="72">
        <f t="shared" si="78"/>
        <v>0</v>
      </c>
      <c r="AW157" s="124"/>
      <c r="AX157" s="72">
        <f t="shared" si="79"/>
        <v>0</v>
      </c>
      <c r="AY157" s="76"/>
      <c r="AZ157" s="76">
        <f t="shared" si="80"/>
        <v>0</v>
      </c>
      <c r="BA157" s="94"/>
      <c r="BB157" s="76">
        <f t="shared" si="81"/>
        <v>0</v>
      </c>
      <c r="BC157" s="81"/>
      <c r="BD157" s="72">
        <f t="shared" si="82"/>
        <v>0</v>
      </c>
      <c r="BE157" s="129"/>
      <c r="BF157" s="72">
        <f t="shared" si="83"/>
        <v>0</v>
      </c>
      <c r="BG157" s="76"/>
      <c r="BH157" s="76">
        <f t="shared" si="84"/>
        <v>0</v>
      </c>
      <c r="BI157" s="94"/>
      <c r="BJ157" s="76">
        <f t="shared" si="85"/>
        <v>0</v>
      </c>
      <c r="BK157" s="123"/>
      <c r="BL157" s="45">
        <f t="shared" si="90"/>
        <v>0</v>
      </c>
      <c r="BM157" s="94"/>
      <c r="BN157" s="77">
        <f t="shared" si="91"/>
        <v>0</v>
      </c>
      <c r="BO157" s="83">
        <f t="shared" si="86"/>
        <v>0</v>
      </c>
      <c r="BP157" s="120" t="s">
        <v>482</v>
      </c>
      <c r="BQ157" s="120" t="s">
        <v>1970</v>
      </c>
      <c r="BR157" s="46"/>
    </row>
    <row r="158" spans="1:70" s="38" customFormat="1" ht="25.5">
      <c r="A158" s="37">
        <f>SUBTOTAL(3,C$5:$C158)</f>
        <v>154</v>
      </c>
      <c r="B158" s="112"/>
      <c r="C158" s="61" t="s">
        <v>1107</v>
      </c>
      <c r="D158" s="1" t="s">
        <v>1413</v>
      </c>
      <c r="E158" s="62" t="s">
        <v>1108</v>
      </c>
      <c r="F158" s="61" t="s">
        <v>1109</v>
      </c>
      <c r="G158" s="50"/>
      <c r="H158" s="61" t="s">
        <v>1110</v>
      </c>
      <c r="I158" s="61" t="s">
        <v>1111</v>
      </c>
      <c r="J158" s="170"/>
      <c r="K158" s="581">
        <v>1000000</v>
      </c>
      <c r="L158" s="170"/>
      <c r="M158" s="1" t="s">
        <v>2637</v>
      </c>
      <c r="N158" s="139"/>
      <c r="O158" s="122">
        <v>1000000</v>
      </c>
      <c r="P158" s="153">
        <f t="shared" si="92"/>
        <v>1000000</v>
      </c>
      <c r="Q158" s="124">
        <v>42119</v>
      </c>
      <c r="R158" s="75">
        <f t="shared" si="93"/>
        <v>0</v>
      </c>
      <c r="S158" s="45">
        <v>1000000</v>
      </c>
      <c r="T158" s="45">
        <f t="shared" si="70"/>
        <v>1000000</v>
      </c>
      <c r="U158" s="234">
        <v>42119</v>
      </c>
      <c r="V158" s="77">
        <f t="shared" si="87"/>
        <v>0</v>
      </c>
      <c r="W158" s="72">
        <v>1000000</v>
      </c>
      <c r="X158" s="73">
        <f t="shared" si="88"/>
        <v>1000000</v>
      </c>
      <c r="Y158" s="124">
        <v>42119</v>
      </c>
      <c r="Z158" s="75">
        <f t="shared" si="89"/>
        <v>0</v>
      </c>
      <c r="AA158" s="76"/>
      <c r="AB158" s="45">
        <f t="shared" si="68"/>
        <v>0</v>
      </c>
      <c r="AC158" s="594"/>
      <c r="AD158" s="77">
        <f t="shared" si="69"/>
        <v>0</v>
      </c>
      <c r="AE158" s="126"/>
      <c r="AF158" s="73">
        <f t="shared" si="67"/>
        <v>0</v>
      </c>
      <c r="AG158" s="126"/>
      <c r="AH158" s="78">
        <f t="shared" si="71"/>
        <v>0</v>
      </c>
      <c r="AI158" s="76"/>
      <c r="AJ158" s="45">
        <f t="shared" si="72"/>
        <v>0</v>
      </c>
      <c r="AK158" s="234"/>
      <c r="AL158" s="76">
        <f t="shared" si="73"/>
        <v>0</v>
      </c>
      <c r="AM158" s="72"/>
      <c r="AN158" s="72">
        <f t="shared" si="74"/>
        <v>0</v>
      </c>
      <c r="AO158" s="79"/>
      <c r="AP158" s="72">
        <f t="shared" si="75"/>
        <v>0</v>
      </c>
      <c r="AQ158" s="76"/>
      <c r="AR158" s="76">
        <f t="shared" si="76"/>
        <v>0</v>
      </c>
      <c r="AS158" s="87"/>
      <c r="AT158" s="76">
        <f t="shared" si="77"/>
        <v>0</v>
      </c>
      <c r="AU158" s="72"/>
      <c r="AV158" s="72">
        <f t="shared" si="78"/>
        <v>0</v>
      </c>
      <c r="AW158" s="124"/>
      <c r="AX158" s="72">
        <f t="shared" si="79"/>
        <v>0</v>
      </c>
      <c r="AY158" s="76"/>
      <c r="AZ158" s="76">
        <f t="shared" si="80"/>
        <v>0</v>
      </c>
      <c r="BA158" s="94"/>
      <c r="BB158" s="76">
        <f t="shared" si="81"/>
        <v>0</v>
      </c>
      <c r="BC158" s="81"/>
      <c r="BD158" s="72">
        <f t="shared" si="82"/>
        <v>0</v>
      </c>
      <c r="BE158" s="129"/>
      <c r="BF158" s="72">
        <f t="shared" si="83"/>
        <v>0</v>
      </c>
      <c r="BG158" s="76"/>
      <c r="BH158" s="76">
        <f t="shared" si="84"/>
        <v>0</v>
      </c>
      <c r="BI158" s="94"/>
      <c r="BJ158" s="76">
        <f t="shared" si="85"/>
        <v>0</v>
      </c>
      <c r="BK158" s="123"/>
      <c r="BL158" s="45">
        <f t="shared" si="90"/>
        <v>0</v>
      </c>
      <c r="BM158" s="94"/>
      <c r="BN158" s="77">
        <f t="shared" si="91"/>
        <v>0</v>
      </c>
      <c r="BO158" s="83">
        <f t="shared" si="86"/>
        <v>0</v>
      </c>
      <c r="BP158" s="120" t="s">
        <v>688</v>
      </c>
      <c r="BQ158" s="120" t="s">
        <v>3378</v>
      </c>
      <c r="BR158" s="46"/>
    </row>
    <row r="159" spans="1:70" s="60" customFormat="1" ht="51">
      <c r="A159" s="222">
        <f>SUBTOTAL(3,C$5:$C159)</f>
        <v>155</v>
      </c>
      <c r="B159" s="223"/>
      <c r="C159" s="50" t="s">
        <v>1112</v>
      </c>
      <c r="D159" s="46" t="s">
        <v>11</v>
      </c>
      <c r="E159" s="51" t="s">
        <v>1114</v>
      </c>
      <c r="F159" s="50" t="s">
        <v>1113</v>
      </c>
      <c r="G159" s="50"/>
      <c r="H159" s="50" t="s">
        <v>1115</v>
      </c>
      <c r="I159" s="50" t="s">
        <v>1116</v>
      </c>
      <c r="J159" s="169"/>
      <c r="K159" s="451" t="s">
        <v>1667</v>
      </c>
      <c r="L159" s="12"/>
      <c r="M159" s="41"/>
      <c r="N159" s="139"/>
      <c r="O159" s="122">
        <v>300000</v>
      </c>
      <c r="P159" s="153">
        <f t="shared" si="92"/>
        <v>300000</v>
      </c>
      <c r="Q159" s="124">
        <v>42111</v>
      </c>
      <c r="R159" s="75">
        <f t="shared" si="93"/>
        <v>0</v>
      </c>
      <c r="S159" s="45">
        <v>300000</v>
      </c>
      <c r="T159" s="45">
        <f t="shared" si="70"/>
        <v>300000</v>
      </c>
      <c r="U159" s="234">
        <v>42111</v>
      </c>
      <c r="V159" s="77">
        <f t="shared" si="87"/>
        <v>0</v>
      </c>
      <c r="W159" s="72">
        <v>300000</v>
      </c>
      <c r="X159" s="73">
        <f t="shared" si="88"/>
        <v>300000</v>
      </c>
      <c r="Y159" s="124">
        <v>42111</v>
      </c>
      <c r="Z159" s="75">
        <f t="shared" si="89"/>
        <v>0</v>
      </c>
      <c r="AA159" s="76"/>
      <c r="AB159" s="45">
        <f t="shared" si="68"/>
        <v>0</v>
      </c>
      <c r="AC159" s="594"/>
      <c r="AD159" s="77">
        <f t="shared" si="69"/>
        <v>0</v>
      </c>
      <c r="AE159" s="126"/>
      <c r="AF159" s="73">
        <f t="shared" si="67"/>
        <v>0</v>
      </c>
      <c r="AG159" s="126"/>
      <c r="AH159" s="78">
        <f t="shared" si="71"/>
        <v>0</v>
      </c>
      <c r="AI159" s="76"/>
      <c r="AJ159" s="45">
        <f t="shared" si="72"/>
        <v>0</v>
      </c>
      <c r="AK159" s="234"/>
      <c r="AL159" s="76">
        <f t="shared" si="73"/>
        <v>0</v>
      </c>
      <c r="AM159" s="72"/>
      <c r="AN159" s="72">
        <f t="shared" si="74"/>
        <v>0</v>
      </c>
      <c r="AO159" s="79"/>
      <c r="AP159" s="72">
        <f t="shared" si="75"/>
        <v>0</v>
      </c>
      <c r="AQ159" s="76"/>
      <c r="AR159" s="76">
        <f t="shared" si="76"/>
        <v>0</v>
      </c>
      <c r="AS159" s="87"/>
      <c r="AT159" s="76">
        <f t="shared" si="77"/>
        <v>0</v>
      </c>
      <c r="AU159" s="72"/>
      <c r="AV159" s="72">
        <f t="shared" si="78"/>
        <v>0</v>
      </c>
      <c r="AW159" s="124"/>
      <c r="AX159" s="72">
        <f t="shared" si="79"/>
        <v>0</v>
      </c>
      <c r="AY159" s="76"/>
      <c r="AZ159" s="76">
        <f t="shared" si="80"/>
        <v>0</v>
      </c>
      <c r="BA159" s="94"/>
      <c r="BB159" s="76">
        <f t="shared" si="81"/>
        <v>0</v>
      </c>
      <c r="BC159" s="81"/>
      <c r="BD159" s="72">
        <f t="shared" si="82"/>
        <v>0</v>
      </c>
      <c r="BE159" s="129"/>
      <c r="BF159" s="72">
        <f t="shared" si="83"/>
        <v>0</v>
      </c>
      <c r="BG159" s="76"/>
      <c r="BH159" s="76">
        <f t="shared" si="84"/>
        <v>0</v>
      </c>
      <c r="BI159" s="94"/>
      <c r="BJ159" s="76">
        <f t="shared" si="85"/>
        <v>0</v>
      </c>
      <c r="BK159" s="123"/>
      <c r="BL159" s="45">
        <f t="shared" si="90"/>
        <v>0</v>
      </c>
      <c r="BM159" s="94"/>
      <c r="BN159" s="77">
        <f t="shared" si="91"/>
        <v>0</v>
      </c>
      <c r="BO159" s="83">
        <f t="shared" si="86"/>
        <v>0</v>
      </c>
      <c r="BP159" s="120" t="s">
        <v>1046</v>
      </c>
      <c r="BQ159" s="120" t="s">
        <v>1966</v>
      </c>
      <c r="BR159" s="41"/>
    </row>
    <row r="160" spans="1:70" s="60" customFormat="1" ht="51">
      <c r="A160" s="37">
        <f>SUBTOTAL(3,C$5:$C160)</f>
        <v>156</v>
      </c>
      <c r="B160" s="112"/>
      <c r="C160" s="50" t="s">
        <v>1117</v>
      </c>
      <c r="D160" s="36" t="s">
        <v>293</v>
      </c>
      <c r="E160" s="51" t="s">
        <v>1119</v>
      </c>
      <c r="F160" s="50" t="s">
        <v>1118</v>
      </c>
      <c r="G160" s="50"/>
      <c r="H160" s="50" t="s">
        <v>1120</v>
      </c>
      <c r="I160" s="50" t="s">
        <v>1121</v>
      </c>
      <c r="J160" s="169"/>
      <c r="K160" s="448" t="s">
        <v>1773</v>
      </c>
      <c r="L160" s="391" t="s">
        <v>1999</v>
      </c>
      <c r="M160" s="41" t="s">
        <v>1977</v>
      </c>
      <c r="N160" s="139"/>
      <c r="O160" s="122">
        <v>1200000</v>
      </c>
      <c r="P160" s="153">
        <f t="shared" si="92"/>
        <v>0</v>
      </c>
      <c r="Q160" s="124"/>
      <c r="R160" s="75">
        <f t="shared" si="93"/>
        <v>1200000</v>
      </c>
      <c r="S160" s="45">
        <v>1200000</v>
      </c>
      <c r="T160" s="45">
        <f t="shared" si="70"/>
        <v>0</v>
      </c>
      <c r="U160" s="234"/>
      <c r="V160" s="77">
        <f t="shared" si="87"/>
        <v>1200000</v>
      </c>
      <c r="W160" s="72">
        <v>1200000</v>
      </c>
      <c r="X160" s="73">
        <f t="shared" si="88"/>
        <v>0</v>
      </c>
      <c r="Y160" s="124"/>
      <c r="Z160" s="75">
        <f t="shared" si="89"/>
        <v>1200000</v>
      </c>
      <c r="AA160" s="76"/>
      <c r="AB160" s="45">
        <f t="shared" si="68"/>
        <v>0</v>
      </c>
      <c r="AC160" s="594"/>
      <c r="AD160" s="77">
        <f t="shared" si="69"/>
        <v>0</v>
      </c>
      <c r="AE160" s="126"/>
      <c r="AF160" s="73">
        <f t="shared" si="67"/>
        <v>0</v>
      </c>
      <c r="AG160" s="126"/>
      <c r="AH160" s="78">
        <f t="shared" si="71"/>
        <v>0</v>
      </c>
      <c r="AI160" s="76"/>
      <c r="AJ160" s="45">
        <f t="shared" si="72"/>
        <v>0</v>
      </c>
      <c r="AK160" s="234"/>
      <c r="AL160" s="76">
        <f t="shared" si="73"/>
        <v>0</v>
      </c>
      <c r="AM160" s="72"/>
      <c r="AN160" s="72">
        <f t="shared" si="74"/>
        <v>0</v>
      </c>
      <c r="AO160" s="79"/>
      <c r="AP160" s="72">
        <f t="shared" si="75"/>
        <v>0</v>
      </c>
      <c r="AQ160" s="76"/>
      <c r="AR160" s="76">
        <f t="shared" si="76"/>
        <v>0</v>
      </c>
      <c r="AS160" s="87"/>
      <c r="AT160" s="76">
        <f t="shared" si="77"/>
        <v>0</v>
      </c>
      <c r="AU160" s="72"/>
      <c r="AV160" s="72">
        <f t="shared" si="78"/>
        <v>0</v>
      </c>
      <c r="AW160" s="124"/>
      <c r="AX160" s="72">
        <f t="shared" si="79"/>
        <v>0</v>
      </c>
      <c r="AY160" s="76"/>
      <c r="AZ160" s="76">
        <f t="shared" si="80"/>
        <v>0</v>
      </c>
      <c r="BA160" s="94"/>
      <c r="BB160" s="76">
        <f t="shared" si="81"/>
        <v>0</v>
      </c>
      <c r="BC160" s="81"/>
      <c r="BD160" s="72">
        <f t="shared" si="82"/>
        <v>0</v>
      </c>
      <c r="BE160" s="129"/>
      <c r="BF160" s="72">
        <f t="shared" si="83"/>
        <v>0</v>
      </c>
      <c r="BG160" s="76"/>
      <c r="BH160" s="76">
        <f t="shared" si="84"/>
        <v>0</v>
      </c>
      <c r="BI160" s="94"/>
      <c r="BJ160" s="76">
        <f t="shared" si="85"/>
        <v>0</v>
      </c>
      <c r="BK160" s="123"/>
      <c r="BL160" s="45"/>
      <c r="BM160" s="94"/>
      <c r="BN160" s="77">
        <f t="shared" si="91"/>
        <v>0</v>
      </c>
      <c r="BO160" s="83">
        <f t="shared" si="86"/>
        <v>3600000</v>
      </c>
      <c r="BP160" s="120" t="s">
        <v>530</v>
      </c>
      <c r="BQ160" s="120" t="s">
        <v>3376</v>
      </c>
      <c r="BR160" s="41"/>
    </row>
    <row r="161" spans="1:70" s="38" customFormat="1" ht="25.5">
      <c r="A161" s="37">
        <f>SUBTOTAL(3,C$5:$C161)</f>
        <v>157</v>
      </c>
      <c r="B161" s="112"/>
      <c r="C161" s="61" t="s">
        <v>1122</v>
      </c>
      <c r="D161" s="34" t="s">
        <v>9</v>
      </c>
      <c r="E161" s="62" t="s">
        <v>1124</v>
      </c>
      <c r="F161" s="61" t="s">
        <v>1123</v>
      </c>
      <c r="G161" s="50"/>
      <c r="H161" s="61" t="s">
        <v>1125</v>
      </c>
      <c r="I161" s="61" t="s">
        <v>1126</v>
      </c>
      <c r="J161" s="199" t="s">
        <v>1127</v>
      </c>
      <c r="K161" s="495">
        <v>800</v>
      </c>
      <c r="L161" s="170"/>
      <c r="M161" s="1"/>
      <c r="N161" s="139"/>
      <c r="O161" s="122">
        <v>800000</v>
      </c>
      <c r="P161" s="153">
        <f t="shared" si="92"/>
        <v>0</v>
      </c>
      <c r="Q161" s="124"/>
      <c r="R161" s="75">
        <f t="shared" si="93"/>
        <v>800000</v>
      </c>
      <c r="S161" s="45">
        <v>800000</v>
      </c>
      <c r="T161" s="45">
        <f t="shared" si="70"/>
        <v>0</v>
      </c>
      <c r="U161" s="234"/>
      <c r="V161" s="77">
        <f t="shared" si="87"/>
        <v>800000</v>
      </c>
      <c r="W161" s="72">
        <v>800000</v>
      </c>
      <c r="X161" s="73">
        <f t="shared" si="88"/>
        <v>0</v>
      </c>
      <c r="Y161" s="124"/>
      <c r="Z161" s="75">
        <f t="shared" si="89"/>
        <v>800000</v>
      </c>
      <c r="AA161" s="76">
        <v>800000</v>
      </c>
      <c r="AB161" s="45">
        <f t="shared" si="68"/>
        <v>0</v>
      </c>
      <c r="AC161" s="594"/>
      <c r="AD161" s="77">
        <f t="shared" si="69"/>
        <v>800000</v>
      </c>
      <c r="AE161" s="126"/>
      <c r="AF161" s="73">
        <f t="shared" si="67"/>
        <v>0</v>
      </c>
      <c r="AG161" s="126"/>
      <c r="AH161" s="78">
        <f t="shared" si="71"/>
        <v>0</v>
      </c>
      <c r="AI161" s="76"/>
      <c r="AJ161" s="45">
        <f t="shared" si="72"/>
        <v>0</v>
      </c>
      <c r="AK161" s="234"/>
      <c r="AL161" s="76">
        <f t="shared" si="73"/>
        <v>0</v>
      </c>
      <c r="AM161" s="72"/>
      <c r="AN161" s="72">
        <f t="shared" si="74"/>
        <v>0</v>
      </c>
      <c r="AO161" s="79"/>
      <c r="AP161" s="72">
        <f t="shared" si="75"/>
        <v>0</v>
      </c>
      <c r="AQ161" s="76"/>
      <c r="AR161" s="76">
        <f t="shared" si="76"/>
        <v>0</v>
      </c>
      <c r="AS161" s="87"/>
      <c r="AT161" s="76">
        <f t="shared" si="77"/>
        <v>0</v>
      </c>
      <c r="AU161" s="72"/>
      <c r="AV161" s="72">
        <f t="shared" si="78"/>
        <v>0</v>
      </c>
      <c r="AW161" s="124"/>
      <c r="AX161" s="72">
        <f t="shared" si="79"/>
        <v>0</v>
      </c>
      <c r="AY161" s="76"/>
      <c r="AZ161" s="76">
        <f t="shared" si="80"/>
        <v>0</v>
      </c>
      <c r="BA161" s="94"/>
      <c r="BB161" s="76">
        <f t="shared" si="81"/>
        <v>0</v>
      </c>
      <c r="BC161" s="81"/>
      <c r="BD161" s="72">
        <f t="shared" si="82"/>
        <v>0</v>
      </c>
      <c r="BE161" s="129"/>
      <c r="BF161" s="72">
        <f t="shared" si="83"/>
        <v>0</v>
      </c>
      <c r="BG161" s="76"/>
      <c r="BH161" s="76">
        <f t="shared" si="84"/>
        <v>0</v>
      </c>
      <c r="BI161" s="94"/>
      <c r="BJ161" s="76">
        <f t="shared" si="85"/>
        <v>0</v>
      </c>
      <c r="BK161" s="123"/>
      <c r="BL161" s="45">
        <f t="shared" si="90"/>
        <v>0</v>
      </c>
      <c r="BM161" s="94"/>
      <c r="BN161" s="77">
        <f t="shared" si="91"/>
        <v>0</v>
      </c>
      <c r="BO161" s="83">
        <f t="shared" si="86"/>
        <v>3200000</v>
      </c>
      <c r="BP161" s="120" t="s">
        <v>519</v>
      </c>
      <c r="BQ161" s="120" t="s">
        <v>1966</v>
      </c>
      <c r="BR161" s="46"/>
    </row>
    <row r="162" spans="1:70" s="38" customFormat="1" ht="25.5">
      <c r="A162" s="37">
        <f>SUBTOTAL(3,C$5:$C162)</f>
        <v>158</v>
      </c>
      <c r="B162" s="112"/>
      <c r="C162" s="61" t="s">
        <v>1135</v>
      </c>
      <c r="D162" s="35" t="s">
        <v>718</v>
      </c>
      <c r="E162" s="62" t="s">
        <v>1137</v>
      </c>
      <c r="F162" s="61" t="s">
        <v>1136</v>
      </c>
      <c r="G162" s="50"/>
      <c r="H162" s="61" t="s">
        <v>1138</v>
      </c>
      <c r="I162" s="61" t="s">
        <v>1139</v>
      </c>
      <c r="J162" s="170"/>
      <c r="K162" s="495">
        <v>300</v>
      </c>
      <c r="L162" s="170"/>
      <c r="M162" s="1"/>
      <c r="N162" s="139"/>
      <c r="O162" s="122">
        <v>300000</v>
      </c>
      <c r="P162" s="153">
        <f t="shared" si="92"/>
        <v>300000</v>
      </c>
      <c r="Q162" s="124">
        <v>42146</v>
      </c>
      <c r="R162" s="75">
        <f t="shared" si="93"/>
        <v>0</v>
      </c>
      <c r="S162" s="45">
        <v>300000</v>
      </c>
      <c r="T162" s="45">
        <f t="shared" si="70"/>
        <v>300000</v>
      </c>
      <c r="U162" s="234">
        <v>42146</v>
      </c>
      <c r="V162" s="77">
        <f t="shared" si="87"/>
        <v>0</v>
      </c>
      <c r="W162" s="72">
        <v>300000</v>
      </c>
      <c r="X162" s="73">
        <f t="shared" si="88"/>
        <v>300000</v>
      </c>
      <c r="Y162" s="124">
        <v>42146</v>
      </c>
      <c r="Z162" s="75">
        <f t="shared" si="89"/>
        <v>0</v>
      </c>
      <c r="AA162" s="76"/>
      <c r="AB162" s="45">
        <f t="shared" si="68"/>
        <v>0</v>
      </c>
      <c r="AC162" s="594"/>
      <c r="AD162" s="77">
        <f t="shared" si="69"/>
        <v>0</v>
      </c>
      <c r="AE162" s="126"/>
      <c r="AF162" s="73">
        <f t="shared" si="67"/>
        <v>0</v>
      </c>
      <c r="AG162" s="126"/>
      <c r="AH162" s="78">
        <f t="shared" si="71"/>
        <v>0</v>
      </c>
      <c r="AI162" s="76"/>
      <c r="AJ162" s="45">
        <f t="shared" si="72"/>
        <v>0</v>
      </c>
      <c r="AK162" s="234"/>
      <c r="AL162" s="76">
        <f t="shared" si="73"/>
        <v>0</v>
      </c>
      <c r="AM162" s="72"/>
      <c r="AN162" s="72">
        <f t="shared" si="74"/>
        <v>0</v>
      </c>
      <c r="AO162" s="79"/>
      <c r="AP162" s="72">
        <f t="shared" si="75"/>
        <v>0</v>
      </c>
      <c r="AQ162" s="76"/>
      <c r="AR162" s="76">
        <f t="shared" si="76"/>
        <v>0</v>
      </c>
      <c r="AS162" s="87"/>
      <c r="AT162" s="76">
        <f t="shared" si="77"/>
        <v>0</v>
      </c>
      <c r="AU162" s="72"/>
      <c r="AV162" s="72">
        <f t="shared" si="78"/>
        <v>0</v>
      </c>
      <c r="AW162" s="124"/>
      <c r="AX162" s="72">
        <f t="shared" si="79"/>
        <v>0</v>
      </c>
      <c r="AY162" s="76"/>
      <c r="AZ162" s="76">
        <f t="shared" si="80"/>
        <v>0</v>
      </c>
      <c r="BA162" s="94"/>
      <c r="BB162" s="76">
        <f t="shared" si="81"/>
        <v>0</v>
      </c>
      <c r="BC162" s="81"/>
      <c r="BD162" s="72">
        <f t="shared" si="82"/>
        <v>0</v>
      </c>
      <c r="BE162" s="129"/>
      <c r="BF162" s="72">
        <f t="shared" si="83"/>
        <v>0</v>
      </c>
      <c r="BG162" s="76"/>
      <c r="BH162" s="76">
        <f t="shared" si="84"/>
        <v>0</v>
      </c>
      <c r="BI162" s="94"/>
      <c r="BJ162" s="76">
        <f t="shared" si="85"/>
        <v>0</v>
      </c>
      <c r="BK162" s="123"/>
      <c r="BL162" s="45">
        <f t="shared" si="90"/>
        <v>0</v>
      </c>
      <c r="BM162" s="94"/>
      <c r="BN162" s="77">
        <f t="shared" si="91"/>
        <v>0</v>
      </c>
      <c r="BO162" s="83">
        <f t="shared" si="86"/>
        <v>0</v>
      </c>
      <c r="BP162" s="120" t="s">
        <v>1140</v>
      </c>
      <c r="BQ162" s="120" t="s">
        <v>3375</v>
      </c>
      <c r="BR162" s="46"/>
    </row>
    <row r="163" spans="1:70" s="38" customFormat="1" ht="25.5">
      <c r="A163" s="37">
        <f>SUBTOTAL(3,C$5:$C163)</f>
        <v>159</v>
      </c>
      <c r="B163" s="112"/>
      <c r="C163" s="50" t="s">
        <v>1141</v>
      </c>
      <c r="D163" s="34" t="s">
        <v>9</v>
      </c>
      <c r="E163" s="51" t="s">
        <v>1142</v>
      </c>
      <c r="F163" s="50" t="s">
        <v>1143</v>
      </c>
      <c r="G163" s="64"/>
      <c r="H163" s="50" t="s">
        <v>1144</v>
      </c>
      <c r="I163" s="50" t="s">
        <v>1145</v>
      </c>
      <c r="J163" s="169" t="s">
        <v>1146</v>
      </c>
      <c r="K163" s="581">
        <v>700</v>
      </c>
      <c r="L163" s="169"/>
      <c r="M163" s="57" t="s">
        <v>2486</v>
      </c>
      <c r="N163" s="144"/>
      <c r="O163" s="122">
        <v>700000</v>
      </c>
      <c r="P163" s="153">
        <f t="shared" si="92"/>
        <v>700000</v>
      </c>
      <c r="Q163" s="124">
        <v>42136</v>
      </c>
      <c r="R163" s="75">
        <f t="shared" si="93"/>
        <v>0</v>
      </c>
      <c r="S163" s="45">
        <v>700000</v>
      </c>
      <c r="T163" s="45">
        <f t="shared" si="70"/>
        <v>700000</v>
      </c>
      <c r="U163" s="234">
        <v>42136</v>
      </c>
      <c r="V163" s="77">
        <f t="shared" si="87"/>
        <v>0</v>
      </c>
      <c r="W163" s="73">
        <v>700000</v>
      </c>
      <c r="X163" s="73">
        <f t="shared" si="88"/>
        <v>700000</v>
      </c>
      <c r="Y163" s="124">
        <v>42136</v>
      </c>
      <c r="Z163" s="75">
        <f t="shared" si="89"/>
        <v>0</v>
      </c>
      <c r="AA163" s="45">
        <v>700000</v>
      </c>
      <c r="AB163" s="45">
        <f t="shared" si="68"/>
        <v>0</v>
      </c>
      <c r="AC163" s="594"/>
      <c r="AD163" s="77">
        <f t="shared" si="69"/>
        <v>700000</v>
      </c>
      <c r="AE163" s="126"/>
      <c r="AF163" s="73">
        <f t="shared" si="67"/>
        <v>0</v>
      </c>
      <c r="AG163" s="126"/>
      <c r="AH163" s="78">
        <f t="shared" si="71"/>
        <v>0</v>
      </c>
      <c r="AI163" s="45"/>
      <c r="AJ163" s="45">
        <f t="shared" si="72"/>
        <v>0</v>
      </c>
      <c r="AK163" s="234"/>
      <c r="AL163" s="76">
        <f t="shared" si="73"/>
        <v>0</v>
      </c>
      <c r="AM163" s="73"/>
      <c r="AN163" s="72">
        <f t="shared" si="74"/>
        <v>0</v>
      </c>
      <c r="AO163" s="79"/>
      <c r="AP163" s="72">
        <f t="shared" si="75"/>
        <v>0</v>
      </c>
      <c r="AQ163" s="45"/>
      <c r="AR163" s="76">
        <f t="shared" si="76"/>
        <v>0</v>
      </c>
      <c r="AS163" s="87"/>
      <c r="AT163" s="76">
        <f t="shared" si="77"/>
        <v>0</v>
      </c>
      <c r="AU163" s="72"/>
      <c r="AV163" s="72">
        <f t="shared" si="78"/>
        <v>0</v>
      </c>
      <c r="AW163" s="124"/>
      <c r="AX163" s="72">
        <f t="shared" si="79"/>
        <v>0</v>
      </c>
      <c r="AY163" s="76"/>
      <c r="AZ163" s="76">
        <f t="shared" si="80"/>
        <v>0</v>
      </c>
      <c r="BA163" s="94"/>
      <c r="BB163" s="76">
        <f t="shared" si="81"/>
        <v>0</v>
      </c>
      <c r="BC163" s="81"/>
      <c r="BD163" s="72">
        <f t="shared" si="82"/>
        <v>0</v>
      </c>
      <c r="BE163" s="129"/>
      <c r="BF163" s="72">
        <f t="shared" si="83"/>
        <v>0</v>
      </c>
      <c r="BG163" s="76"/>
      <c r="BH163" s="76">
        <f t="shared" si="84"/>
        <v>0</v>
      </c>
      <c r="BI163" s="94"/>
      <c r="BJ163" s="76">
        <f t="shared" si="85"/>
        <v>0</v>
      </c>
      <c r="BK163" s="123"/>
      <c r="BL163" s="45">
        <f t="shared" si="90"/>
        <v>0</v>
      </c>
      <c r="BM163" s="94"/>
      <c r="BN163" s="77">
        <f t="shared" si="91"/>
        <v>0</v>
      </c>
      <c r="BO163" s="83">
        <f t="shared" si="86"/>
        <v>700000</v>
      </c>
      <c r="BP163" s="44" t="s">
        <v>716</v>
      </c>
      <c r="BQ163" s="120" t="s">
        <v>1966</v>
      </c>
      <c r="BR163" s="46"/>
    </row>
    <row r="164" spans="1:70" s="38" customFormat="1" ht="25.5">
      <c r="A164" s="37">
        <f>SUBTOTAL(3,C$5:$C164)</f>
        <v>160</v>
      </c>
      <c r="B164" s="112"/>
      <c r="C164" s="61" t="s">
        <v>1147</v>
      </c>
      <c r="D164" s="114" t="s">
        <v>12</v>
      </c>
      <c r="E164" s="62" t="s">
        <v>1148</v>
      </c>
      <c r="F164" s="61" t="s">
        <v>1149</v>
      </c>
      <c r="G164" s="50"/>
      <c r="H164" s="61" t="s">
        <v>1150</v>
      </c>
      <c r="I164" s="61" t="s">
        <v>1151</v>
      </c>
      <c r="J164" s="170" t="s">
        <v>1152</v>
      </c>
      <c r="K164" s="251" t="s">
        <v>2906</v>
      </c>
      <c r="L164" s="170"/>
      <c r="M164" s="1" t="s">
        <v>3374</v>
      </c>
      <c r="N164" s="139"/>
      <c r="O164" s="122">
        <v>800000</v>
      </c>
      <c r="P164" s="153">
        <f t="shared" si="92"/>
        <v>0</v>
      </c>
      <c r="Q164" s="124"/>
      <c r="R164" s="75">
        <f t="shared" si="93"/>
        <v>800000</v>
      </c>
      <c r="S164" s="45">
        <v>800000</v>
      </c>
      <c r="T164" s="45">
        <f t="shared" si="70"/>
        <v>0</v>
      </c>
      <c r="U164" s="234"/>
      <c r="V164" s="77">
        <f t="shared" si="87"/>
        <v>800000</v>
      </c>
      <c r="W164" s="72">
        <v>800000</v>
      </c>
      <c r="X164" s="73">
        <f t="shared" si="88"/>
        <v>0</v>
      </c>
      <c r="Y164" s="124"/>
      <c r="Z164" s="75">
        <f t="shared" si="89"/>
        <v>800000</v>
      </c>
      <c r="AA164" s="76"/>
      <c r="AB164" s="45">
        <f t="shared" si="68"/>
        <v>0</v>
      </c>
      <c r="AC164" s="594"/>
      <c r="AD164" s="77">
        <f t="shared" si="69"/>
        <v>0</v>
      </c>
      <c r="AE164" s="126"/>
      <c r="AF164" s="73">
        <f t="shared" si="67"/>
        <v>0</v>
      </c>
      <c r="AG164" s="126"/>
      <c r="AH164" s="78">
        <f t="shared" si="71"/>
        <v>0</v>
      </c>
      <c r="AI164" s="76"/>
      <c r="AJ164" s="45">
        <f t="shared" si="72"/>
        <v>0</v>
      </c>
      <c r="AK164" s="234"/>
      <c r="AL164" s="76">
        <f t="shared" si="73"/>
        <v>0</v>
      </c>
      <c r="AM164" s="72"/>
      <c r="AN164" s="72">
        <f t="shared" si="74"/>
        <v>0</v>
      </c>
      <c r="AO164" s="79"/>
      <c r="AP164" s="72">
        <f t="shared" si="75"/>
        <v>0</v>
      </c>
      <c r="AQ164" s="76"/>
      <c r="AR164" s="76">
        <f t="shared" si="76"/>
        <v>0</v>
      </c>
      <c r="AS164" s="87"/>
      <c r="AT164" s="76">
        <f t="shared" si="77"/>
        <v>0</v>
      </c>
      <c r="AU164" s="72"/>
      <c r="AV164" s="72">
        <f t="shared" si="78"/>
        <v>0</v>
      </c>
      <c r="AW164" s="124"/>
      <c r="AX164" s="72">
        <f t="shared" si="79"/>
        <v>0</v>
      </c>
      <c r="AY164" s="76"/>
      <c r="AZ164" s="76">
        <f t="shared" si="80"/>
        <v>0</v>
      </c>
      <c r="BA164" s="94"/>
      <c r="BB164" s="76">
        <f t="shared" si="81"/>
        <v>0</v>
      </c>
      <c r="BC164" s="81"/>
      <c r="BD164" s="72">
        <f t="shared" si="82"/>
        <v>0</v>
      </c>
      <c r="BE164" s="129"/>
      <c r="BF164" s="72">
        <f t="shared" si="83"/>
        <v>0</v>
      </c>
      <c r="BG164" s="76"/>
      <c r="BH164" s="76">
        <f t="shared" si="84"/>
        <v>0</v>
      </c>
      <c r="BI164" s="94"/>
      <c r="BJ164" s="76">
        <f t="shared" si="85"/>
        <v>0</v>
      </c>
      <c r="BK164" s="123"/>
      <c r="BL164" s="45">
        <f t="shared" si="90"/>
        <v>0</v>
      </c>
      <c r="BM164" s="94"/>
      <c r="BN164" s="77">
        <f t="shared" si="91"/>
        <v>0</v>
      </c>
      <c r="BO164" s="83">
        <f t="shared" si="86"/>
        <v>2400000</v>
      </c>
      <c r="BP164" s="120" t="s">
        <v>582</v>
      </c>
      <c r="BQ164" s="120" t="s">
        <v>3216</v>
      </c>
      <c r="BR164" s="46"/>
    </row>
    <row r="165" spans="1:70" s="60" customFormat="1" ht="25.5">
      <c r="A165" s="59">
        <f>SUBTOTAL(3,C$5:$C165)</f>
        <v>161</v>
      </c>
      <c r="B165" s="110" t="s">
        <v>1349</v>
      </c>
      <c r="C165" s="64" t="s">
        <v>1153</v>
      </c>
      <c r="D165" s="39" t="s">
        <v>195</v>
      </c>
      <c r="E165" s="63" t="s">
        <v>1155</v>
      </c>
      <c r="F165" s="64" t="s">
        <v>1154</v>
      </c>
      <c r="G165" s="64"/>
      <c r="H165" s="64" t="s">
        <v>1156</v>
      </c>
      <c r="I165" s="64" t="s">
        <v>1157</v>
      </c>
      <c r="J165" s="173"/>
      <c r="K165" s="253" t="s">
        <v>2000</v>
      </c>
      <c r="L165" s="173"/>
      <c r="M165" s="41" t="s">
        <v>1976</v>
      </c>
      <c r="N165" s="140"/>
      <c r="O165" s="141"/>
      <c r="P165" s="102">
        <f t="shared" si="92"/>
        <v>0</v>
      </c>
      <c r="Q165" s="107"/>
      <c r="R165" s="104">
        <f t="shared" si="93"/>
        <v>0</v>
      </c>
      <c r="S165" s="105"/>
      <c r="T165" s="105">
        <f t="shared" si="70"/>
        <v>0</v>
      </c>
      <c r="U165" s="216"/>
      <c r="V165" s="106">
        <f t="shared" si="87"/>
        <v>0</v>
      </c>
      <c r="W165" s="102"/>
      <c r="X165" s="102">
        <f t="shared" si="88"/>
        <v>0</v>
      </c>
      <c r="Y165" s="107"/>
      <c r="Z165" s="104">
        <f t="shared" si="89"/>
        <v>0</v>
      </c>
      <c r="AA165" s="76"/>
      <c r="AB165" s="45">
        <f t="shared" si="68"/>
        <v>0</v>
      </c>
      <c r="AC165" s="594"/>
      <c r="AD165" s="77">
        <f t="shared" si="69"/>
        <v>0</v>
      </c>
      <c r="AE165" s="126"/>
      <c r="AF165" s="73">
        <f t="shared" si="67"/>
        <v>0</v>
      </c>
      <c r="AG165" s="126"/>
      <c r="AH165" s="78">
        <f t="shared" si="71"/>
        <v>0</v>
      </c>
      <c r="AI165" s="76"/>
      <c r="AJ165" s="45">
        <f t="shared" si="72"/>
        <v>0</v>
      </c>
      <c r="AK165" s="234"/>
      <c r="AL165" s="76">
        <f t="shared" si="73"/>
        <v>0</v>
      </c>
      <c r="AM165" s="72"/>
      <c r="AN165" s="72">
        <f t="shared" si="74"/>
        <v>0</v>
      </c>
      <c r="AO165" s="79"/>
      <c r="AP165" s="72">
        <f t="shared" si="75"/>
        <v>0</v>
      </c>
      <c r="AQ165" s="76"/>
      <c r="AR165" s="76">
        <f t="shared" si="76"/>
        <v>0</v>
      </c>
      <c r="AS165" s="87"/>
      <c r="AT165" s="76">
        <f t="shared" si="77"/>
        <v>0</v>
      </c>
      <c r="AU165" s="72"/>
      <c r="AV165" s="72">
        <f t="shared" si="78"/>
        <v>0</v>
      </c>
      <c r="AW165" s="124"/>
      <c r="AX165" s="72">
        <f t="shared" si="79"/>
        <v>0</v>
      </c>
      <c r="AY165" s="76"/>
      <c r="AZ165" s="76">
        <f t="shared" si="80"/>
        <v>0</v>
      </c>
      <c r="BA165" s="94"/>
      <c r="BB165" s="76">
        <f t="shared" si="81"/>
        <v>0</v>
      </c>
      <c r="BC165" s="81"/>
      <c r="BD165" s="72">
        <f t="shared" si="82"/>
        <v>0</v>
      </c>
      <c r="BE165" s="129"/>
      <c r="BF165" s="72">
        <f t="shared" si="83"/>
        <v>0</v>
      </c>
      <c r="BG165" s="76"/>
      <c r="BH165" s="76">
        <f t="shared" si="84"/>
        <v>0</v>
      </c>
      <c r="BI165" s="94"/>
      <c r="BJ165" s="76">
        <f t="shared" si="85"/>
        <v>0</v>
      </c>
      <c r="BK165" s="123"/>
      <c r="BL165" s="45">
        <f t="shared" si="90"/>
        <v>0</v>
      </c>
      <c r="BM165" s="94"/>
      <c r="BN165" s="77">
        <f t="shared" si="91"/>
        <v>0</v>
      </c>
      <c r="BO165" s="238">
        <f t="shared" si="86"/>
        <v>0</v>
      </c>
      <c r="BP165" s="98" t="s">
        <v>642</v>
      </c>
      <c r="BQ165" s="120" t="s">
        <v>69</v>
      </c>
      <c r="BR165" s="41"/>
    </row>
    <row r="166" spans="1:70" s="38" customFormat="1" ht="38.25">
      <c r="A166" s="37">
        <f>SUBTOTAL(3,C$5:$C166)</f>
        <v>162</v>
      </c>
      <c r="B166" s="112"/>
      <c r="C166" s="50" t="s">
        <v>1158</v>
      </c>
      <c r="D166" s="46" t="s">
        <v>1161</v>
      </c>
      <c r="E166" s="51" t="s">
        <v>1160</v>
      </c>
      <c r="F166" s="50" t="s">
        <v>1159</v>
      </c>
      <c r="G166" s="50"/>
      <c r="H166" s="50" t="s">
        <v>1162</v>
      </c>
      <c r="I166" s="200" t="s">
        <v>1660</v>
      </c>
      <c r="J166" s="169" t="s">
        <v>1163</v>
      </c>
      <c r="K166" s="581">
        <v>2500000</v>
      </c>
      <c r="L166" s="169"/>
      <c r="M166" s="57" t="s">
        <v>2486</v>
      </c>
      <c r="N166" s="144"/>
      <c r="O166" s="122">
        <v>2500000</v>
      </c>
      <c r="P166" s="153">
        <f t="shared" si="92"/>
        <v>2500000</v>
      </c>
      <c r="Q166" s="124">
        <v>42130</v>
      </c>
      <c r="R166" s="75">
        <f t="shared" si="93"/>
        <v>0</v>
      </c>
      <c r="S166" s="45">
        <v>2500000</v>
      </c>
      <c r="T166" s="45">
        <f t="shared" si="70"/>
        <v>2500000</v>
      </c>
      <c r="U166" s="234">
        <v>42130</v>
      </c>
      <c r="V166" s="77">
        <f t="shared" si="87"/>
        <v>0</v>
      </c>
      <c r="W166" s="73">
        <v>2500000</v>
      </c>
      <c r="X166" s="73">
        <f t="shared" si="88"/>
        <v>2500000</v>
      </c>
      <c r="Y166" s="124">
        <v>42130</v>
      </c>
      <c r="Z166" s="75">
        <f t="shared" si="89"/>
        <v>0</v>
      </c>
      <c r="AA166" s="45">
        <v>2500000</v>
      </c>
      <c r="AB166" s="45">
        <f t="shared" si="68"/>
        <v>0</v>
      </c>
      <c r="AC166" s="594"/>
      <c r="AD166" s="77">
        <f t="shared" si="69"/>
        <v>2500000</v>
      </c>
      <c r="AE166" s="126"/>
      <c r="AF166" s="73">
        <f t="shared" si="67"/>
        <v>0</v>
      </c>
      <c r="AG166" s="126"/>
      <c r="AH166" s="78">
        <f t="shared" si="71"/>
        <v>0</v>
      </c>
      <c r="AI166" s="45"/>
      <c r="AJ166" s="45">
        <f t="shared" si="72"/>
        <v>0</v>
      </c>
      <c r="AK166" s="234"/>
      <c r="AL166" s="76">
        <f t="shared" si="73"/>
        <v>0</v>
      </c>
      <c r="AM166" s="73"/>
      <c r="AN166" s="72">
        <f t="shared" si="74"/>
        <v>0</v>
      </c>
      <c r="AO166" s="79"/>
      <c r="AP166" s="72">
        <f t="shared" si="75"/>
        <v>0</v>
      </c>
      <c r="AQ166" s="45"/>
      <c r="AR166" s="76">
        <f t="shared" si="76"/>
        <v>0</v>
      </c>
      <c r="AS166" s="87"/>
      <c r="AT166" s="76">
        <f t="shared" si="77"/>
        <v>0</v>
      </c>
      <c r="AU166" s="72"/>
      <c r="AV166" s="72">
        <f t="shared" si="78"/>
        <v>0</v>
      </c>
      <c r="AW166" s="124"/>
      <c r="AX166" s="72">
        <f t="shared" si="79"/>
        <v>0</v>
      </c>
      <c r="AY166" s="76"/>
      <c r="AZ166" s="76">
        <f t="shared" si="80"/>
        <v>0</v>
      </c>
      <c r="BA166" s="94"/>
      <c r="BB166" s="76">
        <f t="shared" si="81"/>
        <v>0</v>
      </c>
      <c r="BC166" s="81"/>
      <c r="BD166" s="72">
        <f t="shared" si="82"/>
        <v>0</v>
      </c>
      <c r="BE166" s="129"/>
      <c r="BF166" s="72">
        <f t="shared" si="83"/>
        <v>0</v>
      </c>
      <c r="BG166" s="76"/>
      <c r="BH166" s="76">
        <f t="shared" si="84"/>
        <v>0</v>
      </c>
      <c r="BI166" s="94"/>
      <c r="BJ166" s="76">
        <f t="shared" si="85"/>
        <v>0</v>
      </c>
      <c r="BK166" s="123"/>
      <c r="BL166" s="45">
        <f t="shared" si="90"/>
        <v>0</v>
      </c>
      <c r="BM166" s="94"/>
      <c r="BN166" s="77">
        <f t="shared" si="91"/>
        <v>0</v>
      </c>
      <c r="BO166" s="83">
        <f t="shared" si="86"/>
        <v>2500000</v>
      </c>
      <c r="BP166" s="120" t="s">
        <v>582</v>
      </c>
      <c r="BQ166" s="120" t="s">
        <v>3216</v>
      </c>
      <c r="BR166" s="46"/>
    </row>
    <row r="167" spans="1:70" s="38" customFormat="1" ht="63.75">
      <c r="A167" s="37">
        <f>SUBTOTAL(3,C$5:$C167)</f>
        <v>163</v>
      </c>
      <c r="B167" s="112"/>
      <c r="C167" s="61" t="s">
        <v>1164</v>
      </c>
      <c r="D167" s="1" t="s">
        <v>410</v>
      </c>
      <c r="E167" s="62" t="s">
        <v>1165</v>
      </c>
      <c r="F167" s="61" t="s">
        <v>1166</v>
      </c>
      <c r="G167" s="50"/>
      <c r="H167" s="61" t="s">
        <v>1167</v>
      </c>
      <c r="I167" s="61" t="s">
        <v>1168</v>
      </c>
      <c r="J167" s="170"/>
      <c r="K167" s="251" t="s">
        <v>2907</v>
      </c>
      <c r="L167" s="170"/>
      <c r="M167" s="1"/>
      <c r="N167" s="139"/>
      <c r="O167" s="122">
        <v>400000</v>
      </c>
      <c r="P167" s="153">
        <f t="shared" si="92"/>
        <v>400000</v>
      </c>
      <c r="Q167" s="124">
        <v>42143</v>
      </c>
      <c r="R167" s="75">
        <f t="shared" si="93"/>
        <v>0</v>
      </c>
      <c r="S167" s="45">
        <v>400000</v>
      </c>
      <c r="T167" s="45">
        <f t="shared" si="70"/>
        <v>400000</v>
      </c>
      <c r="U167" s="234">
        <v>42143</v>
      </c>
      <c r="V167" s="77">
        <f t="shared" si="87"/>
        <v>0</v>
      </c>
      <c r="W167" s="72">
        <v>400000</v>
      </c>
      <c r="X167" s="73">
        <f t="shared" si="88"/>
        <v>400000</v>
      </c>
      <c r="Y167" s="124">
        <v>42143</v>
      </c>
      <c r="Z167" s="75">
        <f t="shared" si="89"/>
        <v>0</v>
      </c>
      <c r="AA167" s="76">
        <v>400000</v>
      </c>
      <c r="AB167" s="45">
        <f t="shared" si="68"/>
        <v>0</v>
      </c>
      <c r="AC167" s="594"/>
      <c r="AD167" s="77">
        <f t="shared" si="69"/>
        <v>400000</v>
      </c>
      <c r="AE167" s="126"/>
      <c r="AF167" s="73">
        <f t="shared" si="67"/>
        <v>0</v>
      </c>
      <c r="AG167" s="126"/>
      <c r="AH167" s="78">
        <f t="shared" si="71"/>
        <v>0</v>
      </c>
      <c r="AI167" s="76"/>
      <c r="AJ167" s="45">
        <f t="shared" si="72"/>
        <v>0</v>
      </c>
      <c r="AK167" s="234"/>
      <c r="AL167" s="76">
        <f t="shared" si="73"/>
        <v>0</v>
      </c>
      <c r="AM167" s="72"/>
      <c r="AN167" s="72">
        <f t="shared" si="74"/>
        <v>0</v>
      </c>
      <c r="AO167" s="79"/>
      <c r="AP167" s="72">
        <f t="shared" si="75"/>
        <v>0</v>
      </c>
      <c r="AQ167" s="76"/>
      <c r="AR167" s="76">
        <f t="shared" si="76"/>
        <v>0</v>
      </c>
      <c r="AS167" s="87"/>
      <c r="AT167" s="76">
        <f t="shared" si="77"/>
        <v>0</v>
      </c>
      <c r="AU167" s="72"/>
      <c r="AV167" s="72">
        <f t="shared" si="78"/>
        <v>0</v>
      </c>
      <c r="AW167" s="124"/>
      <c r="AX167" s="72">
        <f t="shared" si="79"/>
        <v>0</v>
      </c>
      <c r="AY167" s="76"/>
      <c r="AZ167" s="76">
        <f t="shared" si="80"/>
        <v>0</v>
      </c>
      <c r="BA167" s="94"/>
      <c r="BB167" s="76">
        <f t="shared" si="81"/>
        <v>0</v>
      </c>
      <c r="BC167" s="81"/>
      <c r="BD167" s="72">
        <f t="shared" si="82"/>
        <v>0</v>
      </c>
      <c r="BE167" s="129"/>
      <c r="BF167" s="72">
        <f t="shared" si="83"/>
        <v>0</v>
      </c>
      <c r="BG167" s="76"/>
      <c r="BH167" s="76">
        <f t="shared" si="84"/>
        <v>0</v>
      </c>
      <c r="BI167" s="94"/>
      <c r="BJ167" s="76">
        <f t="shared" si="85"/>
        <v>0</v>
      </c>
      <c r="BK167" s="123"/>
      <c r="BL167" s="45">
        <f t="shared" si="90"/>
        <v>0</v>
      </c>
      <c r="BM167" s="94"/>
      <c r="BN167" s="77">
        <f t="shared" si="91"/>
        <v>0</v>
      </c>
      <c r="BO167" s="83">
        <f t="shared" si="86"/>
        <v>400000</v>
      </c>
      <c r="BP167" s="120" t="s">
        <v>482</v>
      </c>
      <c r="BQ167" s="120" t="s">
        <v>1970</v>
      </c>
      <c r="BR167" s="46"/>
    </row>
    <row r="168" spans="1:70" s="38" customFormat="1" ht="38.25">
      <c r="A168" s="37">
        <f>SUBTOTAL(3,C$5:$C168)</f>
        <v>164</v>
      </c>
      <c r="B168" s="112"/>
      <c r="C168" s="50" t="s">
        <v>1169</v>
      </c>
      <c r="D168" s="34" t="s">
        <v>9</v>
      </c>
      <c r="E168" s="51" t="s">
        <v>1171</v>
      </c>
      <c r="F168" s="50" t="s">
        <v>1170</v>
      </c>
      <c r="G168" s="50"/>
      <c r="H168" s="50" t="s">
        <v>1172</v>
      </c>
      <c r="I168" s="50" t="s">
        <v>1173</v>
      </c>
      <c r="J168" s="169" t="s">
        <v>1174</v>
      </c>
      <c r="K168" s="251" t="s">
        <v>2908</v>
      </c>
      <c r="L168" s="169"/>
      <c r="M168" s="46" t="s">
        <v>1977</v>
      </c>
      <c r="N168" s="139"/>
      <c r="O168" s="122">
        <v>700000</v>
      </c>
      <c r="P168" s="153">
        <f t="shared" si="92"/>
        <v>700000</v>
      </c>
      <c r="Q168" s="124">
        <v>42069</v>
      </c>
      <c r="R168" s="75">
        <f t="shared" si="93"/>
        <v>0</v>
      </c>
      <c r="S168" s="45">
        <v>700000</v>
      </c>
      <c r="T168" s="45">
        <f t="shared" si="70"/>
        <v>700000</v>
      </c>
      <c r="U168" s="234">
        <v>42069</v>
      </c>
      <c r="V168" s="77">
        <f t="shared" si="87"/>
        <v>0</v>
      </c>
      <c r="W168" s="72">
        <v>700000</v>
      </c>
      <c r="X168" s="73">
        <f t="shared" si="88"/>
        <v>700000</v>
      </c>
      <c r="Y168" s="124">
        <v>42109</v>
      </c>
      <c r="Z168" s="75">
        <f t="shared" si="89"/>
        <v>0</v>
      </c>
      <c r="AA168" s="76">
        <v>700000</v>
      </c>
      <c r="AB168" s="45">
        <f t="shared" si="68"/>
        <v>700000</v>
      </c>
      <c r="AC168" s="594">
        <v>42136</v>
      </c>
      <c r="AD168" s="77">
        <f t="shared" si="69"/>
        <v>0</v>
      </c>
      <c r="AE168" s="126"/>
      <c r="AF168" s="73">
        <f t="shared" si="67"/>
        <v>0</v>
      </c>
      <c r="AG168" s="126"/>
      <c r="AH168" s="78">
        <f t="shared" si="71"/>
        <v>0</v>
      </c>
      <c r="AI168" s="76"/>
      <c r="AJ168" s="45">
        <f t="shared" si="72"/>
        <v>0</v>
      </c>
      <c r="AK168" s="234"/>
      <c r="AL168" s="76">
        <f t="shared" si="73"/>
        <v>0</v>
      </c>
      <c r="AM168" s="72"/>
      <c r="AN168" s="72">
        <f t="shared" si="74"/>
        <v>0</v>
      </c>
      <c r="AO168" s="79"/>
      <c r="AP168" s="72">
        <f t="shared" si="75"/>
        <v>0</v>
      </c>
      <c r="AQ168" s="76"/>
      <c r="AR168" s="76">
        <f t="shared" si="76"/>
        <v>0</v>
      </c>
      <c r="AS168" s="87"/>
      <c r="AT168" s="76">
        <f t="shared" si="77"/>
        <v>0</v>
      </c>
      <c r="AU168" s="72"/>
      <c r="AV168" s="72">
        <f t="shared" si="78"/>
        <v>0</v>
      </c>
      <c r="AW168" s="124"/>
      <c r="AX168" s="72">
        <f t="shared" si="79"/>
        <v>0</v>
      </c>
      <c r="AY168" s="76"/>
      <c r="AZ168" s="76">
        <f t="shared" si="80"/>
        <v>0</v>
      </c>
      <c r="BA168" s="94"/>
      <c r="BB168" s="76">
        <f t="shared" si="81"/>
        <v>0</v>
      </c>
      <c r="BC168" s="81"/>
      <c r="BD168" s="72">
        <f t="shared" si="82"/>
        <v>0</v>
      </c>
      <c r="BE168" s="129"/>
      <c r="BF168" s="72">
        <f t="shared" si="83"/>
        <v>0</v>
      </c>
      <c r="BG168" s="76"/>
      <c r="BH168" s="76">
        <f t="shared" si="84"/>
        <v>0</v>
      </c>
      <c r="BI168" s="94"/>
      <c r="BJ168" s="76">
        <f t="shared" si="85"/>
        <v>0</v>
      </c>
      <c r="BK168" s="123"/>
      <c r="BL168" s="45">
        <f t="shared" si="90"/>
        <v>0</v>
      </c>
      <c r="BM168" s="94"/>
      <c r="BN168" s="77">
        <f t="shared" si="91"/>
        <v>0</v>
      </c>
      <c r="BO168" s="83">
        <f t="shared" si="86"/>
        <v>0</v>
      </c>
      <c r="BP168" s="120" t="s">
        <v>519</v>
      </c>
      <c r="BQ168" s="120" t="s">
        <v>1966</v>
      </c>
      <c r="BR168" s="46"/>
    </row>
    <row r="169" spans="1:70" s="38" customFormat="1" ht="63.75">
      <c r="A169" s="37">
        <f>SUBTOTAL(3,C$5:$C169)</f>
        <v>165</v>
      </c>
      <c r="B169" s="112"/>
      <c r="C169" s="50" t="s">
        <v>1175</v>
      </c>
      <c r="D169" s="37" t="s">
        <v>1412</v>
      </c>
      <c r="E169" s="51" t="s">
        <v>1176</v>
      </c>
      <c r="F169" s="50" t="s">
        <v>1177</v>
      </c>
      <c r="G169" s="50"/>
      <c r="H169" s="50" t="s">
        <v>1178</v>
      </c>
      <c r="I169" s="50" t="s">
        <v>1179</v>
      </c>
      <c r="J169" s="169"/>
      <c r="K169" s="449" t="s">
        <v>2666</v>
      </c>
      <c r="L169" s="169"/>
      <c r="M169" s="1" t="s">
        <v>3374</v>
      </c>
      <c r="N169" s="144"/>
      <c r="O169" s="122">
        <v>1500000</v>
      </c>
      <c r="P169" s="153">
        <f t="shared" si="92"/>
        <v>1500000</v>
      </c>
      <c r="Q169" s="124">
        <v>42110</v>
      </c>
      <c r="R169" s="75">
        <f t="shared" si="93"/>
        <v>0</v>
      </c>
      <c r="S169" s="45">
        <v>1500000</v>
      </c>
      <c r="T169" s="45">
        <f t="shared" si="70"/>
        <v>1500000</v>
      </c>
      <c r="U169" s="234">
        <v>42110</v>
      </c>
      <c r="V169" s="77">
        <f t="shared" si="87"/>
        <v>0</v>
      </c>
      <c r="W169" s="73">
        <v>2500000</v>
      </c>
      <c r="X169" s="73">
        <f t="shared" si="88"/>
        <v>2500000</v>
      </c>
      <c r="Y169" s="124">
        <v>42136</v>
      </c>
      <c r="Z169" s="75">
        <f t="shared" si="89"/>
        <v>0</v>
      </c>
      <c r="AA169" s="45"/>
      <c r="AB169" s="45">
        <f t="shared" si="68"/>
        <v>0</v>
      </c>
      <c r="AC169" s="594"/>
      <c r="AD169" s="77">
        <f t="shared" si="69"/>
        <v>0</v>
      </c>
      <c r="AE169" s="126"/>
      <c r="AF169" s="73">
        <f t="shared" si="67"/>
        <v>0</v>
      </c>
      <c r="AG169" s="126"/>
      <c r="AH169" s="78">
        <f t="shared" si="71"/>
        <v>0</v>
      </c>
      <c r="AI169" s="45"/>
      <c r="AJ169" s="45">
        <f t="shared" si="72"/>
        <v>0</v>
      </c>
      <c r="AK169" s="234"/>
      <c r="AL169" s="76">
        <f t="shared" si="73"/>
        <v>0</v>
      </c>
      <c r="AM169" s="73"/>
      <c r="AN169" s="72">
        <f t="shared" si="74"/>
        <v>0</v>
      </c>
      <c r="AO169" s="79"/>
      <c r="AP169" s="72">
        <f t="shared" si="75"/>
        <v>0</v>
      </c>
      <c r="AQ169" s="45"/>
      <c r="AR169" s="76">
        <f t="shared" si="76"/>
        <v>0</v>
      </c>
      <c r="AS169" s="87"/>
      <c r="AT169" s="76">
        <f t="shared" si="77"/>
        <v>0</v>
      </c>
      <c r="AU169" s="72"/>
      <c r="AV169" s="72">
        <f t="shared" si="78"/>
        <v>0</v>
      </c>
      <c r="AW169" s="124"/>
      <c r="AX169" s="72">
        <f t="shared" si="79"/>
        <v>0</v>
      </c>
      <c r="AY169" s="76"/>
      <c r="AZ169" s="76">
        <f t="shared" si="80"/>
        <v>0</v>
      </c>
      <c r="BA169" s="94"/>
      <c r="BB169" s="76">
        <f t="shared" si="81"/>
        <v>0</v>
      </c>
      <c r="BC169" s="81"/>
      <c r="BD169" s="72">
        <f t="shared" si="82"/>
        <v>0</v>
      </c>
      <c r="BE169" s="129"/>
      <c r="BF169" s="72">
        <f t="shared" si="83"/>
        <v>0</v>
      </c>
      <c r="BG169" s="76"/>
      <c r="BH169" s="76">
        <f t="shared" si="84"/>
        <v>0</v>
      </c>
      <c r="BI169" s="94"/>
      <c r="BJ169" s="76">
        <f t="shared" si="85"/>
        <v>0</v>
      </c>
      <c r="BK169" s="123"/>
      <c r="BL169" s="45">
        <f t="shared" si="90"/>
        <v>0</v>
      </c>
      <c r="BM169" s="94"/>
      <c r="BN169" s="77">
        <f t="shared" si="91"/>
        <v>0</v>
      </c>
      <c r="BO169" s="83">
        <f t="shared" si="86"/>
        <v>0</v>
      </c>
      <c r="BP169" s="120" t="s">
        <v>483</v>
      </c>
      <c r="BQ169" s="120" t="s">
        <v>3378</v>
      </c>
      <c r="BR169" s="46"/>
    </row>
    <row r="170" spans="1:70" s="38" customFormat="1" ht="63.75">
      <c r="A170" s="37">
        <f>SUBTOTAL(3,C$5:$C170)</f>
        <v>166</v>
      </c>
      <c r="B170" s="112"/>
      <c r="C170" s="61" t="s">
        <v>1180</v>
      </c>
      <c r="D170" s="1" t="s">
        <v>410</v>
      </c>
      <c r="E170" s="62" t="s">
        <v>1181</v>
      </c>
      <c r="F170" s="61" t="s">
        <v>1182</v>
      </c>
      <c r="G170" s="50"/>
      <c r="H170" s="61" t="s">
        <v>1183</v>
      </c>
      <c r="I170" s="61" t="s">
        <v>1184</v>
      </c>
      <c r="J170" s="170"/>
      <c r="K170" s="251" t="s">
        <v>2909</v>
      </c>
      <c r="L170" s="170"/>
      <c r="M170" s="1"/>
      <c r="N170" s="139"/>
      <c r="O170" s="122">
        <v>250000</v>
      </c>
      <c r="P170" s="153">
        <f t="shared" si="92"/>
        <v>0</v>
      </c>
      <c r="Q170" s="124"/>
      <c r="R170" s="75">
        <f t="shared" si="93"/>
        <v>250000</v>
      </c>
      <c r="S170" s="45">
        <v>250000</v>
      </c>
      <c r="T170" s="45">
        <f t="shared" si="70"/>
        <v>0</v>
      </c>
      <c r="U170" s="234"/>
      <c r="V170" s="77">
        <f t="shared" si="87"/>
        <v>250000</v>
      </c>
      <c r="W170" s="72">
        <v>250000</v>
      </c>
      <c r="X170" s="73">
        <f t="shared" si="88"/>
        <v>0</v>
      </c>
      <c r="Y170" s="124"/>
      <c r="Z170" s="75">
        <f t="shared" si="89"/>
        <v>250000</v>
      </c>
      <c r="AA170" s="76"/>
      <c r="AB170" s="45">
        <f t="shared" si="68"/>
        <v>0</v>
      </c>
      <c r="AC170" s="594"/>
      <c r="AD170" s="77">
        <f t="shared" si="69"/>
        <v>0</v>
      </c>
      <c r="AE170" s="126"/>
      <c r="AF170" s="73">
        <f t="shared" si="67"/>
        <v>0</v>
      </c>
      <c r="AG170" s="126"/>
      <c r="AH170" s="78">
        <f t="shared" si="71"/>
        <v>0</v>
      </c>
      <c r="AI170" s="76"/>
      <c r="AJ170" s="45">
        <f t="shared" si="72"/>
        <v>0</v>
      </c>
      <c r="AK170" s="234"/>
      <c r="AL170" s="76">
        <f t="shared" si="73"/>
        <v>0</v>
      </c>
      <c r="AM170" s="72"/>
      <c r="AN170" s="72">
        <f t="shared" si="74"/>
        <v>0</v>
      </c>
      <c r="AO170" s="79"/>
      <c r="AP170" s="72">
        <f t="shared" si="75"/>
        <v>0</v>
      </c>
      <c r="AQ170" s="76"/>
      <c r="AR170" s="76">
        <f t="shared" si="76"/>
        <v>0</v>
      </c>
      <c r="AS170" s="87"/>
      <c r="AT170" s="76">
        <f t="shared" si="77"/>
        <v>0</v>
      </c>
      <c r="AU170" s="72"/>
      <c r="AV170" s="72">
        <f t="shared" si="78"/>
        <v>0</v>
      </c>
      <c r="AW170" s="124"/>
      <c r="AX170" s="72">
        <f t="shared" si="79"/>
        <v>0</v>
      </c>
      <c r="AY170" s="76"/>
      <c r="AZ170" s="76">
        <f t="shared" si="80"/>
        <v>0</v>
      </c>
      <c r="BA170" s="94"/>
      <c r="BB170" s="76">
        <f t="shared" si="81"/>
        <v>0</v>
      </c>
      <c r="BC170" s="81"/>
      <c r="BD170" s="72">
        <f t="shared" si="82"/>
        <v>0</v>
      </c>
      <c r="BE170" s="129"/>
      <c r="BF170" s="72">
        <f t="shared" si="83"/>
        <v>0</v>
      </c>
      <c r="BG170" s="76"/>
      <c r="BH170" s="76">
        <f t="shared" si="84"/>
        <v>0</v>
      </c>
      <c r="BI170" s="94"/>
      <c r="BJ170" s="76">
        <f t="shared" si="85"/>
        <v>0</v>
      </c>
      <c r="BK170" s="123"/>
      <c r="BL170" s="45">
        <f t="shared" si="90"/>
        <v>0</v>
      </c>
      <c r="BM170" s="94"/>
      <c r="BN170" s="77">
        <f t="shared" si="91"/>
        <v>0</v>
      </c>
      <c r="BO170" s="83">
        <f t="shared" si="86"/>
        <v>750000</v>
      </c>
      <c r="BP170" s="120" t="s">
        <v>482</v>
      </c>
      <c r="BQ170" s="120" t="s">
        <v>1970</v>
      </c>
      <c r="BR170" s="46"/>
    </row>
    <row r="171" spans="1:70" s="60" customFormat="1" ht="38.25">
      <c r="A171" s="222">
        <f>SUBTOTAL(3,C$5:$C171)</f>
        <v>167</v>
      </c>
      <c r="B171" s="223"/>
      <c r="C171" s="50" t="s">
        <v>1333</v>
      </c>
      <c r="D171" s="36" t="s">
        <v>195</v>
      </c>
      <c r="E171" s="51" t="s">
        <v>1185</v>
      </c>
      <c r="F171" s="50" t="s">
        <v>1186</v>
      </c>
      <c r="G171" s="50"/>
      <c r="H171" s="50" t="s">
        <v>1187</v>
      </c>
      <c r="I171" s="50"/>
      <c r="J171" s="110"/>
      <c r="K171" s="451" t="s">
        <v>1669</v>
      </c>
      <c r="L171" s="12"/>
      <c r="M171" s="41"/>
      <c r="N171" s="139"/>
      <c r="O171" s="122">
        <v>300000</v>
      </c>
      <c r="P171" s="153">
        <f t="shared" si="92"/>
        <v>300000</v>
      </c>
      <c r="Q171" s="124">
        <v>42119</v>
      </c>
      <c r="R171" s="75">
        <f t="shared" si="93"/>
        <v>0</v>
      </c>
      <c r="S171" s="45">
        <v>300000</v>
      </c>
      <c r="T171" s="45">
        <f t="shared" si="70"/>
        <v>300000</v>
      </c>
      <c r="U171" s="234">
        <v>42119</v>
      </c>
      <c r="V171" s="77">
        <f t="shared" si="87"/>
        <v>0</v>
      </c>
      <c r="W171" s="72">
        <v>300000</v>
      </c>
      <c r="X171" s="73">
        <f t="shared" si="88"/>
        <v>300000</v>
      </c>
      <c r="Y171" s="124">
        <v>42119</v>
      </c>
      <c r="Z171" s="75">
        <f t="shared" si="89"/>
        <v>0</v>
      </c>
      <c r="AA171" s="76"/>
      <c r="AB171" s="45">
        <f t="shared" si="68"/>
        <v>0</v>
      </c>
      <c r="AC171" s="594"/>
      <c r="AD171" s="77">
        <f t="shared" si="69"/>
        <v>0</v>
      </c>
      <c r="AE171" s="126"/>
      <c r="AF171" s="73">
        <f t="shared" si="67"/>
        <v>0</v>
      </c>
      <c r="AG171" s="126"/>
      <c r="AH171" s="78">
        <f t="shared" si="71"/>
        <v>0</v>
      </c>
      <c r="AI171" s="76"/>
      <c r="AJ171" s="45">
        <f t="shared" si="72"/>
        <v>0</v>
      </c>
      <c r="AK171" s="234"/>
      <c r="AL171" s="76">
        <f t="shared" si="73"/>
        <v>0</v>
      </c>
      <c r="AM171" s="72"/>
      <c r="AN171" s="72">
        <f t="shared" si="74"/>
        <v>0</v>
      </c>
      <c r="AO171" s="79"/>
      <c r="AP171" s="72">
        <f t="shared" si="75"/>
        <v>0</v>
      </c>
      <c r="AQ171" s="76"/>
      <c r="AR171" s="76">
        <f t="shared" si="76"/>
        <v>0</v>
      </c>
      <c r="AS171" s="87"/>
      <c r="AT171" s="76">
        <f t="shared" si="77"/>
        <v>0</v>
      </c>
      <c r="AU171" s="72"/>
      <c r="AV171" s="72">
        <f t="shared" si="78"/>
        <v>0</v>
      </c>
      <c r="AW171" s="124"/>
      <c r="AX171" s="72">
        <f t="shared" si="79"/>
        <v>0</v>
      </c>
      <c r="AY171" s="76"/>
      <c r="AZ171" s="76">
        <f t="shared" si="80"/>
        <v>0</v>
      </c>
      <c r="BA171" s="94"/>
      <c r="BB171" s="76">
        <f t="shared" si="81"/>
        <v>0</v>
      </c>
      <c r="BC171" s="81"/>
      <c r="BD171" s="72">
        <f t="shared" si="82"/>
        <v>0</v>
      </c>
      <c r="BE171" s="129"/>
      <c r="BF171" s="72">
        <f t="shared" si="83"/>
        <v>0</v>
      </c>
      <c r="BG171" s="76"/>
      <c r="BH171" s="76">
        <f t="shared" si="84"/>
        <v>0</v>
      </c>
      <c r="BI171" s="94"/>
      <c r="BJ171" s="76">
        <f t="shared" si="85"/>
        <v>0</v>
      </c>
      <c r="BK171" s="123"/>
      <c r="BL171" s="45">
        <f t="shared" si="90"/>
        <v>0</v>
      </c>
      <c r="BM171" s="94"/>
      <c r="BN171" s="77">
        <f t="shared" si="91"/>
        <v>0</v>
      </c>
      <c r="BO171" s="83">
        <f t="shared" si="86"/>
        <v>0</v>
      </c>
      <c r="BP171" s="120" t="s">
        <v>1046</v>
      </c>
      <c r="BQ171" s="120" t="s">
        <v>3216</v>
      </c>
      <c r="BR171" s="41"/>
    </row>
    <row r="172" spans="1:70" s="38" customFormat="1" ht="25.5">
      <c r="A172" s="37">
        <f>SUBTOTAL(3,C$5:$C172)</f>
        <v>168</v>
      </c>
      <c r="B172" s="112"/>
      <c r="C172" s="61" t="s">
        <v>1188</v>
      </c>
      <c r="D172" s="1" t="s">
        <v>13</v>
      </c>
      <c r="E172" s="62" t="s">
        <v>1189</v>
      </c>
      <c r="F172" s="61" t="s">
        <v>1190</v>
      </c>
      <c r="G172" s="50"/>
      <c r="H172" s="61" t="s">
        <v>1191</v>
      </c>
      <c r="I172" s="61" t="s">
        <v>1192</v>
      </c>
      <c r="J172" s="170" t="s">
        <v>1193</v>
      </c>
      <c r="K172" s="448" t="s">
        <v>2003</v>
      </c>
      <c r="L172" s="170"/>
      <c r="M172" s="1" t="s">
        <v>3374</v>
      </c>
      <c r="N172" s="139"/>
      <c r="O172" s="122">
        <v>500000</v>
      </c>
      <c r="P172" s="153">
        <f t="shared" si="92"/>
        <v>500000</v>
      </c>
      <c r="Q172" s="124">
        <v>42111</v>
      </c>
      <c r="R172" s="75">
        <f t="shared" si="93"/>
        <v>0</v>
      </c>
      <c r="S172" s="45">
        <v>500000</v>
      </c>
      <c r="T172" s="45">
        <f t="shared" si="70"/>
        <v>500000</v>
      </c>
      <c r="U172" s="234">
        <v>42111</v>
      </c>
      <c r="V172" s="77">
        <f t="shared" si="87"/>
        <v>0</v>
      </c>
      <c r="W172" s="72">
        <v>500000</v>
      </c>
      <c r="X172" s="73">
        <f t="shared" si="88"/>
        <v>500000</v>
      </c>
      <c r="Y172" s="124">
        <v>42111</v>
      </c>
      <c r="Z172" s="75">
        <f t="shared" si="89"/>
        <v>0</v>
      </c>
      <c r="AA172" s="76"/>
      <c r="AB172" s="45">
        <f t="shared" si="68"/>
        <v>0</v>
      </c>
      <c r="AC172" s="594"/>
      <c r="AD172" s="77">
        <f t="shared" si="69"/>
        <v>0</v>
      </c>
      <c r="AE172" s="126"/>
      <c r="AF172" s="73">
        <f t="shared" si="67"/>
        <v>0</v>
      </c>
      <c r="AG172" s="126"/>
      <c r="AH172" s="78">
        <f t="shared" si="71"/>
        <v>0</v>
      </c>
      <c r="AI172" s="76"/>
      <c r="AJ172" s="45">
        <f t="shared" si="72"/>
        <v>0</v>
      </c>
      <c r="AK172" s="234"/>
      <c r="AL172" s="76">
        <f t="shared" si="73"/>
        <v>0</v>
      </c>
      <c r="AM172" s="72"/>
      <c r="AN172" s="72">
        <f t="shared" si="74"/>
        <v>0</v>
      </c>
      <c r="AO172" s="79"/>
      <c r="AP172" s="72">
        <f t="shared" si="75"/>
        <v>0</v>
      </c>
      <c r="AQ172" s="76"/>
      <c r="AR172" s="76">
        <f t="shared" si="76"/>
        <v>0</v>
      </c>
      <c r="AS172" s="87"/>
      <c r="AT172" s="76">
        <f t="shared" si="77"/>
        <v>0</v>
      </c>
      <c r="AU172" s="72"/>
      <c r="AV172" s="72">
        <f t="shared" si="78"/>
        <v>0</v>
      </c>
      <c r="AW172" s="124"/>
      <c r="AX172" s="72">
        <f t="shared" si="79"/>
        <v>0</v>
      </c>
      <c r="AY172" s="76"/>
      <c r="AZ172" s="76">
        <f t="shared" si="80"/>
        <v>0</v>
      </c>
      <c r="BA172" s="94"/>
      <c r="BB172" s="76">
        <f t="shared" si="81"/>
        <v>0</v>
      </c>
      <c r="BC172" s="81"/>
      <c r="BD172" s="72">
        <f t="shared" si="82"/>
        <v>0</v>
      </c>
      <c r="BE172" s="129"/>
      <c r="BF172" s="72">
        <f t="shared" si="83"/>
        <v>0</v>
      </c>
      <c r="BG172" s="76"/>
      <c r="BH172" s="76">
        <f t="shared" si="84"/>
        <v>0</v>
      </c>
      <c r="BI172" s="94"/>
      <c r="BJ172" s="76">
        <f t="shared" si="85"/>
        <v>0</v>
      </c>
      <c r="BK172" s="123"/>
      <c r="BL172" s="45">
        <f t="shared" si="90"/>
        <v>0</v>
      </c>
      <c r="BM172" s="94"/>
      <c r="BN172" s="77">
        <f t="shared" si="91"/>
        <v>0</v>
      </c>
      <c r="BO172" s="83">
        <f t="shared" si="86"/>
        <v>0</v>
      </c>
      <c r="BP172" s="120" t="s">
        <v>642</v>
      </c>
      <c r="BQ172" s="120" t="s">
        <v>3375</v>
      </c>
      <c r="BR172" s="46"/>
    </row>
    <row r="173" spans="1:70" s="38" customFormat="1" ht="38.25">
      <c r="A173" s="37">
        <f>SUBTOTAL(3,C$5:$C173)</f>
        <v>169</v>
      </c>
      <c r="B173" s="112"/>
      <c r="C173" s="61" t="s">
        <v>1204</v>
      </c>
      <c r="D173" s="34" t="s">
        <v>9</v>
      </c>
      <c r="E173" s="51" t="s">
        <v>1205</v>
      </c>
      <c r="F173" s="50" t="s">
        <v>1206</v>
      </c>
      <c r="G173" s="50"/>
      <c r="H173" s="50" t="s">
        <v>1207</v>
      </c>
      <c r="I173" s="50" t="s">
        <v>1208</v>
      </c>
      <c r="J173" s="170" t="s">
        <v>1209</v>
      </c>
      <c r="K173" s="547" t="s">
        <v>2662</v>
      </c>
      <c r="L173" s="170"/>
      <c r="M173" s="1" t="s">
        <v>1977</v>
      </c>
      <c r="N173" s="139"/>
      <c r="O173" s="122">
        <v>800000</v>
      </c>
      <c r="P173" s="153">
        <f t="shared" si="92"/>
        <v>800000</v>
      </c>
      <c r="Q173" s="124">
        <v>42139</v>
      </c>
      <c r="R173" s="75">
        <f t="shared" si="93"/>
        <v>0</v>
      </c>
      <c r="S173" s="45">
        <v>800000</v>
      </c>
      <c r="T173" s="45">
        <f t="shared" si="70"/>
        <v>800000</v>
      </c>
      <c r="U173" s="234">
        <v>42139</v>
      </c>
      <c r="V173" s="77">
        <f t="shared" si="87"/>
        <v>0</v>
      </c>
      <c r="W173" s="72">
        <v>800000</v>
      </c>
      <c r="X173" s="73">
        <f t="shared" si="88"/>
        <v>800000</v>
      </c>
      <c r="Y173" s="124">
        <v>42139</v>
      </c>
      <c r="Z173" s="75">
        <f t="shared" si="89"/>
        <v>0</v>
      </c>
      <c r="AA173" s="76"/>
      <c r="AB173" s="45">
        <f t="shared" si="68"/>
        <v>0</v>
      </c>
      <c r="AC173" s="594"/>
      <c r="AD173" s="77">
        <f t="shared" si="69"/>
        <v>0</v>
      </c>
      <c r="AE173" s="126"/>
      <c r="AF173" s="73">
        <f t="shared" ref="AF173:AF236" si="94">IF(AG173="",0,AE173)</f>
        <v>0</v>
      </c>
      <c r="AG173" s="126"/>
      <c r="AH173" s="78">
        <f t="shared" si="71"/>
        <v>0</v>
      </c>
      <c r="AI173" s="76"/>
      <c r="AJ173" s="45">
        <f t="shared" si="72"/>
        <v>0</v>
      </c>
      <c r="AK173" s="234"/>
      <c r="AL173" s="76">
        <f t="shared" si="73"/>
        <v>0</v>
      </c>
      <c r="AM173" s="72"/>
      <c r="AN173" s="72">
        <f t="shared" si="74"/>
        <v>0</v>
      </c>
      <c r="AO173" s="79"/>
      <c r="AP173" s="72">
        <f t="shared" si="75"/>
        <v>0</v>
      </c>
      <c r="AQ173" s="76"/>
      <c r="AR173" s="76">
        <f t="shared" si="76"/>
        <v>0</v>
      </c>
      <c r="AS173" s="87"/>
      <c r="AT173" s="76">
        <f t="shared" si="77"/>
        <v>0</v>
      </c>
      <c r="AU173" s="72"/>
      <c r="AV173" s="72">
        <f t="shared" si="78"/>
        <v>0</v>
      </c>
      <c r="AW173" s="124"/>
      <c r="AX173" s="72">
        <f t="shared" si="79"/>
        <v>0</v>
      </c>
      <c r="AY173" s="76"/>
      <c r="AZ173" s="76">
        <f t="shared" si="80"/>
        <v>0</v>
      </c>
      <c r="BA173" s="94"/>
      <c r="BB173" s="76">
        <f t="shared" si="81"/>
        <v>0</v>
      </c>
      <c r="BC173" s="81"/>
      <c r="BD173" s="72">
        <f t="shared" si="82"/>
        <v>0</v>
      </c>
      <c r="BE173" s="129"/>
      <c r="BF173" s="72">
        <f t="shared" si="83"/>
        <v>0</v>
      </c>
      <c r="BG173" s="76"/>
      <c r="BH173" s="76">
        <f t="shared" si="84"/>
        <v>0</v>
      </c>
      <c r="BI173" s="94"/>
      <c r="BJ173" s="76">
        <f t="shared" si="85"/>
        <v>0</v>
      </c>
      <c r="BK173" s="123"/>
      <c r="BL173" s="45">
        <f t="shared" si="90"/>
        <v>0</v>
      </c>
      <c r="BM173" s="94"/>
      <c r="BN173" s="77">
        <f t="shared" si="91"/>
        <v>0</v>
      </c>
      <c r="BO173" s="83">
        <f t="shared" si="86"/>
        <v>0</v>
      </c>
      <c r="BP173" s="120" t="s">
        <v>642</v>
      </c>
      <c r="BQ173" s="120" t="s">
        <v>1966</v>
      </c>
      <c r="BR173" s="46"/>
    </row>
    <row r="174" spans="1:70" s="60" customFormat="1" ht="25.5">
      <c r="A174" s="274">
        <f>SUBTOTAL(3,C$5:$C174)</f>
        <v>170</v>
      </c>
      <c r="B174" s="276" t="s">
        <v>2649</v>
      </c>
      <c r="C174" s="276" t="s">
        <v>1241</v>
      </c>
      <c r="D174" s="276" t="s">
        <v>195</v>
      </c>
      <c r="E174" s="277" t="s">
        <v>1242</v>
      </c>
      <c r="F174" s="276" t="s">
        <v>1243</v>
      </c>
      <c r="G174" s="276"/>
      <c r="H174" s="276" t="s">
        <v>1244</v>
      </c>
      <c r="I174" s="276" t="s">
        <v>1245</v>
      </c>
      <c r="J174" s="278" t="s">
        <v>1246</v>
      </c>
      <c r="K174" s="453"/>
      <c r="L174" s="278"/>
      <c r="M174" s="140"/>
      <c r="N174" s="140"/>
      <c r="O174" s="279"/>
      <c r="P174" s="101">
        <f t="shared" si="92"/>
        <v>0</v>
      </c>
      <c r="Q174" s="282"/>
      <c r="R174" s="280">
        <f t="shared" si="93"/>
        <v>0</v>
      </c>
      <c r="S174" s="101"/>
      <c r="T174" s="101">
        <f t="shared" si="70"/>
        <v>0</v>
      </c>
      <c r="U174" s="282"/>
      <c r="V174" s="280">
        <f t="shared" si="87"/>
        <v>0</v>
      </c>
      <c r="W174" s="101"/>
      <c r="X174" s="101">
        <f t="shared" si="88"/>
        <v>0</v>
      </c>
      <c r="Y174" s="282"/>
      <c r="Z174" s="280">
        <f t="shared" si="89"/>
        <v>0</v>
      </c>
      <c r="AA174" s="101"/>
      <c r="AB174" s="119">
        <f t="shared" si="68"/>
        <v>0</v>
      </c>
      <c r="AC174" s="629"/>
      <c r="AD174" s="389">
        <f t="shared" si="69"/>
        <v>0</v>
      </c>
      <c r="AE174" s="140"/>
      <c r="AF174" s="101">
        <f t="shared" si="94"/>
        <v>0</v>
      </c>
      <c r="AG174" s="140"/>
      <c r="AH174" s="78">
        <f t="shared" si="71"/>
        <v>0</v>
      </c>
      <c r="AI174" s="101"/>
      <c r="AJ174" s="45">
        <f t="shared" si="72"/>
        <v>0</v>
      </c>
      <c r="AK174" s="234"/>
      <c r="AL174" s="76">
        <f t="shared" si="73"/>
        <v>0</v>
      </c>
      <c r="AM174" s="101"/>
      <c r="AN174" s="72">
        <f t="shared" si="74"/>
        <v>0</v>
      </c>
      <c r="AO174" s="79"/>
      <c r="AP174" s="72">
        <f t="shared" si="75"/>
        <v>0</v>
      </c>
      <c r="AQ174" s="101"/>
      <c r="AR174" s="76">
        <f t="shared" si="76"/>
        <v>0</v>
      </c>
      <c r="AS174" s="87"/>
      <c r="AT174" s="76">
        <f t="shared" si="77"/>
        <v>0</v>
      </c>
      <c r="AU174" s="72"/>
      <c r="AV174" s="72">
        <f t="shared" si="78"/>
        <v>0</v>
      </c>
      <c r="AW174" s="124"/>
      <c r="AX174" s="72">
        <f t="shared" si="79"/>
        <v>0</v>
      </c>
      <c r="AY174" s="76"/>
      <c r="AZ174" s="76">
        <f t="shared" si="80"/>
        <v>0</v>
      </c>
      <c r="BA174" s="94"/>
      <c r="BB174" s="76">
        <f t="shared" si="81"/>
        <v>0</v>
      </c>
      <c r="BC174" s="81"/>
      <c r="BD174" s="72">
        <f t="shared" si="82"/>
        <v>0</v>
      </c>
      <c r="BE174" s="129"/>
      <c r="BF174" s="72">
        <f t="shared" si="83"/>
        <v>0</v>
      </c>
      <c r="BG174" s="76"/>
      <c r="BH174" s="76">
        <f t="shared" si="84"/>
        <v>0</v>
      </c>
      <c r="BI174" s="94"/>
      <c r="BJ174" s="76">
        <f t="shared" si="85"/>
        <v>0</v>
      </c>
      <c r="BK174" s="279"/>
      <c r="BL174" s="101">
        <f t="shared" si="90"/>
        <v>0</v>
      </c>
      <c r="BM174" s="140"/>
      <c r="BN174" s="280">
        <f t="shared" si="91"/>
        <v>0</v>
      </c>
      <c r="BO174" s="280">
        <f t="shared" si="86"/>
        <v>0</v>
      </c>
      <c r="BP174" s="276" t="s">
        <v>1046</v>
      </c>
      <c r="BQ174" s="120" t="s">
        <v>3216</v>
      </c>
      <c r="BR174" s="140"/>
    </row>
    <row r="175" spans="1:70" s="60" customFormat="1" ht="25.5">
      <c r="A175" s="59">
        <f>SUBTOTAL(3,C$5:$C175)</f>
        <v>171</v>
      </c>
      <c r="B175" s="110" t="s">
        <v>2647</v>
      </c>
      <c r="C175" s="64" t="s">
        <v>1247</v>
      </c>
      <c r="D175" s="39" t="s">
        <v>891</v>
      </c>
      <c r="E175" s="63" t="s">
        <v>1248</v>
      </c>
      <c r="F175" s="64" t="s">
        <v>1249</v>
      </c>
      <c r="G175" s="64"/>
      <c r="H175" s="64" t="s">
        <v>1250</v>
      </c>
      <c r="I175" s="64" t="s">
        <v>1251</v>
      </c>
      <c r="J175" s="110"/>
      <c r="K175" s="252" t="s">
        <v>2910</v>
      </c>
      <c r="L175" s="110"/>
      <c r="M175" s="41"/>
      <c r="N175" s="140"/>
      <c r="O175" s="141">
        <v>500000</v>
      </c>
      <c r="P175" s="102">
        <f t="shared" si="92"/>
        <v>500000</v>
      </c>
      <c r="Q175" s="107">
        <v>42138</v>
      </c>
      <c r="R175" s="104">
        <f t="shared" si="93"/>
        <v>0</v>
      </c>
      <c r="S175" s="105">
        <v>500000</v>
      </c>
      <c r="T175" s="105">
        <f t="shared" si="70"/>
        <v>500000</v>
      </c>
      <c r="U175" s="216">
        <v>42138</v>
      </c>
      <c r="V175" s="106">
        <f t="shared" si="87"/>
        <v>0</v>
      </c>
      <c r="W175" s="102">
        <v>500000</v>
      </c>
      <c r="X175" s="102">
        <f t="shared" si="88"/>
        <v>500000</v>
      </c>
      <c r="Y175" s="107">
        <v>42138</v>
      </c>
      <c r="Z175" s="104">
        <f t="shared" si="89"/>
        <v>0</v>
      </c>
      <c r="AA175" s="105"/>
      <c r="AB175" s="105">
        <f t="shared" si="68"/>
        <v>0</v>
      </c>
      <c r="AC175" s="592"/>
      <c r="AD175" s="106">
        <f t="shared" si="69"/>
        <v>0</v>
      </c>
      <c r="AE175" s="109"/>
      <c r="AF175" s="102">
        <f t="shared" si="94"/>
        <v>0</v>
      </c>
      <c r="AG175" s="109"/>
      <c r="AH175" s="143">
        <f t="shared" si="71"/>
        <v>0</v>
      </c>
      <c r="AI175" s="105"/>
      <c r="AJ175" s="105">
        <f t="shared" si="72"/>
        <v>0</v>
      </c>
      <c r="AK175" s="216"/>
      <c r="AL175" s="105">
        <f t="shared" si="73"/>
        <v>0</v>
      </c>
      <c r="AM175" s="102"/>
      <c r="AN175" s="102">
        <f t="shared" si="74"/>
        <v>0</v>
      </c>
      <c r="AO175" s="107"/>
      <c r="AP175" s="102">
        <f t="shared" si="75"/>
        <v>0</v>
      </c>
      <c r="AQ175" s="105"/>
      <c r="AR175" s="105">
        <f t="shared" si="76"/>
        <v>0</v>
      </c>
      <c r="AS175" s="217"/>
      <c r="AT175" s="105">
        <f t="shared" si="77"/>
        <v>0</v>
      </c>
      <c r="AU175" s="102"/>
      <c r="AV175" s="102">
        <f t="shared" si="78"/>
        <v>0</v>
      </c>
      <c r="AW175" s="107"/>
      <c r="AX175" s="102">
        <f t="shared" si="79"/>
        <v>0</v>
      </c>
      <c r="AY175" s="105"/>
      <c r="AZ175" s="105">
        <f t="shared" si="80"/>
        <v>0</v>
      </c>
      <c r="BA175" s="216"/>
      <c r="BB175" s="105">
        <f t="shared" si="81"/>
        <v>0</v>
      </c>
      <c r="BC175" s="109"/>
      <c r="BD175" s="102">
        <f t="shared" si="82"/>
        <v>0</v>
      </c>
      <c r="BE175" s="142"/>
      <c r="BF175" s="102">
        <f t="shared" si="83"/>
        <v>0</v>
      </c>
      <c r="BG175" s="105"/>
      <c r="BH175" s="105">
        <f t="shared" si="84"/>
        <v>0</v>
      </c>
      <c r="BI175" s="216"/>
      <c r="BJ175" s="105">
        <f t="shared" si="85"/>
        <v>0</v>
      </c>
      <c r="BK175" s="187"/>
      <c r="BL175" s="105">
        <f t="shared" si="90"/>
        <v>0</v>
      </c>
      <c r="BM175" s="216"/>
      <c r="BN175" s="106">
        <f t="shared" si="91"/>
        <v>0</v>
      </c>
      <c r="BO175" s="238">
        <f t="shared" si="86"/>
        <v>0</v>
      </c>
      <c r="BP175" s="98" t="s">
        <v>1663</v>
      </c>
      <c r="BQ175" s="98" t="s">
        <v>1966</v>
      </c>
      <c r="BR175" s="41"/>
    </row>
    <row r="176" spans="1:70" s="38" customFormat="1" ht="25.5">
      <c r="A176" s="37">
        <f>SUBTOTAL(3,C$5:$C176)</f>
        <v>172</v>
      </c>
      <c r="B176" s="112"/>
      <c r="C176" s="61" t="s">
        <v>1253</v>
      </c>
      <c r="D176" s="36" t="s">
        <v>195</v>
      </c>
      <c r="E176" s="51" t="s">
        <v>1254</v>
      </c>
      <c r="F176" s="50" t="s">
        <v>1255</v>
      </c>
      <c r="G176" s="50"/>
      <c r="H176" s="50" t="s">
        <v>1256</v>
      </c>
      <c r="I176" s="50" t="s">
        <v>1257</v>
      </c>
      <c r="J176" s="112"/>
      <c r="K176" s="251" t="s">
        <v>2911</v>
      </c>
      <c r="L176" s="112"/>
      <c r="M176" s="46"/>
      <c r="N176" s="139"/>
      <c r="O176" s="122">
        <v>300000</v>
      </c>
      <c r="P176" s="153">
        <f t="shared" si="92"/>
        <v>300000</v>
      </c>
      <c r="Q176" s="124">
        <v>42112</v>
      </c>
      <c r="R176" s="75">
        <f t="shared" si="93"/>
        <v>0</v>
      </c>
      <c r="S176" s="45">
        <v>300000</v>
      </c>
      <c r="T176" s="45">
        <f t="shared" si="70"/>
        <v>300000</v>
      </c>
      <c r="U176" s="234">
        <v>42112</v>
      </c>
      <c r="V176" s="77">
        <f t="shared" si="87"/>
        <v>0</v>
      </c>
      <c r="W176" s="72">
        <v>300000</v>
      </c>
      <c r="X176" s="73">
        <f t="shared" si="88"/>
        <v>300000</v>
      </c>
      <c r="Y176" s="124">
        <v>42112</v>
      </c>
      <c r="Z176" s="75">
        <f t="shared" si="89"/>
        <v>0</v>
      </c>
      <c r="AA176" s="76"/>
      <c r="AB176" s="45">
        <f t="shared" si="68"/>
        <v>0</v>
      </c>
      <c r="AC176" s="594"/>
      <c r="AD176" s="77">
        <f t="shared" si="69"/>
        <v>0</v>
      </c>
      <c r="AE176" s="126"/>
      <c r="AF176" s="73">
        <f t="shared" si="94"/>
        <v>0</v>
      </c>
      <c r="AG176" s="126"/>
      <c r="AH176" s="78">
        <f t="shared" si="71"/>
        <v>0</v>
      </c>
      <c r="AI176" s="76"/>
      <c r="AJ176" s="45">
        <f t="shared" si="72"/>
        <v>0</v>
      </c>
      <c r="AK176" s="234"/>
      <c r="AL176" s="76">
        <f t="shared" si="73"/>
        <v>0</v>
      </c>
      <c r="AM176" s="72"/>
      <c r="AN176" s="72">
        <f t="shared" si="74"/>
        <v>0</v>
      </c>
      <c r="AO176" s="79"/>
      <c r="AP176" s="72">
        <f t="shared" si="75"/>
        <v>0</v>
      </c>
      <c r="AQ176" s="76"/>
      <c r="AR176" s="76">
        <f t="shared" si="76"/>
        <v>0</v>
      </c>
      <c r="AS176" s="87"/>
      <c r="AT176" s="76">
        <f t="shared" si="77"/>
        <v>0</v>
      </c>
      <c r="AU176" s="72"/>
      <c r="AV176" s="72">
        <f t="shared" si="78"/>
        <v>0</v>
      </c>
      <c r="AW176" s="124"/>
      <c r="AX176" s="72">
        <f t="shared" si="79"/>
        <v>0</v>
      </c>
      <c r="AY176" s="76"/>
      <c r="AZ176" s="76">
        <f t="shared" si="80"/>
        <v>0</v>
      </c>
      <c r="BA176" s="94"/>
      <c r="BB176" s="76">
        <f t="shared" si="81"/>
        <v>0</v>
      </c>
      <c r="BC176" s="81"/>
      <c r="BD176" s="72">
        <f t="shared" si="82"/>
        <v>0</v>
      </c>
      <c r="BE176" s="129"/>
      <c r="BF176" s="72">
        <f t="shared" si="83"/>
        <v>0</v>
      </c>
      <c r="BG176" s="76"/>
      <c r="BH176" s="76">
        <f t="shared" si="84"/>
        <v>0</v>
      </c>
      <c r="BI176" s="94"/>
      <c r="BJ176" s="76">
        <f t="shared" si="85"/>
        <v>0</v>
      </c>
      <c r="BK176" s="123"/>
      <c r="BL176" s="45">
        <f t="shared" si="90"/>
        <v>0</v>
      </c>
      <c r="BM176" s="94"/>
      <c r="BN176" s="77">
        <f t="shared" si="91"/>
        <v>0</v>
      </c>
      <c r="BO176" s="83">
        <f t="shared" si="86"/>
        <v>0</v>
      </c>
      <c r="BP176" s="120" t="s">
        <v>642</v>
      </c>
      <c r="BQ176" s="120" t="s">
        <v>3216</v>
      </c>
      <c r="BR176" s="46"/>
    </row>
    <row r="177" spans="1:70" s="60" customFormat="1" ht="51">
      <c r="A177" s="59">
        <f>SUBTOTAL(3,C$5:$C177)</f>
        <v>173</v>
      </c>
      <c r="B177" s="110" t="s">
        <v>1349</v>
      </c>
      <c r="C177" s="64" t="s">
        <v>1258</v>
      </c>
      <c r="D177" s="1" t="s">
        <v>411</v>
      </c>
      <c r="E177" s="63" t="s">
        <v>1259</v>
      </c>
      <c r="F177" s="64" t="s">
        <v>1260</v>
      </c>
      <c r="G177" s="64"/>
      <c r="H177" s="64" t="s">
        <v>1261</v>
      </c>
      <c r="I177" s="64" t="s">
        <v>1262</v>
      </c>
      <c r="J177" s="110"/>
      <c r="K177" s="253" t="s">
        <v>1631</v>
      </c>
      <c r="L177" s="110"/>
      <c r="M177" s="41"/>
      <c r="N177" s="140"/>
      <c r="O177" s="141"/>
      <c r="P177" s="102">
        <f t="shared" si="92"/>
        <v>0</v>
      </c>
      <c r="Q177" s="107"/>
      <c r="R177" s="104">
        <f t="shared" si="93"/>
        <v>0</v>
      </c>
      <c r="S177" s="105"/>
      <c r="T177" s="105">
        <f t="shared" si="70"/>
        <v>0</v>
      </c>
      <c r="U177" s="216"/>
      <c r="V177" s="106">
        <f t="shared" si="87"/>
        <v>0</v>
      </c>
      <c r="W177" s="102"/>
      <c r="X177" s="102">
        <f t="shared" si="88"/>
        <v>0</v>
      </c>
      <c r="Y177" s="107"/>
      <c r="Z177" s="104">
        <f t="shared" si="89"/>
        <v>0</v>
      </c>
      <c r="AA177" s="76"/>
      <c r="AB177" s="45">
        <f t="shared" si="68"/>
        <v>0</v>
      </c>
      <c r="AC177" s="594"/>
      <c r="AD177" s="77">
        <f t="shared" si="69"/>
        <v>0</v>
      </c>
      <c r="AE177" s="126"/>
      <c r="AF177" s="73">
        <f t="shared" si="94"/>
        <v>0</v>
      </c>
      <c r="AG177" s="126"/>
      <c r="AH177" s="78">
        <f t="shared" si="71"/>
        <v>0</v>
      </c>
      <c r="AI177" s="76"/>
      <c r="AJ177" s="45">
        <f t="shared" si="72"/>
        <v>0</v>
      </c>
      <c r="AK177" s="234"/>
      <c r="AL177" s="76">
        <f t="shared" si="73"/>
        <v>0</v>
      </c>
      <c r="AM177" s="72"/>
      <c r="AN177" s="72">
        <f t="shared" si="74"/>
        <v>0</v>
      </c>
      <c r="AO177" s="79"/>
      <c r="AP177" s="72">
        <f t="shared" si="75"/>
        <v>0</v>
      </c>
      <c r="AQ177" s="76"/>
      <c r="AR177" s="76">
        <f t="shared" si="76"/>
        <v>0</v>
      </c>
      <c r="AS177" s="87"/>
      <c r="AT177" s="76">
        <f t="shared" si="77"/>
        <v>0</v>
      </c>
      <c r="AU177" s="72"/>
      <c r="AV177" s="72">
        <f t="shared" si="78"/>
        <v>0</v>
      </c>
      <c r="AW177" s="124"/>
      <c r="AX177" s="72">
        <f t="shared" si="79"/>
        <v>0</v>
      </c>
      <c r="AY177" s="76"/>
      <c r="AZ177" s="76">
        <f t="shared" si="80"/>
        <v>0</v>
      </c>
      <c r="BA177" s="94"/>
      <c r="BB177" s="76">
        <f t="shared" si="81"/>
        <v>0</v>
      </c>
      <c r="BC177" s="81"/>
      <c r="BD177" s="72">
        <f t="shared" si="82"/>
        <v>0</v>
      </c>
      <c r="BE177" s="129"/>
      <c r="BF177" s="72">
        <f t="shared" si="83"/>
        <v>0</v>
      </c>
      <c r="BG177" s="76"/>
      <c r="BH177" s="76">
        <f t="shared" si="84"/>
        <v>0</v>
      </c>
      <c r="BI177" s="94"/>
      <c r="BJ177" s="76">
        <f t="shared" si="85"/>
        <v>0</v>
      </c>
      <c r="BK177" s="123"/>
      <c r="BL177" s="45">
        <f t="shared" si="90"/>
        <v>0</v>
      </c>
      <c r="BM177" s="94"/>
      <c r="BN177" s="77">
        <f t="shared" si="91"/>
        <v>0</v>
      </c>
      <c r="BO177" s="238">
        <f t="shared" si="86"/>
        <v>0</v>
      </c>
      <c r="BP177" s="98" t="s">
        <v>482</v>
      </c>
      <c r="BQ177" s="98" t="s">
        <v>1970</v>
      </c>
      <c r="BR177" s="41"/>
    </row>
    <row r="178" spans="1:70" s="60" customFormat="1" ht="38.25">
      <c r="A178" s="37">
        <f>SUBTOTAL(3,C$5:$C178)</f>
        <v>174</v>
      </c>
      <c r="B178" s="112"/>
      <c r="C178" s="50" t="s">
        <v>1263</v>
      </c>
      <c r="D178" s="35" t="s">
        <v>718</v>
      </c>
      <c r="E178" s="51" t="s">
        <v>1264</v>
      </c>
      <c r="F178" s="50" t="s">
        <v>1265</v>
      </c>
      <c r="G178" s="50"/>
      <c r="H178" s="50" t="s">
        <v>1266</v>
      </c>
      <c r="I178" s="50" t="s">
        <v>1267</v>
      </c>
      <c r="J178" s="112"/>
      <c r="K178" s="257">
        <v>700000</v>
      </c>
      <c r="L178" s="112"/>
      <c r="M178" s="46"/>
      <c r="N178" s="144"/>
      <c r="O178" s="122">
        <v>700000</v>
      </c>
      <c r="P178" s="153">
        <f t="shared" si="92"/>
        <v>700000</v>
      </c>
      <c r="Q178" s="124">
        <v>42084</v>
      </c>
      <c r="R178" s="75">
        <f t="shared" si="93"/>
        <v>0</v>
      </c>
      <c r="S178" s="45">
        <v>700000</v>
      </c>
      <c r="T178" s="45">
        <f t="shared" si="70"/>
        <v>700000</v>
      </c>
      <c r="U178" s="234">
        <v>42084</v>
      </c>
      <c r="V178" s="77">
        <f t="shared" si="87"/>
        <v>0</v>
      </c>
      <c r="W178" s="72">
        <v>700000</v>
      </c>
      <c r="X178" s="73">
        <f t="shared" si="88"/>
        <v>0</v>
      </c>
      <c r="Y178" s="124"/>
      <c r="Z178" s="75">
        <f t="shared" si="89"/>
        <v>700000</v>
      </c>
      <c r="AA178" s="76">
        <v>700000</v>
      </c>
      <c r="AB178" s="45">
        <f t="shared" si="68"/>
        <v>0</v>
      </c>
      <c r="AC178" s="594"/>
      <c r="AD178" s="77">
        <f t="shared" si="69"/>
        <v>700000</v>
      </c>
      <c r="AE178" s="126"/>
      <c r="AF178" s="73">
        <f t="shared" si="94"/>
        <v>0</v>
      </c>
      <c r="AG178" s="126"/>
      <c r="AH178" s="78">
        <f t="shared" si="71"/>
        <v>0</v>
      </c>
      <c r="AI178" s="76"/>
      <c r="AJ178" s="45">
        <f t="shared" si="72"/>
        <v>0</v>
      </c>
      <c r="AK178" s="234"/>
      <c r="AL178" s="76">
        <f t="shared" si="73"/>
        <v>0</v>
      </c>
      <c r="AM178" s="72"/>
      <c r="AN178" s="72">
        <f t="shared" si="74"/>
        <v>0</v>
      </c>
      <c r="AO178" s="79"/>
      <c r="AP178" s="72">
        <f t="shared" si="75"/>
        <v>0</v>
      </c>
      <c r="AQ178" s="76"/>
      <c r="AR178" s="76">
        <f t="shared" si="76"/>
        <v>0</v>
      </c>
      <c r="AS178" s="87"/>
      <c r="AT178" s="76">
        <f t="shared" si="77"/>
        <v>0</v>
      </c>
      <c r="AU178" s="72"/>
      <c r="AV178" s="72">
        <f t="shared" si="78"/>
        <v>0</v>
      </c>
      <c r="AW178" s="124"/>
      <c r="AX178" s="72">
        <f t="shared" si="79"/>
        <v>0</v>
      </c>
      <c r="AY178" s="76"/>
      <c r="AZ178" s="76">
        <f t="shared" si="80"/>
        <v>0</v>
      </c>
      <c r="BA178" s="94"/>
      <c r="BB178" s="76">
        <f t="shared" si="81"/>
        <v>0</v>
      </c>
      <c r="BC178" s="81"/>
      <c r="BD178" s="72">
        <f t="shared" si="82"/>
        <v>0</v>
      </c>
      <c r="BE178" s="129"/>
      <c r="BF178" s="72">
        <f t="shared" si="83"/>
        <v>0</v>
      </c>
      <c r="BG178" s="76"/>
      <c r="BH178" s="76">
        <f t="shared" si="84"/>
        <v>0</v>
      </c>
      <c r="BI178" s="94"/>
      <c r="BJ178" s="76">
        <f t="shared" si="85"/>
        <v>0</v>
      </c>
      <c r="BK178" s="123"/>
      <c r="BL178" s="45">
        <f t="shared" si="90"/>
        <v>0</v>
      </c>
      <c r="BM178" s="94"/>
      <c r="BN178" s="77">
        <f t="shared" si="91"/>
        <v>0</v>
      </c>
      <c r="BO178" s="83">
        <f t="shared" si="86"/>
        <v>1400000</v>
      </c>
      <c r="BP178" s="120" t="s">
        <v>526</v>
      </c>
      <c r="BQ178" s="120" t="s">
        <v>3375</v>
      </c>
      <c r="BR178" s="41"/>
    </row>
    <row r="179" spans="1:70" s="38" customFormat="1" ht="25.5">
      <c r="A179" s="37">
        <f>SUBTOTAL(3,C$5:$C179)</f>
        <v>175</v>
      </c>
      <c r="B179" s="112"/>
      <c r="C179" s="61" t="s">
        <v>1268</v>
      </c>
      <c r="D179" s="36" t="s">
        <v>195</v>
      </c>
      <c r="E179" s="62" t="s">
        <v>1269</v>
      </c>
      <c r="F179" s="61" t="s">
        <v>1270</v>
      </c>
      <c r="G179" s="89"/>
      <c r="H179" s="61" t="s">
        <v>1271</v>
      </c>
      <c r="I179" s="61" t="s">
        <v>1272</v>
      </c>
      <c r="J179" s="112"/>
      <c r="K179" s="290" t="s">
        <v>2664</v>
      </c>
      <c r="L179" s="112"/>
      <c r="M179" s="1" t="s">
        <v>3374</v>
      </c>
      <c r="N179" s="139"/>
      <c r="O179" s="122">
        <v>1200000</v>
      </c>
      <c r="P179" s="153">
        <f t="shared" si="92"/>
        <v>1200000</v>
      </c>
      <c r="Q179" s="124">
        <v>42137</v>
      </c>
      <c r="R179" s="75">
        <f t="shared" si="93"/>
        <v>0</v>
      </c>
      <c r="S179" s="45">
        <v>1200000</v>
      </c>
      <c r="T179" s="45">
        <f t="shared" si="70"/>
        <v>1200000</v>
      </c>
      <c r="U179" s="234">
        <v>42137</v>
      </c>
      <c r="V179" s="77">
        <f t="shared" si="87"/>
        <v>0</v>
      </c>
      <c r="W179" s="72">
        <v>1200000</v>
      </c>
      <c r="X179" s="73">
        <f t="shared" si="88"/>
        <v>1200000</v>
      </c>
      <c r="Y179" s="124">
        <v>42137</v>
      </c>
      <c r="Z179" s="75">
        <f t="shared" si="89"/>
        <v>0</v>
      </c>
      <c r="AA179" s="76"/>
      <c r="AB179" s="45">
        <f t="shared" si="68"/>
        <v>0</v>
      </c>
      <c r="AC179" s="594"/>
      <c r="AD179" s="77">
        <f t="shared" si="69"/>
        <v>0</v>
      </c>
      <c r="AE179" s="126"/>
      <c r="AF179" s="73">
        <f t="shared" si="94"/>
        <v>0</v>
      </c>
      <c r="AG179" s="126"/>
      <c r="AH179" s="78">
        <f t="shared" si="71"/>
        <v>0</v>
      </c>
      <c r="AI179" s="76"/>
      <c r="AJ179" s="45">
        <f t="shared" si="72"/>
        <v>0</v>
      </c>
      <c r="AK179" s="234"/>
      <c r="AL179" s="76">
        <f t="shared" si="73"/>
        <v>0</v>
      </c>
      <c r="AM179" s="72"/>
      <c r="AN179" s="72">
        <f t="shared" si="74"/>
        <v>0</v>
      </c>
      <c r="AO179" s="79"/>
      <c r="AP179" s="72">
        <f t="shared" si="75"/>
        <v>0</v>
      </c>
      <c r="AQ179" s="76"/>
      <c r="AR179" s="76">
        <f t="shared" si="76"/>
        <v>0</v>
      </c>
      <c r="AS179" s="87"/>
      <c r="AT179" s="76">
        <f t="shared" si="77"/>
        <v>0</v>
      </c>
      <c r="AU179" s="72"/>
      <c r="AV179" s="72">
        <f t="shared" si="78"/>
        <v>0</v>
      </c>
      <c r="AW179" s="124"/>
      <c r="AX179" s="72">
        <f t="shared" si="79"/>
        <v>0</v>
      </c>
      <c r="AY179" s="76"/>
      <c r="AZ179" s="76">
        <f t="shared" si="80"/>
        <v>0</v>
      </c>
      <c r="BA179" s="94"/>
      <c r="BB179" s="76">
        <f t="shared" si="81"/>
        <v>0</v>
      </c>
      <c r="BC179" s="81"/>
      <c r="BD179" s="72">
        <f t="shared" si="82"/>
        <v>0</v>
      </c>
      <c r="BE179" s="129"/>
      <c r="BF179" s="72">
        <f t="shared" si="83"/>
        <v>0</v>
      </c>
      <c r="BG179" s="76"/>
      <c r="BH179" s="76">
        <f t="shared" si="84"/>
        <v>0</v>
      </c>
      <c r="BI179" s="94"/>
      <c r="BJ179" s="76">
        <f t="shared" si="85"/>
        <v>0</v>
      </c>
      <c r="BK179" s="123"/>
      <c r="BL179" s="45">
        <f t="shared" si="90"/>
        <v>0</v>
      </c>
      <c r="BM179" s="94"/>
      <c r="BN179" s="77">
        <f t="shared" si="91"/>
        <v>0</v>
      </c>
      <c r="BO179" s="83">
        <f t="shared" si="86"/>
        <v>0</v>
      </c>
      <c r="BP179" s="120" t="s">
        <v>1334</v>
      </c>
      <c r="BQ179" s="120" t="s">
        <v>3216</v>
      </c>
      <c r="BR179" s="46"/>
    </row>
    <row r="180" spans="1:70" s="60" customFormat="1" ht="38.25">
      <c r="A180" s="222">
        <f>SUBTOTAL(3,C$5:$C180)</f>
        <v>176</v>
      </c>
      <c r="B180" s="223"/>
      <c r="C180" s="61" t="s">
        <v>1273</v>
      </c>
      <c r="D180" s="34" t="s">
        <v>9</v>
      </c>
      <c r="E180" s="51" t="s">
        <v>1274</v>
      </c>
      <c r="F180" s="50" t="s">
        <v>1275</v>
      </c>
      <c r="G180" s="50"/>
      <c r="H180" s="50" t="s">
        <v>1276</v>
      </c>
      <c r="I180" s="50" t="s">
        <v>1277</v>
      </c>
      <c r="J180" s="169" t="s">
        <v>1278</v>
      </c>
      <c r="K180" s="581">
        <v>500</v>
      </c>
      <c r="L180" s="169"/>
      <c r="M180" s="1" t="s">
        <v>3374</v>
      </c>
      <c r="N180" s="144"/>
      <c r="O180" s="122">
        <v>500000</v>
      </c>
      <c r="P180" s="153">
        <f t="shared" si="92"/>
        <v>0</v>
      </c>
      <c r="Q180" s="124"/>
      <c r="R180" s="75">
        <f t="shared" si="93"/>
        <v>500000</v>
      </c>
      <c r="S180" s="45">
        <v>500000</v>
      </c>
      <c r="T180" s="45">
        <f t="shared" si="70"/>
        <v>0</v>
      </c>
      <c r="U180" s="234"/>
      <c r="V180" s="77">
        <f t="shared" si="87"/>
        <v>500000</v>
      </c>
      <c r="W180" s="73">
        <v>500000</v>
      </c>
      <c r="X180" s="73">
        <f t="shared" si="88"/>
        <v>0</v>
      </c>
      <c r="Y180" s="124"/>
      <c r="Z180" s="75">
        <f t="shared" si="89"/>
        <v>500000</v>
      </c>
      <c r="AA180" s="45">
        <v>500000</v>
      </c>
      <c r="AB180" s="45">
        <f t="shared" si="68"/>
        <v>0</v>
      </c>
      <c r="AC180" s="594"/>
      <c r="AD180" s="77">
        <f t="shared" si="69"/>
        <v>500000</v>
      </c>
      <c r="AE180" s="126"/>
      <c r="AF180" s="73">
        <f t="shared" si="94"/>
        <v>0</v>
      </c>
      <c r="AG180" s="126"/>
      <c r="AH180" s="78">
        <f t="shared" si="71"/>
        <v>0</v>
      </c>
      <c r="AI180" s="45"/>
      <c r="AJ180" s="45">
        <f t="shared" si="72"/>
        <v>0</v>
      </c>
      <c r="AK180" s="234"/>
      <c r="AL180" s="76">
        <f t="shared" si="73"/>
        <v>0</v>
      </c>
      <c r="AM180" s="73"/>
      <c r="AN180" s="72">
        <f t="shared" si="74"/>
        <v>0</v>
      </c>
      <c r="AO180" s="79"/>
      <c r="AP180" s="72">
        <f t="shared" si="75"/>
        <v>0</v>
      </c>
      <c r="AQ180" s="45"/>
      <c r="AR180" s="76">
        <f t="shared" si="76"/>
        <v>0</v>
      </c>
      <c r="AS180" s="87"/>
      <c r="AT180" s="76">
        <f t="shared" si="77"/>
        <v>0</v>
      </c>
      <c r="AU180" s="72"/>
      <c r="AV180" s="72">
        <f t="shared" si="78"/>
        <v>0</v>
      </c>
      <c r="AW180" s="124"/>
      <c r="AX180" s="72">
        <f t="shared" si="79"/>
        <v>0</v>
      </c>
      <c r="AY180" s="76"/>
      <c r="AZ180" s="76">
        <f t="shared" si="80"/>
        <v>0</v>
      </c>
      <c r="BA180" s="94"/>
      <c r="BB180" s="76">
        <f t="shared" si="81"/>
        <v>0</v>
      </c>
      <c r="BC180" s="81"/>
      <c r="BD180" s="72">
        <f t="shared" si="82"/>
        <v>0</v>
      </c>
      <c r="BE180" s="129"/>
      <c r="BF180" s="72">
        <f t="shared" si="83"/>
        <v>0</v>
      </c>
      <c r="BG180" s="76"/>
      <c r="BH180" s="76">
        <f t="shared" si="84"/>
        <v>0</v>
      </c>
      <c r="BI180" s="94"/>
      <c r="BJ180" s="76">
        <f t="shared" si="85"/>
        <v>0</v>
      </c>
      <c r="BK180" s="123"/>
      <c r="BL180" s="45">
        <f t="shared" si="90"/>
        <v>0</v>
      </c>
      <c r="BM180" s="94"/>
      <c r="BN180" s="77">
        <f t="shared" si="91"/>
        <v>0</v>
      </c>
      <c r="BO180" s="83">
        <f t="shared" si="86"/>
        <v>2000000</v>
      </c>
      <c r="BP180" s="120" t="s">
        <v>1336</v>
      </c>
      <c r="BQ180" s="120" t="s">
        <v>1966</v>
      </c>
      <c r="BR180" s="41"/>
    </row>
    <row r="181" spans="1:70" s="38" customFormat="1" ht="63.75">
      <c r="A181" s="37">
        <f>SUBTOTAL(3,C$5:$C181)</f>
        <v>177</v>
      </c>
      <c r="B181" s="112"/>
      <c r="C181" s="61" t="s">
        <v>1279</v>
      </c>
      <c r="D181" s="1" t="s">
        <v>315</v>
      </c>
      <c r="E181" s="51" t="s">
        <v>1280</v>
      </c>
      <c r="F181" s="50" t="s">
        <v>1281</v>
      </c>
      <c r="G181" s="50"/>
      <c r="H181" s="50" t="s">
        <v>1282</v>
      </c>
      <c r="I181" s="50" t="s">
        <v>1283</v>
      </c>
      <c r="J181" s="112"/>
      <c r="K181" s="251" t="s">
        <v>2913</v>
      </c>
      <c r="L181" s="112"/>
      <c r="M181" s="46" t="s">
        <v>2486</v>
      </c>
      <c r="N181" s="144"/>
      <c r="O181" s="122">
        <v>300000</v>
      </c>
      <c r="P181" s="153">
        <f t="shared" si="92"/>
        <v>300000</v>
      </c>
      <c r="Q181" s="124">
        <v>42138</v>
      </c>
      <c r="R181" s="75">
        <f t="shared" si="93"/>
        <v>0</v>
      </c>
      <c r="S181" s="45">
        <v>300000</v>
      </c>
      <c r="T181" s="45">
        <f t="shared" si="70"/>
        <v>300000</v>
      </c>
      <c r="U181" s="234">
        <v>42138</v>
      </c>
      <c r="V181" s="77">
        <f t="shared" si="87"/>
        <v>0</v>
      </c>
      <c r="W181" s="73">
        <v>300000</v>
      </c>
      <c r="X181" s="73">
        <f t="shared" si="88"/>
        <v>300000</v>
      </c>
      <c r="Y181" s="124">
        <v>42138</v>
      </c>
      <c r="Z181" s="75">
        <f t="shared" si="89"/>
        <v>0</v>
      </c>
      <c r="AA181" s="45"/>
      <c r="AB181" s="45">
        <f t="shared" si="68"/>
        <v>0</v>
      </c>
      <c r="AC181" s="594"/>
      <c r="AD181" s="77">
        <f t="shared" si="69"/>
        <v>0</v>
      </c>
      <c r="AE181" s="126"/>
      <c r="AF181" s="73">
        <f t="shared" si="94"/>
        <v>0</v>
      </c>
      <c r="AG181" s="126"/>
      <c r="AH181" s="78">
        <f t="shared" si="71"/>
        <v>0</v>
      </c>
      <c r="AI181" s="45"/>
      <c r="AJ181" s="45">
        <f t="shared" si="72"/>
        <v>0</v>
      </c>
      <c r="AK181" s="234"/>
      <c r="AL181" s="76">
        <f t="shared" si="73"/>
        <v>0</v>
      </c>
      <c r="AM181" s="73"/>
      <c r="AN181" s="72">
        <f t="shared" si="74"/>
        <v>0</v>
      </c>
      <c r="AO181" s="79"/>
      <c r="AP181" s="72">
        <f t="shared" si="75"/>
        <v>0</v>
      </c>
      <c r="AQ181" s="45"/>
      <c r="AR181" s="76">
        <f t="shared" si="76"/>
        <v>0</v>
      </c>
      <c r="AS181" s="87"/>
      <c r="AT181" s="76">
        <f t="shared" si="77"/>
        <v>0</v>
      </c>
      <c r="AU181" s="72"/>
      <c r="AV181" s="72">
        <f t="shared" si="78"/>
        <v>0</v>
      </c>
      <c r="AW181" s="124"/>
      <c r="AX181" s="72">
        <f t="shared" si="79"/>
        <v>0</v>
      </c>
      <c r="AY181" s="76"/>
      <c r="AZ181" s="76">
        <f t="shared" si="80"/>
        <v>0</v>
      </c>
      <c r="BA181" s="94"/>
      <c r="BB181" s="76">
        <f t="shared" si="81"/>
        <v>0</v>
      </c>
      <c r="BC181" s="81"/>
      <c r="BD181" s="72">
        <f t="shared" si="82"/>
        <v>0</v>
      </c>
      <c r="BE181" s="129"/>
      <c r="BF181" s="72">
        <f t="shared" si="83"/>
        <v>0</v>
      </c>
      <c r="BG181" s="76"/>
      <c r="BH181" s="76">
        <f t="shared" si="84"/>
        <v>0</v>
      </c>
      <c r="BI181" s="94"/>
      <c r="BJ181" s="76">
        <f t="shared" si="85"/>
        <v>0</v>
      </c>
      <c r="BK181" s="123"/>
      <c r="BL181" s="45">
        <f t="shared" si="90"/>
        <v>0</v>
      </c>
      <c r="BM181" s="94"/>
      <c r="BN181" s="77">
        <f t="shared" si="91"/>
        <v>0</v>
      </c>
      <c r="BO181" s="83">
        <f t="shared" si="86"/>
        <v>0</v>
      </c>
      <c r="BP181" s="120" t="s">
        <v>688</v>
      </c>
      <c r="BQ181" s="120" t="s">
        <v>1970</v>
      </c>
      <c r="BR181" s="46"/>
    </row>
    <row r="182" spans="1:70" s="38" customFormat="1" ht="38.25">
      <c r="A182" s="37">
        <f>SUBTOTAL(3,C$5:$C182)</f>
        <v>178</v>
      </c>
      <c r="B182" s="112"/>
      <c r="C182" s="61" t="s">
        <v>1294</v>
      </c>
      <c r="D182" s="1" t="s">
        <v>13</v>
      </c>
      <c r="E182" s="62" t="s">
        <v>1295</v>
      </c>
      <c r="F182" s="61" t="s">
        <v>1296</v>
      </c>
      <c r="G182" s="89"/>
      <c r="H182" s="61" t="s">
        <v>1297</v>
      </c>
      <c r="I182" s="61" t="s">
        <v>1298</v>
      </c>
      <c r="J182" s="170" t="s">
        <v>1299</v>
      </c>
      <c r="K182" s="251" t="s">
        <v>2912</v>
      </c>
      <c r="L182" s="170"/>
      <c r="M182" s="1" t="s">
        <v>1977</v>
      </c>
      <c r="N182" s="139"/>
      <c r="O182" s="122">
        <v>300000</v>
      </c>
      <c r="P182" s="153">
        <f t="shared" si="92"/>
        <v>300000</v>
      </c>
      <c r="Q182" s="124">
        <v>42132</v>
      </c>
      <c r="R182" s="75">
        <f t="shared" si="93"/>
        <v>0</v>
      </c>
      <c r="S182" s="45">
        <v>300000</v>
      </c>
      <c r="T182" s="45">
        <f t="shared" si="70"/>
        <v>300000</v>
      </c>
      <c r="U182" s="234">
        <v>42132</v>
      </c>
      <c r="V182" s="77">
        <f t="shared" si="87"/>
        <v>0</v>
      </c>
      <c r="W182" s="72">
        <v>300000</v>
      </c>
      <c r="X182" s="73">
        <f t="shared" si="88"/>
        <v>300000</v>
      </c>
      <c r="Y182" s="124">
        <v>42132</v>
      </c>
      <c r="Z182" s="75">
        <f t="shared" si="89"/>
        <v>0</v>
      </c>
      <c r="AA182" s="76">
        <v>300000</v>
      </c>
      <c r="AB182" s="45">
        <f t="shared" si="68"/>
        <v>300000</v>
      </c>
      <c r="AC182" s="594">
        <v>42132</v>
      </c>
      <c r="AD182" s="77">
        <f t="shared" si="69"/>
        <v>0</v>
      </c>
      <c r="AE182" s="126"/>
      <c r="AF182" s="73">
        <f t="shared" si="94"/>
        <v>0</v>
      </c>
      <c r="AG182" s="126"/>
      <c r="AH182" s="78">
        <f t="shared" si="71"/>
        <v>0</v>
      </c>
      <c r="AI182" s="76"/>
      <c r="AJ182" s="45">
        <f t="shared" si="72"/>
        <v>0</v>
      </c>
      <c r="AK182" s="234"/>
      <c r="AL182" s="76">
        <f t="shared" si="73"/>
        <v>0</v>
      </c>
      <c r="AM182" s="72"/>
      <c r="AN182" s="72">
        <f t="shared" si="74"/>
        <v>0</v>
      </c>
      <c r="AO182" s="79"/>
      <c r="AP182" s="72">
        <f t="shared" si="75"/>
        <v>0</v>
      </c>
      <c r="AQ182" s="76"/>
      <c r="AR182" s="76">
        <f t="shared" si="76"/>
        <v>0</v>
      </c>
      <c r="AS182" s="87"/>
      <c r="AT182" s="76">
        <f t="shared" si="77"/>
        <v>0</v>
      </c>
      <c r="AU182" s="72"/>
      <c r="AV182" s="72">
        <f t="shared" si="78"/>
        <v>0</v>
      </c>
      <c r="AW182" s="124"/>
      <c r="AX182" s="72">
        <f t="shared" si="79"/>
        <v>0</v>
      </c>
      <c r="AY182" s="76"/>
      <c r="AZ182" s="76">
        <f t="shared" si="80"/>
        <v>0</v>
      </c>
      <c r="BA182" s="94"/>
      <c r="BB182" s="76">
        <f t="shared" si="81"/>
        <v>0</v>
      </c>
      <c r="BC182" s="81"/>
      <c r="BD182" s="72">
        <f t="shared" si="82"/>
        <v>0</v>
      </c>
      <c r="BE182" s="129"/>
      <c r="BF182" s="72">
        <f t="shared" si="83"/>
        <v>0</v>
      </c>
      <c r="BG182" s="76"/>
      <c r="BH182" s="76">
        <f t="shared" si="84"/>
        <v>0</v>
      </c>
      <c r="BI182" s="94"/>
      <c r="BJ182" s="76">
        <f t="shared" si="85"/>
        <v>0</v>
      </c>
      <c r="BK182" s="45"/>
      <c r="BL182" s="45">
        <f t="shared" si="90"/>
        <v>0</v>
      </c>
      <c r="BM182" s="94"/>
      <c r="BN182" s="77">
        <v>0</v>
      </c>
      <c r="BO182" s="83">
        <f t="shared" si="86"/>
        <v>0</v>
      </c>
      <c r="BP182" s="120" t="s">
        <v>642</v>
      </c>
      <c r="BQ182" s="120" t="s">
        <v>3375</v>
      </c>
      <c r="BR182" s="46"/>
    </row>
    <row r="183" spans="1:70" s="38" customFormat="1" ht="25.5">
      <c r="A183" s="37">
        <f>SUBTOTAL(3,C$5:$C183)</f>
        <v>179</v>
      </c>
      <c r="B183" s="112"/>
      <c r="C183" s="61" t="s">
        <v>1300</v>
      </c>
      <c r="D183" s="1" t="s">
        <v>651</v>
      </c>
      <c r="E183" s="62" t="s">
        <v>1301</v>
      </c>
      <c r="F183" s="61" t="s">
        <v>1302</v>
      </c>
      <c r="G183" s="89"/>
      <c r="H183" s="61" t="s">
        <v>1303</v>
      </c>
      <c r="I183" s="61" t="s">
        <v>1304</v>
      </c>
      <c r="J183" s="112"/>
      <c r="K183" s="251" t="s">
        <v>2226</v>
      </c>
      <c r="L183" s="112"/>
      <c r="M183" s="1"/>
      <c r="N183" s="139"/>
      <c r="O183" s="122">
        <v>300000</v>
      </c>
      <c r="P183" s="153">
        <f t="shared" si="92"/>
        <v>300000</v>
      </c>
      <c r="Q183" s="124">
        <v>42136</v>
      </c>
      <c r="R183" s="75">
        <f t="shared" si="93"/>
        <v>0</v>
      </c>
      <c r="S183" s="45">
        <v>300000</v>
      </c>
      <c r="T183" s="45">
        <f t="shared" si="70"/>
        <v>300000</v>
      </c>
      <c r="U183" s="234">
        <v>42136</v>
      </c>
      <c r="V183" s="77">
        <f t="shared" si="87"/>
        <v>0</v>
      </c>
      <c r="W183" s="72">
        <v>300000</v>
      </c>
      <c r="X183" s="73">
        <f t="shared" si="88"/>
        <v>300000</v>
      </c>
      <c r="Y183" s="124">
        <v>42136</v>
      </c>
      <c r="Z183" s="75">
        <f t="shared" si="89"/>
        <v>0</v>
      </c>
      <c r="AA183" s="76">
        <v>300000</v>
      </c>
      <c r="AB183" s="45">
        <f t="shared" si="68"/>
        <v>300000</v>
      </c>
      <c r="AC183" s="594">
        <v>42136</v>
      </c>
      <c r="AD183" s="77">
        <f t="shared" si="69"/>
        <v>0</v>
      </c>
      <c r="AE183" s="126"/>
      <c r="AF183" s="73">
        <f t="shared" si="94"/>
        <v>0</v>
      </c>
      <c r="AG183" s="126"/>
      <c r="AH183" s="78">
        <f t="shared" si="71"/>
        <v>0</v>
      </c>
      <c r="AI183" s="76"/>
      <c r="AJ183" s="45">
        <f t="shared" si="72"/>
        <v>0</v>
      </c>
      <c r="AK183" s="234"/>
      <c r="AL183" s="76">
        <f t="shared" si="73"/>
        <v>0</v>
      </c>
      <c r="AM183" s="72"/>
      <c r="AN183" s="72">
        <f t="shared" si="74"/>
        <v>0</v>
      </c>
      <c r="AO183" s="79"/>
      <c r="AP183" s="72">
        <f t="shared" si="75"/>
        <v>0</v>
      </c>
      <c r="AQ183" s="76"/>
      <c r="AR183" s="76">
        <f t="shared" si="76"/>
        <v>0</v>
      </c>
      <c r="AS183" s="87"/>
      <c r="AT183" s="76">
        <f t="shared" si="77"/>
        <v>0</v>
      </c>
      <c r="AU183" s="72"/>
      <c r="AV183" s="72">
        <f t="shared" si="78"/>
        <v>0</v>
      </c>
      <c r="AW183" s="124"/>
      <c r="AX183" s="72">
        <f t="shared" si="79"/>
        <v>0</v>
      </c>
      <c r="AY183" s="76"/>
      <c r="AZ183" s="76">
        <f t="shared" si="80"/>
        <v>0</v>
      </c>
      <c r="BA183" s="94"/>
      <c r="BB183" s="76">
        <f t="shared" si="81"/>
        <v>0</v>
      </c>
      <c r="BC183" s="81"/>
      <c r="BD183" s="72">
        <f t="shared" si="82"/>
        <v>0</v>
      </c>
      <c r="BE183" s="129"/>
      <c r="BF183" s="72">
        <f t="shared" si="83"/>
        <v>0</v>
      </c>
      <c r="BG183" s="76"/>
      <c r="BH183" s="76">
        <f t="shared" si="84"/>
        <v>0</v>
      </c>
      <c r="BI183" s="94"/>
      <c r="BJ183" s="76">
        <f t="shared" si="85"/>
        <v>0</v>
      </c>
      <c r="BK183" s="123"/>
      <c r="BL183" s="45">
        <f t="shared" si="90"/>
        <v>0</v>
      </c>
      <c r="BM183" s="94"/>
      <c r="BN183" s="77">
        <f t="shared" si="91"/>
        <v>0</v>
      </c>
      <c r="BO183" s="83">
        <f t="shared" si="86"/>
        <v>0</v>
      </c>
      <c r="BP183" s="120" t="s">
        <v>1334</v>
      </c>
      <c r="BQ183" s="120" t="s">
        <v>3378</v>
      </c>
      <c r="BR183" s="46"/>
    </row>
    <row r="184" spans="1:70" s="60" customFormat="1" ht="38.25">
      <c r="A184" s="222">
        <f>SUBTOTAL(3,C$5:$C184)</f>
        <v>180</v>
      </c>
      <c r="B184" s="223"/>
      <c r="C184" s="50" t="s">
        <v>1305</v>
      </c>
      <c r="D184" s="35" t="s">
        <v>718</v>
      </c>
      <c r="E184" s="51" t="s">
        <v>1306</v>
      </c>
      <c r="F184" s="50" t="s">
        <v>1307</v>
      </c>
      <c r="G184" s="50"/>
      <c r="H184" s="50" t="s">
        <v>1308</v>
      </c>
      <c r="I184" s="50" t="s">
        <v>1309</v>
      </c>
      <c r="J184" s="110"/>
      <c r="K184" s="446" t="s">
        <v>1772</v>
      </c>
      <c r="L184" s="110"/>
      <c r="M184" s="41" t="s">
        <v>2486</v>
      </c>
      <c r="N184" s="139"/>
      <c r="O184" s="122">
        <v>700000</v>
      </c>
      <c r="P184" s="153">
        <f t="shared" si="92"/>
        <v>700000</v>
      </c>
      <c r="Q184" s="124">
        <v>42080</v>
      </c>
      <c r="R184" s="75">
        <f t="shared" si="93"/>
        <v>0</v>
      </c>
      <c r="S184" s="45">
        <v>700000</v>
      </c>
      <c r="T184" s="45">
        <f t="shared" si="70"/>
        <v>700000</v>
      </c>
      <c r="U184" s="234">
        <v>42080</v>
      </c>
      <c r="V184" s="77">
        <f t="shared" si="87"/>
        <v>0</v>
      </c>
      <c r="W184" s="72">
        <v>700000</v>
      </c>
      <c r="X184" s="73">
        <f t="shared" si="88"/>
        <v>700000</v>
      </c>
      <c r="Y184" s="124">
        <v>42080</v>
      </c>
      <c r="Z184" s="75">
        <f t="shared" si="89"/>
        <v>0</v>
      </c>
      <c r="AA184" s="76">
        <v>700000</v>
      </c>
      <c r="AB184" s="45">
        <f t="shared" si="68"/>
        <v>700000</v>
      </c>
      <c r="AC184" s="594">
        <v>42135</v>
      </c>
      <c r="AD184" s="77">
        <f t="shared" si="69"/>
        <v>0</v>
      </c>
      <c r="AE184" s="73">
        <v>700000</v>
      </c>
      <c r="AF184" s="73">
        <f t="shared" si="94"/>
        <v>700000</v>
      </c>
      <c r="AG184" s="594">
        <v>42135</v>
      </c>
      <c r="AH184" s="78">
        <f t="shared" si="71"/>
        <v>0</v>
      </c>
      <c r="AI184" s="76"/>
      <c r="AJ184" s="45">
        <f t="shared" si="72"/>
        <v>0</v>
      </c>
      <c r="AK184" s="234"/>
      <c r="AL184" s="76">
        <f t="shared" si="73"/>
        <v>0</v>
      </c>
      <c r="AM184" s="72"/>
      <c r="AN184" s="72">
        <f t="shared" si="74"/>
        <v>0</v>
      </c>
      <c r="AO184" s="79"/>
      <c r="AP184" s="72">
        <f t="shared" si="75"/>
        <v>0</v>
      </c>
      <c r="AQ184" s="76"/>
      <c r="AR184" s="76">
        <f t="shared" si="76"/>
        <v>0</v>
      </c>
      <c r="AS184" s="87"/>
      <c r="AT184" s="76">
        <f t="shared" si="77"/>
        <v>0</v>
      </c>
      <c r="AU184" s="72"/>
      <c r="AV184" s="72">
        <f t="shared" si="78"/>
        <v>0</v>
      </c>
      <c r="AW184" s="124"/>
      <c r="AX184" s="72">
        <f t="shared" si="79"/>
        <v>0</v>
      </c>
      <c r="AY184" s="76"/>
      <c r="AZ184" s="76">
        <f t="shared" si="80"/>
        <v>0</v>
      </c>
      <c r="BA184" s="94"/>
      <c r="BB184" s="76">
        <f t="shared" si="81"/>
        <v>0</v>
      </c>
      <c r="BC184" s="81"/>
      <c r="BD184" s="72">
        <f t="shared" si="82"/>
        <v>0</v>
      </c>
      <c r="BE184" s="129"/>
      <c r="BF184" s="72">
        <f t="shared" si="83"/>
        <v>0</v>
      </c>
      <c r="BG184" s="76"/>
      <c r="BH184" s="76">
        <f t="shared" si="84"/>
        <v>0</v>
      </c>
      <c r="BI184" s="94"/>
      <c r="BJ184" s="76">
        <f t="shared" si="85"/>
        <v>0</v>
      </c>
      <c r="BK184" s="123"/>
      <c r="BL184" s="45">
        <f t="shared" si="90"/>
        <v>0</v>
      </c>
      <c r="BM184" s="94"/>
      <c r="BN184" s="77">
        <f t="shared" si="91"/>
        <v>0</v>
      </c>
      <c r="BO184" s="83">
        <f t="shared" si="86"/>
        <v>0</v>
      </c>
      <c r="BP184" s="120" t="s">
        <v>530</v>
      </c>
      <c r="BQ184" s="120" t="s">
        <v>3375</v>
      </c>
      <c r="BR184" s="41"/>
    </row>
    <row r="185" spans="1:70" s="38" customFormat="1" ht="25.5">
      <c r="A185" s="37">
        <f>SUBTOTAL(3,C$5:$C185)</f>
        <v>181</v>
      </c>
      <c r="B185" s="112"/>
      <c r="C185" s="50" t="s">
        <v>1322</v>
      </c>
      <c r="D185" s="36" t="s">
        <v>293</v>
      </c>
      <c r="E185" s="51" t="s">
        <v>1323</v>
      </c>
      <c r="F185" s="50" t="s">
        <v>1324</v>
      </c>
      <c r="G185" s="50"/>
      <c r="H185" s="50" t="s">
        <v>1325</v>
      </c>
      <c r="I185" s="50" t="s">
        <v>1326</v>
      </c>
      <c r="J185" s="112"/>
      <c r="K185" s="257">
        <v>800</v>
      </c>
      <c r="L185" s="112"/>
      <c r="M185" s="46"/>
      <c r="N185" s="144"/>
      <c r="O185" s="122">
        <v>800000</v>
      </c>
      <c r="P185" s="153">
        <f t="shared" si="92"/>
        <v>0</v>
      </c>
      <c r="Q185" s="124"/>
      <c r="R185" s="75">
        <f t="shared" si="93"/>
        <v>800000</v>
      </c>
      <c r="S185" s="45">
        <v>800000</v>
      </c>
      <c r="T185" s="45">
        <f t="shared" si="70"/>
        <v>0</v>
      </c>
      <c r="U185" s="234"/>
      <c r="V185" s="77">
        <f t="shared" si="87"/>
        <v>800000</v>
      </c>
      <c r="W185" s="73">
        <v>800000</v>
      </c>
      <c r="X185" s="73">
        <f t="shared" si="88"/>
        <v>0</v>
      </c>
      <c r="Y185" s="124"/>
      <c r="Z185" s="75">
        <f t="shared" si="89"/>
        <v>800000</v>
      </c>
      <c r="AA185" s="45">
        <v>800000</v>
      </c>
      <c r="AB185" s="45">
        <f t="shared" si="68"/>
        <v>0</v>
      </c>
      <c r="AC185" s="594"/>
      <c r="AD185" s="77">
        <f t="shared" si="69"/>
        <v>800000</v>
      </c>
      <c r="AE185" s="126"/>
      <c r="AF185" s="73">
        <f t="shared" si="94"/>
        <v>0</v>
      </c>
      <c r="AG185" s="126"/>
      <c r="AH185" s="78">
        <f t="shared" si="71"/>
        <v>0</v>
      </c>
      <c r="AI185" s="45"/>
      <c r="AJ185" s="45">
        <f t="shared" si="72"/>
        <v>0</v>
      </c>
      <c r="AK185" s="234"/>
      <c r="AL185" s="76">
        <f t="shared" si="73"/>
        <v>0</v>
      </c>
      <c r="AM185" s="73"/>
      <c r="AN185" s="72">
        <f t="shared" si="74"/>
        <v>0</v>
      </c>
      <c r="AO185" s="79"/>
      <c r="AP185" s="72">
        <f t="shared" si="75"/>
        <v>0</v>
      </c>
      <c r="AQ185" s="45"/>
      <c r="AR185" s="76">
        <f t="shared" si="76"/>
        <v>0</v>
      </c>
      <c r="AS185" s="87"/>
      <c r="AT185" s="76">
        <f t="shared" si="77"/>
        <v>0</v>
      </c>
      <c r="AU185" s="72"/>
      <c r="AV185" s="72">
        <f t="shared" si="78"/>
        <v>0</v>
      </c>
      <c r="AW185" s="124"/>
      <c r="AX185" s="72">
        <f t="shared" si="79"/>
        <v>0</v>
      </c>
      <c r="AY185" s="76"/>
      <c r="AZ185" s="76">
        <f t="shared" si="80"/>
        <v>0</v>
      </c>
      <c r="BA185" s="94"/>
      <c r="BB185" s="76">
        <f t="shared" si="81"/>
        <v>0</v>
      </c>
      <c r="BC185" s="81"/>
      <c r="BD185" s="72">
        <f t="shared" si="82"/>
        <v>0</v>
      </c>
      <c r="BE185" s="129"/>
      <c r="BF185" s="72">
        <f t="shared" si="83"/>
        <v>0</v>
      </c>
      <c r="BG185" s="76"/>
      <c r="BH185" s="76">
        <f t="shared" si="84"/>
        <v>0</v>
      </c>
      <c r="BI185" s="94"/>
      <c r="BJ185" s="76">
        <f t="shared" si="85"/>
        <v>0</v>
      </c>
      <c r="BK185" s="123"/>
      <c r="BL185" s="45">
        <f t="shared" si="90"/>
        <v>0</v>
      </c>
      <c r="BM185" s="94"/>
      <c r="BN185" s="77">
        <f t="shared" si="91"/>
        <v>0</v>
      </c>
      <c r="BO185" s="83">
        <f t="shared" si="86"/>
        <v>3200000</v>
      </c>
      <c r="BP185" s="120" t="s">
        <v>530</v>
      </c>
      <c r="BQ185" s="120" t="s">
        <v>3376</v>
      </c>
      <c r="BR185" s="46"/>
    </row>
    <row r="186" spans="1:70" s="60" customFormat="1" ht="25.5">
      <c r="A186" s="59">
        <f>SUBTOTAL(3,C$5:$C186)</f>
        <v>182</v>
      </c>
      <c r="B186" s="110"/>
      <c r="C186" s="50" t="s">
        <v>1327</v>
      </c>
      <c r="D186" s="36" t="s">
        <v>293</v>
      </c>
      <c r="E186" s="51" t="s">
        <v>1328</v>
      </c>
      <c r="F186" s="50" t="s">
        <v>1329</v>
      </c>
      <c r="G186" s="50"/>
      <c r="H186" s="50" t="s">
        <v>1330</v>
      </c>
      <c r="I186" s="50" t="s">
        <v>1331</v>
      </c>
      <c r="J186" s="110"/>
      <c r="K186" s="257">
        <v>700</v>
      </c>
      <c r="L186" s="110"/>
      <c r="M186" s="1" t="s">
        <v>3374</v>
      </c>
      <c r="N186" s="139"/>
      <c r="O186" s="122">
        <v>700000</v>
      </c>
      <c r="P186" s="153">
        <f t="shared" si="92"/>
        <v>700000</v>
      </c>
      <c r="Q186" s="124">
        <v>42130</v>
      </c>
      <c r="R186" s="75">
        <f t="shared" si="93"/>
        <v>0</v>
      </c>
      <c r="S186" s="45">
        <v>700000</v>
      </c>
      <c r="T186" s="45">
        <f t="shared" si="70"/>
        <v>700000</v>
      </c>
      <c r="U186" s="234">
        <v>42130</v>
      </c>
      <c r="V186" s="77">
        <f t="shared" si="87"/>
        <v>0</v>
      </c>
      <c r="W186" s="72">
        <v>700000</v>
      </c>
      <c r="X186" s="73">
        <f t="shared" si="88"/>
        <v>700000</v>
      </c>
      <c r="Y186" s="124">
        <v>42130</v>
      </c>
      <c r="Z186" s="75">
        <f t="shared" si="89"/>
        <v>0</v>
      </c>
      <c r="AA186" s="76">
        <v>700000</v>
      </c>
      <c r="AB186" s="45">
        <f t="shared" si="68"/>
        <v>0</v>
      </c>
      <c r="AC186" s="594"/>
      <c r="AD186" s="77">
        <f t="shared" si="69"/>
        <v>700000</v>
      </c>
      <c r="AE186" s="126"/>
      <c r="AF186" s="73">
        <f t="shared" si="94"/>
        <v>0</v>
      </c>
      <c r="AG186" s="126"/>
      <c r="AH186" s="78">
        <f t="shared" si="71"/>
        <v>0</v>
      </c>
      <c r="AI186" s="76"/>
      <c r="AJ186" s="45">
        <f t="shared" si="72"/>
        <v>0</v>
      </c>
      <c r="AK186" s="234"/>
      <c r="AL186" s="76">
        <f t="shared" si="73"/>
        <v>0</v>
      </c>
      <c r="AM186" s="72"/>
      <c r="AN186" s="72">
        <f t="shared" si="74"/>
        <v>0</v>
      </c>
      <c r="AO186" s="79"/>
      <c r="AP186" s="72">
        <f t="shared" si="75"/>
        <v>0</v>
      </c>
      <c r="AQ186" s="76"/>
      <c r="AR186" s="76">
        <f t="shared" si="76"/>
        <v>0</v>
      </c>
      <c r="AS186" s="87"/>
      <c r="AT186" s="76">
        <f t="shared" si="77"/>
        <v>0</v>
      </c>
      <c r="AU186" s="72"/>
      <c r="AV186" s="72">
        <f t="shared" si="78"/>
        <v>0</v>
      </c>
      <c r="AW186" s="124"/>
      <c r="AX186" s="72">
        <f t="shared" si="79"/>
        <v>0</v>
      </c>
      <c r="AY186" s="76"/>
      <c r="AZ186" s="76">
        <f t="shared" si="80"/>
        <v>0</v>
      </c>
      <c r="BA186" s="94"/>
      <c r="BB186" s="76">
        <f t="shared" si="81"/>
        <v>0</v>
      </c>
      <c r="BC186" s="81"/>
      <c r="BD186" s="72">
        <f t="shared" si="82"/>
        <v>0</v>
      </c>
      <c r="BE186" s="129"/>
      <c r="BF186" s="72">
        <f t="shared" si="83"/>
        <v>0</v>
      </c>
      <c r="BG186" s="76"/>
      <c r="BH186" s="76">
        <f t="shared" si="84"/>
        <v>0</v>
      </c>
      <c r="BI186" s="94"/>
      <c r="BJ186" s="76">
        <f t="shared" si="85"/>
        <v>0</v>
      </c>
      <c r="BK186" s="123"/>
      <c r="BL186" s="45">
        <f t="shared" si="90"/>
        <v>0</v>
      </c>
      <c r="BM186" s="94"/>
      <c r="BN186" s="77">
        <f t="shared" si="91"/>
        <v>0</v>
      </c>
      <c r="BO186" s="83">
        <f t="shared" si="86"/>
        <v>700000</v>
      </c>
      <c r="BP186" s="120" t="s">
        <v>530</v>
      </c>
      <c r="BQ186" s="120" t="s">
        <v>3376</v>
      </c>
      <c r="BR186" s="41"/>
    </row>
    <row r="187" spans="1:70" s="30" customFormat="1" ht="51">
      <c r="A187" s="224">
        <f>SUBTOTAL(3,C$5:$C187)</f>
        <v>183</v>
      </c>
      <c r="B187" s="178"/>
      <c r="C187" s="61" t="s">
        <v>1351</v>
      </c>
      <c r="D187" s="1" t="s">
        <v>411</v>
      </c>
      <c r="E187" s="67" t="s">
        <v>1352</v>
      </c>
      <c r="F187" s="61" t="s">
        <v>1353</v>
      </c>
      <c r="G187" s="177"/>
      <c r="H187" s="61" t="s">
        <v>1354</v>
      </c>
      <c r="I187" s="61" t="s">
        <v>1355</v>
      </c>
      <c r="J187" s="199" t="s">
        <v>1356</v>
      </c>
      <c r="K187" s="451" t="s">
        <v>1774</v>
      </c>
      <c r="L187" s="199"/>
      <c r="M187" s="32"/>
      <c r="N187" s="139"/>
      <c r="O187" s="122">
        <v>200000</v>
      </c>
      <c r="P187" s="153">
        <f t="shared" si="92"/>
        <v>0</v>
      </c>
      <c r="Q187" s="124"/>
      <c r="R187" s="75">
        <f t="shared" si="93"/>
        <v>200000</v>
      </c>
      <c r="S187" s="45">
        <v>200000</v>
      </c>
      <c r="T187" s="45">
        <f t="shared" si="70"/>
        <v>0</v>
      </c>
      <c r="U187" s="234"/>
      <c r="V187" s="77">
        <f t="shared" si="87"/>
        <v>200000</v>
      </c>
      <c r="W187" s="72">
        <v>200000</v>
      </c>
      <c r="X187" s="73">
        <f t="shared" si="88"/>
        <v>0</v>
      </c>
      <c r="Y187" s="124"/>
      <c r="Z187" s="75">
        <f t="shared" si="89"/>
        <v>200000</v>
      </c>
      <c r="AA187" s="76"/>
      <c r="AB187" s="45">
        <f t="shared" si="68"/>
        <v>0</v>
      </c>
      <c r="AC187" s="594"/>
      <c r="AD187" s="77">
        <f t="shared" si="69"/>
        <v>0</v>
      </c>
      <c r="AE187" s="126"/>
      <c r="AF187" s="73">
        <f t="shared" si="94"/>
        <v>0</v>
      </c>
      <c r="AG187" s="126"/>
      <c r="AH187" s="78">
        <f t="shared" si="71"/>
        <v>0</v>
      </c>
      <c r="AI187" s="76"/>
      <c r="AJ187" s="45">
        <f t="shared" si="72"/>
        <v>0</v>
      </c>
      <c r="AK187" s="234"/>
      <c r="AL187" s="76">
        <f t="shared" si="73"/>
        <v>0</v>
      </c>
      <c r="AM187" s="72"/>
      <c r="AN187" s="72">
        <f t="shared" si="74"/>
        <v>0</v>
      </c>
      <c r="AO187" s="79"/>
      <c r="AP187" s="72">
        <f t="shared" si="75"/>
        <v>0</v>
      </c>
      <c r="AQ187" s="76"/>
      <c r="AR187" s="76">
        <f t="shared" si="76"/>
        <v>0</v>
      </c>
      <c r="AS187" s="87"/>
      <c r="AT187" s="76">
        <f t="shared" si="77"/>
        <v>0</v>
      </c>
      <c r="AU187" s="72"/>
      <c r="AV187" s="72">
        <f t="shared" si="78"/>
        <v>0</v>
      </c>
      <c r="AW187" s="124"/>
      <c r="AX187" s="72">
        <f t="shared" si="79"/>
        <v>0</v>
      </c>
      <c r="AY187" s="76"/>
      <c r="AZ187" s="76">
        <f t="shared" si="80"/>
        <v>0</v>
      </c>
      <c r="BA187" s="94"/>
      <c r="BB187" s="76">
        <f t="shared" si="81"/>
        <v>0</v>
      </c>
      <c r="BC187" s="81"/>
      <c r="BD187" s="72">
        <f t="shared" si="82"/>
        <v>0</v>
      </c>
      <c r="BE187" s="129"/>
      <c r="BF187" s="72">
        <f t="shared" si="83"/>
        <v>0</v>
      </c>
      <c r="BG187" s="76"/>
      <c r="BH187" s="76">
        <f t="shared" si="84"/>
        <v>0</v>
      </c>
      <c r="BI187" s="94"/>
      <c r="BJ187" s="76">
        <f t="shared" si="85"/>
        <v>0</v>
      </c>
      <c r="BK187" s="123"/>
      <c r="BL187" s="45">
        <f t="shared" si="90"/>
        <v>0</v>
      </c>
      <c r="BM187" s="94"/>
      <c r="BN187" s="77">
        <f t="shared" si="91"/>
        <v>0</v>
      </c>
      <c r="BO187" s="83">
        <f t="shared" si="86"/>
        <v>600000</v>
      </c>
      <c r="BP187" s="120" t="s">
        <v>482</v>
      </c>
      <c r="BQ187" s="120" t="s">
        <v>1970</v>
      </c>
      <c r="BR187" s="31"/>
    </row>
    <row r="188" spans="1:70" s="30" customFormat="1" ht="51">
      <c r="A188" s="224">
        <f>SUBTOTAL(3,C$5:$C188)</f>
        <v>184</v>
      </c>
      <c r="B188" s="178"/>
      <c r="C188" s="50" t="s">
        <v>1357</v>
      </c>
      <c r="D188" s="34" t="s">
        <v>9</v>
      </c>
      <c r="E188" s="67" t="s">
        <v>1358</v>
      </c>
      <c r="F188" s="61" t="s">
        <v>1359</v>
      </c>
      <c r="G188" s="177"/>
      <c r="H188" s="61" t="s">
        <v>1360</v>
      </c>
      <c r="I188" s="61" t="s">
        <v>1361</v>
      </c>
      <c r="J188" s="178"/>
      <c r="K188" s="451" t="s">
        <v>1672</v>
      </c>
      <c r="L188" s="12"/>
      <c r="M188" s="32"/>
      <c r="N188" s="139"/>
      <c r="O188" s="122">
        <v>400000</v>
      </c>
      <c r="P188" s="153">
        <f t="shared" si="92"/>
        <v>400000</v>
      </c>
      <c r="Q188" s="124">
        <v>42143</v>
      </c>
      <c r="R188" s="75">
        <f t="shared" si="93"/>
        <v>0</v>
      </c>
      <c r="S188" s="45">
        <v>400000</v>
      </c>
      <c r="T188" s="45">
        <f t="shared" si="70"/>
        <v>400000</v>
      </c>
      <c r="U188" s="234">
        <v>42143</v>
      </c>
      <c r="V188" s="77">
        <f t="shared" si="87"/>
        <v>0</v>
      </c>
      <c r="W188" s="72">
        <v>400000</v>
      </c>
      <c r="X188" s="73">
        <f t="shared" si="88"/>
        <v>400000</v>
      </c>
      <c r="Y188" s="124">
        <v>42143</v>
      </c>
      <c r="Z188" s="75">
        <f t="shared" si="89"/>
        <v>0</v>
      </c>
      <c r="AA188" s="76"/>
      <c r="AB188" s="45">
        <f t="shared" si="68"/>
        <v>0</v>
      </c>
      <c r="AC188" s="594"/>
      <c r="AD188" s="77">
        <f t="shared" si="69"/>
        <v>0</v>
      </c>
      <c r="AE188" s="126"/>
      <c r="AF188" s="73">
        <f t="shared" si="94"/>
        <v>0</v>
      </c>
      <c r="AG188" s="126"/>
      <c r="AH188" s="78">
        <f t="shared" si="71"/>
        <v>0</v>
      </c>
      <c r="AI188" s="76"/>
      <c r="AJ188" s="45">
        <f t="shared" si="72"/>
        <v>0</v>
      </c>
      <c r="AK188" s="234"/>
      <c r="AL188" s="76">
        <f t="shared" si="73"/>
        <v>0</v>
      </c>
      <c r="AM188" s="72"/>
      <c r="AN188" s="72">
        <f t="shared" si="74"/>
        <v>0</v>
      </c>
      <c r="AO188" s="79"/>
      <c r="AP188" s="72">
        <f t="shared" si="75"/>
        <v>0</v>
      </c>
      <c r="AQ188" s="76"/>
      <c r="AR188" s="76">
        <f t="shared" si="76"/>
        <v>0</v>
      </c>
      <c r="AS188" s="87"/>
      <c r="AT188" s="76">
        <f t="shared" si="77"/>
        <v>0</v>
      </c>
      <c r="AU188" s="72"/>
      <c r="AV188" s="72">
        <f t="shared" si="78"/>
        <v>0</v>
      </c>
      <c r="AW188" s="124"/>
      <c r="AX188" s="72">
        <f t="shared" si="79"/>
        <v>0</v>
      </c>
      <c r="AY188" s="76"/>
      <c r="AZ188" s="76">
        <f t="shared" si="80"/>
        <v>0</v>
      </c>
      <c r="BA188" s="94"/>
      <c r="BB188" s="76">
        <f t="shared" si="81"/>
        <v>0</v>
      </c>
      <c r="BC188" s="81"/>
      <c r="BD188" s="72">
        <f t="shared" si="82"/>
        <v>0</v>
      </c>
      <c r="BE188" s="129"/>
      <c r="BF188" s="72">
        <f t="shared" si="83"/>
        <v>0</v>
      </c>
      <c r="BG188" s="76"/>
      <c r="BH188" s="76">
        <f t="shared" si="84"/>
        <v>0</v>
      </c>
      <c r="BI188" s="94"/>
      <c r="BJ188" s="76">
        <f t="shared" si="85"/>
        <v>0</v>
      </c>
      <c r="BK188" s="123"/>
      <c r="BL188" s="45">
        <f t="shared" si="90"/>
        <v>0</v>
      </c>
      <c r="BM188" s="94"/>
      <c r="BN188" s="77">
        <f t="shared" si="91"/>
        <v>0</v>
      </c>
      <c r="BO188" s="83">
        <f t="shared" si="86"/>
        <v>0</v>
      </c>
      <c r="BP188" s="120" t="s">
        <v>519</v>
      </c>
      <c r="BQ188" s="120" t="s">
        <v>1966</v>
      </c>
      <c r="BR188" s="31"/>
    </row>
    <row r="189" spans="1:70" s="30" customFormat="1" ht="63.75">
      <c r="A189" s="33">
        <f>SUBTOTAL(3,C$5:$C189)</f>
        <v>185</v>
      </c>
      <c r="B189" s="178"/>
      <c r="C189" s="61" t="s">
        <v>1366</v>
      </c>
      <c r="D189" s="1" t="s">
        <v>410</v>
      </c>
      <c r="E189" s="67" t="s">
        <v>1368</v>
      </c>
      <c r="F189" s="61" t="s">
        <v>1369</v>
      </c>
      <c r="G189" s="177"/>
      <c r="H189" s="61" t="s">
        <v>1370</v>
      </c>
      <c r="I189" s="61" t="s">
        <v>1371</v>
      </c>
      <c r="J189" s="178"/>
      <c r="K189" s="451" t="s">
        <v>2693</v>
      </c>
      <c r="L189" s="178"/>
      <c r="M189" s="32"/>
      <c r="N189" s="139"/>
      <c r="O189" s="122">
        <v>400000</v>
      </c>
      <c r="P189" s="153">
        <f t="shared" si="92"/>
        <v>0</v>
      </c>
      <c r="Q189" s="124"/>
      <c r="R189" s="75">
        <f t="shared" si="93"/>
        <v>400000</v>
      </c>
      <c r="S189" s="45">
        <v>400000</v>
      </c>
      <c r="T189" s="45">
        <f t="shared" si="70"/>
        <v>0</v>
      </c>
      <c r="U189" s="234"/>
      <c r="V189" s="77">
        <f t="shared" si="87"/>
        <v>400000</v>
      </c>
      <c r="W189" s="72">
        <v>400000</v>
      </c>
      <c r="X189" s="73">
        <f t="shared" si="88"/>
        <v>0</v>
      </c>
      <c r="Y189" s="124"/>
      <c r="Z189" s="75">
        <f t="shared" si="89"/>
        <v>400000</v>
      </c>
      <c r="AA189" s="76">
        <v>400000</v>
      </c>
      <c r="AB189" s="45">
        <f t="shared" si="68"/>
        <v>0</v>
      </c>
      <c r="AC189" s="594"/>
      <c r="AD189" s="77">
        <f t="shared" si="69"/>
        <v>400000</v>
      </c>
      <c r="AE189" s="126"/>
      <c r="AF189" s="73">
        <f t="shared" si="94"/>
        <v>0</v>
      </c>
      <c r="AG189" s="126"/>
      <c r="AH189" s="78">
        <f t="shared" si="71"/>
        <v>0</v>
      </c>
      <c r="AI189" s="76"/>
      <c r="AJ189" s="45">
        <f t="shared" si="72"/>
        <v>0</v>
      </c>
      <c r="AK189" s="234"/>
      <c r="AL189" s="76">
        <f t="shared" si="73"/>
        <v>0</v>
      </c>
      <c r="AM189" s="72"/>
      <c r="AN189" s="72">
        <f t="shared" si="74"/>
        <v>0</v>
      </c>
      <c r="AO189" s="79"/>
      <c r="AP189" s="72">
        <f t="shared" si="75"/>
        <v>0</v>
      </c>
      <c r="AQ189" s="76"/>
      <c r="AR189" s="76">
        <f t="shared" si="76"/>
        <v>0</v>
      </c>
      <c r="AS189" s="87"/>
      <c r="AT189" s="76">
        <f t="shared" si="77"/>
        <v>0</v>
      </c>
      <c r="AU189" s="72"/>
      <c r="AV189" s="72">
        <f t="shared" si="78"/>
        <v>0</v>
      </c>
      <c r="AW189" s="124"/>
      <c r="AX189" s="72">
        <f t="shared" si="79"/>
        <v>0</v>
      </c>
      <c r="AY189" s="76"/>
      <c r="AZ189" s="76">
        <f t="shared" si="80"/>
        <v>0</v>
      </c>
      <c r="BA189" s="94"/>
      <c r="BB189" s="76">
        <f t="shared" si="81"/>
        <v>0</v>
      </c>
      <c r="BC189" s="81"/>
      <c r="BD189" s="72">
        <f t="shared" si="82"/>
        <v>0</v>
      </c>
      <c r="BE189" s="129"/>
      <c r="BF189" s="72">
        <f t="shared" si="83"/>
        <v>0</v>
      </c>
      <c r="BG189" s="76"/>
      <c r="BH189" s="76">
        <f t="shared" si="84"/>
        <v>0</v>
      </c>
      <c r="BI189" s="94"/>
      <c r="BJ189" s="76">
        <f t="shared" si="85"/>
        <v>0</v>
      </c>
      <c r="BK189" s="123"/>
      <c r="BL189" s="45">
        <f t="shared" ref="BL189:BL235" si="95">+IF(BM189="",0,BK189)</f>
        <v>0</v>
      </c>
      <c r="BM189" s="94"/>
      <c r="BN189" s="77">
        <f t="shared" ref="BN189:BN235" si="96">+BK189-BL189</f>
        <v>0</v>
      </c>
      <c r="BO189" s="83">
        <f t="shared" si="86"/>
        <v>1600000</v>
      </c>
      <c r="BP189" s="120" t="s">
        <v>808</v>
      </c>
      <c r="BQ189" s="120" t="s">
        <v>1970</v>
      </c>
      <c r="BR189" s="31"/>
    </row>
    <row r="190" spans="1:70" s="30" customFormat="1" ht="51">
      <c r="A190" s="33">
        <f>SUBTOTAL(3,C$5:$C190)</f>
        <v>186</v>
      </c>
      <c r="B190" s="178"/>
      <c r="C190" s="61" t="s">
        <v>1372</v>
      </c>
      <c r="D190" s="36" t="s">
        <v>293</v>
      </c>
      <c r="E190" s="67" t="s">
        <v>1373</v>
      </c>
      <c r="F190" s="61" t="s">
        <v>1374</v>
      </c>
      <c r="G190" s="177"/>
      <c r="H190" s="61" t="s">
        <v>1375</v>
      </c>
      <c r="I190" s="61" t="s">
        <v>1376</v>
      </c>
      <c r="J190" s="201" t="s">
        <v>1377</v>
      </c>
      <c r="K190" s="446" t="s">
        <v>1773</v>
      </c>
      <c r="L190" s="201"/>
      <c r="M190" s="32" t="s">
        <v>2486</v>
      </c>
      <c r="N190" s="139"/>
      <c r="O190" s="122">
        <v>800000</v>
      </c>
      <c r="P190" s="153">
        <f t="shared" si="92"/>
        <v>800000</v>
      </c>
      <c r="Q190" s="124">
        <v>42137</v>
      </c>
      <c r="R190" s="75">
        <f t="shared" si="93"/>
        <v>0</v>
      </c>
      <c r="S190" s="45">
        <v>1200000</v>
      </c>
      <c r="T190" s="45">
        <f t="shared" si="70"/>
        <v>1200000</v>
      </c>
      <c r="U190" s="234">
        <v>42137</v>
      </c>
      <c r="V190" s="77">
        <f t="shared" si="87"/>
        <v>0</v>
      </c>
      <c r="W190" s="72">
        <v>1200000</v>
      </c>
      <c r="X190" s="73">
        <f t="shared" si="88"/>
        <v>1200000</v>
      </c>
      <c r="Y190" s="124">
        <v>42137</v>
      </c>
      <c r="Z190" s="75">
        <f t="shared" si="89"/>
        <v>0</v>
      </c>
      <c r="AA190" s="76"/>
      <c r="AB190" s="45">
        <f t="shared" si="68"/>
        <v>0</v>
      </c>
      <c r="AC190" s="594"/>
      <c r="AD190" s="77">
        <f t="shared" si="69"/>
        <v>0</v>
      </c>
      <c r="AE190" s="126"/>
      <c r="AF190" s="73">
        <f t="shared" si="94"/>
        <v>0</v>
      </c>
      <c r="AG190" s="126"/>
      <c r="AH190" s="78">
        <f t="shared" si="71"/>
        <v>0</v>
      </c>
      <c r="AI190" s="76"/>
      <c r="AJ190" s="45">
        <f t="shared" si="72"/>
        <v>0</v>
      </c>
      <c r="AK190" s="234"/>
      <c r="AL190" s="76">
        <f t="shared" si="73"/>
        <v>0</v>
      </c>
      <c r="AM190" s="72"/>
      <c r="AN190" s="72">
        <f t="shared" si="74"/>
        <v>0</v>
      </c>
      <c r="AO190" s="79"/>
      <c r="AP190" s="72">
        <f t="shared" si="75"/>
        <v>0</v>
      </c>
      <c r="AQ190" s="76"/>
      <c r="AR190" s="76">
        <f t="shared" si="76"/>
        <v>0</v>
      </c>
      <c r="AS190" s="87"/>
      <c r="AT190" s="76">
        <f t="shared" si="77"/>
        <v>0</v>
      </c>
      <c r="AU190" s="72"/>
      <c r="AV190" s="72">
        <f t="shared" si="78"/>
        <v>0</v>
      </c>
      <c r="AW190" s="124"/>
      <c r="AX190" s="72">
        <f t="shared" si="79"/>
        <v>0</v>
      </c>
      <c r="AY190" s="76"/>
      <c r="AZ190" s="76">
        <f t="shared" si="80"/>
        <v>0</v>
      </c>
      <c r="BA190" s="94"/>
      <c r="BB190" s="76">
        <f t="shared" si="81"/>
        <v>0</v>
      </c>
      <c r="BC190" s="81"/>
      <c r="BD190" s="72">
        <f t="shared" si="82"/>
        <v>0</v>
      </c>
      <c r="BE190" s="129"/>
      <c r="BF190" s="72">
        <f t="shared" si="83"/>
        <v>0</v>
      </c>
      <c r="BG190" s="76"/>
      <c r="BH190" s="76">
        <f t="shared" si="84"/>
        <v>0</v>
      </c>
      <c r="BI190" s="94"/>
      <c r="BJ190" s="76">
        <f t="shared" si="85"/>
        <v>0</v>
      </c>
      <c r="BK190" s="123"/>
      <c r="BL190" s="45">
        <f t="shared" si="95"/>
        <v>0</v>
      </c>
      <c r="BM190" s="94"/>
      <c r="BN190" s="77">
        <f t="shared" si="96"/>
        <v>0</v>
      </c>
      <c r="BO190" s="83">
        <f t="shared" si="86"/>
        <v>0</v>
      </c>
      <c r="BP190" s="120" t="s">
        <v>530</v>
      </c>
      <c r="BQ190" s="120" t="s">
        <v>3376</v>
      </c>
      <c r="BR190" s="31"/>
    </row>
    <row r="191" spans="1:70" s="30" customFormat="1" ht="25.5">
      <c r="A191" s="529">
        <f>SUBTOTAL(3,C$5:$C191)</f>
        <v>187</v>
      </c>
      <c r="B191" s="276" t="s">
        <v>2649</v>
      </c>
      <c r="C191" s="276" t="s">
        <v>1378</v>
      </c>
      <c r="D191" s="140" t="s">
        <v>14</v>
      </c>
      <c r="E191" s="530" t="s">
        <v>1379</v>
      </c>
      <c r="F191" s="276" t="s">
        <v>1380</v>
      </c>
      <c r="G191" s="531"/>
      <c r="H191" s="276" t="s">
        <v>1381</v>
      </c>
      <c r="I191" s="276" t="s">
        <v>1382</v>
      </c>
      <c r="J191" s="532"/>
      <c r="K191" s="540"/>
      <c r="L191" s="532"/>
      <c r="M191" s="1" t="s">
        <v>3374</v>
      </c>
      <c r="N191" s="140"/>
      <c r="O191" s="279"/>
      <c r="P191" s="101">
        <f t="shared" si="92"/>
        <v>0</v>
      </c>
      <c r="Q191" s="282"/>
      <c r="R191" s="280">
        <f t="shared" si="93"/>
        <v>0</v>
      </c>
      <c r="S191" s="101"/>
      <c r="T191" s="101">
        <f t="shared" si="70"/>
        <v>0</v>
      </c>
      <c r="U191" s="282"/>
      <c r="V191" s="280">
        <f t="shared" si="87"/>
        <v>0</v>
      </c>
      <c r="W191" s="101"/>
      <c r="X191" s="101">
        <f t="shared" si="88"/>
        <v>0</v>
      </c>
      <c r="Y191" s="282"/>
      <c r="Z191" s="280">
        <f t="shared" si="89"/>
        <v>0</v>
      </c>
      <c r="AA191" s="76"/>
      <c r="AB191" s="45">
        <f t="shared" ref="AB191:AB253" si="97">IF(AC191="",0,AA191)</f>
        <v>0</v>
      </c>
      <c r="AC191" s="594"/>
      <c r="AD191" s="77">
        <f t="shared" ref="AD191:AD253" si="98">AA191-AB191</f>
        <v>0</v>
      </c>
      <c r="AE191" s="126"/>
      <c r="AF191" s="73">
        <f t="shared" si="94"/>
        <v>0</v>
      </c>
      <c r="AG191" s="126"/>
      <c r="AH191" s="78">
        <f t="shared" si="71"/>
        <v>0</v>
      </c>
      <c r="AI191" s="76"/>
      <c r="AJ191" s="45">
        <f t="shared" si="72"/>
        <v>0</v>
      </c>
      <c r="AK191" s="234"/>
      <c r="AL191" s="76">
        <f t="shared" si="73"/>
        <v>0</v>
      </c>
      <c r="AM191" s="72"/>
      <c r="AN191" s="72">
        <f t="shared" si="74"/>
        <v>0</v>
      </c>
      <c r="AO191" s="79"/>
      <c r="AP191" s="72">
        <f t="shared" si="75"/>
        <v>0</v>
      </c>
      <c r="AQ191" s="76"/>
      <c r="AR191" s="76">
        <f t="shared" si="76"/>
        <v>0</v>
      </c>
      <c r="AS191" s="87"/>
      <c r="AT191" s="76">
        <f t="shared" si="77"/>
        <v>0</v>
      </c>
      <c r="AU191" s="72"/>
      <c r="AV191" s="72">
        <f t="shared" si="78"/>
        <v>0</v>
      </c>
      <c r="AW191" s="124"/>
      <c r="AX191" s="72">
        <f t="shared" si="79"/>
        <v>0</v>
      </c>
      <c r="AY191" s="76"/>
      <c r="AZ191" s="76">
        <f t="shared" si="80"/>
        <v>0</v>
      </c>
      <c r="BA191" s="94"/>
      <c r="BB191" s="76">
        <f t="shared" si="81"/>
        <v>0</v>
      </c>
      <c r="BC191" s="81"/>
      <c r="BD191" s="72">
        <f t="shared" si="82"/>
        <v>0</v>
      </c>
      <c r="BE191" s="129"/>
      <c r="BF191" s="72">
        <f t="shared" si="83"/>
        <v>0</v>
      </c>
      <c r="BG191" s="76"/>
      <c r="BH191" s="76">
        <f t="shared" si="84"/>
        <v>0</v>
      </c>
      <c r="BI191" s="94"/>
      <c r="BJ191" s="76">
        <f t="shared" si="85"/>
        <v>0</v>
      </c>
      <c r="BK191" s="123"/>
      <c r="BL191" s="45">
        <f t="shared" si="95"/>
        <v>0</v>
      </c>
      <c r="BM191" s="94"/>
      <c r="BN191" s="77">
        <f t="shared" si="96"/>
        <v>0</v>
      </c>
      <c r="BO191" s="280">
        <f t="shared" si="86"/>
        <v>0</v>
      </c>
      <c r="BP191" s="276" t="s">
        <v>808</v>
      </c>
      <c r="BQ191" s="120" t="s">
        <v>1966</v>
      </c>
      <c r="BR191" s="535"/>
    </row>
    <row r="192" spans="1:70" s="30" customFormat="1" ht="38.25">
      <c r="A192" s="33">
        <f>SUBTOTAL(3,C$5:$C192)</f>
        <v>188</v>
      </c>
      <c r="B192" s="178"/>
      <c r="C192" s="61" t="s">
        <v>1383</v>
      </c>
      <c r="D192" s="35" t="s">
        <v>718</v>
      </c>
      <c r="E192" s="67" t="s">
        <v>1384</v>
      </c>
      <c r="F192" s="61" t="s">
        <v>1385</v>
      </c>
      <c r="G192" s="177"/>
      <c r="H192" s="61" t="s">
        <v>1386</v>
      </c>
      <c r="I192" s="61" t="s">
        <v>1387</v>
      </c>
      <c r="J192" s="201" t="s">
        <v>1388</v>
      </c>
      <c r="K192" s="455">
        <v>800</v>
      </c>
      <c r="L192" s="201"/>
      <c r="M192" s="1" t="s">
        <v>3374</v>
      </c>
      <c r="N192" s="139"/>
      <c r="O192" s="122">
        <v>800000</v>
      </c>
      <c r="P192" s="153">
        <f t="shared" si="92"/>
        <v>800000</v>
      </c>
      <c r="Q192" s="124">
        <v>42119</v>
      </c>
      <c r="R192" s="75">
        <f t="shared" si="93"/>
        <v>0</v>
      </c>
      <c r="S192" s="45">
        <v>800000</v>
      </c>
      <c r="T192" s="45">
        <f t="shared" si="70"/>
        <v>800000</v>
      </c>
      <c r="U192" s="234">
        <v>42119</v>
      </c>
      <c r="V192" s="77">
        <f t="shared" si="87"/>
        <v>0</v>
      </c>
      <c r="W192" s="72">
        <v>800000</v>
      </c>
      <c r="X192" s="73">
        <f t="shared" si="88"/>
        <v>800000</v>
      </c>
      <c r="Y192" s="124">
        <v>42119</v>
      </c>
      <c r="Z192" s="75">
        <f t="shared" si="89"/>
        <v>0</v>
      </c>
      <c r="AA192" s="76">
        <v>800000</v>
      </c>
      <c r="AB192" s="45">
        <f t="shared" si="97"/>
        <v>0</v>
      </c>
      <c r="AC192" s="594"/>
      <c r="AD192" s="77">
        <f t="shared" si="98"/>
        <v>800000</v>
      </c>
      <c r="AE192" s="126"/>
      <c r="AF192" s="73">
        <f t="shared" si="94"/>
        <v>0</v>
      </c>
      <c r="AG192" s="126"/>
      <c r="AH192" s="78">
        <f t="shared" si="71"/>
        <v>0</v>
      </c>
      <c r="AI192" s="76"/>
      <c r="AJ192" s="45">
        <f t="shared" si="72"/>
        <v>0</v>
      </c>
      <c r="AK192" s="234"/>
      <c r="AL192" s="76">
        <f t="shared" si="73"/>
        <v>0</v>
      </c>
      <c r="AM192" s="72"/>
      <c r="AN192" s="72">
        <f t="shared" si="74"/>
        <v>0</v>
      </c>
      <c r="AO192" s="79"/>
      <c r="AP192" s="72">
        <f t="shared" si="75"/>
        <v>0</v>
      </c>
      <c r="AQ192" s="76"/>
      <c r="AR192" s="76">
        <f t="shared" si="76"/>
        <v>0</v>
      </c>
      <c r="AS192" s="87"/>
      <c r="AT192" s="76">
        <f t="shared" si="77"/>
        <v>0</v>
      </c>
      <c r="AU192" s="72"/>
      <c r="AV192" s="72">
        <f t="shared" si="78"/>
        <v>0</v>
      </c>
      <c r="AW192" s="124"/>
      <c r="AX192" s="72">
        <f t="shared" si="79"/>
        <v>0</v>
      </c>
      <c r="AY192" s="76"/>
      <c r="AZ192" s="76">
        <f t="shared" si="80"/>
        <v>0</v>
      </c>
      <c r="BA192" s="94"/>
      <c r="BB192" s="76">
        <f t="shared" si="81"/>
        <v>0</v>
      </c>
      <c r="BC192" s="81"/>
      <c r="BD192" s="72">
        <f t="shared" si="82"/>
        <v>0</v>
      </c>
      <c r="BE192" s="129"/>
      <c r="BF192" s="72">
        <f t="shared" si="83"/>
        <v>0</v>
      </c>
      <c r="BG192" s="76"/>
      <c r="BH192" s="76">
        <f t="shared" si="84"/>
        <v>0</v>
      </c>
      <c r="BI192" s="94"/>
      <c r="BJ192" s="76">
        <f t="shared" si="85"/>
        <v>0</v>
      </c>
      <c r="BK192" s="123"/>
      <c r="BL192" s="45">
        <f t="shared" si="95"/>
        <v>0</v>
      </c>
      <c r="BM192" s="94"/>
      <c r="BN192" s="77">
        <f t="shared" si="96"/>
        <v>0</v>
      </c>
      <c r="BO192" s="83">
        <f t="shared" si="86"/>
        <v>800000</v>
      </c>
      <c r="BP192" s="120" t="s">
        <v>526</v>
      </c>
      <c r="BQ192" s="120" t="s">
        <v>3375</v>
      </c>
      <c r="BR192" s="31"/>
    </row>
    <row r="193" spans="1:71" s="30" customFormat="1" ht="63.75">
      <c r="A193" s="33">
        <f>SUBTOTAL(3,C$5:$C193)</f>
        <v>189</v>
      </c>
      <c r="B193" s="178"/>
      <c r="C193" s="61" t="s">
        <v>1398</v>
      </c>
      <c r="D193" s="46" t="s">
        <v>11</v>
      </c>
      <c r="E193" s="67" t="s">
        <v>1400</v>
      </c>
      <c r="F193" s="61" t="s">
        <v>1399</v>
      </c>
      <c r="G193" s="177"/>
      <c r="H193" s="61" t="s">
        <v>1402</v>
      </c>
      <c r="I193" s="61" t="s">
        <v>1403</v>
      </c>
      <c r="J193" s="178"/>
      <c r="K193" s="451" t="s">
        <v>2694</v>
      </c>
      <c r="L193" s="178"/>
      <c r="M193" s="32" t="s">
        <v>2486</v>
      </c>
      <c r="N193" s="139"/>
      <c r="O193" s="122">
        <v>400000</v>
      </c>
      <c r="P193" s="153">
        <f t="shared" si="92"/>
        <v>0</v>
      </c>
      <c r="Q193" s="124"/>
      <c r="R193" s="75">
        <f t="shared" si="93"/>
        <v>400000</v>
      </c>
      <c r="S193" s="45">
        <v>400000</v>
      </c>
      <c r="T193" s="45">
        <f t="shared" ref="T193:T255" si="99">IF(U193="",0,S193)</f>
        <v>0</v>
      </c>
      <c r="U193" s="234"/>
      <c r="V193" s="77">
        <f t="shared" si="87"/>
        <v>400000</v>
      </c>
      <c r="W193" s="72">
        <v>400000</v>
      </c>
      <c r="X193" s="73">
        <f t="shared" si="88"/>
        <v>0</v>
      </c>
      <c r="Y193" s="124"/>
      <c r="Z193" s="75">
        <f t="shared" si="89"/>
        <v>400000</v>
      </c>
      <c r="AA193" s="76"/>
      <c r="AB193" s="45">
        <f t="shared" si="97"/>
        <v>0</v>
      </c>
      <c r="AC193" s="594"/>
      <c r="AD193" s="77">
        <f t="shared" si="98"/>
        <v>0</v>
      </c>
      <c r="AE193" s="126"/>
      <c r="AF193" s="73">
        <f t="shared" si="94"/>
        <v>0</v>
      </c>
      <c r="AG193" s="126"/>
      <c r="AH193" s="78">
        <f t="shared" si="71"/>
        <v>0</v>
      </c>
      <c r="AI193" s="76"/>
      <c r="AJ193" s="45">
        <f t="shared" ref="AJ193:AJ255" si="100">IF(AK193="",0,AI193)</f>
        <v>0</v>
      </c>
      <c r="AK193" s="234"/>
      <c r="AL193" s="76">
        <f t="shared" ref="AL193:AL255" si="101">AI193-AJ193</f>
        <v>0</v>
      </c>
      <c r="AM193" s="72"/>
      <c r="AN193" s="72">
        <f t="shared" ref="AN193:AN255" si="102">IF(AO193="",0,AM193)</f>
        <v>0</v>
      </c>
      <c r="AO193" s="79"/>
      <c r="AP193" s="72">
        <f t="shared" ref="AP193:AP255" si="103">AM193-AN193</f>
        <v>0</v>
      </c>
      <c r="AQ193" s="76"/>
      <c r="AR193" s="76">
        <f t="shared" ref="AR193:AR255" si="104">IF(AS193="",0,AQ193)</f>
        <v>0</v>
      </c>
      <c r="AS193" s="87"/>
      <c r="AT193" s="76">
        <f t="shared" ref="AT193:AT255" si="105">AQ193-AR193</f>
        <v>0</v>
      </c>
      <c r="AU193" s="72"/>
      <c r="AV193" s="72">
        <f t="shared" ref="AV193:AV255" si="106">IF(AW193="",0,AU193)</f>
        <v>0</v>
      </c>
      <c r="AW193" s="124"/>
      <c r="AX193" s="72">
        <f t="shared" ref="AX193:AX255" si="107">+AU193-AV193</f>
        <v>0</v>
      </c>
      <c r="AY193" s="76"/>
      <c r="AZ193" s="76">
        <f t="shared" ref="AZ193:AZ255" si="108">IF(BA193="",0,AY193)</f>
        <v>0</v>
      </c>
      <c r="BA193" s="94"/>
      <c r="BB193" s="76">
        <f t="shared" ref="BB193:BB255" si="109">+AY193-AZ193</f>
        <v>0</v>
      </c>
      <c r="BC193" s="81"/>
      <c r="BD193" s="72">
        <f t="shared" ref="BD193:BD255" si="110">IF(BE193="",0,BC193)</f>
        <v>0</v>
      </c>
      <c r="BE193" s="129"/>
      <c r="BF193" s="72">
        <f t="shared" ref="BF193:BF255" si="111">+BC193-BD193</f>
        <v>0</v>
      </c>
      <c r="BG193" s="76"/>
      <c r="BH193" s="76">
        <f t="shared" ref="BH193:BH255" si="112">IF(BI193="",0,BG193)</f>
        <v>0</v>
      </c>
      <c r="BI193" s="94"/>
      <c r="BJ193" s="76">
        <f t="shared" ref="BJ193:BJ255" si="113">+BG193-BH193</f>
        <v>0</v>
      </c>
      <c r="BK193" s="123"/>
      <c r="BL193" s="45">
        <f t="shared" si="95"/>
        <v>0</v>
      </c>
      <c r="BM193" s="94"/>
      <c r="BN193" s="77">
        <f t="shared" si="96"/>
        <v>0</v>
      </c>
      <c r="BO193" s="83">
        <f t="shared" ref="BO193:BO255" si="114">+N193+R193+V193+Z193+AD193+AH193+AL193+AP193+AT193+AX193+BB193+BF193+BJ193+BN193</f>
        <v>1200000</v>
      </c>
      <c r="BP193" s="120" t="s">
        <v>808</v>
      </c>
      <c r="BQ193" s="120" t="s">
        <v>1966</v>
      </c>
      <c r="BR193" s="380"/>
      <c r="BS193" s="392"/>
    </row>
    <row r="194" spans="1:71" s="30" customFormat="1" ht="51">
      <c r="A194" s="33">
        <f>SUBTOTAL(3,C$5:$C194)</f>
        <v>190</v>
      </c>
      <c r="B194" s="178"/>
      <c r="C194" s="61" t="s">
        <v>1404</v>
      </c>
      <c r="D194" s="36" t="s">
        <v>195</v>
      </c>
      <c r="E194" s="67" t="s">
        <v>1405</v>
      </c>
      <c r="F194" s="61" t="s">
        <v>1406</v>
      </c>
      <c r="G194" s="177"/>
      <c r="H194" s="61" t="s">
        <v>1407</v>
      </c>
      <c r="I194" s="61" t="s">
        <v>1408</v>
      </c>
      <c r="J194" s="201" t="s">
        <v>1409</v>
      </c>
      <c r="K194" s="451" t="s">
        <v>1670</v>
      </c>
      <c r="L194" s="12"/>
      <c r="M194" s="32" t="s">
        <v>2486</v>
      </c>
      <c r="N194" s="139"/>
      <c r="O194" s="122">
        <v>800000</v>
      </c>
      <c r="P194" s="153">
        <f t="shared" si="92"/>
        <v>800000</v>
      </c>
      <c r="Q194" s="124">
        <v>42135</v>
      </c>
      <c r="R194" s="75">
        <f t="shared" si="93"/>
        <v>0</v>
      </c>
      <c r="S194" s="45">
        <v>300000</v>
      </c>
      <c r="T194" s="45">
        <f t="shared" si="99"/>
        <v>300000</v>
      </c>
      <c r="U194" s="234">
        <v>42135</v>
      </c>
      <c r="V194" s="77">
        <f t="shared" si="87"/>
        <v>0</v>
      </c>
      <c r="W194" s="72">
        <v>300000</v>
      </c>
      <c r="X194" s="73">
        <f t="shared" si="88"/>
        <v>300000</v>
      </c>
      <c r="Y194" s="124">
        <v>42135</v>
      </c>
      <c r="Z194" s="75">
        <f t="shared" si="89"/>
        <v>0</v>
      </c>
      <c r="AA194" s="76"/>
      <c r="AB194" s="45">
        <f t="shared" si="97"/>
        <v>0</v>
      </c>
      <c r="AC194" s="594"/>
      <c r="AD194" s="77">
        <f t="shared" si="98"/>
        <v>0</v>
      </c>
      <c r="AE194" s="126"/>
      <c r="AF194" s="73">
        <f t="shared" si="94"/>
        <v>0</v>
      </c>
      <c r="AG194" s="126"/>
      <c r="AH194" s="78">
        <f t="shared" ref="AH194:AH258" si="115">AE194-AF194</f>
        <v>0</v>
      </c>
      <c r="AI194" s="76"/>
      <c r="AJ194" s="45">
        <f t="shared" si="100"/>
        <v>0</v>
      </c>
      <c r="AK194" s="234"/>
      <c r="AL194" s="76">
        <f t="shared" si="101"/>
        <v>0</v>
      </c>
      <c r="AM194" s="72"/>
      <c r="AN194" s="72">
        <f t="shared" si="102"/>
        <v>0</v>
      </c>
      <c r="AO194" s="79"/>
      <c r="AP194" s="72">
        <f t="shared" si="103"/>
        <v>0</v>
      </c>
      <c r="AQ194" s="76"/>
      <c r="AR194" s="76">
        <f t="shared" si="104"/>
        <v>0</v>
      </c>
      <c r="AS194" s="87"/>
      <c r="AT194" s="76">
        <f t="shared" si="105"/>
        <v>0</v>
      </c>
      <c r="AU194" s="72"/>
      <c r="AV194" s="72">
        <f t="shared" si="106"/>
        <v>0</v>
      </c>
      <c r="AW194" s="124"/>
      <c r="AX194" s="72">
        <f t="shared" si="107"/>
        <v>0</v>
      </c>
      <c r="AY194" s="76"/>
      <c r="AZ194" s="76">
        <f t="shared" si="108"/>
        <v>0</v>
      </c>
      <c r="BA194" s="94"/>
      <c r="BB194" s="76">
        <f t="shared" si="109"/>
        <v>0</v>
      </c>
      <c r="BC194" s="81"/>
      <c r="BD194" s="72">
        <f t="shared" si="110"/>
        <v>0</v>
      </c>
      <c r="BE194" s="129"/>
      <c r="BF194" s="72">
        <f t="shared" si="111"/>
        <v>0</v>
      </c>
      <c r="BG194" s="76"/>
      <c r="BH194" s="76">
        <f t="shared" si="112"/>
        <v>0</v>
      </c>
      <c r="BI194" s="94"/>
      <c r="BJ194" s="76">
        <f t="shared" si="113"/>
        <v>0</v>
      </c>
      <c r="BK194" s="123"/>
      <c r="BL194" s="45">
        <f t="shared" si="95"/>
        <v>0</v>
      </c>
      <c r="BM194" s="94"/>
      <c r="BN194" s="77">
        <f t="shared" si="96"/>
        <v>0</v>
      </c>
      <c r="BO194" s="83">
        <f t="shared" si="114"/>
        <v>0</v>
      </c>
      <c r="BP194" s="120" t="s">
        <v>1046</v>
      </c>
      <c r="BQ194" s="120" t="s">
        <v>3216</v>
      </c>
      <c r="BR194" s="31"/>
    </row>
    <row r="195" spans="1:71" s="30" customFormat="1" ht="25.5">
      <c r="A195" s="33">
        <f>SUBTOTAL(3,C$5:$C195)</f>
        <v>191</v>
      </c>
      <c r="B195" s="178"/>
      <c r="C195" s="12" t="s">
        <v>1428</v>
      </c>
      <c r="D195" s="114" t="s">
        <v>12</v>
      </c>
      <c r="E195" s="213" t="s">
        <v>1429</v>
      </c>
      <c r="F195" s="12" t="s">
        <v>1427</v>
      </c>
      <c r="G195" s="214"/>
      <c r="H195" s="12" t="s">
        <v>1430</v>
      </c>
      <c r="I195" s="12" t="s">
        <v>1431</v>
      </c>
      <c r="J195" s="220"/>
      <c r="K195" s="257">
        <v>1000</v>
      </c>
      <c r="L195" s="220"/>
      <c r="M195" s="32" t="s">
        <v>1977</v>
      </c>
      <c r="N195" s="139"/>
      <c r="O195" s="122">
        <v>1000000</v>
      </c>
      <c r="P195" s="153">
        <f t="shared" si="92"/>
        <v>1000000</v>
      </c>
      <c r="Q195" s="124">
        <v>42136</v>
      </c>
      <c r="R195" s="75">
        <f t="shared" si="93"/>
        <v>0</v>
      </c>
      <c r="S195" s="45">
        <v>1000000</v>
      </c>
      <c r="T195" s="45">
        <f t="shared" si="99"/>
        <v>1000000</v>
      </c>
      <c r="U195" s="234">
        <v>42136</v>
      </c>
      <c r="V195" s="77">
        <f t="shared" si="87"/>
        <v>0</v>
      </c>
      <c r="W195" s="72">
        <v>1000000</v>
      </c>
      <c r="X195" s="73">
        <f t="shared" si="88"/>
        <v>1000000</v>
      </c>
      <c r="Y195" s="124">
        <v>42136</v>
      </c>
      <c r="Z195" s="75">
        <f t="shared" si="89"/>
        <v>0</v>
      </c>
      <c r="AA195" s="76">
        <v>1000000</v>
      </c>
      <c r="AB195" s="45">
        <f t="shared" si="97"/>
        <v>0</v>
      </c>
      <c r="AC195" s="594"/>
      <c r="AD195" s="77">
        <f t="shared" si="98"/>
        <v>1000000</v>
      </c>
      <c r="AE195" s="126"/>
      <c r="AF195" s="73">
        <f t="shared" si="94"/>
        <v>0</v>
      </c>
      <c r="AG195" s="126"/>
      <c r="AH195" s="78">
        <f t="shared" si="115"/>
        <v>0</v>
      </c>
      <c r="AI195" s="76"/>
      <c r="AJ195" s="45">
        <f t="shared" si="100"/>
        <v>0</v>
      </c>
      <c r="AK195" s="234"/>
      <c r="AL195" s="76">
        <f t="shared" si="101"/>
        <v>0</v>
      </c>
      <c r="AM195" s="72"/>
      <c r="AN195" s="72">
        <f t="shared" si="102"/>
        <v>0</v>
      </c>
      <c r="AO195" s="79"/>
      <c r="AP195" s="72">
        <f t="shared" si="103"/>
        <v>0</v>
      </c>
      <c r="AQ195" s="76"/>
      <c r="AR195" s="76">
        <f t="shared" si="104"/>
        <v>0</v>
      </c>
      <c r="AS195" s="87"/>
      <c r="AT195" s="76">
        <f t="shared" si="105"/>
        <v>0</v>
      </c>
      <c r="AU195" s="72"/>
      <c r="AV195" s="72">
        <f t="shared" si="106"/>
        <v>0</v>
      </c>
      <c r="AW195" s="124"/>
      <c r="AX195" s="72">
        <f t="shared" si="107"/>
        <v>0</v>
      </c>
      <c r="AY195" s="76"/>
      <c r="AZ195" s="76">
        <f t="shared" si="108"/>
        <v>0</v>
      </c>
      <c r="BA195" s="94"/>
      <c r="BB195" s="76">
        <f t="shared" si="109"/>
        <v>0</v>
      </c>
      <c r="BC195" s="81"/>
      <c r="BD195" s="72">
        <f t="shared" si="110"/>
        <v>0</v>
      </c>
      <c r="BE195" s="129"/>
      <c r="BF195" s="72">
        <f t="shared" si="111"/>
        <v>0</v>
      </c>
      <c r="BG195" s="76"/>
      <c r="BH195" s="76">
        <f t="shared" si="112"/>
        <v>0</v>
      </c>
      <c r="BI195" s="94"/>
      <c r="BJ195" s="76">
        <f t="shared" si="113"/>
        <v>0</v>
      </c>
      <c r="BK195" s="123"/>
      <c r="BL195" s="45">
        <f t="shared" si="95"/>
        <v>0</v>
      </c>
      <c r="BM195" s="94"/>
      <c r="BN195" s="77">
        <f t="shared" si="96"/>
        <v>0</v>
      </c>
      <c r="BO195" s="83">
        <f t="shared" si="114"/>
        <v>1000000</v>
      </c>
      <c r="BP195" s="120" t="s">
        <v>688</v>
      </c>
      <c r="BQ195" s="120" t="s">
        <v>3216</v>
      </c>
      <c r="BR195" s="31" t="s">
        <v>1779</v>
      </c>
    </row>
    <row r="196" spans="1:71" s="30" customFormat="1" ht="51">
      <c r="A196" s="529">
        <f>SUBTOTAL(3,C$5:$C196)</f>
        <v>192</v>
      </c>
      <c r="B196" s="276" t="s">
        <v>2649</v>
      </c>
      <c r="C196" s="276" t="s">
        <v>1438</v>
      </c>
      <c r="D196" s="140" t="s">
        <v>1161</v>
      </c>
      <c r="E196" s="530" t="s">
        <v>1440</v>
      </c>
      <c r="F196" s="276" t="s">
        <v>1439</v>
      </c>
      <c r="G196" s="531"/>
      <c r="H196" s="276" t="s">
        <v>1441</v>
      </c>
      <c r="I196" s="276" t="s">
        <v>1442</v>
      </c>
      <c r="J196" s="536" t="s">
        <v>1443</v>
      </c>
      <c r="K196" s="537" t="s">
        <v>1770</v>
      </c>
      <c r="L196" s="536"/>
      <c r="M196" s="534"/>
      <c r="N196" s="140"/>
      <c r="O196" s="279"/>
      <c r="P196" s="101">
        <f t="shared" si="92"/>
        <v>0</v>
      </c>
      <c r="Q196" s="282"/>
      <c r="R196" s="280">
        <f t="shared" si="93"/>
        <v>0</v>
      </c>
      <c r="S196" s="101"/>
      <c r="T196" s="101">
        <f t="shared" si="99"/>
        <v>0</v>
      </c>
      <c r="U196" s="282"/>
      <c r="V196" s="280">
        <f t="shared" ref="V196:V258" si="116">S196-T196</f>
        <v>0</v>
      </c>
      <c r="W196" s="101"/>
      <c r="X196" s="101">
        <f t="shared" si="88"/>
        <v>0</v>
      </c>
      <c r="Y196" s="282"/>
      <c r="Z196" s="280">
        <f t="shared" si="89"/>
        <v>0</v>
      </c>
      <c r="AA196" s="45"/>
      <c r="AB196" s="45">
        <f t="shared" si="97"/>
        <v>0</v>
      </c>
      <c r="AC196" s="594"/>
      <c r="AD196" s="77">
        <f t="shared" si="98"/>
        <v>0</v>
      </c>
      <c r="AE196" s="126"/>
      <c r="AF196" s="73">
        <f t="shared" si="94"/>
        <v>0</v>
      </c>
      <c r="AG196" s="126"/>
      <c r="AH196" s="78">
        <f t="shared" si="115"/>
        <v>0</v>
      </c>
      <c r="AI196" s="45"/>
      <c r="AJ196" s="45">
        <f t="shared" si="100"/>
        <v>0</v>
      </c>
      <c r="AK196" s="234"/>
      <c r="AL196" s="76">
        <f t="shared" si="101"/>
        <v>0</v>
      </c>
      <c r="AM196" s="73"/>
      <c r="AN196" s="72">
        <f t="shared" si="102"/>
        <v>0</v>
      </c>
      <c r="AO196" s="79"/>
      <c r="AP196" s="72">
        <f t="shared" si="103"/>
        <v>0</v>
      </c>
      <c r="AQ196" s="45"/>
      <c r="AR196" s="76">
        <f t="shared" si="104"/>
        <v>0</v>
      </c>
      <c r="AS196" s="87"/>
      <c r="AT196" s="76">
        <f t="shared" si="105"/>
        <v>0</v>
      </c>
      <c r="AU196" s="72"/>
      <c r="AV196" s="72">
        <f t="shared" si="106"/>
        <v>0</v>
      </c>
      <c r="AW196" s="124"/>
      <c r="AX196" s="72">
        <f t="shared" si="107"/>
        <v>0</v>
      </c>
      <c r="AY196" s="76"/>
      <c r="AZ196" s="76">
        <f t="shared" si="108"/>
        <v>0</v>
      </c>
      <c r="BA196" s="94"/>
      <c r="BB196" s="76">
        <f t="shared" si="109"/>
        <v>0</v>
      </c>
      <c r="BC196" s="81"/>
      <c r="BD196" s="72">
        <f t="shared" si="110"/>
        <v>0</v>
      </c>
      <c r="BE196" s="129"/>
      <c r="BF196" s="72">
        <f t="shared" si="111"/>
        <v>0</v>
      </c>
      <c r="BG196" s="76"/>
      <c r="BH196" s="76">
        <f t="shared" si="112"/>
        <v>0</v>
      </c>
      <c r="BI196" s="94"/>
      <c r="BJ196" s="76">
        <f t="shared" si="113"/>
        <v>0</v>
      </c>
      <c r="BK196" s="123"/>
      <c r="BL196" s="45">
        <f t="shared" si="95"/>
        <v>0</v>
      </c>
      <c r="BM196" s="94"/>
      <c r="BN196" s="77">
        <f t="shared" si="96"/>
        <v>0</v>
      </c>
      <c r="BO196" s="280">
        <f t="shared" si="114"/>
        <v>0</v>
      </c>
      <c r="BP196" s="276" t="s">
        <v>582</v>
      </c>
      <c r="BQ196" s="120" t="s">
        <v>3216</v>
      </c>
      <c r="BR196" s="534"/>
    </row>
    <row r="197" spans="1:71" s="30" customFormat="1" ht="25.5">
      <c r="A197" s="33">
        <f>SUBTOTAL(3,C$5:$C197)</f>
        <v>193</v>
      </c>
      <c r="B197" s="178"/>
      <c r="C197" s="52" t="s">
        <v>1444</v>
      </c>
      <c r="D197" s="34" t="s">
        <v>9</v>
      </c>
      <c r="E197" s="213" t="s">
        <v>1445</v>
      </c>
      <c r="F197" s="12" t="s">
        <v>1446</v>
      </c>
      <c r="G197" s="214"/>
      <c r="H197" s="12" t="s">
        <v>1447</v>
      </c>
      <c r="I197" s="12" t="s">
        <v>1448</v>
      </c>
      <c r="J197" s="221" t="s">
        <v>1449</v>
      </c>
      <c r="K197" s="251">
        <v>800</v>
      </c>
      <c r="L197" s="221"/>
      <c r="M197" s="32"/>
      <c r="N197" s="139"/>
      <c r="O197" s="122">
        <v>800000</v>
      </c>
      <c r="P197" s="153">
        <f t="shared" si="92"/>
        <v>800000</v>
      </c>
      <c r="Q197" s="124">
        <v>42146</v>
      </c>
      <c r="R197" s="75">
        <f t="shared" si="93"/>
        <v>0</v>
      </c>
      <c r="S197" s="45">
        <v>800000</v>
      </c>
      <c r="T197" s="45">
        <f t="shared" si="99"/>
        <v>800000</v>
      </c>
      <c r="U197" s="234">
        <v>42146</v>
      </c>
      <c r="V197" s="77">
        <f t="shared" si="116"/>
        <v>0</v>
      </c>
      <c r="W197" s="72">
        <v>800000</v>
      </c>
      <c r="X197" s="73">
        <f t="shared" si="88"/>
        <v>800000</v>
      </c>
      <c r="Y197" s="124">
        <v>42146</v>
      </c>
      <c r="Z197" s="75">
        <f t="shared" si="89"/>
        <v>0</v>
      </c>
      <c r="AA197" s="76">
        <v>800000</v>
      </c>
      <c r="AB197" s="45">
        <f t="shared" si="97"/>
        <v>0</v>
      </c>
      <c r="AC197" s="594"/>
      <c r="AD197" s="77">
        <f t="shared" si="98"/>
        <v>800000</v>
      </c>
      <c r="AE197" s="126"/>
      <c r="AF197" s="73">
        <f t="shared" si="94"/>
        <v>0</v>
      </c>
      <c r="AG197" s="126"/>
      <c r="AH197" s="78">
        <f t="shared" si="115"/>
        <v>0</v>
      </c>
      <c r="AI197" s="76"/>
      <c r="AJ197" s="45">
        <f t="shared" si="100"/>
        <v>0</v>
      </c>
      <c r="AK197" s="234"/>
      <c r="AL197" s="76">
        <f t="shared" si="101"/>
        <v>0</v>
      </c>
      <c r="AM197" s="72"/>
      <c r="AN197" s="72">
        <f t="shared" si="102"/>
        <v>0</v>
      </c>
      <c r="AO197" s="79"/>
      <c r="AP197" s="72">
        <f t="shared" si="103"/>
        <v>0</v>
      </c>
      <c r="AQ197" s="76"/>
      <c r="AR197" s="76">
        <f t="shared" si="104"/>
        <v>0</v>
      </c>
      <c r="AS197" s="87"/>
      <c r="AT197" s="76">
        <f t="shared" si="105"/>
        <v>0</v>
      </c>
      <c r="AU197" s="72"/>
      <c r="AV197" s="72">
        <f t="shared" si="106"/>
        <v>0</v>
      </c>
      <c r="AW197" s="124"/>
      <c r="AX197" s="72">
        <f t="shared" si="107"/>
        <v>0</v>
      </c>
      <c r="AY197" s="76"/>
      <c r="AZ197" s="76">
        <f t="shared" si="108"/>
        <v>0</v>
      </c>
      <c r="BA197" s="94"/>
      <c r="BB197" s="76">
        <f t="shared" si="109"/>
        <v>0</v>
      </c>
      <c r="BC197" s="81"/>
      <c r="BD197" s="72">
        <f t="shared" si="110"/>
        <v>0</v>
      </c>
      <c r="BE197" s="129"/>
      <c r="BF197" s="72">
        <f t="shared" si="111"/>
        <v>0</v>
      </c>
      <c r="BG197" s="76"/>
      <c r="BH197" s="76">
        <f t="shared" si="112"/>
        <v>0</v>
      </c>
      <c r="BI197" s="94"/>
      <c r="BJ197" s="76">
        <f t="shared" si="113"/>
        <v>0</v>
      </c>
      <c r="BK197" s="123"/>
      <c r="BL197" s="45">
        <f t="shared" si="95"/>
        <v>0</v>
      </c>
      <c r="BM197" s="94"/>
      <c r="BN197" s="77">
        <f t="shared" si="96"/>
        <v>0</v>
      </c>
      <c r="BO197" s="83">
        <f t="shared" si="114"/>
        <v>800000</v>
      </c>
      <c r="BP197" s="120" t="s">
        <v>519</v>
      </c>
      <c r="BQ197" s="120" t="s">
        <v>1966</v>
      </c>
      <c r="BR197" s="31" t="s">
        <v>1992</v>
      </c>
    </row>
    <row r="198" spans="1:71" s="30" customFormat="1" ht="25.5">
      <c r="A198" s="33">
        <f>SUBTOTAL(3,C$5:$C198)</f>
        <v>194</v>
      </c>
      <c r="B198" s="178"/>
      <c r="C198" s="12" t="s">
        <v>1455</v>
      </c>
      <c r="D198" s="32" t="s">
        <v>3196</v>
      </c>
      <c r="E198" s="213" t="s">
        <v>1456</v>
      </c>
      <c r="F198" s="12" t="s">
        <v>1457</v>
      </c>
      <c r="G198" s="214"/>
      <c r="H198" s="12" t="s">
        <v>1459</v>
      </c>
      <c r="I198" s="220"/>
      <c r="J198" s="220"/>
      <c r="K198" s="455" t="s">
        <v>1988</v>
      </c>
      <c r="L198" s="220"/>
      <c r="M198" s="32"/>
      <c r="N198" s="139"/>
      <c r="O198" s="122">
        <v>300000</v>
      </c>
      <c r="P198" s="153">
        <f t="shared" si="92"/>
        <v>0</v>
      </c>
      <c r="Q198" s="124"/>
      <c r="R198" s="75">
        <f t="shared" si="93"/>
        <v>300000</v>
      </c>
      <c r="S198" s="45">
        <v>300000</v>
      </c>
      <c r="T198" s="45">
        <f t="shared" si="99"/>
        <v>0</v>
      </c>
      <c r="U198" s="234"/>
      <c r="V198" s="77">
        <f t="shared" si="116"/>
        <v>300000</v>
      </c>
      <c r="W198" s="72">
        <v>300000</v>
      </c>
      <c r="X198" s="73">
        <f t="shared" si="88"/>
        <v>0</v>
      </c>
      <c r="Y198" s="124"/>
      <c r="Z198" s="75">
        <f t="shared" si="89"/>
        <v>300000</v>
      </c>
      <c r="AA198" s="76"/>
      <c r="AB198" s="45">
        <f t="shared" si="97"/>
        <v>0</v>
      </c>
      <c r="AC198" s="594"/>
      <c r="AD198" s="77">
        <f t="shared" si="98"/>
        <v>0</v>
      </c>
      <c r="AE198" s="126"/>
      <c r="AF198" s="73">
        <f t="shared" si="94"/>
        <v>0</v>
      </c>
      <c r="AG198" s="126"/>
      <c r="AH198" s="78">
        <f t="shared" si="115"/>
        <v>0</v>
      </c>
      <c r="AI198" s="76"/>
      <c r="AJ198" s="45">
        <f t="shared" si="100"/>
        <v>0</v>
      </c>
      <c r="AK198" s="234"/>
      <c r="AL198" s="76">
        <f t="shared" si="101"/>
        <v>0</v>
      </c>
      <c r="AM198" s="72"/>
      <c r="AN198" s="72">
        <f t="shared" si="102"/>
        <v>0</v>
      </c>
      <c r="AO198" s="79"/>
      <c r="AP198" s="72">
        <f t="shared" si="103"/>
        <v>0</v>
      </c>
      <c r="AQ198" s="76"/>
      <c r="AR198" s="76">
        <f t="shared" si="104"/>
        <v>0</v>
      </c>
      <c r="AS198" s="87"/>
      <c r="AT198" s="76">
        <f t="shared" si="105"/>
        <v>0</v>
      </c>
      <c r="AU198" s="72"/>
      <c r="AV198" s="72">
        <f t="shared" si="106"/>
        <v>0</v>
      </c>
      <c r="AW198" s="124"/>
      <c r="AX198" s="72">
        <f t="shared" si="107"/>
        <v>0</v>
      </c>
      <c r="AY198" s="76"/>
      <c r="AZ198" s="76">
        <f t="shared" si="108"/>
        <v>0</v>
      </c>
      <c r="BA198" s="94"/>
      <c r="BB198" s="76">
        <f t="shared" si="109"/>
        <v>0</v>
      </c>
      <c r="BC198" s="81"/>
      <c r="BD198" s="72">
        <f t="shared" si="110"/>
        <v>0</v>
      </c>
      <c r="BE198" s="129"/>
      <c r="BF198" s="72">
        <f t="shared" si="111"/>
        <v>0</v>
      </c>
      <c r="BG198" s="76"/>
      <c r="BH198" s="76">
        <f t="shared" si="112"/>
        <v>0</v>
      </c>
      <c r="BI198" s="94"/>
      <c r="BJ198" s="76">
        <f t="shared" si="113"/>
        <v>0</v>
      </c>
      <c r="BK198" s="123"/>
      <c r="BL198" s="45">
        <f t="shared" si="95"/>
        <v>0</v>
      </c>
      <c r="BM198" s="94"/>
      <c r="BN198" s="77">
        <f t="shared" si="96"/>
        <v>0</v>
      </c>
      <c r="BO198" s="83">
        <f t="shared" si="114"/>
        <v>900000</v>
      </c>
      <c r="BP198" s="120" t="s">
        <v>716</v>
      </c>
      <c r="BQ198" s="120" t="s">
        <v>1970</v>
      </c>
      <c r="BR198" s="31"/>
    </row>
    <row r="199" spans="1:71" s="30" customFormat="1" ht="38.25">
      <c r="A199" s="33">
        <f>SUBTOTAL(3,C$5:$C199)</f>
        <v>195</v>
      </c>
      <c r="B199" s="178"/>
      <c r="C199" s="61" t="s">
        <v>2676</v>
      </c>
      <c r="D199" s="34" t="s">
        <v>9</v>
      </c>
      <c r="E199" s="213" t="s">
        <v>1460</v>
      </c>
      <c r="F199" s="12" t="s">
        <v>1461</v>
      </c>
      <c r="G199" s="214"/>
      <c r="H199" s="12" t="s">
        <v>1462</v>
      </c>
      <c r="I199" s="12" t="s">
        <v>2677</v>
      </c>
      <c r="J199" s="220"/>
      <c r="K199" s="251" t="s">
        <v>2884</v>
      </c>
      <c r="L199" s="220"/>
      <c r="M199" s="57" t="s">
        <v>2486</v>
      </c>
      <c r="N199" s="139"/>
      <c r="O199" s="122">
        <v>1000000</v>
      </c>
      <c r="P199" s="153">
        <f t="shared" si="92"/>
        <v>1000000</v>
      </c>
      <c r="Q199" s="124">
        <v>42137</v>
      </c>
      <c r="R199" s="75">
        <f t="shared" si="93"/>
        <v>0</v>
      </c>
      <c r="S199" s="45">
        <v>1000000</v>
      </c>
      <c r="T199" s="45">
        <f t="shared" si="99"/>
        <v>1000000</v>
      </c>
      <c r="U199" s="234">
        <v>42137</v>
      </c>
      <c r="V199" s="77">
        <f t="shared" si="116"/>
        <v>0</v>
      </c>
      <c r="W199" s="72">
        <v>1000000</v>
      </c>
      <c r="X199" s="73">
        <f t="shared" si="88"/>
        <v>1000000</v>
      </c>
      <c r="Y199" s="124">
        <v>42137</v>
      </c>
      <c r="Z199" s="75">
        <f t="shared" si="89"/>
        <v>0</v>
      </c>
      <c r="AA199" s="76"/>
      <c r="AB199" s="45">
        <f t="shared" si="97"/>
        <v>0</v>
      </c>
      <c r="AC199" s="594"/>
      <c r="AD199" s="77">
        <f t="shared" si="98"/>
        <v>0</v>
      </c>
      <c r="AE199" s="126"/>
      <c r="AF199" s="73">
        <f t="shared" si="94"/>
        <v>0</v>
      </c>
      <c r="AG199" s="126"/>
      <c r="AH199" s="78">
        <f t="shared" si="115"/>
        <v>0</v>
      </c>
      <c r="AI199" s="76"/>
      <c r="AJ199" s="45">
        <f t="shared" si="100"/>
        <v>0</v>
      </c>
      <c r="AK199" s="234"/>
      <c r="AL199" s="76">
        <f t="shared" si="101"/>
        <v>0</v>
      </c>
      <c r="AM199" s="72"/>
      <c r="AN199" s="72">
        <f t="shared" si="102"/>
        <v>0</v>
      </c>
      <c r="AO199" s="79"/>
      <c r="AP199" s="72">
        <f t="shared" si="103"/>
        <v>0</v>
      </c>
      <c r="AQ199" s="76"/>
      <c r="AR199" s="76">
        <f t="shared" si="104"/>
        <v>0</v>
      </c>
      <c r="AS199" s="87"/>
      <c r="AT199" s="76">
        <f t="shared" si="105"/>
        <v>0</v>
      </c>
      <c r="AU199" s="72"/>
      <c r="AV199" s="72">
        <f t="shared" si="106"/>
        <v>0</v>
      </c>
      <c r="AW199" s="124"/>
      <c r="AX199" s="72">
        <f t="shared" si="107"/>
        <v>0</v>
      </c>
      <c r="AY199" s="76"/>
      <c r="AZ199" s="76">
        <f t="shared" si="108"/>
        <v>0</v>
      </c>
      <c r="BA199" s="94"/>
      <c r="BB199" s="76">
        <f t="shared" si="109"/>
        <v>0</v>
      </c>
      <c r="BC199" s="81"/>
      <c r="BD199" s="72">
        <f t="shared" si="110"/>
        <v>0</v>
      </c>
      <c r="BE199" s="129"/>
      <c r="BF199" s="72">
        <f t="shared" si="111"/>
        <v>0</v>
      </c>
      <c r="BG199" s="76"/>
      <c r="BH199" s="76">
        <f t="shared" si="112"/>
        <v>0</v>
      </c>
      <c r="BI199" s="94"/>
      <c r="BJ199" s="76">
        <f t="shared" si="113"/>
        <v>0</v>
      </c>
      <c r="BK199" s="123"/>
      <c r="BL199" s="45">
        <f t="shared" si="95"/>
        <v>0</v>
      </c>
      <c r="BM199" s="94"/>
      <c r="BN199" s="77">
        <f t="shared" si="96"/>
        <v>0</v>
      </c>
      <c r="BO199" s="83">
        <f t="shared" si="114"/>
        <v>0</v>
      </c>
      <c r="BP199" s="120" t="s">
        <v>530</v>
      </c>
      <c r="BQ199" s="120" t="s">
        <v>1966</v>
      </c>
      <c r="BR199" s="31"/>
    </row>
    <row r="200" spans="1:71" s="30" customFormat="1" ht="25.5">
      <c r="A200" s="33">
        <f>SUBTOTAL(3,C$5:$C200)</f>
        <v>196</v>
      </c>
      <c r="B200" s="178"/>
      <c r="C200" s="52" t="s">
        <v>1463</v>
      </c>
      <c r="D200" s="34" t="s">
        <v>9</v>
      </c>
      <c r="E200" s="213" t="s">
        <v>1464</v>
      </c>
      <c r="F200" s="12" t="s">
        <v>1465</v>
      </c>
      <c r="G200" s="214"/>
      <c r="H200" s="12" t="s">
        <v>1466</v>
      </c>
      <c r="I200" s="12" t="s">
        <v>1467</v>
      </c>
      <c r="J200" s="220"/>
      <c r="K200" s="257">
        <v>500</v>
      </c>
      <c r="L200" s="220"/>
      <c r="M200" s="32"/>
      <c r="N200" s="139"/>
      <c r="O200" s="122">
        <v>500000</v>
      </c>
      <c r="P200" s="153">
        <f t="shared" si="92"/>
        <v>500000</v>
      </c>
      <c r="Q200" s="124">
        <v>42108</v>
      </c>
      <c r="R200" s="75">
        <f t="shared" si="93"/>
        <v>0</v>
      </c>
      <c r="S200" s="45">
        <v>500000</v>
      </c>
      <c r="T200" s="45">
        <f t="shared" si="99"/>
        <v>500000</v>
      </c>
      <c r="U200" s="234">
        <v>42108</v>
      </c>
      <c r="V200" s="77">
        <f t="shared" si="116"/>
        <v>0</v>
      </c>
      <c r="W200" s="72">
        <v>500000</v>
      </c>
      <c r="X200" s="73">
        <f t="shared" si="88"/>
        <v>500000</v>
      </c>
      <c r="Y200" s="124">
        <v>42108</v>
      </c>
      <c r="Z200" s="75">
        <f t="shared" si="89"/>
        <v>0</v>
      </c>
      <c r="AA200" s="76">
        <v>500000</v>
      </c>
      <c r="AB200" s="45">
        <f t="shared" si="97"/>
        <v>0</v>
      </c>
      <c r="AC200" s="594"/>
      <c r="AD200" s="77">
        <f t="shared" si="98"/>
        <v>500000</v>
      </c>
      <c r="AE200" s="126"/>
      <c r="AF200" s="73">
        <f t="shared" si="94"/>
        <v>0</v>
      </c>
      <c r="AG200" s="126"/>
      <c r="AH200" s="78">
        <f t="shared" si="115"/>
        <v>0</v>
      </c>
      <c r="AI200" s="76"/>
      <c r="AJ200" s="45">
        <f t="shared" si="100"/>
        <v>0</v>
      </c>
      <c r="AK200" s="234"/>
      <c r="AL200" s="76">
        <f t="shared" si="101"/>
        <v>0</v>
      </c>
      <c r="AM200" s="72"/>
      <c r="AN200" s="72">
        <f t="shared" si="102"/>
        <v>0</v>
      </c>
      <c r="AO200" s="79"/>
      <c r="AP200" s="72">
        <f t="shared" si="103"/>
        <v>0</v>
      </c>
      <c r="AQ200" s="76"/>
      <c r="AR200" s="76">
        <f t="shared" si="104"/>
        <v>0</v>
      </c>
      <c r="AS200" s="87"/>
      <c r="AT200" s="76">
        <f t="shared" si="105"/>
        <v>0</v>
      </c>
      <c r="AU200" s="72"/>
      <c r="AV200" s="72">
        <f t="shared" si="106"/>
        <v>0</v>
      </c>
      <c r="AW200" s="124"/>
      <c r="AX200" s="72">
        <f t="shared" si="107"/>
        <v>0</v>
      </c>
      <c r="AY200" s="76"/>
      <c r="AZ200" s="76">
        <f t="shared" si="108"/>
        <v>0</v>
      </c>
      <c r="BA200" s="94"/>
      <c r="BB200" s="76">
        <f t="shared" si="109"/>
        <v>0</v>
      </c>
      <c r="BC200" s="81"/>
      <c r="BD200" s="72">
        <f t="shared" si="110"/>
        <v>0</v>
      </c>
      <c r="BE200" s="129"/>
      <c r="BF200" s="72">
        <f t="shared" si="111"/>
        <v>0</v>
      </c>
      <c r="BG200" s="76"/>
      <c r="BH200" s="76">
        <f t="shared" si="112"/>
        <v>0</v>
      </c>
      <c r="BI200" s="94"/>
      <c r="BJ200" s="76">
        <f t="shared" si="113"/>
        <v>0</v>
      </c>
      <c r="BK200" s="123"/>
      <c r="BL200" s="45">
        <f t="shared" si="95"/>
        <v>0</v>
      </c>
      <c r="BM200" s="94"/>
      <c r="BN200" s="77">
        <f t="shared" si="96"/>
        <v>0</v>
      </c>
      <c r="BO200" s="83">
        <f t="shared" si="114"/>
        <v>500000</v>
      </c>
      <c r="BP200" s="120" t="s">
        <v>519</v>
      </c>
      <c r="BQ200" s="120" t="s">
        <v>1966</v>
      </c>
      <c r="BR200" s="31"/>
    </row>
    <row r="201" spans="1:71" s="30" customFormat="1" ht="38.25">
      <c r="A201" s="33">
        <f>SUBTOTAL(3,C$5:$C201)</f>
        <v>197</v>
      </c>
      <c r="B201" s="178"/>
      <c r="C201" s="61" t="s">
        <v>1469</v>
      </c>
      <c r="D201" s="34" t="s">
        <v>9</v>
      </c>
      <c r="E201" s="227" t="s">
        <v>1470</v>
      </c>
      <c r="F201" s="12" t="s">
        <v>1471</v>
      </c>
      <c r="G201" s="214"/>
      <c r="H201" s="270" t="s">
        <v>1472</v>
      </c>
      <c r="I201" s="302" t="s">
        <v>1508</v>
      </c>
      <c r="J201" s="303" t="s">
        <v>1473</v>
      </c>
      <c r="K201" s="583">
        <v>350</v>
      </c>
      <c r="L201" s="303"/>
      <c r="M201" s="32"/>
      <c r="N201" s="139"/>
      <c r="O201" s="122">
        <v>350000</v>
      </c>
      <c r="P201" s="153">
        <f t="shared" si="92"/>
        <v>0</v>
      </c>
      <c r="Q201" s="124"/>
      <c r="R201" s="75">
        <f t="shared" si="93"/>
        <v>350000</v>
      </c>
      <c r="S201" s="45">
        <v>350000</v>
      </c>
      <c r="T201" s="45">
        <f t="shared" si="99"/>
        <v>0</v>
      </c>
      <c r="U201" s="234"/>
      <c r="V201" s="77">
        <f t="shared" si="116"/>
        <v>350000</v>
      </c>
      <c r="W201" s="72">
        <v>350000</v>
      </c>
      <c r="X201" s="73">
        <f t="shared" si="88"/>
        <v>0</v>
      </c>
      <c r="Y201" s="124"/>
      <c r="Z201" s="75">
        <f t="shared" si="89"/>
        <v>350000</v>
      </c>
      <c r="AA201" s="73">
        <v>350000</v>
      </c>
      <c r="AB201" s="45">
        <f t="shared" si="97"/>
        <v>0</v>
      </c>
      <c r="AC201" s="594"/>
      <c r="AD201" s="77">
        <f t="shared" si="98"/>
        <v>350000</v>
      </c>
      <c r="AE201" s="126"/>
      <c r="AF201" s="73">
        <f t="shared" si="94"/>
        <v>0</v>
      </c>
      <c r="AG201" s="126"/>
      <c r="AH201" s="78">
        <f t="shared" si="115"/>
        <v>0</v>
      </c>
      <c r="AI201" s="126"/>
      <c r="AJ201" s="45">
        <f t="shared" si="100"/>
        <v>0</v>
      </c>
      <c r="AK201" s="234"/>
      <c r="AL201" s="76">
        <f t="shared" si="101"/>
        <v>0</v>
      </c>
      <c r="AM201" s="72"/>
      <c r="AN201" s="72">
        <f t="shared" si="102"/>
        <v>0</v>
      </c>
      <c r="AO201" s="79"/>
      <c r="AP201" s="72">
        <f t="shared" si="103"/>
        <v>0</v>
      </c>
      <c r="AQ201" s="76"/>
      <c r="AR201" s="76">
        <f t="shared" si="104"/>
        <v>0</v>
      </c>
      <c r="AS201" s="87"/>
      <c r="AT201" s="76">
        <f t="shared" si="105"/>
        <v>0</v>
      </c>
      <c r="AU201" s="72"/>
      <c r="AV201" s="72">
        <f t="shared" si="106"/>
        <v>0</v>
      </c>
      <c r="AW201" s="124"/>
      <c r="AX201" s="72">
        <f t="shared" si="107"/>
        <v>0</v>
      </c>
      <c r="AY201" s="76"/>
      <c r="AZ201" s="76">
        <f t="shared" si="108"/>
        <v>0</v>
      </c>
      <c r="BA201" s="94"/>
      <c r="BB201" s="76">
        <f t="shared" si="109"/>
        <v>0</v>
      </c>
      <c r="BC201" s="81"/>
      <c r="BD201" s="72">
        <f t="shared" si="110"/>
        <v>0</v>
      </c>
      <c r="BE201" s="129"/>
      <c r="BF201" s="72">
        <f t="shared" si="111"/>
        <v>0</v>
      </c>
      <c r="BG201" s="76"/>
      <c r="BH201" s="76">
        <f t="shared" si="112"/>
        <v>0</v>
      </c>
      <c r="BI201" s="94"/>
      <c r="BJ201" s="76">
        <f t="shared" si="113"/>
        <v>0</v>
      </c>
      <c r="BK201" s="123"/>
      <c r="BL201" s="45">
        <f t="shared" si="95"/>
        <v>0</v>
      </c>
      <c r="BM201" s="94"/>
      <c r="BN201" s="77">
        <f t="shared" si="96"/>
        <v>0</v>
      </c>
      <c r="BO201" s="83">
        <f t="shared" si="114"/>
        <v>1400000</v>
      </c>
      <c r="BP201" s="120" t="s">
        <v>1336</v>
      </c>
      <c r="BQ201" s="120" t="s">
        <v>1966</v>
      </c>
      <c r="BR201" s="46" t="s">
        <v>1779</v>
      </c>
      <c r="BS201" s="587">
        <f>+BO201*1.1</f>
        <v>1540000.0000000002</v>
      </c>
    </row>
    <row r="202" spans="1:71" s="30" customFormat="1" ht="63.75">
      <c r="A202" s="224">
        <f>SUBTOTAL(3,C$5:$C202)</f>
        <v>198</v>
      </c>
      <c r="B202" s="178"/>
      <c r="C202" s="61" t="s">
        <v>1474</v>
      </c>
      <c r="D202" s="1" t="s">
        <v>315</v>
      </c>
      <c r="E202" s="213" t="s">
        <v>1475</v>
      </c>
      <c r="F202" s="12" t="s">
        <v>1476</v>
      </c>
      <c r="G202" s="214"/>
      <c r="H202" s="12" t="s">
        <v>1477</v>
      </c>
      <c r="I202" s="12" t="s">
        <v>1478</v>
      </c>
      <c r="J202" s="228" t="s">
        <v>1479</v>
      </c>
      <c r="K202" s="251" t="s">
        <v>1632</v>
      </c>
      <c r="L202" s="228"/>
      <c r="M202" s="32"/>
      <c r="N202" s="139"/>
      <c r="O202" s="122">
        <v>300000</v>
      </c>
      <c r="P202" s="153">
        <f t="shared" si="92"/>
        <v>0</v>
      </c>
      <c r="Q202" s="124"/>
      <c r="R202" s="75">
        <f t="shared" si="93"/>
        <v>300000</v>
      </c>
      <c r="S202" s="45">
        <v>300000</v>
      </c>
      <c r="T202" s="45">
        <f t="shared" si="99"/>
        <v>0</v>
      </c>
      <c r="U202" s="234"/>
      <c r="V202" s="77">
        <f t="shared" si="116"/>
        <v>300000</v>
      </c>
      <c r="W202" s="72">
        <v>300000</v>
      </c>
      <c r="X202" s="73">
        <f t="shared" si="88"/>
        <v>0</v>
      </c>
      <c r="Y202" s="124"/>
      <c r="Z202" s="75">
        <f t="shared" si="89"/>
        <v>300000</v>
      </c>
      <c r="AA202" s="76"/>
      <c r="AB202" s="45">
        <f t="shared" si="97"/>
        <v>0</v>
      </c>
      <c r="AC202" s="594"/>
      <c r="AD202" s="77">
        <f t="shared" si="98"/>
        <v>0</v>
      </c>
      <c r="AE202" s="126"/>
      <c r="AF202" s="73">
        <f t="shared" si="94"/>
        <v>0</v>
      </c>
      <c r="AG202" s="126"/>
      <c r="AH202" s="78">
        <f t="shared" si="115"/>
        <v>0</v>
      </c>
      <c r="AI202" s="76"/>
      <c r="AJ202" s="45">
        <f t="shared" si="100"/>
        <v>0</v>
      </c>
      <c r="AK202" s="234"/>
      <c r="AL202" s="76">
        <f t="shared" si="101"/>
        <v>0</v>
      </c>
      <c r="AM202" s="72"/>
      <c r="AN202" s="72">
        <f t="shared" si="102"/>
        <v>0</v>
      </c>
      <c r="AO202" s="79"/>
      <c r="AP202" s="72">
        <f t="shared" si="103"/>
        <v>0</v>
      </c>
      <c r="AQ202" s="76"/>
      <c r="AR202" s="76">
        <f t="shared" si="104"/>
        <v>0</v>
      </c>
      <c r="AS202" s="87"/>
      <c r="AT202" s="76">
        <f t="shared" si="105"/>
        <v>0</v>
      </c>
      <c r="AU202" s="72"/>
      <c r="AV202" s="72">
        <f t="shared" si="106"/>
        <v>0</v>
      </c>
      <c r="AW202" s="124"/>
      <c r="AX202" s="72">
        <f t="shared" si="107"/>
        <v>0</v>
      </c>
      <c r="AY202" s="76"/>
      <c r="AZ202" s="76">
        <f t="shared" si="108"/>
        <v>0</v>
      </c>
      <c r="BA202" s="94"/>
      <c r="BB202" s="76">
        <f t="shared" si="109"/>
        <v>0</v>
      </c>
      <c r="BC202" s="81"/>
      <c r="BD202" s="72">
        <f t="shared" si="110"/>
        <v>0</v>
      </c>
      <c r="BE202" s="129"/>
      <c r="BF202" s="72">
        <f t="shared" si="111"/>
        <v>0</v>
      </c>
      <c r="BG202" s="76"/>
      <c r="BH202" s="76">
        <f t="shared" si="112"/>
        <v>0</v>
      </c>
      <c r="BI202" s="94"/>
      <c r="BJ202" s="76">
        <f t="shared" si="113"/>
        <v>0</v>
      </c>
      <c r="BK202" s="123"/>
      <c r="BL202" s="45">
        <f t="shared" si="95"/>
        <v>0</v>
      </c>
      <c r="BM202" s="94"/>
      <c r="BN202" s="77">
        <f t="shared" si="96"/>
        <v>0</v>
      </c>
      <c r="BO202" s="83">
        <f t="shared" si="114"/>
        <v>900000</v>
      </c>
      <c r="BP202" s="120" t="s">
        <v>1346</v>
      </c>
      <c r="BQ202" s="120" t="s">
        <v>1970</v>
      </c>
      <c r="BR202" s="31"/>
    </row>
    <row r="203" spans="1:71" s="263" customFormat="1" ht="45">
      <c r="A203" s="258">
        <f>SUBTOTAL(3,C$5:$C203)</f>
        <v>199</v>
      </c>
      <c r="B203" s="259" t="s">
        <v>2682</v>
      </c>
      <c r="C203" s="64" t="s">
        <v>1480</v>
      </c>
      <c r="D203" s="49" t="s">
        <v>718</v>
      </c>
      <c r="E203" s="264" t="s">
        <v>1481</v>
      </c>
      <c r="F203" s="265" t="s">
        <v>1482</v>
      </c>
      <c r="G203" s="271"/>
      <c r="H203" s="265" t="s">
        <v>1483</v>
      </c>
      <c r="I203" s="265" t="s">
        <v>1484</v>
      </c>
      <c r="J203" s="272"/>
      <c r="K203" s="253" t="s">
        <v>2645</v>
      </c>
      <c r="L203" s="272"/>
      <c r="M203" s="262" t="s">
        <v>2486</v>
      </c>
      <c r="N203" s="140"/>
      <c r="O203" s="141"/>
      <c r="P203" s="102">
        <f t="shared" si="92"/>
        <v>0</v>
      </c>
      <c r="Q203" s="107"/>
      <c r="R203" s="104">
        <f t="shared" si="93"/>
        <v>0</v>
      </c>
      <c r="S203" s="105"/>
      <c r="T203" s="105">
        <f t="shared" si="99"/>
        <v>0</v>
      </c>
      <c r="U203" s="216"/>
      <c r="V203" s="106">
        <f t="shared" si="116"/>
        <v>0</v>
      </c>
      <c r="W203" s="102"/>
      <c r="X203" s="102">
        <f t="shared" ref="X203:X265" si="117">IF(Y203="",0,W203)</f>
        <v>0</v>
      </c>
      <c r="Y203" s="107"/>
      <c r="Z203" s="104">
        <f t="shared" ref="Z203:Z265" si="118">W203-X203</f>
        <v>0</v>
      </c>
      <c r="AA203" s="76"/>
      <c r="AB203" s="45">
        <f t="shared" si="97"/>
        <v>0</v>
      </c>
      <c r="AC203" s="594"/>
      <c r="AD203" s="77">
        <f t="shared" si="98"/>
        <v>0</v>
      </c>
      <c r="AE203" s="126"/>
      <c r="AF203" s="73">
        <f t="shared" si="94"/>
        <v>0</v>
      </c>
      <c r="AG203" s="126"/>
      <c r="AH203" s="78">
        <f t="shared" si="115"/>
        <v>0</v>
      </c>
      <c r="AI203" s="76"/>
      <c r="AJ203" s="45">
        <f t="shared" si="100"/>
        <v>0</v>
      </c>
      <c r="AK203" s="234"/>
      <c r="AL203" s="76">
        <f t="shared" si="101"/>
        <v>0</v>
      </c>
      <c r="AM203" s="72"/>
      <c r="AN203" s="72">
        <f t="shared" si="102"/>
        <v>0</v>
      </c>
      <c r="AO203" s="79"/>
      <c r="AP203" s="72">
        <f t="shared" si="103"/>
        <v>0</v>
      </c>
      <c r="AQ203" s="76"/>
      <c r="AR203" s="76">
        <f t="shared" si="104"/>
        <v>0</v>
      </c>
      <c r="AS203" s="87"/>
      <c r="AT203" s="76">
        <f t="shared" si="105"/>
        <v>0</v>
      </c>
      <c r="AU203" s="72"/>
      <c r="AV203" s="72">
        <f t="shared" si="106"/>
        <v>0</v>
      </c>
      <c r="AW203" s="124"/>
      <c r="AX203" s="72">
        <f t="shared" si="107"/>
        <v>0</v>
      </c>
      <c r="AY203" s="76"/>
      <c r="AZ203" s="76">
        <f t="shared" si="108"/>
        <v>0</v>
      </c>
      <c r="BA203" s="94"/>
      <c r="BB203" s="76">
        <f t="shared" si="109"/>
        <v>0</v>
      </c>
      <c r="BC203" s="81"/>
      <c r="BD203" s="72">
        <f t="shared" si="110"/>
        <v>0</v>
      </c>
      <c r="BE203" s="129"/>
      <c r="BF203" s="72">
        <f t="shared" si="111"/>
        <v>0</v>
      </c>
      <c r="BG203" s="76"/>
      <c r="BH203" s="76">
        <f t="shared" si="112"/>
        <v>0</v>
      </c>
      <c r="BI203" s="94"/>
      <c r="BJ203" s="76">
        <f t="shared" si="113"/>
        <v>0</v>
      </c>
      <c r="BK203" s="123"/>
      <c r="BL203" s="45">
        <f t="shared" si="95"/>
        <v>0</v>
      </c>
      <c r="BM203" s="94"/>
      <c r="BN203" s="77">
        <f t="shared" si="96"/>
        <v>0</v>
      </c>
      <c r="BO203" s="238">
        <f t="shared" si="114"/>
        <v>0</v>
      </c>
      <c r="BP203" s="98" t="s">
        <v>1140</v>
      </c>
      <c r="BQ203" s="98" t="s">
        <v>1972</v>
      </c>
      <c r="BR203" s="567" t="s">
        <v>2841</v>
      </c>
    </row>
    <row r="204" spans="1:71" s="30" customFormat="1" ht="38.25">
      <c r="A204" s="224">
        <f>SUBTOTAL(3,C$5:$C204)</f>
        <v>200</v>
      </c>
      <c r="B204" s="225"/>
      <c r="C204" s="12" t="s">
        <v>1485</v>
      </c>
      <c r="D204" s="212" t="s">
        <v>1490</v>
      </c>
      <c r="E204" s="213" t="s">
        <v>1486</v>
      </c>
      <c r="F204" s="12" t="s">
        <v>1487</v>
      </c>
      <c r="G204" s="12"/>
      <c r="H204" s="12" t="s">
        <v>1483</v>
      </c>
      <c r="I204" s="12" t="s">
        <v>1488</v>
      </c>
      <c r="J204" s="221" t="s">
        <v>1489</v>
      </c>
      <c r="K204" s="584">
        <v>1000</v>
      </c>
      <c r="L204" s="221"/>
      <c r="M204" s="32" t="s">
        <v>1977</v>
      </c>
      <c r="N204" s="139"/>
      <c r="O204" s="122">
        <v>1000000</v>
      </c>
      <c r="P204" s="153">
        <f t="shared" si="92"/>
        <v>1000000</v>
      </c>
      <c r="Q204" s="124">
        <v>42136</v>
      </c>
      <c r="R204" s="75">
        <f t="shared" si="93"/>
        <v>0</v>
      </c>
      <c r="S204" s="45">
        <v>1000000</v>
      </c>
      <c r="T204" s="45">
        <f t="shared" si="99"/>
        <v>1000000</v>
      </c>
      <c r="U204" s="234">
        <v>42136</v>
      </c>
      <c r="V204" s="77">
        <f t="shared" si="116"/>
        <v>0</v>
      </c>
      <c r="W204" s="72">
        <v>1000000</v>
      </c>
      <c r="X204" s="73">
        <f t="shared" si="117"/>
        <v>1000000</v>
      </c>
      <c r="Y204" s="124">
        <v>42136</v>
      </c>
      <c r="Z204" s="75">
        <f t="shared" si="118"/>
        <v>0</v>
      </c>
      <c r="AA204" s="76">
        <v>1000000</v>
      </c>
      <c r="AB204" s="45">
        <f t="shared" si="97"/>
        <v>0</v>
      </c>
      <c r="AC204" s="594"/>
      <c r="AD204" s="77">
        <f t="shared" si="98"/>
        <v>1000000</v>
      </c>
      <c r="AE204" s="126"/>
      <c r="AF204" s="73">
        <f t="shared" si="94"/>
        <v>0</v>
      </c>
      <c r="AG204" s="126"/>
      <c r="AH204" s="78">
        <f t="shared" si="115"/>
        <v>0</v>
      </c>
      <c r="AI204" s="76"/>
      <c r="AJ204" s="45">
        <f t="shared" si="100"/>
        <v>0</v>
      </c>
      <c r="AK204" s="234"/>
      <c r="AL204" s="76">
        <f t="shared" si="101"/>
        <v>0</v>
      </c>
      <c r="AM204" s="72"/>
      <c r="AN204" s="72">
        <f t="shared" si="102"/>
        <v>0</v>
      </c>
      <c r="AO204" s="79"/>
      <c r="AP204" s="72">
        <f t="shared" si="103"/>
        <v>0</v>
      </c>
      <c r="AQ204" s="76"/>
      <c r="AR204" s="76">
        <f t="shared" si="104"/>
        <v>0</v>
      </c>
      <c r="AS204" s="87"/>
      <c r="AT204" s="76">
        <f t="shared" si="105"/>
        <v>0</v>
      </c>
      <c r="AU204" s="72"/>
      <c r="AV204" s="72">
        <f t="shared" si="106"/>
        <v>0</v>
      </c>
      <c r="AW204" s="124"/>
      <c r="AX204" s="72">
        <f t="shared" si="107"/>
        <v>0</v>
      </c>
      <c r="AY204" s="76"/>
      <c r="AZ204" s="76">
        <f t="shared" si="108"/>
        <v>0</v>
      </c>
      <c r="BA204" s="94"/>
      <c r="BB204" s="76">
        <f t="shared" si="109"/>
        <v>0</v>
      </c>
      <c r="BC204" s="81"/>
      <c r="BD204" s="72">
        <f t="shared" si="110"/>
        <v>0</v>
      </c>
      <c r="BE204" s="129"/>
      <c r="BF204" s="72">
        <f t="shared" si="111"/>
        <v>0</v>
      </c>
      <c r="BG204" s="76"/>
      <c r="BH204" s="76">
        <f t="shared" si="112"/>
        <v>0</v>
      </c>
      <c r="BI204" s="94"/>
      <c r="BJ204" s="76">
        <f t="shared" si="113"/>
        <v>0</v>
      </c>
      <c r="BK204" s="123"/>
      <c r="BL204" s="45">
        <f t="shared" si="95"/>
        <v>0</v>
      </c>
      <c r="BM204" s="94"/>
      <c r="BN204" s="77">
        <f t="shared" si="96"/>
        <v>0</v>
      </c>
      <c r="BO204" s="83">
        <f t="shared" si="114"/>
        <v>1000000</v>
      </c>
      <c r="BP204" s="120" t="s">
        <v>688</v>
      </c>
      <c r="BQ204" s="120" t="s">
        <v>69</v>
      </c>
      <c r="BR204" s="586">
        <f>4700000+BO204</f>
        <v>5700000</v>
      </c>
    </row>
    <row r="205" spans="1:71" s="30" customFormat="1" ht="30">
      <c r="A205" s="33">
        <f>SUBTOTAL(3,C$5:$C205)</f>
        <v>201</v>
      </c>
      <c r="B205" s="178"/>
      <c r="C205" s="12" t="s">
        <v>1500</v>
      </c>
      <c r="D205" s="37" t="s">
        <v>1412</v>
      </c>
      <c r="E205" s="229" t="s">
        <v>1501</v>
      </c>
      <c r="F205" s="214" t="s">
        <v>1502</v>
      </c>
      <c r="G205" s="214"/>
      <c r="H205" s="270" t="s">
        <v>1503</v>
      </c>
      <c r="I205" s="239" t="s">
        <v>1513</v>
      </c>
      <c r="J205" s="220"/>
      <c r="K205" s="257">
        <v>300</v>
      </c>
      <c r="L205" s="220"/>
      <c r="M205" s="32"/>
      <c r="N205" s="139"/>
      <c r="O205" s="122">
        <v>300000</v>
      </c>
      <c r="P205" s="153">
        <f t="shared" si="92"/>
        <v>300000</v>
      </c>
      <c r="Q205" s="124">
        <v>42154</v>
      </c>
      <c r="R205" s="75">
        <f t="shared" si="93"/>
        <v>0</v>
      </c>
      <c r="S205" s="45">
        <v>300000</v>
      </c>
      <c r="T205" s="45">
        <f t="shared" si="99"/>
        <v>300000</v>
      </c>
      <c r="U205" s="234">
        <v>42154</v>
      </c>
      <c r="V205" s="77">
        <f t="shared" si="116"/>
        <v>0</v>
      </c>
      <c r="W205" s="72">
        <v>300000</v>
      </c>
      <c r="X205" s="73">
        <f t="shared" si="117"/>
        <v>300000</v>
      </c>
      <c r="Y205" s="124">
        <v>42154</v>
      </c>
      <c r="Z205" s="75">
        <f t="shared" si="118"/>
        <v>0</v>
      </c>
      <c r="AA205" s="76">
        <v>300000</v>
      </c>
      <c r="AB205" s="45">
        <f t="shared" si="97"/>
        <v>0</v>
      </c>
      <c r="AC205" s="594"/>
      <c r="AD205" s="77">
        <f t="shared" si="98"/>
        <v>300000</v>
      </c>
      <c r="AE205" s="126"/>
      <c r="AF205" s="73">
        <f t="shared" si="94"/>
        <v>0</v>
      </c>
      <c r="AG205" s="126"/>
      <c r="AH205" s="78">
        <f t="shared" si="115"/>
        <v>0</v>
      </c>
      <c r="AI205" s="76"/>
      <c r="AJ205" s="45">
        <f t="shared" si="100"/>
        <v>0</v>
      </c>
      <c r="AK205" s="234"/>
      <c r="AL205" s="76">
        <f t="shared" si="101"/>
        <v>0</v>
      </c>
      <c r="AM205" s="72"/>
      <c r="AN205" s="72">
        <f t="shared" si="102"/>
        <v>0</v>
      </c>
      <c r="AO205" s="79"/>
      <c r="AP205" s="72">
        <f t="shared" si="103"/>
        <v>0</v>
      </c>
      <c r="AQ205" s="76"/>
      <c r="AR205" s="76">
        <f t="shared" si="104"/>
        <v>0</v>
      </c>
      <c r="AS205" s="87"/>
      <c r="AT205" s="76">
        <f t="shared" si="105"/>
        <v>0</v>
      </c>
      <c r="AU205" s="72"/>
      <c r="AV205" s="72">
        <f t="shared" si="106"/>
        <v>0</v>
      </c>
      <c r="AW205" s="124"/>
      <c r="AX205" s="72">
        <f t="shared" si="107"/>
        <v>0</v>
      </c>
      <c r="AY205" s="76"/>
      <c r="AZ205" s="76">
        <f t="shared" si="108"/>
        <v>0</v>
      </c>
      <c r="BA205" s="94"/>
      <c r="BB205" s="76">
        <f t="shared" si="109"/>
        <v>0</v>
      </c>
      <c r="BC205" s="81"/>
      <c r="BD205" s="72">
        <f t="shared" si="110"/>
        <v>0</v>
      </c>
      <c r="BE205" s="129"/>
      <c r="BF205" s="72">
        <f t="shared" si="111"/>
        <v>0</v>
      </c>
      <c r="BG205" s="76"/>
      <c r="BH205" s="76">
        <f t="shared" si="112"/>
        <v>0</v>
      </c>
      <c r="BI205" s="94"/>
      <c r="BJ205" s="76">
        <f t="shared" si="113"/>
        <v>0</v>
      </c>
      <c r="BK205" s="123"/>
      <c r="BL205" s="45">
        <f t="shared" si="95"/>
        <v>0</v>
      </c>
      <c r="BM205" s="94"/>
      <c r="BN205" s="77">
        <f t="shared" si="96"/>
        <v>0</v>
      </c>
      <c r="BO205" s="83">
        <f t="shared" si="114"/>
        <v>300000</v>
      </c>
      <c r="BP205" s="98" t="s">
        <v>716</v>
      </c>
      <c r="BQ205" s="120" t="s">
        <v>3378</v>
      </c>
      <c r="BR205" s="31"/>
    </row>
    <row r="206" spans="1:71" s="30" customFormat="1" ht="38.25">
      <c r="A206" s="33">
        <f>SUBTOTAL(3,C$5:$C206)</f>
        <v>202</v>
      </c>
      <c r="B206" s="178"/>
      <c r="C206" s="61" t="s">
        <v>1505</v>
      </c>
      <c r="D206" s="36" t="s">
        <v>293</v>
      </c>
      <c r="E206" s="229" t="s">
        <v>1506</v>
      </c>
      <c r="F206" s="214" t="s">
        <v>1507</v>
      </c>
      <c r="G206" s="214"/>
      <c r="H206" s="12" t="s">
        <v>1579</v>
      </c>
      <c r="I206" s="12" t="s">
        <v>1580</v>
      </c>
      <c r="J206" s="220"/>
      <c r="K206" s="456"/>
      <c r="L206" s="240"/>
      <c r="M206" s="32" t="s">
        <v>1977</v>
      </c>
      <c r="N206" s="139"/>
      <c r="O206" s="122">
        <v>400000</v>
      </c>
      <c r="P206" s="153">
        <f t="shared" si="92"/>
        <v>0</v>
      </c>
      <c r="Q206" s="124"/>
      <c r="R206" s="75">
        <f t="shared" si="93"/>
        <v>400000</v>
      </c>
      <c r="S206" s="45">
        <v>400000</v>
      </c>
      <c r="T206" s="45">
        <f t="shared" si="99"/>
        <v>0</v>
      </c>
      <c r="U206" s="234"/>
      <c r="V206" s="77">
        <f t="shared" si="116"/>
        <v>400000</v>
      </c>
      <c r="W206" s="72">
        <v>400000</v>
      </c>
      <c r="X206" s="73">
        <f t="shared" si="117"/>
        <v>0</v>
      </c>
      <c r="Y206" s="124"/>
      <c r="Z206" s="75">
        <f t="shared" si="118"/>
        <v>400000</v>
      </c>
      <c r="AA206" s="76"/>
      <c r="AB206" s="45">
        <f t="shared" si="97"/>
        <v>0</v>
      </c>
      <c r="AC206" s="594"/>
      <c r="AD206" s="77">
        <f t="shared" si="98"/>
        <v>0</v>
      </c>
      <c r="AE206" s="126"/>
      <c r="AF206" s="73">
        <f t="shared" si="94"/>
        <v>0</v>
      </c>
      <c r="AG206" s="126"/>
      <c r="AH206" s="78">
        <f t="shared" si="115"/>
        <v>0</v>
      </c>
      <c r="AI206" s="76"/>
      <c r="AJ206" s="45">
        <f t="shared" si="100"/>
        <v>0</v>
      </c>
      <c r="AK206" s="234"/>
      <c r="AL206" s="76">
        <f t="shared" si="101"/>
        <v>0</v>
      </c>
      <c r="AM206" s="72"/>
      <c r="AN206" s="72">
        <f t="shared" si="102"/>
        <v>0</v>
      </c>
      <c r="AO206" s="79"/>
      <c r="AP206" s="72">
        <f t="shared" si="103"/>
        <v>0</v>
      </c>
      <c r="AQ206" s="76"/>
      <c r="AR206" s="76">
        <f t="shared" si="104"/>
        <v>0</v>
      </c>
      <c r="AS206" s="87"/>
      <c r="AT206" s="76">
        <f t="shared" si="105"/>
        <v>0</v>
      </c>
      <c r="AU206" s="72"/>
      <c r="AV206" s="72">
        <f t="shared" si="106"/>
        <v>0</v>
      </c>
      <c r="AW206" s="124"/>
      <c r="AX206" s="72">
        <f t="shared" si="107"/>
        <v>0</v>
      </c>
      <c r="AY206" s="76"/>
      <c r="AZ206" s="76">
        <f t="shared" si="108"/>
        <v>0</v>
      </c>
      <c r="BA206" s="94"/>
      <c r="BB206" s="76">
        <f t="shared" si="109"/>
        <v>0</v>
      </c>
      <c r="BC206" s="81"/>
      <c r="BD206" s="72">
        <f t="shared" si="110"/>
        <v>0</v>
      </c>
      <c r="BE206" s="129"/>
      <c r="BF206" s="72">
        <f t="shared" si="111"/>
        <v>0</v>
      </c>
      <c r="BG206" s="76"/>
      <c r="BH206" s="76">
        <f t="shared" si="112"/>
        <v>0</v>
      </c>
      <c r="BI206" s="94"/>
      <c r="BJ206" s="76">
        <f t="shared" si="113"/>
        <v>0</v>
      </c>
      <c r="BK206" s="123"/>
      <c r="BL206" s="45">
        <f t="shared" si="95"/>
        <v>0</v>
      </c>
      <c r="BM206" s="94"/>
      <c r="BN206" s="77">
        <f t="shared" si="96"/>
        <v>0</v>
      </c>
      <c r="BO206" s="83">
        <f t="shared" si="114"/>
        <v>1200000</v>
      </c>
      <c r="BP206" s="120" t="s">
        <v>530</v>
      </c>
      <c r="BQ206" s="120" t="s">
        <v>3376</v>
      </c>
      <c r="BR206" s="31"/>
    </row>
    <row r="207" spans="1:71" s="30" customFormat="1" ht="51">
      <c r="A207" s="33">
        <f>SUBTOTAL(3,C$5:$C207)</f>
        <v>203</v>
      </c>
      <c r="B207" s="178"/>
      <c r="C207" s="12" t="s">
        <v>1515</v>
      </c>
      <c r="D207" s="36" t="s">
        <v>195</v>
      </c>
      <c r="E207" s="213" t="s">
        <v>1536</v>
      </c>
      <c r="F207" s="12" t="s">
        <v>1558</v>
      </c>
      <c r="G207" s="214"/>
      <c r="H207" s="12" t="s">
        <v>1581</v>
      </c>
      <c r="I207" s="12" t="s">
        <v>1582</v>
      </c>
      <c r="J207" s="221" t="s">
        <v>1617</v>
      </c>
      <c r="K207" s="451" t="s">
        <v>1626</v>
      </c>
      <c r="L207" s="12"/>
      <c r="M207" s="32"/>
      <c r="N207" s="139"/>
      <c r="O207" s="122">
        <v>300000</v>
      </c>
      <c r="P207" s="153">
        <f t="shared" si="92"/>
        <v>300000</v>
      </c>
      <c r="Q207" s="124">
        <v>42146</v>
      </c>
      <c r="R207" s="75">
        <f t="shared" si="93"/>
        <v>0</v>
      </c>
      <c r="S207" s="45">
        <v>300000</v>
      </c>
      <c r="T207" s="45">
        <f t="shared" si="99"/>
        <v>300000</v>
      </c>
      <c r="U207" s="234">
        <v>42146</v>
      </c>
      <c r="V207" s="77">
        <f t="shared" si="116"/>
        <v>0</v>
      </c>
      <c r="W207" s="72">
        <v>300000</v>
      </c>
      <c r="X207" s="73">
        <f t="shared" si="117"/>
        <v>300000</v>
      </c>
      <c r="Y207" s="124">
        <v>42146</v>
      </c>
      <c r="Z207" s="75">
        <f t="shared" si="118"/>
        <v>0</v>
      </c>
      <c r="AA207" s="76"/>
      <c r="AB207" s="45">
        <f t="shared" si="97"/>
        <v>0</v>
      </c>
      <c r="AC207" s="594"/>
      <c r="AD207" s="77">
        <f t="shared" si="98"/>
        <v>0</v>
      </c>
      <c r="AE207" s="126"/>
      <c r="AF207" s="73">
        <f t="shared" si="94"/>
        <v>0</v>
      </c>
      <c r="AG207" s="126"/>
      <c r="AH207" s="78">
        <f t="shared" si="115"/>
        <v>0</v>
      </c>
      <c r="AI207" s="76"/>
      <c r="AJ207" s="45">
        <f t="shared" si="100"/>
        <v>0</v>
      </c>
      <c r="AK207" s="234"/>
      <c r="AL207" s="76">
        <f t="shared" si="101"/>
        <v>0</v>
      </c>
      <c r="AM207" s="72"/>
      <c r="AN207" s="72">
        <f t="shared" si="102"/>
        <v>0</v>
      </c>
      <c r="AO207" s="79"/>
      <c r="AP207" s="72">
        <f t="shared" si="103"/>
        <v>0</v>
      </c>
      <c r="AQ207" s="76"/>
      <c r="AR207" s="76">
        <f t="shared" si="104"/>
        <v>0</v>
      </c>
      <c r="AS207" s="87"/>
      <c r="AT207" s="76">
        <f t="shared" si="105"/>
        <v>0</v>
      </c>
      <c r="AU207" s="72"/>
      <c r="AV207" s="72">
        <f t="shared" si="106"/>
        <v>0</v>
      </c>
      <c r="AW207" s="124"/>
      <c r="AX207" s="72">
        <f t="shared" si="107"/>
        <v>0</v>
      </c>
      <c r="AY207" s="76"/>
      <c r="AZ207" s="76">
        <f t="shared" si="108"/>
        <v>0</v>
      </c>
      <c r="BA207" s="94"/>
      <c r="BB207" s="76">
        <f t="shared" si="109"/>
        <v>0</v>
      </c>
      <c r="BC207" s="81"/>
      <c r="BD207" s="72">
        <f t="shared" si="110"/>
        <v>0</v>
      </c>
      <c r="BE207" s="129"/>
      <c r="BF207" s="72">
        <f t="shared" si="111"/>
        <v>0</v>
      </c>
      <c r="BG207" s="76"/>
      <c r="BH207" s="76">
        <f t="shared" si="112"/>
        <v>0</v>
      </c>
      <c r="BI207" s="94"/>
      <c r="BJ207" s="76">
        <f t="shared" si="113"/>
        <v>0</v>
      </c>
      <c r="BK207" s="123"/>
      <c r="BL207" s="45">
        <f t="shared" si="95"/>
        <v>0</v>
      </c>
      <c r="BM207" s="94"/>
      <c r="BN207" s="77">
        <f t="shared" si="96"/>
        <v>0</v>
      </c>
      <c r="BO207" s="83">
        <f t="shared" si="114"/>
        <v>0</v>
      </c>
      <c r="BP207" s="120" t="s">
        <v>1046</v>
      </c>
      <c r="BQ207" s="120" t="s">
        <v>3216</v>
      </c>
      <c r="BR207" s="31"/>
      <c r="BS207" s="30">
        <f>350000*1.1</f>
        <v>385000.00000000006</v>
      </c>
    </row>
    <row r="208" spans="1:71" s="30" customFormat="1" ht="38.25">
      <c r="A208" s="33">
        <f>SUBTOTAL(3,C$5:$C208)</f>
        <v>204</v>
      </c>
      <c r="B208" s="178"/>
      <c r="C208" s="61" t="s">
        <v>1517</v>
      </c>
      <c r="D208" s="1" t="s">
        <v>410</v>
      </c>
      <c r="E208" s="213" t="s">
        <v>1538</v>
      </c>
      <c r="F208" s="12" t="s">
        <v>1560</v>
      </c>
      <c r="G208" s="214"/>
      <c r="H208" s="12" t="s">
        <v>1584</v>
      </c>
      <c r="I208" s="12" t="s">
        <v>1585</v>
      </c>
      <c r="J208" s="221" t="s">
        <v>1619</v>
      </c>
      <c r="K208" s="451" t="s">
        <v>1775</v>
      </c>
      <c r="L208" s="241"/>
      <c r="M208" s="32"/>
      <c r="N208" s="139"/>
      <c r="O208" s="122">
        <v>300000</v>
      </c>
      <c r="P208" s="153">
        <f t="shared" si="92"/>
        <v>300000</v>
      </c>
      <c r="Q208" s="124">
        <v>42115</v>
      </c>
      <c r="R208" s="75">
        <f t="shared" si="93"/>
        <v>0</v>
      </c>
      <c r="S208" s="45">
        <v>300000</v>
      </c>
      <c r="T208" s="45">
        <f t="shared" si="99"/>
        <v>300000</v>
      </c>
      <c r="U208" s="234">
        <v>42115</v>
      </c>
      <c r="V208" s="77">
        <f t="shared" si="116"/>
        <v>0</v>
      </c>
      <c r="W208" s="72">
        <v>700000</v>
      </c>
      <c r="X208" s="73">
        <f t="shared" si="117"/>
        <v>700000</v>
      </c>
      <c r="Y208" s="124">
        <v>42115</v>
      </c>
      <c r="Z208" s="75">
        <f t="shared" si="118"/>
        <v>0</v>
      </c>
      <c r="AA208" s="76">
        <v>700000</v>
      </c>
      <c r="AB208" s="45">
        <f t="shared" si="97"/>
        <v>700000</v>
      </c>
      <c r="AC208" s="594">
        <v>42137</v>
      </c>
      <c r="AD208" s="77">
        <f t="shared" si="98"/>
        <v>0</v>
      </c>
      <c r="AE208" s="126"/>
      <c r="AF208" s="73">
        <f t="shared" si="94"/>
        <v>0</v>
      </c>
      <c r="AG208" s="126"/>
      <c r="AH208" s="78">
        <f t="shared" si="115"/>
        <v>0</v>
      </c>
      <c r="AI208" s="76"/>
      <c r="AJ208" s="45">
        <f t="shared" si="100"/>
        <v>0</v>
      </c>
      <c r="AK208" s="234"/>
      <c r="AL208" s="76">
        <f t="shared" si="101"/>
        <v>0</v>
      </c>
      <c r="AM208" s="72"/>
      <c r="AN208" s="72">
        <f t="shared" si="102"/>
        <v>0</v>
      </c>
      <c r="AO208" s="79"/>
      <c r="AP208" s="72">
        <f t="shared" si="103"/>
        <v>0</v>
      </c>
      <c r="AQ208" s="76"/>
      <c r="AR208" s="76">
        <f t="shared" si="104"/>
        <v>0</v>
      </c>
      <c r="AS208" s="87"/>
      <c r="AT208" s="76">
        <f t="shared" si="105"/>
        <v>0</v>
      </c>
      <c r="AU208" s="72"/>
      <c r="AV208" s="72">
        <f t="shared" si="106"/>
        <v>0</v>
      </c>
      <c r="AW208" s="124"/>
      <c r="AX208" s="72">
        <f t="shared" si="107"/>
        <v>0</v>
      </c>
      <c r="AY208" s="76"/>
      <c r="AZ208" s="76">
        <f t="shared" si="108"/>
        <v>0</v>
      </c>
      <c r="BA208" s="94"/>
      <c r="BB208" s="76">
        <f t="shared" si="109"/>
        <v>0</v>
      </c>
      <c r="BC208" s="81"/>
      <c r="BD208" s="72">
        <f t="shared" si="110"/>
        <v>0</v>
      </c>
      <c r="BE208" s="129"/>
      <c r="BF208" s="72">
        <f t="shared" si="111"/>
        <v>0</v>
      </c>
      <c r="BG208" s="76"/>
      <c r="BH208" s="76">
        <f t="shared" si="112"/>
        <v>0</v>
      </c>
      <c r="BI208" s="94"/>
      <c r="BJ208" s="76">
        <f t="shared" si="113"/>
        <v>0</v>
      </c>
      <c r="BK208" s="123"/>
      <c r="BL208" s="45">
        <f t="shared" si="95"/>
        <v>0</v>
      </c>
      <c r="BM208" s="94"/>
      <c r="BN208" s="77">
        <f t="shared" si="96"/>
        <v>0</v>
      </c>
      <c r="BO208" s="83">
        <f t="shared" si="114"/>
        <v>0</v>
      </c>
      <c r="BP208" s="120" t="s">
        <v>482</v>
      </c>
      <c r="BQ208" s="120" t="s">
        <v>1970</v>
      </c>
      <c r="BR208" s="31"/>
    </row>
    <row r="209" spans="1:70" s="30" customFormat="1" ht="25.5">
      <c r="A209" s="33">
        <f>SUBTOTAL(3,C$5:$C209)</f>
        <v>205</v>
      </c>
      <c r="B209" s="178"/>
      <c r="C209" s="12" t="s">
        <v>1519</v>
      </c>
      <c r="D209" s="36" t="s">
        <v>195</v>
      </c>
      <c r="E209" s="213" t="s">
        <v>1540</v>
      </c>
      <c r="F209" s="12" t="s">
        <v>1562</v>
      </c>
      <c r="G209" s="214"/>
      <c r="H209" s="12" t="s">
        <v>1588</v>
      </c>
      <c r="I209" s="12" t="s">
        <v>1589</v>
      </c>
      <c r="J209" s="12"/>
      <c r="K209" s="451" t="s">
        <v>2927</v>
      </c>
      <c r="L209" s="12"/>
      <c r="M209" s="32"/>
      <c r="N209" s="139"/>
      <c r="O209" s="122">
        <v>500000</v>
      </c>
      <c r="P209" s="153">
        <f t="shared" si="92"/>
        <v>500000</v>
      </c>
      <c r="Q209" s="124">
        <v>42132</v>
      </c>
      <c r="R209" s="75">
        <f t="shared" si="93"/>
        <v>0</v>
      </c>
      <c r="S209" s="45">
        <v>500000</v>
      </c>
      <c r="T209" s="45">
        <f t="shared" si="99"/>
        <v>500000</v>
      </c>
      <c r="U209" s="234">
        <v>42132</v>
      </c>
      <c r="V209" s="77">
        <f t="shared" si="116"/>
        <v>0</v>
      </c>
      <c r="W209" s="72">
        <v>500000</v>
      </c>
      <c r="X209" s="73">
        <f t="shared" si="117"/>
        <v>500000</v>
      </c>
      <c r="Y209" s="124">
        <v>42132</v>
      </c>
      <c r="Z209" s="75">
        <f t="shared" si="118"/>
        <v>0</v>
      </c>
      <c r="AA209" s="76"/>
      <c r="AB209" s="45">
        <f t="shared" si="97"/>
        <v>0</v>
      </c>
      <c r="AC209" s="594"/>
      <c r="AD209" s="77">
        <f t="shared" si="98"/>
        <v>0</v>
      </c>
      <c r="AE209" s="126"/>
      <c r="AF209" s="73">
        <f t="shared" si="94"/>
        <v>0</v>
      </c>
      <c r="AG209" s="126"/>
      <c r="AH209" s="78">
        <f t="shared" si="115"/>
        <v>0</v>
      </c>
      <c r="AI209" s="76"/>
      <c r="AJ209" s="45">
        <f t="shared" si="100"/>
        <v>0</v>
      </c>
      <c r="AK209" s="234"/>
      <c r="AL209" s="76">
        <f t="shared" si="101"/>
        <v>0</v>
      </c>
      <c r="AM209" s="72"/>
      <c r="AN209" s="72">
        <f t="shared" si="102"/>
        <v>0</v>
      </c>
      <c r="AO209" s="79"/>
      <c r="AP209" s="72">
        <f t="shared" si="103"/>
        <v>0</v>
      </c>
      <c r="AQ209" s="76"/>
      <c r="AR209" s="76">
        <f t="shared" si="104"/>
        <v>0</v>
      </c>
      <c r="AS209" s="87"/>
      <c r="AT209" s="76">
        <f t="shared" si="105"/>
        <v>0</v>
      </c>
      <c r="AU209" s="72"/>
      <c r="AV209" s="72">
        <f t="shared" si="106"/>
        <v>0</v>
      </c>
      <c r="AW209" s="124"/>
      <c r="AX209" s="72">
        <f t="shared" si="107"/>
        <v>0</v>
      </c>
      <c r="AY209" s="76"/>
      <c r="AZ209" s="76">
        <f t="shared" si="108"/>
        <v>0</v>
      </c>
      <c r="BA209" s="94"/>
      <c r="BB209" s="76">
        <f t="shared" si="109"/>
        <v>0</v>
      </c>
      <c r="BC209" s="81"/>
      <c r="BD209" s="72">
        <f t="shared" si="110"/>
        <v>0</v>
      </c>
      <c r="BE209" s="129"/>
      <c r="BF209" s="72">
        <f t="shared" si="111"/>
        <v>0</v>
      </c>
      <c r="BG209" s="76"/>
      <c r="BH209" s="76">
        <f t="shared" si="112"/>
        <v>0</v>
      </c>
      <c r="BI209" s="94"/>
      <c r="BJ209" s="76">
        <f t="shared" si="113"/>
        <v>0</v>
      </c>
      <c r="BK209" s="123"/>
      <c r="BL209" s="45">
        <f t="shared" si="95"/>
        <v>0</v>
      </c>
      <c r="BM209" s="94"/>
      <c r="BN209" s="77">
        <f t="shared" si="96"/>
        <v>0</v>
      </c>
      <c r="BO209" s="83">
        <f t="shared" si="114"/>
        <v>0</v>
      </c>
      <c r="BP209" s="120" t="s">
        <v>642</v>
      </c>
      <c r="BQ209" s="120" t="s">
        <v>3216</v>
      </c>
      <c r="BR209" s="380" t="s">
        <v>1991</v>
      </c>
    </row>
    <row r="210" spans="1:70" s="30" customFormat="1" ht="25.5">
      <c r="A210" s="33">
        <f>SUBTOTAL(3,C$5:$C210)</f>
        <v>206</v>
      </c>
      <c r="B210" s="178"/>
      <c r="C210" s="12" t="s">
        <v>1521</v>
      </c>
      <c r="D210" s="37" t="s">
        <v>1412</v>
      </c>
      <c r="E210" s="213" t="s">
        <v>1542</v>
      </c>
      <c r="F210" s="12" t="s">
        <v>1564</v>
      </c>
      <c r="G210" s="214"/>
      <c r="H210" s="12" t="s">
        <v>1592</v>
      </c>
      <c r="I210" s="12" t="s">
        <v>1593</v>
      </c>
      <c r="J210" s="12"/>
      <c r="K210" s="551">
        <v>800</v>
      </c>
      <c r="L210" s="219"/>
      <c r="M210" s="32" t="s">
        <v>2486</v>
      </c>
      <c r="N210" s="139"/>
      <c r="O210" s="122">
        <v>800000</v>
      </c>
      <c r="P210" s="153">
        <f t="shared" ref="P210:P260" si="119">IF(Q210="",0,O210)</f>
        <v>800000</v>
      </c>
      <c r="Q210" s="124">
        <v>42112</v>
      </c>
      <c r="R210" s="75">
        <f t="shared" ref="R210:R260" si="120">O210-P210</f>
        <v>0</v>
      </c>
      <c r="S210" s="45">
        <v>800000</v>
      </c>
      <c r="T210" s="45">
        <f t="shared" si="99"/>
        <v>800000</v>
      </c>
      <c r="U210" s="234">
        <v>42112</v>
      </c>
      <c r="V210" s="77">
        <f t="shared" si="116"/>
        <v>0</v>
      </c>
      <c r="W210" s="72">
        <v>800000</v>
      </c>
      <c r="X210" s="73">
        <f t="shared" si="117"/>
        <v>800000</v>
      </c>
      <c r="Y210" s="124">
        <v>42112</v>
      </c>
      <c r="Z210" s="75">
        <f t="shared" si="118"/>
        <v>0</v>
      </c>
      <c r="AA210" s="76">
        <v>800000</v>
      </c>
      <c r="AB210" s="45">
        <f t="shared" si="97"/>
        <v>0</v>
      </c>
      <c r="AC210" s="594"/>
      <c r="AD210" s="77">
        <f t="shared" si="98"/>
        <v>800000</v>
      </c>
      <c r="AE210" s="126"/>
      <c r="AF210" s="73">
        <f t="shared" si="94"/>
        <v>0</v>
      </c>
      <c r="AG210" s="126"/>
      <c r="AH210" s="78">
        <f t="shared" si="115"/>
        <v>0</v>
      </c>
      <c r="AI210" s="76"/>
      <c r="AJ210" s="45">
        <f t="shared" si="100"/>
        <v>0</v>
      </c>
      <c r="AK210" s="234"/>
      <c r="AL210" s="76">
        <f t="shared" si="101"/>
        <v>0</v>
      </c>
      <c r="AM210" s="72"/>
      <c r="AN210" s="72">
        <f t="shared" si="102"/>
        <v>0</v>
      </c>
      <c r="AO210" s="79"/>
      <c r="AP210" s="72">
        <f t="shared" si="103"/>
        <v>0</v>
      </c>
      <c r="AQ210" s="76"/>
      <c r="AR210" s="76">
        <f t="shared" si="104"/>
        <v>0</v>
      </c>
      <c r="AS210" s="87"/>
      <c r="AT210" s="76">
        <f t="shared" si="105"/>
        <v>0</v>
      </c>
      <c r="AU210" s="72"/>
      <c r="AV210" s="72">
        <f t="shared" si="106"/>
        <v>0</v>
      </c>
      <c r="AW210" s="124"/>
      <c r="AX210" s="72">
        <f t="shared" si="107"/>
        <v>0</v>
      </c>
      <c r="AY210" s="76"/>
      <c r="AZ210" s="76">
        <f t="shared" si="108"/>
        <v>0</v>
      </c>
      <c r="BA210" s="94"/>
      <c r="BB210" s="76">
        <f t="shared" si="109"/>
        <v>0</v>
      </c>
      <c r="BC210" s="81"/>
      <c r="BD210" s="72">
        <f t="shared" si="110"/>
        <v>0</v>
      </c>
      <c r="BE210" s="129"/>
      <c r="BF210" s="72">
        <f t="shared" si="111"/>
        <v>0</v>
      </c>
      <c r="BG210" s="76"/>
      <c r="BH210" s="76">
        <f t="shared" si="112"/>
        <v>0</v>
      </c>
      <c r="BI210" s="94"/>
      <c r="BJ210" s="76">
        <f t="shared" si="113"/>
        <v>0</v>
      </c>
      <c r="BK210" s="45"/>
      <c r="BL210" s="45">
        <f t="shared" si="95"/>
        <v>0</v>
      </c>
      <c r="BM210" s="94"/>
      <c r="BN210" s="77">
        <v>0</v>
      </c>
      <c r="BO210" s="83">
        <f t="shared" si="114"/>
        <v>800000</v>
      </c>
      <c r="BP210" s="12" t="s">
        <v>483</v>
      </c>
      <c r="BQ210" s="120" t="s">
        <v>3378</v>
      </c>
      <c r="BR210" s="31"/>
    </row>
    <row r="211" spans="1:70" s="30" customFormat="1" ht="51">
      <c r="A211" s="33">
        <f>SUBTOTAL(3,C$5:$C211)</f>
        <v>207</v>
      </c>
      <c r="B211" s="178"/>
      <c r="C211" s="12" t="s">
        <v>1522</v>
      </c>
      <c r="D211" s="1" t="s">
        <v>1413</v>
      </c>
      <c r="E211" s="213" t="s">
        <v>1544</v>
      </c>
      <c r="F211" s="12" t="s">
        <v>1565</v>
      </c>
      <c r="G211" s="214"/>
      <c r="H211" s="12" t="s">
        <v>1594</v>
      </c>
      <c r="I211" s="12" t="s">
        <v>1595</v>
      </c>
      <c r="J211" s="221" t="s">
        <v>1620</v>
      </c>
      <c r="K211" s="451" t="s">
        <v>1628</v>
      </c>
      <c r="L211" s="12"/>
      <c r="M211" s="32"/>
      <c r="N211" s="139"/>
      <c r="O211" s="122">
        <v>200000</v>
      </c>
      <c r="P211" s="153">
        <f t="shared" si="119"/>
        <v>200000</v>
      </c>
      <c r="Q211" s="124">
        <v>42150</v>
      </c>
      <c r="R211" s="75">
        <f t="shared" si="120"/>
        <v>0</v>
      </c>
      <c r="S211" s="45">
        <v>200000</v>
      </c>
      <c r="T211" s="45">
        <f t="shared" si="99"/>
        <v>200000</v>
      </c>
      <c r="U211" s="234">
        <v>42150</v>
      </c>
      <c r="V211" s="77">
        <f t="shared" si="116"/>
        <v>0</v>
      </c>
      <c r="W211" s="72">
        <v>200000</v>
      </c>
      <c r="X211" s="73">
        <f t="shared" si="117"/>
        <v>200000</v>
      </c>
      <c r="Y211" s="124">
        <v>42150</v>
      </c>
      <c r="Z211" s="75">
        <f t="shared" si="118"/>
        <v>0</v>
      </c>
      <c r="AA211" s="76"/>
      <c r="AB211" s="45">
        <f t="shared" si="97"/>
        <v>0</v>
      </c>
      <c r="AC211" s="594"/>
      <c r="AD211" s="77">
        <f t="shared" si="98"/>
        <v>0</v>
      </c>
      <c r="AE211" s="126"/>
      <c r="AF211" s="73">
        <f t="shared" si="94"/>
        <v>0</v>
      </c>
      <c r="AG211" s="126"/>
      <c r="AH211" s="78">
        <f t="shared" si="115"/>
        <v>0</v>
      </c>
      <c r="AI211" s="76"/>
      <c r="AJ211" s="45">
        <f t="shared" si="100"/>
        <v>0</v>
      </c>
      <c r="AK211" s="234"/>
      <c r="AL211" s="76">
        <f t="shared" si="101"/>
        <v>0</v>
      </c>
      <c r="AM211" s="72"/>
      <c r="AN211" s="72">
        <f t="shared" si="102"/>
        <v>0</v>
      </c>
      <c r="AO211" s="79"/>
      <c r="AP211" s="72">
        <f t="shared" si="103"/>
        <v>0</v>
      </c>
      <c r="AQ211" s="76"/>
      <c r="AR211" s="76">
        <f t="shared" si="104"/>
        <v>0</v>
      </c>
      <c r="AS211" s="87"/>
      <c r="AT211" s="76">
        <f t="shared" si="105"/>
        <v>0</v>
      </c>
      <c r="AU211" s="72"/>
      <c r="AV211" s="72">
        <f t="shared" si="106"/>
        <v>0</v>
      </c>
      <c r="AW211" s="124"/>
      <c r="AX211" s="72">
        <f t="shared" si="107"/>
        <v>0</v>
      </c>
      <c r="AY211" s="76"/>
      <c r="AZ211" s="76">
        <f t="shared" si="108"/>
        <v>0</v>
      </c>
      <c r="BA211" s="94"/>
      <c r="BB211" s="76">
        <f t="shared" si="109"/>
        <v>0</v>
      </c>
      <c r="BC211" s="81"/>
      <c r="BD211" s="72">
        <f t="shared" si="110"/>
        <v>0</v>
      </c>
      <c r="BE211" s="129"/>
      <c r="BF211" s="72">
        <f t="shared" si="111"/>
        <v>0</v>
      </c>
      <c r="BG211" s="76"/>
      <c r="BH211" s="76">
        <f t="shared" si="112"/>
        <v>0</v>
      </c>
      <c r="BI211" s="94"/>
      <c r="BJ211" s="76">
        <f t="shared" si="113"/>
        <v>0</v>
      </c>
      <c r="BK211" s="123"/>
      <c r="BL211" s="45">
        <f t="shared" si="95"/>
        <v>0</v>
      </c>
      <c r="BM211" s="94"/>
      <c r="BN211" s="77">
        <f t="shared" si="96"/>
        <v>0</v>
      </c>
      <c r="BO211" s="83">
        <f t="shared" si="114"/>
        <v>0</v>
      </c>
      <c r="BP211" s="120" t="s">
        <v>688</v>
      </c>
      <c r="BQ211" s="120" t="s">
        <v>3378</v>
      </c>
      <c r="BR211" s="31"/>
    </row>
    <row r="212" spans="1:70" s="30" customFormat="1" ht="25.5">
      <c r="A212" s="33">
        <f>SUBTOTAL(3,C$5:$C212)</f>
        <v>208</v>
      </c>
      <c r="B212" s="178"/>
      <c r="C212" s="52" t="s">
        <v>1523</v>
      </c>
      <c r="D212" s="44" t="s">
        <v>9</v>
      </c>
      <c r="E212" s="288" t="s">
        <v>1545</v>
      </c>
      <c r="F212" s="52" t="s">
        <v>1566</v>
      </c>
      <c r="G212" s="382"/>
      <c r="H212" s="52" t="s">
        <v>1596</v>
      </c>
      <c r="I212" s="52" t="s">
        <v>1597</v>
      </c>
      <c r="J212" s="52"/>
      <c r="K212" s="456"/>
      <c r="L212" s="381"/>
      <c r="M212" s="31"/>
      <c r="N212" s="144"/>
      <c r="O212" s="122"/>
      <c r="P212" s="153">
        <f t="shared" si="119"/>
        <v>0</v>
      </c>
      <c r="Q212" s="124"/>
      <c r="R212" s="75">
        <f t="shared" si="120"/>
        <v>0</v>
      </c>
      <c r="S212" s="45"/>
      <c r="T212" s="45">
        <f t="shared" si="99"/>
        <v>0</v>
      </c>
      <c r="U212" s="234"/>
      <c r="V212" s="77">
        <f t="shared" si="116"/>
        <v>0</v>
      </c>
      <c r="W212" s="73"/>
      <c r="X212" s="73">
        <f t="shared" si="117"/>
        <v>0</v>
      </c>
      <c r="Y212" s="124"/>
      <c r="Z212" s="75">
        <f t="shared" si="118"/>
        <v>0</v>
      </c>
      <c r="AA212" s="45"/>
      <c r="AB212" s="45">
        <f t="shared" si="97"/>
        <v>0</v>
      </c>
      <c r="AC212" s="594"/>
      <c r="AD212" s="77">
        <f t="shared" si="98"/>
        <v>0</v>
      </c>
      <c r="AE212" s="126"/>
      <c r="AF212" s="73">
        <f t="shared" si="94"/>
        <v>0</v>
      </c>
      <c r="AG212" s="126"/>
      <c r="AH212" s="78">
        <f t="shared" si="115"/>
        <v>0</v>
      </c>
      <c r="AI212" s="45"/>
      <c r="AJ212" s="45">
        <f t="shared" si="100"/>
        <v>0</v>
      </c>
      <c r="AK212" s="234"/>
      <c r="AL212" s="76">
        <f t="shared" si="101"/>
        <v>0</v>
      </c>
      <c r="AM212" s="73"/>
      <c r="AN212" s="72">
        <f t="shared" si="102"/>
        <v>0</v>
      </c>
      <c r="AO212" s="79"/>
      <c r="AP212" s="72">
        <f t="shared" si="103"/>
        <v>0</v>
      </c>
      <c r="AQ212" s="45"/>
      <c r="AR212" s="76">
        <f t="shared" si="104"/>
        <v>0</v>
      </c>
      <c r="AS212" s="87"/>
      <c r="AT212" s="76">
        <f t="shared" si="105"/>
        <v>0</v>
      </c>
      <c r="AU212" s="72"/>
      <c r="AV212" s="72">
        <f t="shared" si="106"/>
        <v>0</v>
      </c>
      <c r="AW212" s="124"/>
      <c r="AX212" s="72">
        <f t="shared" si="107"/>
        <v>0</v>
      </c>
      <c r="AY212" s="76"/>
      <c r="AZ212" s="76">
        <f t="shared" si="108"/>
        <v>0</v>
      </c>
      <c r="BA212" s="94"/>
      <c r="BB212" s="76">
        <f t="shared" si="109"/>
        <v>0</v>
      </c>
      <c r="BC212" s="81"/>
      <c r="BD212" s="72">
        <f t="shared" si="110"/>
        <v>0</v>
      </c>
      <c r="BE212" s="129"/>
      <c r="BF212" s="72">
        <f t="shared" si="111"/>
        <v>0</v>
      </c>
      <c r="BG212" s="76"/>
      <c r="BH212" s="76">
        <f t="shared" si="112"/>
        <v>0</v>
      </c>
      <c r="BI212" s="94"/>
      <c r="BJ212" s="76">
        <f t="shared" si="113"/>
        <v>0</v>
      </c>
      <c r="BK212" s="123"/>
      <c r="BL212" s="45">
        <f t="shared" si="95"/>
        <v>0</v>
      </c>
      <c r="BM212" s="94"/>
      <c r="BN212" s="77">
        <f t="shared" si="96"/>
        <v>0</v>
      </c>
      <c r="BO212" s="83">
        <f t="shared" si="114"/>
        <v>0</v>
      </c>
      <c r="BP212" s="50" t="s">
        <v>716</v>
      </c>
      <c r="BQ212" s="120" t="s">
        <v>1966</v>
      </c>
      <c r="BR212" s="31"/>
    </row>
    <row r="213" spans="1:70" s="30" customFormat="1" ht="51">
      <c r="A213" s="33">
        <f>SUBTOTAL(3,C$5:$C213)</f>
        <v>209</v>
      </c>
      <c r="B213" s="178"/>
      <c r="C213" s="12" t="s">
        <v>1526</v>
      </c>
      <c r="D213" s="36" t="s">
        <v>293</v>
      </c>
      <c r="E213" s="213" t="s">
        <v>1548</v>
      </c>
      <c r="F213" s="12" t="s">
        <v>1434</v>
      </c>
      <c r="G213" s="214"/>
      <c r="H213" s="12" t="s">
        <v>1601</v>
      </c>
      <c r="I213" s="12" t="s">
        <v>1602</v>
      </c>
      <c r="J213" s="221" t="s">
        <v>1622</v>
      </c>
      <c r="K213" s="451" t="s">
        <v>1629</v>
      </c>
      <c r="L213" s="12"/>
      <c r="M213" s="32" t="s">
        <v>1977</v>
      </c>
      <c r="N213" s="139"/>
      <c r="O213" s="122">
        <v>600000</v>
      </c>
      <c r="P213" s="153">
        <f t="shared" si="119"/>
        <v>0</v>
      </c>
      <c r="Q213" s="124"/>
      <c r="R213" s="75">
        <f t="shared" si="120"/>
        <v>600000</v>
      </c>
      <c r="S213" s="45">
        <v>400000</v>
      </c>
      <c r="T213" s="45">
        <f t="shared" si="99"/>
        <v>0</v>
      </c>
      <c r="U213" s="234"/>
      <c r="V213" s="77">
        <f t="shared" si="116"/>
        <v>400000</v>
      </c>
      <c r="W213" s="72">
        <v>1200000</v>
      </c>
      <c r="X213" s="73">
        <f t="shared" si="117"/>
        <v>0</v>
      </c>
      <c r="Y213" s="124"/>
      <c r="Z213" s="75">
        <f t="shared" si="118"/>
        <v>1200000</v>
      </c>
      <c r="AA213" s="76"/>
      <c r="AB213" s="45">
        <f t="shared" si="97"/>
        <v>0</v>
      </c>
      <c r="AC213" s="594"/>
      <c r="AD213" s="77">
        <f t="shared" si="98"/>
        <v>0</v>
      </c>
      <c r="AE213" s="126"/>
      <c r="AF213" s="73">
        <f t="shared" si="94"/>
        <v>0</v>
      </c>
      <c r="AG213" s="126"/>
      <c r="AH213" s="78">
        <f t="shared" si="115"/>
        <v>0</v>
      </c>
      <c r="AI213" s="76"/>
      <c r="AJ213" s="45">
        <f t="shared" si="100"/>
        <v>0</v>
      </c>
      <c r="AK213" s="234"/>
      <c r="AL213" s="76">
        <f t="shared" si="101"/>
        <v>0</v>
      </c>
      <c r="AM213" s="72"/>
      <c r="AN213" s="72">
        <f t="shared" si="102"/>
        <v>0</v>
      </c>
      <c r="AO213" s="79"/>
      <c r="AP213" s="72">
        <f t="shared" si="103"/>
        <v>0</v>
      </c>
      <c r="AQ213" s="76"/>
      <c r="AR213" s="76">
        <f t="shared" si="104"/>
        <v>0</v>
      </c>
      <c r="AS213" s="87"/>
      <c r="AT213" s="76">
        <f t="shared" si="105"/>
        <v>0</v>
      </c>
      <c r="AU213" s="72"/>
      <c r="AV213" s="72">
        <f t="shared" si="106"/>
        <v>0</v>
      </c>
      <c r="AW213" s="124"/>
      <c r="AX213" s="72">
        <f t="shared" si="107"/>
        <v>0</v>
      </c>
      <c r="AY213" s="76"/>
      <c r="AZ213" s="76">
        <f t="shared" si="108"/>
        <v>0</v>
      </c>
      <c r="BA213" s="94"/>
      <c r="BB213" s="76">
        <f t="shared" si="109"/>
        <v>0</v>
      </c>
      <c r="BC213" s="81"/>
      <c r="BD213" s="72">
        <f t="shared" si="110"/>
        <v>0</v>
      </c>
      <c r="BE213" s="129"/>
      <c r="BF213" s="72">
        <f t="shared" si="111"/>
        <v>0</v>
      </c>
      <c r="BG213" s="76"/>
      <c r="BH213" s="76">
        <f t="shared" si="112"/>
        <v>0</v>
      </c>
      <c r="BI213" s="94"/>
      <c r="BJ213" s="76">
        <f t="shared" si="113"/>
        <v>0</v>
      </c>
      <c r="BK213" s="45"/>
      <c r="BL213" s="45">
        <f t="shared" si="95"/>
        <v>0</v>
      </c>
      <c r="BM213" s="94"/>
      <c r="BN213" s="77">
        <v>0</v>
      </c>
      <c r="BO213" s="83">
        <f t="shared" si="114"/>
        <v>2200000</v>
      </c>
      <c r="BP213" s="12" t="s">
        <v>483</v>
      </c>
      <c r="BQ213" s="120" t="s">
        <v>3376</v>
      </c>
      <c r="BR213" s="31"/>
    </row>
    <row r="214" spans="1:70" s="30" customFormat="1" ht="25.5">
      <c r="A214" s="33">
        <f>SUBTOTAL(3,C$5:$C214)</f>
        <v>210</v>
      </c>
      <c r="B214" s="178"/>
      <c r="C214" s="12" t="s">
        <v>1529</v>
      </c>
      <c r="D214" s="36" t="s">
        <v>293</v>
      </c>
      <c r="E214" s="213" t="s">
        <v>1551</v>
      </c>
      <c r="F214" s="12" t="s">
        <v>1571</v>
      </c>
      <c r="G214" s="214"/>
      <c r="H214" s="12" t="s">
        <v>1606</v>
      </c>
      <c r="I214" s="12" t="s">
        <v>1607</v>
      </c>
      <c r="J214" s="221" t="s">
        <v>1623</v>
      </c>
      <c r="K214" s="585"/>
      <c r="L214" s="241"/>
      <c r="M214" s="32" t="s">
        <v>2486</v>
      </c>
      <c r="N214" s="139"/>
      <c r="O214" s="122">
        <v>350000</v>
      </c>
      <c r="P214" s="153">
        <f t="shared" si="119"/>
        <v>0</v>
      </c>
      <c r="Q214" s="124"/>
      <c r="R214" s="75">
        <f t="shared" si="120"/>
        <v>350000</v>
      </c>
      <c r="S214" s="45">
        <v>350000</v>
      </c>
      <c r="T214" s="45">
        <f t="shared" si="99"/>
        <v>0</v>
      </c>
      <c r="U214" s="234"/>
      <c r="V214" s="77">
        <f t="shared" si="116"/>
        <v>350000</v>
      </c>
      <c r="W214" s="72">
        <v>350000</v>
      </c>
      <c r="X214" s="73">
        <f t="shared" si="117"/>
        <v>0</v>
      </c>
      <c r="Y214" s="124"/>
      <c r="Z214" s="75">
        <f t="shared" si="118"/>
        <v>350000</v>
      </c>
      <c r="AA214" s="76"/>
      <c r="AB214" s="45">
        <f t="shared" si="97"/>
        <v>0</v>
      </c>
      <c r="AC214" s="594"/>
      <c r="AD214" s="77">
        <f t="shared" si="98"/>
        <v>0</v>
      </c>
      <c r="AE214" s="126"/>
      <c r="AF214" s="73">
        <f t="shared" si="94"/>
        <v>0</v>
      </c>
      <c r="AG214" s="126"/>
      <c r="AH214" s="78">
        <f t="shared" si="115"/>
        <v>0</v>
      </c>
      <c r="AI214" s="76"/>
      <c r="AJ214" s="45">
        <f t="shared" si="100"/>
        <v>0</v>
      </c>
      <c r="AK214" s="234"/>
      <c r="AL214" s="76">
        <f t="shared" si="101"/>
        <v>0</v>
      </c>
      <c r="AM214" s="72"/>
      <c r="AN214" s="72">
        <f t="shared" si="102"/>
        <v>0</v>
      </c>
      <c r="AO214" s="79"/>
      <c r="AP214" s="72">
        <f t="shared" si="103"/>
        <v>0</v>
      </c>
      <c r="AQ214" s="76"/>
      <c r="AR214" s="76">
        <f t="shared" si="104"/>
        <v>0</v>
      </c>
      <c r="AS214" s="87"/>
      <c r="AT214" s="76">
        <f t="shared" si="105"/>
        <v>0</v>
      </c>
      <c r="AU214" s="72"/>
      <c r="AV214" s="72">
        <f t="shared" si="106"/>
        <v>0</v>
      </c>
      <c r="AW214" s="124"/>
      <c r="AX214" s="72">
        <f t="shared" si="107"/>
        <v>0</v>
      </c>
      <c r="AY214" s="76"/>
      <c r="AZ214" s="76">
        <f t="shared" si="108"/>
        <v>0</v>
      </c>
      <c r="BA214" s="94"/>
      <c r="BB214" s="76">
        <f t="shared" si="109"/>
        <v>0</v>
      </c>
      <c r="BC214" s="81"/>
      <c r="BD214" s="72">
        <f t="shared" si="110"/>
        <v>0</v>
      </c>
      <c r="BE214" s="129"/>
      <c r="BF214" s="72">
        <f t="shared" si="111"/>
        <v>0</v>
      </c>
      <c r="BG214" s="76"/>
      <c r="BH214" s="76">
        <f t="shared" si="112"/>
        <v>0</v>
      </c>
      <c r="BI214" s="94"/>
      <c r="BJ214" s="76">
        <f t="shared" si="113"/>
        <v>0</v>
      </c>
      <c r="BK214" s="123"/>
      <c r="BL214" s="45">
        <f t="shared" si="95"/>
        <v>0</v>
      </c>
      <c r="BM214" s="94"/>
      <c r="BN214" s="77">
        <f t="shared" si="96"/>
        <v>0</v>
      </c>
      <c r="BO214" s="83">
        <f t="shared" si="114"/>
        <v>1050000</v>
      </c>
      <c r="BP214" s="12" t="s">
        <v>483</v>
      </c>
      <c r="BQ214" s="120" t="s">
        <v>3376</v>
      </c>
      <c r="BR214" s="31"/>
    </row>
    <row r="215" spans="1:70" s="30" customFormat="1" ht="51">
      <c r="A215" s="33">
        <f>SUBTOTAL(3,C$5:$C215)</f>
        <v>211</v>
      </c>
      <c r="B215" s="178"/>
      <c r="C215" s="12" t="s">
        <v>1531</v>
      </c>
      <c r="D215" s="1" t="s">
        <v>411</v>
      </c>
      <c r="E215" s="213" t="s">
        <v>1553</v>
      </c>
      <c r="F215" s="12" t="s">
        <v>1573</v>
      </c>
      <c r="G215" s="214"/>
      <c r="H215" s="12" t="s">
        <v>1609</v>
      </c>
      <c r="I215" s="12" t="s">
        <v>1610</v>
      </c>
      <c r="J215" s="221" t="s">
        <v>1625</v>
      </c>
      <c r="K215" s="451" t="s">
        <v>1630</v>
      </c>
      <c r="L215" s="12"/>
      <c r="M215" s="32"/>
      <c r="N215" s="139"/>
      <c r="O215" s="122">
        <v>350000</v>
      </c>
      <c r="P215" s="153">
        <f t="shared" si="119"/>
        <v>0</v>
      </c>
      <c r="Q215" s="124"/>
      <c r="R215" s="75">
        <f t="shared" si="120"/>
        <v>350000</v>
      </c>
      <c r="S215" s="45">
        <v>800000</v>
      </c>
      <c r="T215" s="45">
        <f t="shared" si="99"/>
        <v>0</v>
      </c>
      <c r="U215" s="234"/>
      <c r="V215" s="77">
        <f t="shared" si="116"/>
        <v>800000</v>
      </c>
      <c r="W215" s="72">
        <v>800000</v>
      </c>
      <c r="X215" s="73">
        <f t="shared" si="117"/>
        <v>0</v>
      </c>
      <c r="Y215" s="124"/>
      <c r="Z215" s="75">
        <f t="shared" si="118"/>
        <v>800000</v>
      </c>
      <c r="AA215" s="76"/>
      <c r="AB215" s="45">
        <f t="shared" si="97"/>
        <v>0</v>
      </c>
      <c r="AC215" s="594"/>
      <c r="AD215" s="77">
        <f t="shared" si="98"/>
        <v>0</v>
      </c>
      <c r="AE215" s="126"/>
      <c r="AF215" s="73">
        <f t="shared" si="94"/>
        <v>0</v>
      </c>
      <c r="AG215" s="126"/>
      <c r="AH215" s="78">
        <f t="shared" si="115"/>
        <v>0</v>
      </c>
      <c r="AI215" s="76"/>
      <c r="AJ215" s="45">
        <f t="shared" si="100"/>
        <v>0</v>
      </c>
      <c r="AK215" s="234"/>
      <c r="AL215" s="76">
        <f t="shared" si="101"/>
        <v>0</v>
      </c>
      <c r="AM215" s="72"/>
      <c r="AN215" s="72">
        <f t="shared" si="102"/>
        <v>0</v>
      </c>
      <c r="AO215" s="79"/>
      <c r="AP215" s="72">
        <f t="shared" si="103"/>
        <v>0</v>
      </c>
      <c r="AQ215" s="76"/>
      <c r="AR215" s="76">
        <f t="shared" si="104"/>
        <v>0</v>
      </c>
      <c r="AS215" s="87"/>
      <c r="AT215" s="76">
        <f t="shared" si="105"/>
        <v>0</v>
      </c>
      <c r="AU215" s="72"/>
      <c r="AV215" s="72">
        <f t="shared" si="106"/>
        <v>0</v>
      </c>
      <c r="AW215" s="124"/>
      <c r="AX215" s="72">
        <f t="shared" si="107"/>
        <v>0</v>
      </c>
      <c r="AY215" s="76"/>
      <c r="AZ215" s="76">
        <f t="shared" si="108"/>
        <v>0</v>
      </c>
      <c r="BA215" s="94"/>
      <c r="BB215" s="76">
        <f t="shared" si="109"/>
        <v>0</v>
      </c>
      <c r="BC215" s="81"/>
      <c r="BD215" s="72">
        <f t="shared" si="110"/>
        <v>0</v>
      </c>
      <c r="BE215" s="129"/>
      <c r="BF215" s="72">
        <f t="shared" si="111"/>
        <v>0</v>
      </c>
      <c r="BG215" s="76"/>
      <c r="BH215" s="76">
        <f t="shared" si="112"/>
        <v>0</v>
      </c>
      <c r="BI215" s="94"/>
      <c r="BJ215" s="76">
        <f t="shared" si="113"/>
        <v>0</v>
      </c>
      <c r="BK215" s="123"/>
      <c r="BL215" s="45">
        <f t="shared" si="95"/>
        <v>0</v>
      </c>
      <c r="BM215" s="94"/>
      <c r="BN215" s="77">
        <f t="shared" si="96"/>
        <v>0</v>
      </c>
      <c r="BO215" s="83">
        <f t="shared" si="114"/>
        <v>1950000</v>
      </c>
      <c r="BP215" s="120" t="s">
        <v>482</v>
      </c>
      <c r="BQ215" s="120" t="s">
        <v>1970</v>
      </c>
      <c r="BR215" s="31"/>
    </row>
    <row r="216" spans="1:70" s="30" customFormat="1" ht="38.25">
      <c r="A216" s="33">
        <f>SUBTOTAL(3,C$5:$C216)</f>
        <v>212</v>
      </c>
      <c r="B216" s="178"/>
      <c r="C216" s="12" t="s">
        <v>1532</v>
      </c>
      <c r="D216" s="1" t="s">
        <v>410</v>
      </c>
      <c r="E216" s="213" t="s">
        <v>1554</v>
      </c>
      <c r="F216" s="12" t="s">
        <v>1574</v>
      </c>
      <c r="G216" s="214"/>
      <c r="H216" s="12" t="s">
        <v>1611</v>
      </c>
      <c r="I216" s="12" t="s">
        <v>1612</v>
      </c>
      <c r="J216" s="12"/>
      <c r="K216" s="451">
        <v>500</v>
      </c>
      <c r="L216" s="12"/>
      <c r="M216" s="32"/>
      <c r="N216" s="139"/>
      <c r="O216" s="122">
        <v>500000</v>
      </c>
      <c r="P216" s="153">
        <f t="shared" si="119"/>
        <v>0</v>
      </c>
      <c r="Q216" s="124"/>
      <c r="R216" s="75">
        <f t="shared" si="120"/>
        <v>500000</v>
      </c>
      <c r="S216" s="45">
        <v>500000</v>
      </c>
      <c r="T216" s="45">
        <f t="shared" si="99"/>
        <v>0</v>
      </c>
      <c r="U216" s="234"/>
      <c r="V216" s="77">
        <f t="shared" si="116"/>
        <v>500000</v>
      </c>
      <c r="W216" s="72">
        <v>500000</v>
      </c>
      <c r="X216" s="73">
        <f t="shared" si="117"/>
        <v>0</v>
      </c>
      <c r="Y216" s="124"/>
      <c r="Z216" s="75">
        <f t="shared" si="118"/>
        <v>500000</v>
      </c>
      <c r="AA216" s="76">
        <v>500000</v>
      </c>
      <c r="AB216" s="45">
        <f t="shared" si="97"/>
        <v>0</v>
      </c>
      <c r="AC216" s="594"/>
      <c r="AD216" s="77">
        <f t="shared" si="98"/>
        <v>500000</v>
      </c>
      <c r="AE216" s="126"/>
      <c r="AF216" s="73">
        <f t="shared" si="94"/>
        <v>0</v>
      </c>
      <c r="AG216" s="126"/>
      <c r="AH216" s="78">
        <f t="shared" si="115"/>
        <v>0</v>
      </c>
      <c r="AI216" s="76"/>
      <c r="AJ216" s="45">
        <f t="shared" si="100"/>
        <v>0</v>
      </c>
      <c r="AK216" s="234"/>
      <c r="AL216" s="76">
        <f t="shared" si="101"/>
        <v>0</v>
      </c>
      <c r="AM216" s="72"/>
      <c r="AN216" s="72">
        <f t="shared" si="102"/>
        <v>0</v>
      </c>
      <c r="AO216" s="79"/>
      <c r="AP216" s="72">
        <f t="shared" si="103"/>
        <v>0</v>
      </c>
      <c r="AQ216" s="76"/>
      <c r="AR216" s="76">
        <f t="shared" si="104"/>
        <v>0</v>
      </c>
      <c r="AS216" s="87"/>
      <c r="AT216" s="76">
        <f t="shared" si="105"/>
        <v>0</v>
      </c>
      <c r="AU216" s="72"/>
      <c r="AV216" s="72">
        <f t="shared" si="106"/>
        <v>0</v>
      </c>
      <c r="AW216" s="124"/>
      <c r="AX216" s="72">
        <f t="shared" si="107"/>
        <v>0</v>
      </c>
      <c r="AY216" s="76"/>
      <c r="AZ216" s="76">
        <f t="shared" si="108"/>
        <v>0</v>
      </c>
      <c r="BA216" s="94"/>
      <c r="BB216" s="76">
        <f t="shared" si="109"/>
        <v>0</v>
      </c>
      <c r="BC216" s="81"/>
      <c r="BD216" s="72">
        <f t="shared" si="110"/>
        <v>0</v>
      </c>
      <c r="BE216" s="129"/>
      <c r="BF216" s="72">
        <f t="shared" si="111"/>
        <v>0</v>
      </c>
      <c r="BG216" s="76"/>
      <c r="BH216" s="76">
        <f t="shared" si="112"/>
        <v>0</v>
      </c>
      <c r="BI216" s="94"/>
      <c r="BJ216" s="76">
        <f t="shared" si="113"/>
        <v>0</v>
      </c>
      <c r="BK216" s="123"/>
      <c r="BL216" s="45">
        <f t="shared" si="95"/>
        <v>0</v>
      </c>
      <c r="BM216" s="94"/>
      <c r="BN216" s="77">
        <f t="shared" si="96"/>
        <v>0</v>
      </c>
      <c r="BO216" s="83">
        <f t="shared" si="114"/>
        <v>2000000</v>
      </c>
      <c r="BP216" s="120" t="s">
        <v>482</v>
      </c>
      <c r="BQ216" s="120" t="s">
        <v>1970</v>
      </c>
      <c r="BR216" s="31"/>
    </row>
    <row r="217" spans="1:70" s="30" customFormat="1" ht="38.25">
      <c r="A217" s="33">
        <f>SUBTOTAL(3,C$5:$C217)</f>
        <v>213</v>
      </c>
      <c r="B217" s="179"/>
      <c r="C217" s="52" t="s">
        <v>1533</v>
      </c>
      <c r="D217" s="35" t="s">
        <v>718</v>
      </c>
      <c r="E217" s="288" t="s">
        <v>1555</v>
      </c>
      <c r="F217" s="52" t="s">
        <v>1575</v>
      </c>
      <c r="G217" s="214"/>
      <c r="H217" s="52" t="s">
        <v>308</v>
      </c>
      <c r="I217" s="52" t="s">
        <v>1613</v>
      </c>
      <c r="J217" s="52"/>
      <c r="K217" s="257" t="s">
        <v>2852</v>
      </c>
      <c r="L217" s="52"/>
      <c r="M217" s="31"/>
      <c r="N217" s="144"/>
      <c r="O217" s="122">
        <v>300000</v>
      </c>
      <c r="P217" s="153">
        <f t="shared" si="119"/>
        <v>0</v>
      </c>
      <c r="Q217" s="124"/>
      <c r="R217" s="75">
        <f t="shared" si="120"/>
        <v>300000</v>
      </c>
      <c r="S217" s="45">
        <v>300000</v>
      </c>
      <c r="T217" s="45">
        <f t="shared" si="99"/>
        <v>0</v>
      </c>
      <c r="U217" s="234"/>
      <c r="V217" s="77">
        <f t="shared" si="116"/>
        <v>300000</v>
      </c>
      <c r="W217" s="73">
        <v>300000</v>
      </c>
      <c r="X217" s="73">
        <f t="shared" si="117"/>
        <v>0</v>
      </c>
      <c r="Y217" s="124"/>
      <c r="Z217" s="75">
        <f t="shared" si="118"/>
        <v>300000</v>
      </c>
      <c r="AA217" s="45"/>
      <c r="AB217" s="45">
        <f t="shared" si="97"/>
        <v>0</v>
      </c>
      <c r="AC217" s="594"/>
      <c r="AD217" s="77">
        <f t="shared" si="98"/>
        <v>0</v>
      </c>
      <c r="AE217" s="126"/>
      <c r="AF217" s="73">
        <f t="shared" si="94"/>
        <v>0</v>
      </c>
      <c r="AG217" s="126"/>
      <c r="AH217" s="78">
        <f t="shared" si="115"/>
        <v>0</v>
      </c>
      <c r="AI217" s="45"/>
      <c r="AJ217" s="45">
        <f t="shared" si="100"/>
        <v>0</v>
      </c>
      <c r="AK217" s="234"/>
      <c r="AL217" s="76">
        <f t="shared" si="101"/>
        <v>0</v>
      </c>
      <c r="AM217" s="73"/>
      <c r="AN217" s="72">
        <f t="shared" si="102"/>
        <v>0</v>
      </c>
      <c r="AO217" s="79"/>
      <c r="AP217" s="72">
        <f t="shared" si="103"/>
        <v>0</v>
      </c>
      <c r="AQ217" s="45"/>
      <c r="AR217" s="76">
        <f t="shared" si="104"/>
        <v>0</v>
      </c>
      <c r="AS217" s="87"/>
      <c r="AT217" s="76">
        <f t="shared" si="105"/>
        <v>0</v>
      </c>
      <c r="AU217" s="72"/>
      <c r="AV217" s="72">
        <f t="shared" si="106"/>
        <v>0</v>
      </c>
      <c r="AW217" s="124"/>
      <c r="AX217" s="72">
        <f t="shared" si="107"/>
        <v>0</v>
      </c>
      <c r="AY217" s="76"/>
      <c r="AZ217" s="76">
        <f t="shared" si="108"/>
        <v>0</v>
      </c>
      <c r="BA217" s="94"/>
      <c r="BB217" s="76">
        <f t="shared" si="109"/>
        <v>0</v>
      </c>
      <c r="BC217" s="81"/>
      <c r="BD217" s="72">
        <f t="shared" si="110"/>
        <v>0</v>
      </c>
      <c r="BE217" s="129"/>
      <c r="BF217" s="72">
        <f t="shared" si="111"/>
        <v>0</v>
      </c>
      <c r="BG217" s="76"/>
      <c r="BH217" s="76">
        <f t="shared" si="112"/>
        <v>0</v>
      </c>
      <c r="BI217" s="94"/>
      <c r="BJ217" s="76">
        <f t="shared" si="113"/>
        <v>0</v>
      </c>
      <c r="BK217" s="123"/>
      <c r="BL217" s="45">
        <f t="shared" si="95"/>
        <v>0</v>
      </c>
      <c r="BM217" s="94"/>
      <c r="BN217" s="77">
        <f t="shared" si="96"/>
        <v>0</v>
      </c>
      <c r="BO217" s="83">
        <f t="shared" si="114"/>
        <v>900000</v>
      </c>
      <c r="BP217" s="120" t="s">
        <v>1334</v>
      </c>
      <c r="BQ217" s="120" t="s">
        <v>3375</v>
      </c>
      <c r="BR217" s="31"/>
    </row>
    <row r="218" spans="1:70" s="30" customFormat="1" ht="51">
      <c r="A218" s="33">
        <f>SUBTOTAL(3,C$5:$C218)</f>
        <v>214</v>
      </c>
      <c r="B218" s="178"/>
      <c r="C218" s="12" t="s">
        <v>1534</v>
      </c>
      <c r="D218" s="1" t="s">
        <v>410</v>
      </c>
      <c r="E218" s="213" t="s">
        <v>1556</v>
      </c>
      <c r="F218" s="12" t="s">
        <v>1576</v>
      </c>
      <c r="G218" s="214"/>
      <c r="H218" s="12" t="s">
        <v>1592</v>
      </c>
      <c r="I218" s="12" t="s">
        <v>1614</v>
      </c>
      <c r="J218" s="12"/>
      <c r="K218" s="451" t="s">
        <v>1631</v>
      </c>
      <c r="L218" s="12"/>
      <c r="M218" s="32"/>
      <c r="N218" s="139"/>
      <c r="O218" s="122">
        <v>400000</v>
      </c>
      <c r="P218" s="153">
        <f t="shared" si="119"/>
        <v>0</v>
      </c>
      <c r="Q218" s="124"/>
      <c r="R218" s="75">
        <f t="shared" si="120"/>
        <v>400000</v>
      </c>
      <c r="S218" s="45">
        <v>400000</v>
      </c>
      <c r="T218" s="45">
        <f t="shared" si="99"/>
        <v>0</v>
      </c>
      <c r="U218" s="234"/>
      <c r="V218" s="77">
        <f t="shared" si="116"/>
        <v>400000</v>
      </c>
      <c r="W218" s="72">
        <v>400000</v>
      </c>
      <c r="X218" s="73">
        <f t="shared" si="117"/>
        <v>0</v>
      </c>
      <c r="Y218" s="124"/>
      <c r="Z218" s="75">
        <f t="shared" si="118"/>
        <v>400000</v>
      </c>
      <c r="AA218" s="76"/>
      <c r="AB218" s="45">
        <f t="shared" si="97"/>
        <v>0</v>
      </c>
      <c r="AC218" s="594"/>
      <c r="AD218" s="77">
        <f t="shared" si="98"/>
        <v>0</v>
      </c>
      <c r="AE218" s="126"/>
      <c r="AF218" s="73">
        <f t="shared" si="94"/>
        <v>0</v>
      </c>
      <c r="AG218" s="126"/>
      <c r="AH218" s="78">
        <f t="shared" si="115"/>
        <v>0</v>
      </c>
      <c r="AI218" s="76"/>
      <c r="AJ218" s="45">
        <f t="shared" si="100"/>
        <v>0</v>
      </c>
      <c r="AK218" s="234"/>
      <c r="AL218" s="76">
        <f t="shared" si="101"/>
        <v>0</v>
      </c>
      <c r="AM218" s="72"/>
      <c r="AN218" s="72">
        <f t="shared" si="102"/>
        <v>0</v>
      </c>
      <c r="AO218" s="79"/>
      <c r="AP218" s="72">
        <f t="shared" si="103"/>
        <v>0</v>
      </c>
      <c r="AQ218" s="76"/>
      <c r="AR218" s="76">
        <f t="shared" si="104"/>
        <v>0</v>
      </c>
      <c r="AS218" s="87"/>
      <c r="AT218" s="76">
        <f t="shared" si="105"/>
        <v>0</v>
      </c>
      <c r="AU218" s="72"/>
      <c r="AV218" s="72">
        <f t="shared" si="106"/>
        <v>0</v>
      </c>
      <c r="AW218" s="124"/>
      <c r="AX218" s="72">
        <f t="shared" si="107"/>
        <v>0</v>
      </c>
      <c r="AY218" s="76"/>
      <c r="AZ218" s="76">
        <f t="shared" si="108"/>
        <v>0</v>
      </c>
      <c r="BA218" s="94"/>
      <c r="BB218" s="76">
        <f t="shared" si="109"/>
        <v>0</v>
      </c>
      <c r="BC218" s="81"/>
      <c r="BD218" s="72">
        <f t="shared" si="110"/>
        <v>0</v>
      </c>
      <c r="BE218" s="129"/>
      <c r="BF218" s="72">
        <f t="shared" si="111"/>
        <v>0</v>
      </c>
      <c r="BG218" s="76"/>
      <c r="BH218" s="76">
        <f t="shared" si="112"/>
        <v>0</v>
      </c>
      <c r="BI218" s="94"/>
      <c r="BJ218" s="76">
        <f t="shared" si="113"/>
        <v>0</v>
      </c>
      <c r="BK218" s="123"/>
      <c r="BL218" s="45">
        <f t="shared" si="95"/>
        <v>0</v>
      </c>
      <c r="BM218" s="94"/>
      <c r="BN218" s="77">
        <f t="shared" si="96"/>
        <v>0</v>
      </c>
      <c r="BO218" s="83">
        <f t="shared" si="114"/>
        <v>1200000</v>
      </c>
      <c r="BP218" s="120" t="s">
        <v>482</v>
      </c>
      <c r="BQ218" s="120" t="s">
        <v>1970</v>
      </c>
      <c r="BR218" s="31"/>
    </row>
    <row r="219" spans="1:70" s="284" customFormat="1" ht="63.75">
      <c r="A219" s="33">
        <f>SUBTOTAL(3,C$5:$C219)</f>
        <v>215</v>
      </c>
      <c r="B219" s="178"/>
      <c r="C219" s="12" t="s">
        <v>1671</v>
      </c>
      <c r="D219" s="1" t="s">
        <v>284</v>
      </c>
      <c r="E219" s="213" t="s">
        <v>1543</v>
      </c>
      <c r="F219" s="12" t="s">
        <v>1577</v>
      </c>
      <c r="G219" s="214"/>
      <c r="H219" s="12" t="s">
        <v>1615</v>
      </c>
      <c r="I219" s="12" t="s">
        <v>1983</v>
      </c>
      <c r="J219" s="12"/>
      <c r="K219" s="451" t="s">
        <v>1632</v>
      </c>
      <c r="L219" s="12"/>
      <c r="M219" s="32"/>
      <c r="N219" s="139"/>
      <c r="O219" s="122">
        <v>300000</v>
      </c>
      <c r="P219" s="153">
        <f t="shared" si="119"/>
        <v>0</v>
      </c>
      <c r="Q219" s="124"/>
      <c r="R219" s="75">
        <f t="shared" si="120"/>
        <v>300000</v>
      </c>
      <c r="S219" s="45">
        <v>300000</v>
      </c>
      <c r="T219" s="45">
        <f t="shared" si="99"/>
        <v>0</v>
      </c>
      <c r="U219" s="234"/>
      <c r="V219" s="77">
        <f t="shared" si="116"/>
        <v>300000</v>
      </c>
      <c r="W219" s="72">
        <v>300000</v>
      </c>
      <c r="X219" s="73">
        <f t="shared" si="117"/>
        <v>0</v>
      </c>
      <c r="Y219" s="124"/>
      <c r="Z219" s="75">
        <f t="shared" si="118"/>
        <v>300000</v>
      </c>
      <c r="AA219" s="76"/>
      <c r="AB219" s="45">
        <f t="shared" si="97"/>
        <v>0</v>
      </c>
      <c r="AC219" s="594"/>
      <c r="AD219" s="77">
        <f t="shared" si="98"/>
        <v>0</v>
      </c>
      <c r="AE219" s="126"/>
      <c r="AF219" s="73">
        <f t="shared" si="94"/>
        <v>0</v>
      </c>
      <c r="AG219" s="126"/>
      <c r="AH219" s="78">
        <f t="shared" si="115"/>
        <v>0</v>
      </c>
      <c r="AI219" s="76"/>
      <c r="AJ219" s="45">
        <f t="shared" si="100"/>
        <v>0</v>
      </c>
      <c r="AK219" s="234"/>
      <c r="AL219" s="76">
        <f t="shared" si="101"/>
        <v>0</v>
      </c>
      <c r="AM219" s="72"/>
      <c r="AN219" s="72">
        <f t="shared" si="102"/>
        <v>0</v>
      </c>
      <c r="AO219" s="79"/>
      <c r="AP219" s="72">
        <f t="shared" si="103"/>
        <v>0</v>
      </c>
      <c r="AQ219" s="76"/>
      <c r="AR219" s="76">
        <f t="shared" si="104"/>
        <v>0</v>
      </c>
      <c r="AS219" s="87"/>
      <c r="AT219" s="76">
        <f t="shared" si="105"/>
        <v>0</v>
      </c>
      <c r="AU219" s="72"/>
      <c r="AV219" s="72">
        <f t="shared" si="106"/>
        <v>0</v>
      </c>
      <c r="AW219" s="124"/>
      <c r="AX219" s="72">
        <f t="shared" si="107"/>
        <v>0</v>
      </c>
      <c r="AY219" s="76"/>
      <c r="AZ219" s="76">
        <f t="shared" si="108"/>
        <v>0</v>
      </c>
      <c r="BA219" s="94"/>
      <c r="BB219" s="76">
        <f t="shared" si="109"/>
        <v>0</v>
      </c>
      <c r="BC219" s="81"/>
      <c r="BD219" s="72">
        <f t="shared" si="110"/>
        <v>0</v>
      </c>
      <c r="BE219" s="129"/>
      <c r="BF219" s="72">
        <f t="shared" si="111"/>
        <v>0</v>
      </c>
      <c r="BG219" s="76"/>
      <c r="BH219" s="76">
        <f t="shared" si="112"/>
        <v>0</v>
      </c>
      <c r="BI219" s="94"/>
      <c r="BJ219" s="76">
        <f t="shared" si="113"/>
        <v>0</v>
      </c>
      <c r="BK219" s="123"/>
      <c r="BL219" s="45">
        <f t="shared" si="95"/>
        <v>0</v>
      </c>
      <c r="BM219" s="94"/>
      <c r="BN219" s="77">
        <f t="shared" si="96"/>
        <v>0</v>
      </c>
      <c r="BO219" s="83">
        <f t="shared" si="114"/>
        <v>900000</v>
      </c>
      <c r="BP219" s="31" t="s">
        <v>1664</v>
      </c>
      <c r="BQ219" s="120" t="s">
        <v>3376</v>
      </c>
      <c r="BR219" s="380">
        <f>+BO219+385000</f>
        <v>1285000</v>
      </c>
    </row>
    <row r="220" spans="1:70" s="30" customFormat="1" ht="45">
      <c r="A220" s="33">
        <f>SUBTOTAL(3,C$5:$C220)</f>
        <v>216</v>
      </c>
      <c r="B220" s="178" t="s">
        <v>1968</v>
      </c>
      <c r="C220" s="12" t="s">
        <v>1535</v>
      </c>
      <c r="D220" s="37" t="s">
        <v>1412</v>
      </c>
      <c r="E220" s="213" t="s">
        <v>1557</v>
      </c>
      <c r="F220" s="12" t="s">
        <v>1578</v>
      </c>
      <c r="G220" s="214"/>
      <c r="H220" s="12" t="s">
        <v>1615</v>
      </c>
      <c r="I220" s="12" t="s">
        <v>1616</v>
      </c>
      <c r="J220" s="12"/>
      <c r="K220" s="451" t="s">
        <v>1633</v>
      </c>
      <c r="L220" s="12"/>
      <c r="M220" s="32"/>
      <c r="N220" s="139"/>
      <c r="O220" s="122">
        <v>600000</v>
      </c>
      <c r="P220" s="153">
        <f t="shared" si="119"/>
        <v>600000</v>
      </c>
      <c r="Q220" s="124">
        <v>42101</v>
      </c>
      <c r="R220" s="75">
        <f t="shared" si="120"/>
        <v>0</v>
      </c>
      <c r="S220" s="45">
        <v>600000</v>
      </c>
      <c r="T220" s="45">
        <f t="shared" si="99"/>
        <v>600000</v>
      </c>
      <c r="U220" s="234">
        <v>42101</v>
      </c>
      <c r="V220" s="77">
        <f t="shared" si="116"/>
        <v>0</v>
      </c>
      <c r="W220" s="72">
        <v>600000</v>
      </c>
      <c r="X220" s="73">
        <f t="shared" si="117"/>
        <v>600000</v>
      </c>
      <c r="Y220" s="124">
        <v>42101</v>
      </c>
      <c r="Z220" s="75">
        <f t="shared" si="118"/>
        <v>0</v>
      </c>
      <c r="AA220" s="76"/>
      <c r="AB220" s="45">
        <f t="shared" si="97"/>
        <v>0</v>
      </c>
      <c r="AC220" s="594"/>
      <c r="AD220" s="77">
        <f t="shared" si="98"/>
        <v>0</v>
      </c>
      <c r="AE220" s="126"/>
      <c r="AF220" s="73">
        <f t="shared" si="94"/>
        <v>0</v>
      </c>
      <c r="AG220" s="126"/>
      <c r="AH220" s="78">
        <f t="shared" si="115"/>
        <v>0</v>
      </c>
      <c r="AI220" s="76"/>
      <c r="AJ220" s="45">
        <f t="shared" si="100"/>
        <v>0</v>
      </c>
      <c r="AK220" s="234"/>
      <c r="AL220" s="76">
        <f t="shared" si="101"/>
        <v>0</v>
      </c>
      <c r="AM220" s="72"/>
      <c r="AN220" s="72">
        <f t="shared" si="102"/>
        <v>0</v>
      </c>
      <c r="AO220" s="79"/>
      <c r="AP220" s="72">
        <f t="shared" si="103"/>
        <v>0</v>
      </c>
      <c r="AQ220" s="76"/>
      <c r="AR220" s="76">
        <f t="shared" si="104"/>
        <v>0</v>
      </c>
      <c r="AS220" s="87"/>
      <c r="AT220" s="76">
        <f t="shared" si="105"/>
        <v>0</v>
      </c>
      <c r="AU220" s="72"/>
      <c r="AV220" s="72">
        <f t="shared" si="106"/>
        <v>0</v>
      </c>
      <c r="AW220" s="124"/>
      <c r="AX220" s="72">
        <f t="shared" si="107"/>
        <v>0</v>
      </c>
      <c r="AY220" s="76"/>
      <c r="AZ220" s="76">
        <f t="shared" si="108"/>
        <v>0</v>
      </c>
      <c r="BA220" s="94"/>
      <c r="BB220" s="76">
        <f t="shared" si="109"/>
        <v>0</v>
      </c>
      <c r="BC220" s="81"/>
      <c r="BD220" s="72">
        <f t="shared" si="110"/>
        <v>0</v>
      </c>
      <c r="BE220" s="129"/>
      <c r="BF220" s="72">
        <f t="shared" si="111"/>
        <v>0</v>
      </c>
      <c r="BG220" s="76"/>
      <c r="BH220" s="76">
        <f t="shared" si="112"/>
        <v>0</v>
      </c>
      <c r="BI220" s="94"/>
      <c r="BJ220" s="76">
        <f t="shared" si="113"/>
        <v>0</v>
      </c>
      <c r="BK220" s="123"/>
      <c r="BL220" s="45">
        <f t="shared" si="95"/>
        <v>0</v>
      </c>
      <c r="BM220" s="94"/>
      <c r="BN220" s="77">
        <f t="shared" si="96"/>
        <v>0</v>
      </c>
      <c r="BO220" s="83">
        <f t="shared" si="114"/>
        <v>0</v>
      </c>
      <c r="BP220" s="12" t="s">
        <v>483</v>
      </c>
      <c r="BQ220" s="120" t="s">
        <v>3378</v>
      </c>
      <c r="BR220" s="31"/>
    </row>
    <row r="221" spans="1:70" s="30" customFormat="1" ht="25.5">
      <c r="A221" s="33">
        <f>SUBTOTAL(3,C$5:$C221)</f>
        <v>217</v>
      </c>
      <c r="B221" s="178"/>
      <c r="C221" s="52" t="s">
        <v>1635</v>
      </c>
      <c r="D221" s="114" t="s">
        <v>12</v>
      </c>
      <c r="E221" s="213" t="s">
        <v>1636</v>
      </c>
      <c r="F221" s="12" t="s">
        <v>1637</v>
      </c>
      <c r="G221" s="214"/>
      <c r="H221" s="12" t="s">
        <v>902</v>
      </c>
      <c r="I221" s="12" t="s">
        <v>1616</v>
      </c>
      <c r="J221" s="220"/>
      <c r="K221" s="551">
        <v>800</v>
      </c>
      <c r="L221" s="12"/>
      <c r="M221" s="57" t="s">
        <v>2486</v>
      </c>
      <c r="N221" s="139"/>
      <c r="O221" s="122">
        <v>800000</v>
      </c>
      <c r="P221" s="153">
        <f t="shared" si="119"/>
        <v>800000</v>
      </c>
      <c r="Q221" s="124">
        <v>42097</v>
      </c>
      <c r="R221" s="75">
        <f t="shared" si="120"/>
        <v>0</v>
      </c>
      <c r="S221" s="45">
        <v>800000</v>
      </c>
      <c r="T221" s="45">
        <f t="shared" si="99"/>
        <v>800000</v>
      </c>
      <c r="U221" s="234">
        <v>42097</v>
      </c>
      <c r="V221" s="77">
        <f t="shared" si="116"/>
        <v>0</v>
      </c>
      <c r="W221" s="72">
        <v>800000</v>
      </c>
      <c r="X221" s="73">
        <f t="shared" si="117"/>
        <v>800000</v>
      </c>
      <c r="Y221" s="124">
        <v>42143</v>
      </c>
      <c r="Z221" s="75">
        <f t="shared" si="118"/>
        <v>0</v>
      </c>
      <c r="AA221" s="76">
        <v>800000</v>
      </c>
      <c r="AB221" s="45">
        <f t="shared" si="97"/>
        <v>800000</v>
      </c>
      <c r="AC221" s="594">
        <v>42143</v>
      </c>
      <c r="AD221" s="77">
        <f t="shared" si="98"/>
        <v>0</v>
      </c>
      <c r="AE221" s="126"/>
      <c r="AF221" s="73">
        <f t="shared" si="94"/>
        <v>0</v>
      </c>
      <c r="AG221" s="126"/>
      <c r="AH221" s="78">
        <f t="shared" si="115"/>
        <v>0</v>
      </c>
      <c r="AI221" s="76"/>
      <c r="AJ221" s="45">
        <f t="shared" si="100"/>
        <v>0</v>
      </c>
      <c r="AK221" s="234"/>
      <c r="AL221" s="76">
        <f t="shared" si="101"/>
        <v>0</v>
      </c>
      <c r="AM221" s="72"/>
      <c r="AN221" s="72">
        <f t="shared" si="102"/>
        <v>0</v>
      </c>
      <c r="AO221" s="79"/>
      <c r="AP221" s="72">
        <f t="shared" si="103"/>
        <v>0</v>
      </c>
      <c r="AQ221" s="76"/>
      <c r="AR221" s="76">
        <f t="shared" si="104"/>
        <v>0</v>
      </c>
      <c r="AS221" s="87"/>
      <c r="AT221" s="76">
        <f t="shared" si="105"/>
        <v>0</v>
      </c>
      <c r="AU221" s="72"/>
      <c r="AV221" s="72">
        <f t="shared" si="106"/>
        <v>0</v>
      </c>
      <c r="AW221" s="124"/>
      <c r="AX221" s="72">
        <f t="shared" si="107"/>
        <v>0</v>
      </c>
      <c r="AY221" s="76"/>
      <c r="AZ221" s="76">
        <f t="shared" si="108"/>
        <v>0</v>
      </c>
      <c r="BA221" s="94"/>
      <c r="BB221" s="76">
        <f t="shared" si="109"/>
        <v>0</v>
      </c>
      <c r="BC221" s="81"/>
      <c r="BD221" s="72">
        <f t="shared" si="110"/>
        <v>0</v>
      </c>
      <c r="BE221" s="129"/>
      <c r="BF221" s="72">
        <f t="shared" si="111"/>
        <v>0</v>
      </c>
      <c r="BG221" s="76"/>
      <c r="BH221" s="76">
        <f t="shared" si="112"/>
        <v>0</v>
      </c>
      <c r="BI221" s="94"/>
      <c r="BJ221" s="76">
        <f t="shared" si="113"/>
        <v>0</v>
      </c>
      <c r="BK221" s="123"/>
      <c r="BL221" s="45">
        <f t="shared" si="95"/>
        <v>0</v>
      </c>
      <c r="BM221" s="94"/>
      <c r="BN221" s="77">
        <f t="shared" si="96"/>
        <v>0</v>
      </c>
      <c r="BO221" s="83">
        <f t="shared" si="114"/>
        <v>0</v>
      </c>
      <c r="BP221" s="120" t="s">
        <v>582</v>
      </c>
      <c r="BQ221" s="120" t="s">
        <v>3216</v>
      </c>
      <c r="BR221" s="31"/>
    </row>
    <row r="222" spans="1:70" s="30" customFormat="1" ht="51">
      <c r="A222" s="33">
        <f>SUBTOTAL(3,C$5:$C222)</f>
        <v>218</v>
      </c>
      <c r="B222" s="178"/>
      <c r="C222" s="52" t="s">
        <v>1638</v>
      </c>
      <c r="D222" s="46" t="s">
        <v>11</v>
      </c>
      <c r="E222" s="213" t="s">
        <v>1639</v>
      </c>
      <c r="F222" s="12" t="s">
        <v>1640</v>
      </c>
      <c r="G222" s="214"/>
      <c r="H222" s="12" t="s">
        <v>1641</v>
      </c>
      <c r="I222" s="12" t="s">
        <v>1642</v>
      </c>
      <c r="J222" s="220"/>
      <c r="K222" s="451" t="s">
        <v>1643</v>
      </c>
      <c r="L222" s="12"/>
      <c r="M222" s="32"/>
      <c r="N222" s="139"/>
      <c r="O222" s="122">
        <v>700000</v>
      </c>
      <c r="P222" s="153">
        <f t="shared" si="119"/>
        <v>700000</v>
      </c>
      <c r="Q222" s="124" t="s">
        <v>3381</v>
      </c>
      <c r="R222" s="75">
        <f t="shared" si="120"/>
        <v>0</v>
      </c>
      <c r="S222" s="45">
        <v>700000</v>
      </c>
      <c r="T222" s="45">
        <f t="shared" si="99"/>
        <v>700000</v>
      </c>
      <c r="U222" s="234" t="s">
        <v>3381</v>
      </c>
      <c r="V222" s="77">
        <f t="shared" si="116"/>
        <v>0</v>
      </c>
      <c r="W222" s="72">
        <v>1100000</v>
      </c>
      <c r="X222" s="73">
        <f t="shared" si="117"/>
        <v>1100000</v>
      </c>
      <c r="Y222" s="124" t="s">
        <v>3381</v>
      </c>
      <c r="Z222" s="75">
        <f t="shared" si="118"/>
        <v>0</v>
      </c>
      <c r="AA222" s="76"/>
      <c r="AB222" s="45">
        <f t="shared" si="97"/>
        <v>0</v>
      </c>
      <c r="AC222" s="594"/>
      <c r="AD222" s="77">
        <f t="shared" si="98"/>
        <v>0</v>
      </c>
      <c r="AE222" s="126"/>
      <c r="AF222" s="73">
        <f t="shared" si="94"/>
        <v>0</v>
      </c>
      <c r="AG222" s="126"/>
      <c r="AH222" s="78">
        <f t="shared" si="115"/>
        <v>0</v>
      </c>
      <c r="AI222" s="76"/>
      <c r="AJ222" s="45">
        <f t="shared" si="100"/>
        <v>0</v>
      </c>
      <c r="AK222" s="234"/>
      <c r="AL222" s="76">
        <f t="shared" si="101"/>
        <v>0</v>
      </c>
      <c r="AM222" s="72"/>
      <c r="AN222" s="72">
        <f t="shared" si="102"/>
        <v>0</v>
      </c>
      <c r="AO222" s="79"/>
      <c r="AP222" s="72">
        <f t="shared" si="103"/>
        <v>0</v>
      </c>
      <c r="AQ222" s="76"/>
      <c r="AR222" s="76">
        <f t="shared" si="104"/>
        <v>0</v>
      </c>
      <c r="AS222" s="87"/>
      <c r="AT222" s="76">
        <f t="shared" si="105"/>
        <v>0</v>
      </c>
      <c r="AU222" s="72"/>
      <c r="AV222" s="72">
        <f t="shared" si="106"/>
        <v>0</v>
      </c>
      <c r="AW222" s="124"/>
      <c r="AX222" s="72">
        <f t="shared" si="107"/>
        <v>0</v>
      </c>
      <c r="AY222" s="76"/>
      <c r="AZ222" s="76">
        <f t="shared" si="108"/>
        <v>0</v>
      </c>
      <c r="BA222" s="94"/>
      <c r="BB222" s="76">
        <f t="shared" si="109"/>
        <v>0</v>
      </c>
      <c r="BC222" s="81"/>
      <c r="BD222" s="72">
        <f t="shared" si="110"/>
        <v>0</v>
      </c>
      <c r="BE222" s="129"/>
      <c r="BF222" s="72">
        <f t="shared" si="111"/>
        <v>0</v>
      </c>
      <c r="BG222" s="76"/>
      <c r="BH222" s="76">
        <f t="shared" si="112"/>
        <v>0</v>
      </c>
      <c r="BI222" s="94"/>
      <c r="BJ222" s="76">
        <f t="shared" si="113"/>
        <v>0</v>
      </c>
      <c r="BK222" s="123"/>
      <c r="BL222" s="45">
        <f t="shared" si="95"/>
        <v>0</v>
      </c>
      <c r="BM222" s="94"/>
      <c r="BN222" s="77">
        <f t="shared" si="96"/>
        <v>0</v>
      </c>
      <c r="BO222" s="83">
        <f t="shared" si="114"/>
        <v>0</v>
      </c>
      <c r="BP222" s="120" t="s">
        <v>519</v>
      </c>
      <c r="BQ222" s="120" t="s">
        <v>1966</v>
      </c>
      <c r="BR222" s="380"/>
    </row>
    <row r="223" spans="1:70" s="263" customFormat="1" ht="30">
      <c r="A223" s="258">
        <f>SUBTOTAL(3,C$5:$C223)</f>
        <v>219</v>
      </c>
      <c r="B223" s="259" t="s">
        <v>1349</v>
      </c>
      <c r="C223" s="265" t="s">
        <v>1644</v>
      </c>
      <c r="D223" s="39" t="s">
        <v>293</v>
      </c>
      <c r="E223" s="264" t="s">
        <v>1645</v>
      </c>
      <c r="F223" s="265" t="s">
        <v>1646</v>
      </c>
      <c r="G223" s="271"/>
      <c r="H223" s="265" t="s">
        <v>1647</v>
      </c>
      <c r="I223" s="265" t="s">
        <v>1648</v>
      </c>
      <c r="J223" s="272"/>
      <c r="K223" s="577"/>
      <c r="L223" s="578"/>
      <c r="M223" s="262"/>
      <c r="N223" s="140"/>
      <c r="O223" s="141"/>
      <c r="P223" s="102">
        <f t="shared" si="119"/>
        <v>0</v>
      </c>
      <c r="Q223" s="107"/>
      <c r="R223" s="104">
        <f t="shared" si="120"/>
        <v>0</v>
      </c>
      <c r="S223" s="105"/>
      <c r="T223" s="105">
        <f t="shared" si="99"/>
        <v>0</v>
      </c>
      <c r="U223" s="216"/>
      <c r="V223" s="106">
        <f t="shared" si="116"/>
        <v>0</v>
      </c>
      <c r="W223" s="102"/>
      <c r="X223" s="102">
        <f t="shared" si="117"/>
        <v>0</v>
      </c>
      <c r="Y223" s="107"/>
      <c r="Z223" s="104">
        <f t="shared" si="118"/>
        <v>0</v>
      </c>
      <c r="AA223" s="105"/>
      <c r="AB223" s="105">
        <f t="shared" si="97"/>
        <v>0</v>
      </c>
      <c r="AC223" s="592"/>
      <c r="AD223" s="106">
        <f t="shared" si="98"/>
        <v>0</v>
      </c>
      <c r="AE223" s="109"/>
      <c r="AF223" s="73">
        <f t="shared" si="94"/>
        <v>0</v>
      </c>
      <c r="AG223" s="109"/>
      <c r="AH223" s="78">
        <f t="shared" si="115"/>
        <v>0</v>
      </c>
      <c r="AI223" s="105"/>
      <c r="AJ223" s="105">
        <f t="shared" si="100"/>
        <v>0</v>
      </c>
      <c r="AK223" s="216"/>
      <c r="AL223" s="105">
        <f t="shared" si="101"/>
        <v>0</v>
      </c>
      <c r="AM223" s="102"/>
      <c r="AN223" s="102">
        <f t="shared" si="102"/>
        <v>0</v>
      </c>
      <c r="AO223" s="107"/>
      <c r="AP223" s="102">
        <f t="shared" si="103"/>
        <v>0</v>
      </c>
      <c r="AQ223" s="105"/>
      <c r="AR223" s="105">
        <f t="shared" si="104"/>
        <v>0</v>
      </c>
      <c r="AS223" s="217"/>
      <c r="AT223" s="105">
        <f t="shared" si="105"/>
        <v>0</v>
      </c>
      <c r="AU223" s="102"/>
      <c r="AV223" s="102">
        <f t="shared" si="106"/>
        <v>0</v>
      </c>
      <c r="AW223" s="107"/>
      <c r="AX223" s="102">
        <f t="shared" si="107"/>
        <v>0</v>
      </c>
      <c r="AY223" s="105"/>
      <c r="AZ223" s="105">
        <f t="shared" si="108"/>
        <v>0</v>
      </c>
      <c r="BA223" s="216"/>
      <c r="BB223" s="105">
        <f t="shared" si="109"/>
        <v>0</v>
      </c>
      <c r="BC223" s="109"/>
      <c r="BD223" s="102">
        <f t="shared" si="110"/>
        <v>0</v>
      </c>
      <c r="BE223" s="142"/>
      <c r="BF223" s="102">
        <f t="shared" si="111"/>
        <v>0</v>
      </c>
      <c r="BG223" s="105"/>
      <c r="BH223" s="105">
        <f t="shared" si="112"/>
        <v>0</v>
      </c>
      <c r="BI223" s="216"/>
      <c r="BJ223" s="105">
        <f t="shared" si="113"/>
        <v>0</v>
      </c>
      <c r="BK223" s="187"/>
      <c r="BL223" s="105">
        <f t="shared" si="95"/>
        <v>0</v>
      </c>
      <c r="BM223" s="216"/>
      <c r="BN223" s="106">
        <f t="shared" si="96"/>
        <v>0</v>
      </c>
      <c r="BO223" s="238">
        <f t="shared" si="114"/>
        <v>0</v>
      </c>
      <c r="BP223" s="64" t="s">
        <v>716</v>
      </c>
      <c r="BQ223" s="98" t="s">
        <v>69</v>
      </c>
      <c r="BR223" s="262"/>
    </row>
    <row r="224" spans="1:70" s="30" customFormat="1" ht="89.25">
      <c r="A224" s="33">
        <f>SUBTOTAL(3,C$5:$C224)</f>
        <v>220</v>
      </c>
      <c r="B224" s="179"/>
      <c r="C224" s="12" t="s">
        <v>1673</v>
      </c>
      <c r="D224" s="36" t="s">
        <v>293</v>
      </c>
      <c r="E224" s="213" t="s">
        <v>1743</v>
      </c>
      <c r="F224" s="12" t="s">
        <v>1690</v>
      </c>
      <c r="G224" s="12"/>
      <c r="H224" s="12" t="s">
        <v>1691</v>
      </c>
      <c r="I224" s="12"/>
      <c r="J224" s="358" t="s">
        <v>1649</v>
      </c>
      <c r="K224" s="446" t="s">
        <v>1776</v>
      </c>
      <c r="L224" s="356">
        <v>41944</v>
      </c>
      <c r="M224" s="31"/>
      <c r="N224" s="144"/>
      <c r="O224" s="122">
        <v>300000</v>
      </c>
      <c r="P224" s="153">
        <f t="shared" si="119"/>
        <v>300000</v>
      </c>
      <c r="Q224" s="124">
        <v>42083</v>
      </c>
      <c r="R224" s="75">
        <f t="shared" si="120"/>
        <v>0</v>
      </c>
      <c r="S224" s="45">
        <v>300000</v>
      </c>
      <c r="T224" s="45">
        <f t="shared" si="99"/>
        <v>300000</v>
      </c>
      <c r="U224" s="234">
        <v>42083</v>
      </c>
      <c r="V224" s="77">
        <f t="shared" si="116"/>
        <v>0</v>
      </c>
      <c r="W224" s="73">
        <v>300000</v>
      </c>
      <c r="X224" s="73">
        <f t="shared" si="117"/>
        <v>0</v>
      </c>
      <c r="Y224" s="124"/>
      <c r="Z224" s="75">
        <f t="shared" si="118"/>
        <v>300000</v>
      </c>
      <c r="AA224" s="45"/>
      <c r="AB224" s="45">
        <f t="shared" si="97"/>
        <v>0</v>
      </c>
      <c r="AC224" s="594"/>
      <c r="AD224" s="77">
        <f t="shared" si="98"/>
        <v>0</v>
      </c>
      <c r="AE224" s="126"/>
      <c r="AF224" s="73">
        <f t="shared" si="94"/>
        <v>0</v>
      </c>
      <c r="AG224" s="126"/>
      <c r="AH224" s="78">
        <f t="shared" si="115"/>
        <v>0</v>
      </c>
      <c r="AI224" s="45"/>
      <c r="AJ224" s="45">
        <f t="shared" si="100"/>
        <v>0</v>
      </c>
      <c r="AK224" s="234"/>
      <c r="AL224" s="76">
        <f t="shared" si="101"/>
        <v>0</v>
      </c>
      <c r="AM224" s="73"/>
      <c r="AN224" s="72">
        <f t="shared" si="102"/>
        <v>0</v>
      </c>
      <c r="AO224" s="79"/>
      <c r="AP224" s="72">
        <f t="shared" si="103"/>
        <v>0</v>
      </c>
      <c r="AQ224" s="45"/>
      <c r="AR224" s="76">
        <f t="shared" si="104"/>
        <v>0</v>
      </c>
      <c r="AS224" s="87"/>
      <c r="AT224" s="76">
        <f t="shared" si="105"/>
        <v>0</v>
      </c>
      <c r="AU224" s="72"/>
      <c r="AV224" s="72">
        <f t="shared" si="106"/>
        <v>0</v>
      </c>
      <c r="AW224" s="124"/>
      <c r="AX224" s="72">
        <f t="shared" si="107"/>
        <v>0</v>
      </c>
      <c r="AY224" s="76"/>
      <c r="AZ224" s="76">
        <f t="shared" si="108"/>
        <v>0</v>
      </c>
      <c r="BA224" s="94"/>
      <c r="BB224" s="76">
        <f t="shared" si="109"/>
        <v>0</v>
      </c>
      <c r="BC224" s="81"/>
      <c r="BD224" s="72">
        <f t="shared" si="110"/>
        <v>0</v>
      </c>
      <c r="BE224" s="129"/>
      <c r="BF224" s="72">
        <f t="shared" si="111"/>
        <v>0</v>
      </c>
      <c r="BG224" s="76"/>
      <c r="BH224" s="76">
        <f t="shared" si="112"/>
        <v>0</v>
      </c>
      <c r="BI224" s="94"/>
      <c r="BJ224" s="76">
        <f t="shared" si="113"/>
        <v>0</v>
      </c>
      <c r="BK224" s="123"/>
      <c r="BL224" s="45">
        <f t="shared" si="95"/>
        <v>0</v>
      </c>
      <c r="BM224" s="94"/>
      <c r="BN224" s="77">
        <f t="shared" si="96"/>
        <v>0</v>
      </c>
      <c r="BO224" s="83">
        <f t="shared" si="114"/>
        <v>300000</v>
      </c>
      <c r="BP224" s="120" t="s">
        <v>526</v>
      </c>
      <c r="BQ224" s="120" t="s">
        <v>3376</v>
      </c>
      <c r="BR224" s="31"/>
    </row>
    <row r="225" spans="1:70" s="30" customFormat="1" ht="25.5">
      <c r="A225" s="33">
        <f>SUBTOTAL(3,C$5:$C225)</f>
        <v>221</v>
      </c>
      <c r="B225" s="178"/>
      <c r="C225" s="12" t="s">
        <v>1674</v>
      </c>
      <c r="D225" s="1" t="s">
        <v>891</v>
      </c>
      <c r="E225" s="213" t="s">
        <v>1744</v>
      </c>
      <c r="F225" s="12" t="s">
        <v>1692</v>
      </c>
      <c r="G225" s="12"/>
      <c r="H225" s="12" t="s">
        <v>1693</v>
      </c>
      <c r="I225" s="12" t="s">
        <v>1694</v>
      </c>
      <c r="J225" s="12"/>
      <c r="K225" s="551">
        <v>400</v>
      </c>
      <c r="L225" s="356">
        <v>41944</v>
      </c>
      <c r="M225" s="32" t="s">
        <v>2486</v>
      </c>
      <c r="N225" s="139"/>
      <c r="O225" s="122">
        <v>400000</v>
      </c>
      <c r="P225" s="153">
        <f t="shared" si="119"/>
        <v>400000</v>
      </c>
      <c r="Q225" s="124">
        <v>42136</v>
      </c>
      <c r="R225" s="75">
        <f t="shared" si="120"/>
        <v>0</v>
      </c>
      <c r="S225" s="45">
        <v>400000</v>
      </c>
      <c r="T225" s="45">
        <f t="shared" si="99"/>
        <v>400000</v>
      </c>
      <c r="U225" s="234">
        <v>42136</v>
      </c>
      <c r="V225" s="77">
        <f t="shared" si="116"/>
        <v>0</v>
      </c>
      <c r="W225" s="72">
        <v>400000</v>
      </c>
      <c r="X225" s="73">
        <f t="shared" si="117"/>
        <v>400000</v>
      </c>
      <c r="Y225" s="124">
        <v>42136</v>
      </c>
      <c r="Z225" s="75">
        <f t="shared" si="118"/>
        <v>0</v>
      </c>
      <c r="AA225" s="76">
        <v>400000</v>
      </c>
      <c r="AB225" s="45">
        <f t="shared" si="97"/>
        <v>0</v>
      </c>
      <c r="AC225" s="594"/>
      <c r="AD225" s="77">
        <f t="shared" si="98"/>
        <v>400000</v>
      </c>
      <c r="AE225" s="126"/>
      <c r="AF225" s="73">
        <f t="shared" si="94"/>
        <v>0</v>
      </c>
      <c r="AG225" s="126"/>
      <c r="AH225" s="78">
        <f t="shared" si="115"/>
        <v>0</v>
      </c>
      <c r="AI225" s="76"/>
      <c r="AJ225" s="45">
        <f t="shared" si="100"/>
        <v>0</v>
      </c>
      <c r="AK225" s="234"/>
      <c r="AL225" s="76">
        <f t="shared" si="101"/>
        <v>0</v>
      </c>
      <c r="AM225" s="72"/>
      <c r="AN225" s="72">
        <f t="shared" si="102"/>
        <v>0</v>
      </c>
      <c r="AO225" s="79"/>
      <c r="AP225" s="72">
        <f t="shared" si="103"/>
        <v>0</v>
      </c>
      <c r="AQ225" s="76"/>
      <c r="AR225" s="76">
        <f t="shared" si="104"/>
        <v>0</v>
      </c>
      <c r="AS225" s="87"/>
      <c r="AT225" s="76">
        <f t="shared" si="105"/>
        <v>0</v>
      </c>
      <c r="AU225" s="72"/>
      <c r="AV225" s="72">
        <f t="shared" si="106"/>
        <v>0</v>
      </c>
      <c r="AW225" s="124"/>
      <c r="AX225" s="72">
        <f t="shared" si="107"/>
        <v>0</v>
      </c>
      <c r="AY225" s="76"/>
      <c r="AZ225" s="76">
        <f t="shared" si="108"/>
        <v>0</v>
      </c>
      <c r="BA225" s="94"/>
      <c r="BB225" s="76">
        <f t="shared" si="109"/>
        <v>0</v>
      </c>
      <c r="BC225" s="81"/>
      <c r="BD225" s="72">
        <f t="shared" si="110"/>
        <v>0</v>
      </c>
      <c r="BE225" s="129"/>
      <c r="BF225" s="72">
        <f t="shared" si="111"/>
        <v>0</v>
      </c>
      <c r="BG225" s="76"/>
      <c r="BH225" s="76">
        <f t="shared" si="112"/>
        <v>0</v>
      </c>
      <c r="BI225" s="94"/>
      <c r="BJ225" s="76">
        <f t="shared" si="113"/>
        <v>0</v>
      </c>
      <c r="BK225" s="45"/>
      <c r="BL225" s="45">
        <f t="shared" si="95"/>
        <v>0</v>
      </c>
      <c r="BM225" s="94"/>
      <c r="BN225" s="77">
        <v>0</v>
      </c>
      <c r="BO225" s="83">
        <f t="shared" si="114"/>
        <v>400000</v>
      </c>
      <c r="BP225" s="120" t="s">
        <v>1663</v>
      </c>
      <c r="BQ225" s="120" t="s">
        <v>3376</v>
      </c>
      <c r="BR225" s="31"/>
    </row>
    <row r="226" spans="1:70" s="30" customFormat="1" ht="51">
      <c r="A226" s="33">
        <f>SUBTOTAL(3,C$5:$C226)</f>
        <v>222</v>
      </c>
      <c r="B226" s="178"/>
      <c r="C226" s="12" t="s">
        <v>1675</v>
      </c>
      <c r="D226" s="35" t="s">
        <v>10</v>
      </c>
      <c r="E226" s="213" t="s">
        <v>1745</v>
      </c>
      <c r="F226" s="12" t="s">
        <v>1695</v>
      </c>
      <c r="G226" s="12"/>
      <c r="H226" s="12" t="s">
        <v>1696</v>
      </c>
      <c r="I226" s="12" t="s">
        <v>1697</v>
      </c>
      <c r="J226" s="12"/>
      <c r="K226" s="451" t="s">
        <v>1759</v>
      </c>
      <c r="L226" s="356" t="s">
        <v>1767</v>
      </c>
      <c r="M226" s="32"/>
      <c r="N226" s="139"/>
      <c r="O226" s="122">
        <v>300000</v>
      </c>
      <c r="P226" s="153">
        <f t="shared" si="119"/>
        <v>300000</v>
      </c>
      <c r="Q226" s="124">
        <v>42096</v>
      </c>
      <c r="R226" s="75">
        <f t="shared" si="120"/>
        <v>0</v>
      </c>
      <c r="S226" s="45">
        <v>300000</v>
      </c>
      <c r="T226" s="45">
        <f t="shared" si="99"/>
        <v>300000</v>
      </c>
      <c r="U226" s="234">
        <v>42096</v>
      </c>
      <c r="V226" s="77">
        <f t="shared" si="116"/>
        <v>0</v>
      </c>
      <c r="W226" s="72">
        <v>300000</v>
      </c>
      <c r="X226" s="73">
        <f t="shared" si="117"/>
        <v>300000</v>
      </c>
      <c r="Y226" s="124">
        <v>42096</v>
      </c>
      <c r="Z226" s="75">
        <f t="shared" si="118"/>
        <v>0</v>
      </c>
      <c r="AA226" s="76"/>
      <c r="AB226" s="45">
        <f t="shared" si="97"/>
        <v>0</v>
      </c>
      <c r="AC226" s="594"/>
      <c r="AD226" s="77">
        <f t="shared" si="98"/>
        <v>0</v>
      </c>
      <c r="AE226" s="126"/>
      <c r="AF226" s="73">
        <f t="shared" si="94"/>
        <v>0</v>
      </c>
      <c r="AG226" s="126"/>
      <c r="AH226" s="78">
        <f t="shared" si="115"/>
        <v>0</v>
      </c>
      <c r="AI226" s="76"/>
      <c r="AJ226" s="45">
        <f t="shared" si="100"/>
        <v>0</v>
      </c>
      <c r="AK226" s="234"/>
      <c r="AL226" s="76">
        <f t="shared" si="101"/>
        <v>0</v>
      </c>
      <c r="AM226" s="72"/>
      <c r="AN226" s="72">
        <f t="shared" si="102"/>
        <v>0</v>
      </c>
      <c r="AO226" s="79"/>
      <c r="AP226" s="72">
        <f t="shared" si="103"/>
        <v>0</v>
      </c>
      <c r="AQ226" s="76"/>
      <c r="AR226" s="76">
        <f t="shared" si="104"/>
        <v>0</v>
      </c>
      <c r="AS226" s="87"/>
      <c r="AT226" s="76">
        <f t="shared" si="105"/>
        <v>0</v>
      </c>
      <c r="AU226" s="72"/>
      <c r="AV226" s="72">
        <f t="shared" si="106"/>
        <v>0</v>
      </c>
      <c r="AW226" s="124"/>
      <c r="AX226" s="72">
        <f t="shared" si="107"/>
        <v>0</v>
      </c>
      <c r="AY226" s="76"/>
      <c r="AZ226" s="76">
        <f t="shared" si="108"/>
        <v>0</v>
      </c>
      <c r="BA226" s="94"/>
      <c r="BB226" s="76">
        <f t="shared" si="109"/>
        <v>0</v>
      </c>
      <c r="BC226" s="81"/>
      <c r="BD226" s="72">
        <f t="shared" si="110"/>
        <v>0</v>
      </c>
      <c r="BE226" s="129"/>
      <c r="BF226" s="72">
        <f t="shared" si="111"/>
        <v>0</v>
      </c>
      <c r="BG226" s="76"/>
      <c r="BH226" s="76">
        <f t="shared" si="112"/>
        <v>0</v>
      </c>
      <c r="BI226" s="94"/>
      <c r="BJ226" s="76">
        <f t="shared" si="113"/>
        <v>0</v>
      </c>
      <c r="BK226" s="123"/>
      <c r="BL226" s="45">
        <f t="shared" si="95"/>
        <v>0</v>
      </c>
      <c r="BM226" s="94"/>
      <c r="BN226" s="77">
        <f t="shared" si="96"/>
        <v>0</v>
      </c>
      <c r="BO226" s="83">
        <f t="shared" si="114"/>
        <v>0</v>
      </c>
      <c r="BP226" s="120" t="s">
        <v>1334</v>
      </c>
      <c r="BQ226" s="120" t="s">
        <v>3378</v>
      </c>
      <c r="BR226" s="31"/>
    </row>
    <row r="227" spans="1:70" s="30" customFormat="1" ht="45">
      <c r="A227" s="33">
        <f>SUBTOTAL(3,C$5:$C227)</f>
        <v>223</v>
      </c>
      <c r="B227" s="178"/>
      <c r="C227" s="12" t="s">
        <v>1676</v>
      </c>
      <c r="D227" s="34" t="s">
        <v>9</v>
      </c>
      <c r="E227" s="213" t="s">
        <v>1746</v>
      </c>
      <c r="F227" s="12" t="s">
        <v>1698</v>
      </c>
      <c r="G227" s="12"/>
      <c r="H227" s="12" t="s">
        <v>1276</v>
      </c>
      <c r="I227" s="12" t="s">
        <v>1699</v>
      </c>
      <c r="J227" s="355" t="s">
        <v>1700</v>
      </c>
      <c r="K227" s="455" t="s">
        <v>2930</v>
      </c>
      <c r="L227" s="356"/>
      <c r="M227" s="1" t="s">
        <v>3374</v>
      </c>
      <c r="N227" s="139"/>
      <c r="O227" s="122">
        <v>700000</v>
      </c>
      <c r="P227" s="153">
        <f t="shared" si="119"/>
        <v>0</v>
      </c>
      <c r="Q227" s="124"/>
      <c r="R227" s="75">
        <f t="shared" si="120"/>
        <v>700000</v>
      </c>
      <c r="S227" s="45">
        <v>700000</v>
      </c>
      <c r="T227" s="45">
        <f t="shared" si="99"/>
        <v>0</v>
      </c>
      <c r="U227" s="234"/>
      <c r="V227" s="77">
        <f t="shared" si="116"/>
        <v>700000</v>
      </c>
      <c r="W227" s="72">
        <v>700000</v>
      </c>
      <c r="X227" s="73">
        <f t="shared" si="117"/>
        <v>0</v>
      </c>
      <c r="Y227" s="124"/>
      <c r="Z227" s="75">
        <f t="shared" si="118"/>
        <v>700000</v>
      </c>
      <c r="AA227" s="76"/>
      <c r="AB227" s="45">
        <f t="shared" si="97"/>
        <v>0</v>
      </c>
      <c r="AC227" s="594"/>
      <c r="AD227" s="77">
        <f t="shared" si="98"/>
        <v>0</v>
      </c>
      <c r="AE227" s="126"/>
      <c r="AF227" s="73">
        <f t="shared" si="94"/>
        <v>0</v>
      </c>
      <c r="AG227" s="126"/>
      <c r="AH227" s="78">
        <f t="shared" si="115"/>
        <v>0</v>
      </c>
      <c r="AI227" s="76"/>
      <c r="AJ227" s="45">
        <f t="shared" si="100"/>
        <v>0</v>
      </c>
      <c r="AK227" s="234"/>
      <c r="AL227" s="76">
        <f t="shared" si="101"/>
        <v>0</v>
      </c>
      <c r="AM227" s="72"/>
      <c r="AN227" s="72">
        <f t="shared" si="102"/>
        <v>0</v>
      </c>
      <c r="AO227" s="79"/>
      <c r="AP227" s="72">
        <f t="shared" si="103"/>
        <v>0</v>
      </c>
      <c r="AQ227" s="76"/>
      <c r="AR227" s="76">
        <f t="shared" si="104"/>
        <v>0</v>
      </c>
      <c r="AS227" s="87"/>
      <c r="AT227" s="76">
        <f t="shared" si="105"/>
        <v>0</v>
      </c>
      <c r="AU227" s="72"/>
      <c r="AV227" s="72">
        <f t="shared" si="106"/>
        <v>0</v>
      </c>
      <c r="AW227" s="124"/>
      <c r="AX227" s="72">
        <f t="shared" si="107"/>
        <v>0</v>
      </c>
      <c r="AY227" s="76"/>
      <c r="AZ227" s="76">
        <f t="shared" si="108"/>
        <v>0</v>
      </c>
      <c r="BA227" s="94"/>
      <c r="BB227" s="76">
        <f t="shared" si="109"/>
        <v>0</v>
      </c>
      <c r="BC227" s="81"/>
      <c r="BD227" s="72">
        <f t="shared" si="110"/>
        <v>0</v>
      </c>
      <c r="BE227" s="129"/>
      <c r="BF227" s="72">
        <f t="shared" si="111"/>
        <v>0</v>
      </c>
      <c r="BG227" s="76"/>
      <c r="BH227" s="76">
        <f t="shared" si="112"/>
        <v>0</v>
      </c>
      <c r="BI227" s="94"/>
      <c r="BJ227" s="76">
        <f t="shared" si="113"/>
        <v>0</v>
      </c>
      <c r="BK227" s="123"/>
      <c r="BL227" s="45">
        <f t="shared" si="95"/>
        <v>0</v>
      </c>
      <c r="BM227" s="94"/>
      <c r="BN227" s="77">
        <f t="shared" si="96"/>
        <v>0</v>
      </c>
      <c r="BO227" s="83">
        <f t="shared" si="114"/>
        <v>2100000</v>
      </c>
      <c r="BP227" s="120" t="s">
        <v>1336</v>
      </c>
      <c r="BQ227" s="120" t="s">
        <v>1966</v>
      </c>
      <c r="BR227" s="31"/>
    </row>
    <row r="228" spans="1:70" s="30" customFormat="1" ht="38.25">
      <c r="A228" s="33">
        <f>SUBTOTAL(3,C$5:$C228)</f>
        <v>224</v>
      </c>
      <c r="B228" s="178"/>
      <c r="C228" s="12" t="s">
        <v>1677</v>
      </c>
      <c r="D228" s="114" t="s">
        <v>12</v>
      </c>
      <c r="E228" s="213" t="s">
        <v>1747</v>
      </c>
      <c r="F228" s="12" t="s">
        <v>1701</v>
      </c>
      <c r="G228" s="12"/>
      <c r="H228" s="12" t="s">
        <v>1702</v>
      </c>
      <c r="I228" s="12" t="s">
        <v>1703</v>
      </c>
      <c r="J228" s="355" t="s">
        <v>1704</v>
      </c>
      <c r="K228" s="507" t="s">
        <v>2914</v>
      </c>
      <c r="L228" s="356"/>
      <c r="M228" s="32"/>
      <c r="N228" s="139"/>
      <c r="O228" s="122">
        <v>800000</v>
      </c>
      <c r="P228" s="153">
        <f t="shared" si="119"/>
        <v>0</v>
      </c>
      <c r="Q228" s="124"/>
      <c r="R228" s="75">
        <f t="shared" si="120"/>
        <v>800000</v>
      </c>
      <c r="S228" s="45">
        <v>800000</v>
      </c>
      <c r="T228" s="45">
        <f t="shared" si="99"/>
        <v>0</v>
      </c>
      <c r="U228" s="234"/>
      <c r="V228" s="77">
        <f t="shared" si="116"/>
        <v>800000</v>
      </c>
      <c r="W228" s="72">
        <v>800000</v>
      </c>
      <c r="X228" s="73">
        <f t="shared" si="117"/>
        <v>0</v>
      </c>
      <c r="Y228" s="124"/>
      <c r="Z228" s="75">
        <f t="shared" si="118"/>
        <v>800000</v>
      </c>
      <c r="AA228" s="76"/>
      <c r="AB228" s="45">
        <f t="shared" si="97"/>
        <v>0</v>
      </c>
      <c r="AC228" s="594"/>
      <c r="AD228" s="77">
        <f t="shared" si="98"/>
        <v>0</v>
      </c>
      <c r="AE228" s="126"/>
      <c r="AF228" s="73">
        <f t="shared" si="94"/>
        <v>0</v>
      </c>
      <c r="AG228" s="126"/>
      <c r="AH228" s="78">
        <f t="shared" si="115"/>
        <v>0</v>
      </c>
      <c r="AI228" s="76"/>
      <c r="AJ228" s="45">
        <f t="shared" si="100"/>
        <v>0</v>
      </c>
      <c r="AK228" s="234"/>
      <c r="AL228" s="76">
        <f t="shared" si="101"/>
        <v>0</v>
      </c>
      <c r="AM228" s="72"/>
      <c r="AN228" s="72">
        <f t="shared" si="102"/>
        <v>0</v>
      </c>
      <c r="AO228" s="79"/>
      <c r="AP228" s="72">
        <f t="shared" si="103"/>
        <v>0</v>
      </c>
      <c r="AQ228" s="76"/>
      <c r="AR228" s="76">
        <f t="shared" si="104"/>
        <v>0</v>
      </c>
      <c r="AS228" s="87"/>
      <c r="AT228" s="76">
        <f t="shared" si="105"/>
        <v>0</v>
      </c>
      <c r="AU228" s="72"/>
      <c r="AV228" s="72">
        <f t="shared" si="106"/>
        <v>0</v>
      </c>
      <c r="AW228" s="124"/>
      <c r="AX228" s="72">
        <f t="shared" si="107"/>
        <v>0</v>
      </c>
      <c r="AY228" s="76"/>
      <c r="AZ228" s="76">
        <f t="shared" si="108"/>
        <v>0</v>
      </c>
      <c r="BA228" s="94"/>
      <c r="BB228" s="76">
        <f t="shared" si="109"/>
        <v>0</v>
      </c>
      <c r="BC228" s="81"/>
      <c r="BD228" s="72">
        <f t="shared" si="110"/>
        <v>0</v>
      </c>
      <c r="BE228" s="129"/>
      <c r="BF228" s="72">
        <f t="shared" si="111"/>
        <v>0</v>
      </c>
      <c r="BG228" s="76"/>
      <c r="BH228" s="76">
        <f t="shared" si="112"/>
        <v>0</v>
      </c>
      <c r="BI228" s="94"/>
      <c r="BJ228" s="76">
        <f t="shared" si="113"/>
        <v>0</v>
      </c>
      <c r="BK228" s="123"/>
      <c r="BL228" s="45">
        <f t="shared" si="95"/>
        <v>0</v>
      </c>
      <c r="BM228" s="94"/>
      <c r="BN228" s="77">
        <f t="shared" si="96"/>
        <v>0</v>
      </c>
      <c r="BO228" s="83">
        <f t="shared" si="114"/>
        <v>2400000</v>
      </c>
      <c r="BP228" s="120" t="s">
        <v>716</v>
      </c>
      <c r="BQ228" s="120" t="s">
        <v>3216</v>
      </c>
      <c r="BR228" s="31"/>
    </row>
    <row r="229" spans="1:70" s="30" customFormat="1" ht="38.25">
      <c r="A229" s="33">
        <f>SUBTOTAL(3,C$5:$C229)</f>
        <v>225</v>
      </c>
      <c r="B229" s="178"/>
      <c r="C229" s="12" t="s">
        <v>1678</v>
      </c>
      <c r="D229" s="35" t="s">
        <v>1758</v>
      </c>
      <c r="E229" s="213" t="s">
        <v>1748</v>
      </c>
      <c r="F229" s="12" t="s">
        <v>1705</v>
      </c>
      <c r="G229" s="12"/>
      <c r="H229" s="12" t="s">
        <v>1706</v>
      </c>
      <c r="I229" s="12" t="s">
        <v>1707</v>
      </c>
      <c r="J229" s="355" t="s">
        <v>1708</v>
      </c>
      <c r="K229" s="451" t="s">
        <v>1760</v>
      </c>
      <c r="L229" s="356">
        <v>41944</v>
      </c>
      <c r="M229" s="32"/>
      <c r="N229" s="139"/>
      <c r="O229" s="122">
        <v>600000</v>
      </c>
      <c r="P229" s="153">
        <f>IF(Q229="",0,O229)</f>
        <v>600000</v>
      </c>
      <c r="Q229" s="124">
        <v>42136</v>
      </c>
      <c r="R229" s="75">
        <f t="shared" si="120"/>
        <v>0</v>
      </c>
      <c r="S229" s="45">
        <v>600000</v>
      </c>
      <c r="T229" s="45">
        <f t="shared" si="99"/>
        <v>600000</v>
      </c>
      <c r="U229" s="234">
        <v>42136</v>
      </c>
      <c r="V229" s="77">
        <f t="shared" si="116"/>
        <v>0</v>
      </c>
      <c r="W229" s="72">
        <v>600000</v>
      </c>
      <c r="X229" s="73">
        <f t="shared" si="117"/>
        <v>600000</v>
      </c>
      <c r="Y229" s="124">
        <v>42136</v>
      </c>
      <c r="Z229" s="75">
        <f t="shared" si="118"/>
        <v>0</v>
      </c>
      <c r="AA229" s="76"/>
      <c r="AB229" s="45">
        <f t="shared" si="97"/>
        <v>0</v>
      </c>
      <c r="AC229" s="594"/>
      <c r="AD229" s="77">
        <f t="shared" si="98"/>
        <v>0</v>
      </c>
      <c r="AE229" s="126"/>
      <c r="AF229" s="73">
        <f t="shared" si="94"/>
        <v>0</v>
      </c>
      <c r="AG229" s="126"/>
      <c r="AH229" s="78">
        <f t="shared" si="115"/>
        <v>0</v>
      </c>
      <c r="AI229" s="76"/>
      <c r="AJ229" s="45">
        <f t="shared" si="100"/>
        <v>0</v>
      </c>
      <c r="AK229" s="234"/>
      <c r="AL229" s="76">
        <f t="shared" si="101"/>
        <v>0</v>
      </c>
      <c r="AM229" s="72"/>
      <c r="AN229" s="72">
        <f t="shared" si="102"/>
        <v>0</v>
      </c>
      <c r="AO229" s="79"/>
      <c r="AP229" s="72">
        <f t="shared" si="103"/>
        <v>0</v>
      </c>
      <c r="AQ229" s="76"/>
      <c r="AR229" s="76">
        <f t="shared" si="104"/>
        <v>0</v>
      </c>
      <c r="AS229" s="87"/>
      <c r="AT229" s="76">
        <f t="shared" si="105"/>
        <v>0</v>
      </c>
      <c r="AU229" s="72"/>
      <c r="AV229" s="72">
        <f t="shared" si="106"/>
        <v>0</v>
      </c>
      <c r="AW229" s="124"/>
      <c r="AX229" s="72">
        <f t="shared" si="107"/>
        <v>0</v>
      </c>
      <c r="AY229" s="76"/>
      <c r="AZ229" s="76">
        <f t="shared" si="108"/>
        <v>0</v>
      </c>
      <c r="BA229" s="94"/>
      <c r="BB229" s="76">
        <f t="shared" si="109"/>
        <v>0</v>
      </c>
      <c r="BC229" s="81"/>
      <c r="BD229" s="72">
        <f t="shared" si="110"/>
        <v>0</v>
      </c>
      <c r="BE229" s="129"/>
      <c r="BF229" s="72">
        <f t="shared" si="111"/>
        <v>0</v>
      </c>
      <c r="BG229" s="76"/>
      <c r="BH229" s="76">
        <f t="shared" si="112"/>
        <v>0</v>
      </c>
      <c r="BI229" s="94"/>
      <c r="BJ229" s="76">
        <f t="shared" si="113"/>
        <v>0</v>
      </c>
      <c r="BK229" s="45"/>
      <c r="BL229" s="45">
        <f t="shared" si="95"/>
        <v>0</v>
      </c>
      <c r="BM229" s="94"/>
      <c r="BN229" s="77">
        <v>0</v>
      </c>
      <c r="BO229" s="83">
        <f>+N229+R229+V229+Z229+AD229+AH229+AL229+AP229+AT229+AX229+BB229+BF229+BJ229+BN229</f>
        <v>0</v>
      </c>
      <c r="BP229" s="120" t="s">
        <v>526</v>
      </c>
      <c r="BQ229" s="120" t="s">
        <v>1966</v>
      </c>
      <c r="BR229" s="31"/>
    </row>
    <row r="230" spans="1:70" s="30" customFormat="1" ht="25.5">
      <c r="A230" s="33">
        <f>SUBTOTAL(3,C$5:$C230)</f>
        <v>226</v>
      </c>
      <c r="B230" s="178"/>
      <c r="C230" s="12" t="s">
        <v>1680</v>
      </c>
      <c r="D230" s="1" t="s">
        <v>13</v>
      </c>
      <c r="E230" s="213" t="s">
        <v>1750</v>
      </c>
      <c r="F230" s="12" t="s">
        <v>1712</v>
      </c>
      <c r="G230" s="12"/>
      <c r="H230" s="12" t="s">
        <v>1713</v>
      </c>
      <c r="I230" s="12" t="s">
        <v>1714</v>
      </c>
      <c r="J230" s="12"/>
      <c r="K230" s="452" t="s">
        <v>1971</v>
      </c>
      <c r="L230" s="356">
        <v>41944</v>
      </c>
      <c r="M230" s="32"/>
      <c r="N230" s="139"/>
      <c r="O230" s="122">
        <v>300000</v>
      </c>
      <c r="P230" s="153">
        <f t="shared" si="119"/>
        <v>300000</v>
      </c>
      <c r="Q230" s="124">
        <v>42090</v>
      </c>
      <c r="R230" s="75">
        <f t="shared" si="120"/>
        <v>0</v>
      </c>
      <c r="S230" s="45">
        <v>300000</v>
      </c>
      <c r="T230" s="45">
        <f t="shared" si="99"/>
        <v>300000</v>
      </c>
      <c r="U230" s="234">
        <v>42090</v>
      </c>
      <c r="V230" s="77">
        <f t="shared" si="116"/>
        <v>0</v>
      </c>
      <c r="W230" s="72">
        <v>300000</v>
      </c>
      <c r="X230" s="73">
        <f t="shared" si="117"/>
        <v>300000</v>
      </c>
      <c r="Y230" s="124">
        <v>42132</v>
      </c>
      <c r="Z230" s="75">
        <f t="shared" si="118"/>
        <v>0</v>
      </c>
      <c r="AA230" s="76"/>
      <c r="AB230" s="45">
        <f t="shared" si="97"/>
        <v>0</v>
      </c>
      <c r="AC230" s="594"/>
      <c r="AD230" s="77">
        <f t="shared" si="98"/>
        <v>0</v>
      </c>
      <c r="AE230" s="126"/>
      <c r="AF230" s="73">
        <f t="shared" si="94"/>
        <v>0</v>
      </c>
      <c r="AG230" s="126"/>
      <c r="AH230" s="78">
        <f t="shared" si="115"/>
        <v>0</v>
      </c>
      <c r="AI230" s="76"/>
      <c r="AJ230" s="45">
        <f t="shared" si="100"/>
        <v>0</v>
      </c>
      <c r="AK230" s="234"/>
      <c r="AL230" s="76">
        <f t="shared" si="101"/>
        <v>0</v>
      </c>
      <c r="AM230" s="72"/>
      <c r="AN230" s="72">
        <f t="shared" si="102"/>
        <v>0</v>
      </c>
      <c r="AO230" s="79"/>
      <c r="AP230" s="72">
        <f t="shared" si="103"/>
        <v>0</v>
      </c>
      <c r="AQ230" s="76"/>
      <c r="AR230" s="76">
        <f t="shared" si="104"/>
        <v>0</v>
      </c>
      <c r="AS230" s="87"/>
      <c r="AT230" s="76">
        <f t="shared" si="105"/>
        <v>0</v>
      </c>
      <c r="AU230" s="72"/>
      <c r="AV230" s="72">
        <f t="shared" si="106"/>
        <v>0</v>
      </c>
      <c r="AW230" s="124"/>
      <c r="AX230" s="72">
        <f t="shared" si="107"/>
        <v>0</v>
      </c>
      <c r="AY230" s="76"/>
      <c r="AZ230" s="76">
        <f t="shared" si="108"/>
        <v>0</v>
      </c>
      <c r="BA230" s="94"/>
      <c r="BB230" s="76">
        <f t="shared" si="109"/>
        <v>0</v>
      </c>
      <c r="BC230" s="81"/>
      <c r="BD230" s="72">
        <f t="shared" si="110"/>
        <v>0</v>
      </c>
      <c r="BE230" s="129"/>
      <c r="BF230" s="72">
        <f t="shared" si="111"/>
        <v>0</v>
      </c>
      <c r="BG230" s="76"/>
      <c r="BH230" s="76">
        <f t="shared" si="112"/>
        <v>0</v>
      </c>
      <c r="BI230" s="94"/>
      <c r="BJ230" s="76">
        <f t="shared" si="113"/>
        <v>0</v>
      </c>
      <c r="BK230" s="123"/>
      <c r="BL230" s="45">
        <f t="shared" si="95"/>
        <v>0</v>
      </c>
      <c r="BM230" s="94"/>
      <c r="BN230" s="77">
        <f t="shared" si="96"/>
        <v>0</v>
      </c>
      <c r="BO230" s="83">
        <f t="shared" si="114"/>
        <v>0</v>
      </c>
      <c r="BP230" s="120" t="s">
        <v>642</v>
      </c>
      <c r="BQ230" s="120" t="s">
        <v>3375</v>
      </c>
      <c r="BR230" s="31"/>
    </row>
    <row r="231" spans="1:70" s="30" customFormat="1" ht="51">
      <c r="A231" s="33">
        <f>SUBTOTAL(3,C$5:$C231)</f>
        <v>227</v>
      </c>
      <c r="B231" s="178"/>
      <c r="C231" s="52" t="s">
        <v>1681</v>
      </c>
      <c r="D231" s="632" t="s">
        <v>9</v>
      </c>
      <c r="E231" s="288" t="s">
        <v>1751</v>
      </c>
      <c r="F231" s="52" t="s">
        <v>1715</v>
      </c>
      <c r="G231" s="52"/>
      <c r="H231" s="52" t="s">
        <v>1716</v>
      </c>
      <c r="I231" s="52" t="s">
        <v>1717</v>
      </c>
      <c r="J231" s="358" t="s">
        <v>1718</v>
      </c>
      <c r="K231" s="251" t="s">
        <v>3221</v>
      </c>
      <c r="L231" s="514"/>
      <c r="M231" s="31"/>
      <c r="N231" s="144"/>
      <c r="O231" s="122">
        <v>350000</v>
      </c>
      <c r="P231" s="153">
        <f t="shared" si="119"/>
        <v>350000</v>
      </c>
      <c r="Q231" s="124">
        <v>42140</v>
      </c>
      <c r="R231" s="75">
        <f t="shared" si="120"/>
        <v>0</v>
      </c>
      <c r="S231" s="45">
        <v>350000</v>
      </c>
      <c r="T231" s="45">
        <f t="shared" si="99"/>
        <v>350000</v>
      </c>
      <c r="U231" s="234">
        <v>42140</v>
      </c>
      <c r="V231" s="77">
        <f t="shared" si="116"/>
        <v>0</v>
      </c>
      <c r="W231" s="73">
        <v>350000</v>
      </c>
      <c r="X231" s="73">
        <f t="shared" si="117"/>
        <v>350000</v>
      </c>
      <c r="Y231" s="124">
        <v>42140</v>
      </c>
      <c r="Z231" s="75">
        <f t="shared" si="118"/>
        <v>0</v>
      </c>
      <c r="AA231" s="45">
        <v>350000</v>
      </c>
      <c r="AB231" s="45">
        <f t="shared" si="97"/>
        <v>350000</v>
      </c>
      <c r="AC231" s="593">
        <v>42140</v>
      </c>
      <c r="AD231" s="77">
        <f t="shared" si="98"/>
        <v>0</v>
      </c>
      <c r="AE231" s="126"/>
      <c r="AF231" s="73">
        <f t="shared" si="94"/>
        <v>0</v>
      </c>
      <c r="AG231" s="126"/>
      <c r="AH231" s="78"/>
      <c r="AI231" s="45"/>
      <c r="AJ231" s="45"/>
      <c r="AK231" s="234"/>
      <c r="AL231" s="45"/>
      <c r="AM231" s="73"/>
      <c r="AN231" s="73"/>
      <c r="AO231" s="124"/>
      <c r="AP231" s="73"/>
      <c r="AQ231" s="45"/>
      <c r="AR231" s="45"/>
      <c r="AS231" s="125"/>
      <c r="AT231" s="45"/>
      <c r="AU231" s="73"/>
      <c r="AV231" s="73"/>
      <c r="AW231" s="124"/>
      <c r="AX231" s="73"/>
      <c r="AY231" s="45"/>
      <c r="AZ231" s="45"/>
      <c r="BA231" s="234"/>
      <c r="BB231" s="45"/>
      <c r="BC231" s="126"/>
      <c r="BD231" s="73"/>
      <c r="BE231" s="95"/>
      <c r="BF231" s="73"/>
      <c r="BG231" s="45"/>
      <c r="BH231" s="45"/>
      <c r="BI231" s="234"/>
      <c r="BJ231" s="45"/>
      <c r="BK231" s="123"/>
      <c r="BL231" s="45"/>
      <c r="BM231" s="234"/>
      <c r="BN231" s="77"/>
      <c r="BO231" s="83">
        <f t="shared" si="114"/>
        <v>0</v>
      </c>
      <c r="BP231" s="120"/>
      <c r="BQ231" s="120" t="s">
        <v>1966</v>
      </c>
      <c r="BR231" s="380"/>
    </row>
    <row r="232" spans="1:70" s="30" customFormat="1" ht="63.75">
      <c r="A232" s="33">
        <f>SUBTOTAL(3,C$5:$C232)</f>
        <v>228</v>
      </c>
      <c r="B232" s="178"/>
      <c r="C232" s="12" t="s">
        <v>1684</v>
      </c>
      <c r="D232" s="1" t="s">
        <v>315</v>
      </c>
      <c r="E232" s="213" t="s">
        <v>1753</v>
      </c>
      <c r="F232" s="12" t="s">
        <v>1724</v>
      </c>
      <c r="G232" s="12"/>
      <c r="H232" s="12" t="s">
        <v>1725</v>
      </c>
      <c r="I232" s="12" t="s">
        <v>1726</v>
      </c>
      <c r="J232" s="355" t="s">
        <v>1727</v>
      </c>
      <c r="K232" s="451" t="s">
        <v>1762</v>
      </c>
      <c r="L232" s="356">
        <v>41974</v>
      </c>
      <c r="M232" s="32"/>
      <c r="N232" s="139"/>
      <c r="O232" s="122">
        <v>300000</v>
      </c>
      <c r="P232" s="153">
        <f t="shared" si="119"/>
        <v>300000</v>
      </c>
      <c r="Q232" s="124">
        <v>42142</v>
      </c>
      <c r="R232" s="75">
        <f t="shared" si="120"/>
        <v>0</v>
      </c>
      <c r="S232" s="45">
        <v>300000</v>
      </c>
      <c r="T232" s="45">
        <f t="shared" si="99"/>
        <v>300000</v>
      </c>
      <c r="U232" s="234">
        <v>42142</v>
      </c>
      <c r="V232" s="77">
        <f t="shared" si="116"/>
        <v>0</v>
      </c>
      <c r="W232" s="72">
        <v>300000</v>
      </c>
      <c r="X232" s="73">
        <f t="shared" si="117"/>
        <v>300000</v>
      </c>
      <c r="Y232" s="124">
        <v>42142</v>
      </c>
      <c r="Z232" s="75">
        <f t="shared" si="118"/>
        <v>0</v>
      </c>
      <c r="AA232" s="76"/>
      <c r="AB232" s="45">
        <f t="shared" si="97"/>
        <v>0</v>
      </c>
      <c r="AC232" s="594"/>
      <c r="AD232" s="77">
        <f t="shared" si="98"/>
        <v>0</v>
      </c>
      <c r="AE232" s="126"/>
      <c r="AF232" s="73">
        <f t="shared" si="94"/>
        <v>0</v>
      </c>
      <c r="AG232" s="126"/>
      <c r="AH232" s="78">
        <f t="shared" si="115"/>
        <v>0</v>
      </c>
      <c r="AI232" s="76"/>
      <c r="AJ232" s="45">
        <f t="shared" si="100"/>
        <v>0</v>
      </c>
      <c r="AK232" s="234"/>
      <c r="AL232" s="76">
        <f t="shared" si="101"/>
        <v>0</v>
      </c>
      <c r="AM232" s="72"/>
      <c r="AN232" s="72">
        <f t="shared" si="102"/>
        <v>0</v>
      </c>
      <c r="AO232" s="79"/>
      <c r="AP232" s="72">
        <f t="shared" si="103"/>
        <v>0</v>
      </c>
      <c r="AQ232" s="76"/>
      <c r="AR232" s="76">
        <f t="shared" si="104"/>
        <v>0</v>
      </c>
      <c r="AS232" s="87"/>
      <c r="AT232" s="76">
        <f t="shared" si="105"/>
        <v>0</v>
      </c>
      <c r="AU232" s="72"/>
      <c r="AV232" s="72">
        <f t="shared" si="106"/>
        <v>0</v>
      </c>
      <c r="AW232" s="124"/>
      <c r="AX232" s="72">
        <f t="shared" si="107"/>
        <v>0</v>
      </c>
      <c r="AY232" s="76"/>
      <c r="AZ232" s="76">
        <f t="shared" si="108"/>
        <v>0</v>
      </c>
      <c r="BA232" s="94"/>
      <c r="BB232" s="76">
        <f t="shared" si="109"/>
        <v>0</v>
      </c>
      <c r="BC232" s="81"/>
      <c r="BD232" s="72">
        <f t="shared" si="110"/>
        <v>0</v>
      </c>
      <c r="BE232" s="129"/>
      <c r="BF232" s="72">
        <f t="shared" si="111"/>
        <v>0</v>
      </c>
      <c r="BG232" s="76"/>
      <c r="BH232" s="76">
        <f t="shared" si="112"/>
        <v>0</v>
      </c>
      <c r="BI232" s="94"/>
      <c r="BJ232" s="76">
        <f t="shared" si="113"/>
        <v>0</v>
      </c>
      <c r="BK232" s="123"/>
      <c r="BL232" s="45">
        <f t="shared" si="95"/>
        <v>0</v>
      </c>
      <c r="BM232" s="94"/>
      <c r="BN232" s="77">
        <f t="shared" si="96"/>
        <v>0</v>
      </c>
      <c r="BO232" s="83">
        <f t="shared" si="114"/>
        <v>0</v>
      </c>
      <c r="BP232" s="120" t="s">
        <v>482</v>
      </c>
      <c r="BQ232" s="120" t="s">
        <v>1970</v>
      </c>
      <c r="BR232" s="31"/>
    </row>
    <row r="233" spans="1:70" s="30" customFormat="1" ht="38.25">
      <c r="A233" s="33">
        <f>SUBTOTAL(3,C$5:$C233)</f>
        <v>229</v>
      </c>
      <c r="B233" s="178"/>
      <c r="C233" s="12" t="s">
        <v>1685</v>
      </c>
      <c r="D233" s="34" t="s">
        <v>9</v>
      </c>
      <c r="E233" s="213" t="s">
        <v>1754</v>
      </c>
      <c r="F233" s="12" t="s">
        <v>1728</v>
      </c>
      <c r="G233" s="12"/>
      <c r="H233" s="12" t="s">
        <v>1729</v>
      </c>
      <c r="I233" s="12" t="s">
        <v>1730</v>
      </c>
      <c r="J233" s="355" t="s">
        <v>1731</v>
      </c>
      <c r="K233" s="451" t="s">
        <v>1763</v>
      </c>
      <c r="L233" s="356" t="s">
        <v>1769</v>
      </c>
      <c r="M233" s="32" t="s">
        <v>2642</v>
      </c>
      <c r="N233" s="139"/>
      <c r="O233" s="122">
        <v>1000000</v>
      </c>
      <c r="P233" s="153">
        <f t="shared" si="119"/>
        <v>1000000</v>
      </c>
      <c r="Q233" s="124">
        <v>42048</v>
      </c>
      <c r="R233" s="75">
        <f t="shared" si="120"/>
        <v>0</v>
      </c>
      <c r="S233" s="45">
        <v>1000000</v>
      </c>
      <c r="T233" s="45">
        <f t="shared" si="99"/>
        <v>1000000</v>
      </c>
      <c r="U233" s="234">
        <v>42131</v>
      </c>
      <c r="V233" s="77">
        <f t="shared" si="116"/>
        <v>0</v>
      </c>
      <c r="W233" s="72">
        <v>1000000</v>
      </c>
      <c r="X233" s="73">
        <f t="shared" si="117"/>
        <v>1000000</v>
      </c>
      <c r="Y233" s="124">
        <v>42131</v>
      </c>
      <c r="Z233" s="75">
        <f t="shared" si="118"/>
        <v>0</v>
      </c>
      <c r="AA233" s="76"/>
      <c r="AB233" s="45">
        <f t="shared" si="97"/>
        <v>0</v>
      </c>
      <c r="AC233" s="594"/>
      <c r="AD233" s="77">
        <f t="shared" si="98"/>
        <v>0</v>
      </c>
      <c r="AE233" s="126"/>
      <c r="AF233" s="73">
        <f t="shared" si="94"/>
        <v>0</v>
      </c>
      <c r="AG233" s="126"/>
      <c r="AH233" s="78">
        <f t="shared" si="115"/>
        <v>0</v>
      </c>
      <c r="AI233" s="76"/>
      <c r="AJ233" s="45">
        <f t="shared" si="100"/>
        <v>0</v>
      </c>
      <c r="AK233" s="234"/>
      <c r="AL233" s="76">
        <f t="shared" si="101"/>
        <v>0</v>
      </c>
      <c r="AM233" s="72"/>
      <c r="AN233" s="72">
        <f t="shared" si="102"/>
        <v>0</v>
      </c>
      <c r="AO233" s="79"/>
      <c r="AP233" s="72">
        <f t="shared" si="103"/>
        <v>0</v>
      </c>
      <c r="AQ233" s="76"/>
      <c r="AR233" s="76">
        <f t="shared" si="104"/>
        <v>0</v>
      </c>
      <c r="AS233" s="87"/>
      <c r="AT233" s="76">
        <f t="shared" si="105"/>
        <v>0</v>
      </c>
      <c r="AU233" s="72"/>
      <c r="AV233" s="72">
        <f t="shared" si="106"/>
        <v>0</v>
      </c>
      <c r="AW233" s="124"/>
      <c r="AX233" s="72">
        <f t="shared" si="107"/>
        <v>0</v>
      </c>
      <c r="AY233" s="76"/>
      <c r="AZ233" s="76">
        <f t="shared" si="108"/>
        <v>0</v>
      </c>
      <c r="BA233" s="94"/>
      <c r="BB233" s="76">
        <f t="shared" si="109"/>
        <v>0</v>
      </c>
      <c r="BC233" s="81"/>
      <c r="BD233" s="72">
        <f t="shared" si="110"/>
        <v>0</v>
      </c>
      <c r="BE233" s="129"/>
      <c r="BF233" s="72">
        <f t="shared" si="111"/>
        <v>0</v>
      </c>
      <c r="BG233" s="76"/>
      <c r="BH233" s="76">
        <f t="shared" si="112"/>
        <v>0</v>
      </c>
      <c r="BI233" s="94"/>
      <c r="BJ233" s="76">
        <f t="shared" si="113"/>
        <v>0</v>
      </c>
      <c r="BK233" s="123"/>
      <c r="BL233" s="45">
        <f t="shared" si="95"/>
        <v>0</v>
      </c>
      <c r="BM233" s="94"/>
      <c r="BN233" s="77">
        <f t="shared" si="96"/>
        <v>0</v>
      </c>
      <c r="BO233" s="83">
        <f t="shared" si="114"/>
        <v>0</v>
      </c>
      <c r="BP233" s="120" t="s">
        <v>1334</v>
      </c>
      <c r="BQ233" s="120" t="s">
        <v>1966</v>
      </c>
      <c r="BR233" s="31"/>
    </row>
    <row r="234" spans="1:70" s="30" customFormat="1" ht="63.75">
      <c r="A234" s="33">
        <f>SUBTOTAL(3,C$5:$C234)</f>
        <v>230</v>
      </c>
      <c r="B234" s="178"/>
      <c r="C234" s="12" t="s">
        <v>1686</v>
      </c>
      <c r="D234" s="1" t="s">
        <v>315</v>
      </c>
      <c r="E234" s="213" t="s">
        <v>1755</v>
      </c>
      <c r="F234" s="12" t="s">
        <v>1732</v>
      </c>
      <c r="G234" s="12"/>
      <c r="H234" s="12" t="s">
        <v>1733</v>
      </c>
      <c r="I234" s="12" t="s">
        <v>1734</v>
      </c>
      <c r="J234" s="355" t="s">
        <v>1735</v>
      </c>
      <c r="K234" s="451" t="s">
        <v>1764</v>
      </c>
      <c r="L234" s="356">
        <v>41944</v>
      </c>
      <c r="M234" s="32"/>
      <c r="N234" s="139"/>
      <c r="O234" s="122">
        <v>300000</v>
      </c>
      <c r="P234" s="153">
        <f t="shared" si="119"/>
        <v>0</v>
      </c>
      <c r="Q234" s="124"/>
      <c r="R234" s="75">
        <f t="shared" si="120"/>
        <v>300000</v>
      </c>
      <c r="S234" s="45">
        <v>300000</v>
      </c>
      <c r="T234" s="45">
        <f t="shared" si="99"/>
        <v>0</v>
      </c>
      <c r="U234" s="234"/>
      <c r="V234" s="77">
        <f t="shared" si="116"/>
        <v>300000</v>
      </c>
      <c r="W234" s="72">
        <v>300000</v>
      </c>
      <c r="X234" s="73">
        <f t="shared" si="117"/>
        <v>0</v>
      </c>
      <c r="Y234" s="124"/>
      <c r="Z234" s="75">
        <f t="shared" si="118"/>
        <v>300000</v>
      </c>
      <c r="AA234" s="76"/>
      <c r="AB234" s="45">
        <f t="shared" si="97"/>
        <v>0</v>
      </c>
      <c r="AC234" s="594"/>
      <c r="AD234" s="77">
        <f t="shared" si="98"/>
        <v>0</v>
      </c>
      <c r="AE234" s="126"/>
      <c r="AF234" s="73">
        <f t="shared" si="94"/>
        <v>0</v>
      </c>
      <c r="AG234" s="126"/>
      <c r="AH234" s="78">
        <f t="shared" si="115"/>
        <v>0</v>
      </c>
      <c r="AI234" s="76"/>
      <c r="AJ234" s="45">
        <f t="shared" si="100"/>
        <v>0</v>
      </c>
      <c r="AK234" s="234"/>
      <c r="AL234" s="76">
        <f t="shared" si="101"/>
        <v>0</v>
      </c>
      <c r="AM234" s="72"/>
      <c r="AN234" s="72">
        <f t="shared" si="102"/>
        <v>0</v>
      </c>
      <c r="AO234" s="79"/>
      <c r="AP234" s="72">
        <f t="shared" si="103"/>
        <v>0</v>
      </c>
      <c r="AQ234" s="76"/>
      <c r="AR234" s="76">
        <f t="shared" si="104"/>
        <v>0</v>
      </c>
      <c r="AS234" s="87"/>
      <c r="AT234" s="76">
        <f t="shared" si="105"/>
        <v>0</v>
      </c>
      <c r="AU234" s="72"/>
      <c r="AV234" s="72">
        <f t="shared" si="106"/>
        <v>0</v>
      </c>
      <c r="AW234" s="124"/>
      <c r="AX234" s="72">
        <f t="shared" si="107"/>
        <v>0</v>
      </c>
      <c r="AY234" s="76"/>
      <c r="AZ234" s="76">
        <f t="shared" si="108"/>
        <v>0</v>
      </c>
      <c r="BA234" s="94"/>
      <c r="BB234" s="76">
        <f t="shared" si="109"/>
        <v>0</v>
      </c>
      <c r="BC234" s="81"/>
      <c r="BD234" s="72">
        <f t="shared" si="110"/>
        <v>0</v>
      </c>
      <c r="BE234" s="129"/>
      <c r="BF234" s="72">
        <f t="shared" si="111"/>
        <v>0</v>
      </c>
      <c r="BG234" s="76"/>
      <c r="BH234" s="76">
        <f t="shared" si="112"/>
        <v>0</v>
      </c>
      <c r="BI234" s="94"/>
      <c r="BJ234" s="76">
        <f t="shared" si="113"/>
        <v>0</v>
      </c>
      <c r="BK234" s="123"/>
      <c r="BL234" s="45">
        <f t="shared" si="95"/>
        <v>0</v>
      </c>
      <c r="BM234" s="94"/>
      <c r="BN234" s="77">
        <f t="shared" si="96"/>
        <v>0</v>
      </c>
      <c r="BO234" s="83">
        <f t="shared" si="114"/>
        <v>900000</v>
      </c>
      <c r="BP234" s="120" t="s">
        <v>688</v>
      </c>
      <c r="BQ234" s="120" t="s">
        <v>1970</v>
      </c>
      <c r="BR234" s="31"/>
    </row>
    <row r="235" spans="1:70" s="30" customFormat="1" ht="89.25">
      <c r="A235" s="33">
        <f>SUBTOTAL(3,C$5:$C235)</f>
        <v>231</v>
      </c>
      <c r="B235" s="178"/>
      <c r="C235" s="50" t="s">
        <v>1687</v>
      </c>
      <c r="D235" s="36" t="s">
        <v>293</v>
      </c>
      <c r="E235" s="51" t="s">
        <v>1756</v>
      </c>
      <c r="F235" s="50" t="s">
        <v>1736</v>
      </c>
      <c r="G235" s="50"/>
      <c r="H235" s="50" t="s">
        <v>1737</v>
      </c>
      <c r="I235" s="112"/>
      <c r="J235" s="112" t="s">
        <v>1738</v>
      </c>
      <c r="K235" s="359" t="s">
        <v>2915</v>
      </c>
      <c r="L235" s="356">
        <v>41974</v>
      </c>
      <c r="M235" s="32"/>
      <c r="N235" s="139"/>
      <c r="O235" s="122">
        <v>800000</v>
      </c>
      <c r="P235" s="153">
        <f t="shared" si="119"/>
        <v>0</v>
      </c>
      <c r="Q235" s="124"/>
      <c r="R235" s="75">
        <f t="shared" si="120"/>
        <v>800000</v>
      </c>
      <c r="S235" s="45">
        <v>800000</v>
      </c>
      <c r="T235" s="45">
        <f t="shared" si="99"/>
        <v>0</v>
      </c>
      <c r="U235" s="234"/>
      <c r="V235" s="77">
        <f t="shared" si="116"/>
        <v>800000</v>
      </c>
      <c r="W235" s="72">
        <v>800000</v>
      </c>
      <c r="X235" s="73">
        <f t="shared" si="117"/>
        <v>0</v>
      </c>
      <c r="Y235" s="124"/>
      <c r="Z235" s="75">
        <f t="shared" si="118"/>
        <v>800000</v>
      </c>
      <c r="AA235" s="76"/>
      <c r="AB235" s="45">
        <f t="shared" si="97"/>
        <v>0</v>
      </c>
      <c r="AC235" s="594"/>
      <c r="AD235" s="77">
        <f t="shared" si="98"/>
        <v>0</v>
      </c>
      <c r="AE235" s="126"/>
      <c r="AF235" s="73">
        <f t="shared" si="94"/>
        <v>0</v>
      </c>
      <c r="AG235" s="126"/>
      <c r="AH235" s="78">
        <f t="shared" si="115"/>
        <v>0</v>
      </c>
      <c r="AI235" s="76"/>
      <c r="AJ235" s="45">
        <f t="shared" si="100"/>
        <v>0</v>
      </c>
      <c r="AK235" s="234"/>
      <c r="AL235" s="76">
        <f t="shared" si="101"/>
        <v>0</v>
      </c>
      <c r="AM235" s="72"/>
      <c r="AN235" s="72">
        <f t="shared" si="102"/>
        <v>0</v>
      </c>
      <c r="AO235" s="79"/>
      <c r="AP235" s="72">
        <f t="shared" si="103"/>
        <v>0</v>
      </c>
      <c r="AQ235" s="76"/>
      <c r="AR235" s="76">
        <f t="shared" si="104"/>
        <v>0</v>
      </c>
      <c r="AS235" s="87"/>
      <c r="AT235" s="76">
        <f t="shared" si="105"/>
        <v>0</v>
      </c>
      <c r="AU235" s="72"/>
      <c r="AV235" s="72">
        <f t="shared" si="106"/>
        <v>0</v>
      </c>
      <c r="AW235" s="124"/>
      <c r="AX235" s="72">
        <f t="shared" si="107"/>
        <v>0</v>
      </c>
      <c r="AY235" s="76"/>
      <c r="AZ235" s="76">
        <f t="shared" si="108"/>
        <v>0</v>
      </c>
      <c r="BA235" s="94"/>
      <c r="BB235" s="76">
        <f t="shared" si="109"/>
        <v>0</v>
      </c>
      <c r="BC235" s="81"/>
      <c r="BD235" s="72">
        <f t="shared" si="110"/>
        <v>0</v>
      </c>
      <c r="BE235" s="129"/>
      <c r="BF235" s="72">
        <f t="shared" si="111"/>
        <v>0</v>
      </c>
      <c r="BG235" s="76"/>
      <c r="BH235" s="76">
        <f t="shared" si="112"/>
        <v>0</v>
      </c>
      <c r="BI235" s="94"/>
      <c r="BJ235" s="76">
        <f t="shared" si="113"/>
        <v>0</v>
      </c>
      <c r="BK235" s="123"/>
      <c r="BL235" s="45">
        <f t="shared" si="95"/>
        <v>0</v>
      </c>
      <c r="BM235" s="94"/>
      <c r="BN235" s="77">
        <f t="shared" si="96"/>
        <v>0</v>
      </c>
      <c r="BO235" s="83">
        <f t="shared" si="114"/>
        <v>2400000</v>
      </c>
      <c r="BP235" s="120" t="s">
        <v>569</v>
      </c>
      <c r="BQ235" s="120" t="s">
        <v>3376</v>
      </c>
      <c r="BR235" s="31"/>
    </row>
    <row r="236" spans="1:70" s="30" customFormat="1" ht="25.5">
      <c r="A236" s="33">
        <f>SUBTOTAL(3,C$5:$C236)</f>
        <v>232</v>
      </c>
      <c r="B236" s="178"/>
      <c r="C236" s="12" t="s">
        <v>1688</v>
      </c>
      <c r="D236" s="1" t="s">
        <v>891</v>
      </c>
      <c r="E236" s="213" t="s">
        <v>1757</v>
      </c>
      <c r="F236" s="12" t="s">
        <v>1739</v>
      </c>
      <c r="G236" s="12"/>
      <c r="H236" s="12" t="s">
        <v>1740</v>
      </c>
      <c r="I236" s="12" t="s">
        <v>1741</v>
      </c>
      <c r="J236" s="50" t="s">
        <v>1742</v>
      </c>
      <c r="K236" s="457" t="s">
        <v>1765</v>
      </c>
      <c r="L236" s="360">
        <v>0.7857142857142857</v>
      </c>
      <c r="M236" s="50"/>
      <c r="N236" s="384"/>
      <c r="O236" s="122">
        <v>700000</v>
      </c>
      <c r="P236" s="153">
        <f t="shared" si="119"/>
        <v>700000</v>
      </c>
      <c r="Q236" s="124">
        <v>42137</v>
      </c>
      <c r="R236" s="75">
        <f t="shared" si="120"/>
        <v>0</v>
      </c>
      <c r="S236" s="45">
        <v>700000</v>
      </c>
      <c r="T236" s="45">
        <f t="shared" si="99"/>
        <v>700000</v>
      </c>
      <c r="U236" s="234">
        <v>42137</v>
      </c>
      <c r="V236" s="77">
        <f t="shared" si="116"/>
        <v>0</v>
      </c>
      <c r="W236" s="72">
        <v>700000</v>
      </c>
      <c r="X236" s="73">
        <f t="shared" si="117"/>
        <v>700000</v>
      </c>
      <c r="Y236" s="124">
        <v>42137</v>
      </c>
      <c r="Z236" s="75">
        <f t="shared" si="118"/>
        <v>0</v>
      </c>
      <c r="AA236" s="76"/>
      <c r="AB236" s="45">
        <f t="shared" si="97"/>
        <v>0</v>
      </c>
      <c r="AC236" s="594"/>
      <c r="AD236" s="77">
        <f t="shared" si="98"/>
        <v>0</v>
      </c>
      <c r="AE236" s="126"/>
      <c r="AF236" s="73">
        <f t="shared" si="94"/>
        <v>0</v>
      </c>
      <c r="AG236" s="126"/>
      <c r="AH236" s="78">
        <f t="shared" si="115"/>
        <v>0</v>
      </c>
      <c r="AI236" s="76"/>
      <c r="AJ236" s="45">
        <f t="shared" si="100"/>
        <v>0</v>
      </c>
      <c r="AK236" s="234"/>
      <c r="AL236" s="76">
        <f t="shared" si="101"/>
        <v>0</v>
      </c>
      <c r="AM236" s="72"/>
      <c r="AN236" s="72">
        <f t="shared" si="102"/>
        <v>0</v>
      </c>
      <c r="AO236" s="79"/>
      <c r="AP236" s="72">
        <f t="shared" si="103"/>
        <v>0</v>
      </c>
      <c r="AQ236" s="76"/>
      <c r="AR236" s="76">
        <f t="shared" si="104"/>
        <v>0</v>
      </c>
      <c r="AS236" s="87"/>
      <c r="AT236" s="76">
        <f t="shared" si="105"/>
        <v>0</v>
      </c>
      <c r="AU236" s="72"/>
      <c r="AV236" s="72">
        <f t="shared" si="106"/>
        <v>0</v>
      </c>
      <c r="AW236" s="124"/>
      <c r="AX236" s="72">
        <f t="shared" si="107"/>
        <v>0</v>
      </c>
      <c r="AY236" s="76"/>
      <c r="AZ236" s="76">
        <f t="shared" si="108"/>
        <v>0</v>
      </c>
      <c r="BA236" s="94"/>
      <c r="BB236" s="76">
        <f t="shared" si="109"/>
        <v>0</v>
      </c>
      <c r="BC236" s="81"/>
      <c r="BD236" s="72">
        <f t="shared" si="110"/>
        <v>0</v>
      </c>
      <c r="BE236" s="129"/>
      <c r="BF236" s="72">
        <f t="shared" si="111"/>
        <v>0</v>
      </c>
      <c r="BG236" s="76"/>
      <c r="BH236" s="76">
        <f t="shared" si="112"/>
        <v>0</v>
      </c>
      <c r="BI236" s="94"/>
      <c r="BJ236" s="76">
        <f t="shared" si="113"/>
        <v>0</v>
      </c>
      <c r="BK236" s="45"/>
      <c r="BL236" s="45">
        <f t="shared" ref="BL236:BL296" si="121">+IF(BM236="",0,BK236)</f>
        <v>0</v>
      </c>
      <c r="BM236" s="94"/>
      <c r="BN236" s="77">
        <f>+BK236-BL236</f>
        <v>0</v>
      </c>
      <c r="BO236" s="83">
        <f t="shared" si="114"/>
        <v>0</v>
      </c>
      <c r="BP236" s="120" t="s">
        <v>1663</v>
      </c>
      <c r="BQ236" s="120" t="s">
        <v>3376</v>
      </c>
      <c r="BR236" s="31"/>
    </row>
    <row r="237" spans="1:70" s="30" customFormat="1" ht="63.75">
      <c r="A237" s="33">
        <f>SUBTOTAL(3,C$5:$C237)</f>
        <v>233</v>
      </c>
      <c r="B237" s="178"/>
      <c r="C237" s="12" t="s">
        <v>1821</v>
      </c>
      <c r="D237" s="114" t="s">
        <v>12</v>
      </c>
      <c r="E237" s="213" t="s">
        <v>1822</v>
      </c>
      <c r="F237" s="12" t="s">
        <v>1427</v>
      </c>
      <c r="G237" s="12"/>
      <c r="H237" s="12" t="s">
        <v>1823</v>
      </c>
      <c r="I237" s="12" t="s">
        <v>1824</v>
      </c>
      <c r="J237" s="12"/>
      <c r="K237" s="451" t="s">
        <v>1825</v>
      </c>
      <c r="L237" s="371">
        <v>0.7857142857142857</v>
      </c>
      <c r="M237" s="32" t="s">
        <v>2642</v>
      </c>
      <c r="N237" s="139"/>
      <c r="O237" s="122">
        <v>2500000</v>
      </c>
      <c r="P237" s="153">
        <f t="shared" si="119"/>
        <v>0</v>
      </c>
      <c r="Q237" s="124"/>
      <c r="R237" s="75">
        <f t="shared" si="120"/>
        <v>2500000</v>
      </c>
      <c r="S237" s="45">
        <v>2500000</v>
      </c>
      <c r="T237" s="45">
        <f t="shared" si="99"/>
        <v>0</v>
      </c>
      <c r="U237" s="234"/>
      <c r="V237" s="77">
        <f t="shared" si="116"/>
        <v>2500000</v>
      </c>
      <c r="W237" s="72">
        <v>2500000</v>
      </c>
      <c r="X237" s="73">
        <f t="shared" si="117"/>
        <v>0</v>
      </c>
      <c r="Y237" s="124"/>
      <c r="Z237" s="75">
        <f t="shared" si="118"/>
        <v>2500000</v>
      </c>
      <c r="AA237" s="76"/>
      <c r="AB237" s="45">
        <f t="shared" si="97"/>
        <v>0</v>
      </c>
      <c r="AC237" s="594"/>
      <c r="AD237" s="77">
        <f t="shared" si="98"/>
        <v>0</v>
      </c>
      <c r="AE237" s="126"/>
      <c r="AF237" s="73">
        <f t="shared" ref="AF237:AF300" si="122">IF(AG237="",0,AE237)</f>
        <v>0</v>
      </c>
      <c r="AG237" s="126"/>
      <c r="AH237" s="78">
        <f t="shared" si="115"/>
        <v>0</v>
      </c>
      <c r="AI237" s="76"/>
      <c r="AJ237" s="45">
        <f t="shared" si="100"/>
        <v>0</v>
      </c>
      <c r="AK237" s="234"/>
      <c r="AL237" s="76">
        <f t="shared" si="101"/>
        <v>0</v>
      </c>
      <c r="AM237" s="72"/>
      <c r="AN237" s="72">
        <f t="shared" si="102"/>
        <v>0</v>
      </c>
      <c r="AO237" s="79"/>
      <c r="AP237" s="72">
        <f t="shared" si="103"/>
        <v>0</v>
      </c>
      <c r="AQ237" s="76"/>
      <c r="AR237" s="76">
        <f t="shared" si="104"/>
        <v>0</v>
      </c>
      <c r="AS237" s="87"/>
      <c r="AT237" s="76">
        <f t="shared" si="105"/>
        <v>0</v>
      </c>
      <c r="AU237" s="72"/>
      <c r="AV237" s="72">
        <f t="shared" si="106"/>
        <v>0</v>
      </c>
      <c r="AW237" s="124"/>
      <c r="AX237" s="72">
        <f t="shared" si="107"/>
        <v>0</v>
      </c>
      <c r="AY237" s="76"/>
      <c r="AZ237" s="76">
        <f t="shared" si="108"/>
        <v>0</v>
      </c>
      <c r="BA237" s="94"/>
      <c r="BB237" s="76">
        <f t="shared" si="109"/>
        <v>0</v>
      </c>
      <c r="BC237" s="81"/>
      <c r="BD237" s="72">
        <f t="shared" si="110"/>
        <v>0</v>
      </c>
      <c r="BE237" s="129"/>
      <c r="BF237" s="72">
        <f t="shared" si="111"/>
        <v>0</v>
      </c>
      <c r="BG237" s="76"/>
      <c r="BH237" s="76">
        <f t="shared" si="112"/>
        <v>0</v>
      </c>
      <c r="BI237" s="94"/>
      <c r="BJ237" s="76">
        <f t="shared" si="113"/>
        <v>0</v>
      </c>
      <c r="BK237" s="123"/>
      <c r="BL237" s="45">
        <f t="shared" si="121"/>
        <v>0</v>
      </c>
      <c r="BM237" s="94"/>
      <c r="BN237" s="77">
        <f>+BK237-BL237</f>
        <v>0</v>
      </c>
      <c r="BO237" s="83">
        <f t="shared" si="114"/>
        <v>7500000</v>
      </c>
      <c r="BP237" s="120" t="s">
        <v>716</v>
      </c>
      <c r="BQ237" s="120" t="s">
        <v>3216</v>
      </c>
      <c r="BR237" s="31"/>
    </row>
    <row r="238" spans="1:70" s="30" customFormat="1" ht="25.5">
      <c r="A238" s="33">
        <f>SUBTOTAL(3,C$5:$C238)</f>
        <v>234</v>
      </c>
      <c r="B238" s="178"/>
      <c r="C238" s="12" t="s">
        <v>1826</v>
      </c>
      <c r="D238" s="37" t="s">
        <v>1412</v>
      </c>
      <c r="E238" s="213" t="s">
        <v>1849</v>
      </c>
      <c r="F238" s="12" t="s">
        <v>1850</v>
      </c>
      <c r="G238" s="12"/>
      <c r="H238" s="12" t="s">
        <v>1851</v>
      </c>
      <c r="I238" s="12" t="s">
        <v>1852</v>
      </c>
      <c r="J238" s="221" t="s">
        <v>1853</v>
      </c>
      <c r="K238" s="451">
        <v>300</v>
      </c>
      <c r="L238" s="287">
        <v>41984</v>
      </c>
      <c r="M238" s="32"/>
      <c r="N238" s="139"/>
      <c r="O238" s="122">
        <v>300000</v>
      </c>
      <c r="P238" s="153">
        <f t="shared" si="119"/>
        <v>0</v>
      </c>
      <c r="Q238" s="124"/>
      <c r="R238" s="75">
        <f t="shared" si="120"/>
        <v>300000</v>
      </c>
      <c r="S238" s="45">
        <v>300000</v>
      </c>
      <c r="T238" s="45">
        <f t="shared" si="99"/>
        <v>0</v>
      </c>
      <c r="U238" s="234"/>
      <c r="V238" s="77">
        <f t="shared" si="116"/>
        <v>300000</v>
      </c>
      <c r="W238" s="72">
        <v>300000</v>
      </c>
      <c r="X238" s="73">
        <f t="shared" si="117"/>
        <v>0</v>
      </c>
      <c r="Y238" s="124"/>
      <c r="Z238" s="75">
        <f t="shared" si="118"/>
        <v>300000</v>
      </c>
      <c r="AA238" s="76">
        <v>0</v>
      </c>
      <c r="AB238" s="45">
        <f t="shared" si="97"/>
        <v>0</v>
      </c>
      <c r="AC238" s="594"/>
      <c r="AD238" s="77">
        <f t="shared" si="98"/>
        <v>0</v>
      </c>
      <c r="AE238" s="126"/>
      <c r="AF238" s="73">
        <f t="shared" si="122"/>
        <v>0</v>
      </c>
      <c r="AG238" s="126"/>
      <c r="AH238" s="78">
        <f t="shared" si="115"/>
        <v>0</v>
      </c>
      <c r="AI238" s="76"/>
      <c r="AJ238" s="45">
        <f t="shared" si="100"/>
        <v>0</v>
      </c>
      <c r="AK238" s="234"/>
      <c r="AL238" s="76">
        <f t="shared" si="101"/>
        <v>0</v>
      </c>
      <c r="AM238" s="72"/>
      <c r="AN238" s="72">
        <f t="shared" si="102"/>
        <v>0</v>
      </c>
      <c r="AO238" s="79"/>
      <c r="AP238" s="72">
        <f t="shared" si="103"/>
        <v>0</v>
      </c>
      <c r="AQ238" s="76"/>
      <c r="AR238" s="76">
        <f t="shared" si="104"/>
        <v>0</v>
      </c>
      <c r="AS238" s="87"/>
      <c r="AT238" s="76">
        <f t="shared" si="105"/>
        <v>0</v>
      </c>
      <c r="AU238" s="72"/>
      <c r="AV238" s="72">
        <f t="shared" si="106"/>
        <v>0</v>
      </c>
      <c r="AW238" s="124"/>
      <c r="AX238" s="72">
        <f t="shared" si="107"/>
        <v>0</v>
      </c>
      <c r="AY238" s="76"/>
      <c r="AZ238" s="76">
        <f t="shared" si="108"/>
        <v>0</v>
      </c>
      <c r="BA238" s="94"/>
      <c r="BB238" s="76">
        <f t="shared" si="109"/>
        <v>0</v>
      </c>
      <c r="BC238" s="81"/>
      <c r="BD238" s="72">
        <f t="shared" si="110"/>
        <v>0</v>
      </c>
      <c r="BE238" s="129"/>
      <c r="BF238" s="72">
        <f t="shared" si="111"/>
        <v>0</v>
      </c>
      <c r="BG238" s="76"/>
      <c r="BH238" s="76">
        <f t="shared" si="112"/>
        <v>0</v>
      </c>
      <c r="BI238" s="94"/>
      <c r="BJ238" s="76">
        <f t="shared" si="113"/>
        <v>0</v>
      </c>
      <c r="BK238" s="45"/>
      <c r="BL238" s="45">
        <f t="shared" si="121"/>
        <v>0</v>
      </c>
      <c r="BM238" s="94"/>
      <c r="BN238" s="77">
        <v>0</v>
      </c>
      <c r="BO238" s="83">
        <f t="shared" si="114"/>
        <v>900000</v>
      </c>
      <c r="BP238" s="12" t="s">
        <v>483</v>
      </c>
      <c r="BQ238" s="120" t="s">
        <v>3378</v>
      </c>
      <c r="BR238" s="31"/>
    </row>
    <row r="239" spans="1:70" s="30" customFormat="1" ht="51">
      <c r="A239" s="33">
        <f>SUBTOTAL(3,C$5:$C239)</f>
        <v>235</v>
      </c>
      <c r="B239" s="178"/>
      <c r="C239" s="12" t="s">
        <v>1828</v>
      </c>
      <c r="D239" s="46" t="s">
        <v>11</v>
      </c>
      <c r="E239" s="213" t="s">
        <v>1858</v>
      </c>
      <c r="F239" s="12" t="s">
        <v>1859</v>
      </c>
      <c r="G239" s="12"/>
      <c r="H239" s="12" t="s">
        <v>1860</v>
      </c>
      <c r="I239" s="12" t="s">
        <v>1861</v>
      </c>
      <c r="J239" s="221" t="s">
        <v>1862</v>
      </c>
      <c r="K239" s="451" t="s">
        <v>1951</v>
      </c>
      <c r="L239" s="287">
        <v>41974</v>
      </c>
      <c r="M239" s="32"/>
      <c r="N239" s="139"/>
      <c r="O239" s="122">
        <v>700000</v>
      </c>
      <c r="P239" s="153">
        <f t="shared" si="119"/>
        <v>0</v>
      </c>
      <c r="Q239" s="124"/>
      <c r="R239" s="75">
        <f t="shared" si="120"/>
        <v>700000</v>
      </c>
      <c r="S239" s="45">
        <v>700000</v>
      </c>
      <c r="T239" s="45">
        <f t="shared" si="99"/>
        <v>0</v>
      </c>
      <c r="U239" s="234"/>
      <c r="V239" s="77">
        <f t="shared" si="116"/>
        <v>700000</v>
      </c>
      <c r="W239" s="72">
        <v>700000</v>
      </c>
      <c r="X239" s="73">
        <f t="shared" si="117"/>
        <v>0</v>
      </c>
      <c r="Y239" s="124"/>
      <c r="Z239" s="75">
        <f t="shared" si="118"/>
        <v>700000</v>
      </c>
      <c r="AA239" s="76"/>
      <c r="AB239" s="45">
        <f t="shared" si="97"/>
        <v>0</v>
      </c>
      <c r="AC239" s="594"/>
      <c r="AD239" s="77">
        <f t="shared" si="98"/>
        <v>0</v>
      </c>
      <c r="AE239" s="126"/>
      <c r="AF239" s="73">
        <f t="shared" si="122"/>
        <v>0</v>
      </c>
      <c r="AG239" s="126"/>
      <c r="AH239" s="78">
        <f t="shared" si="115"/>
        <v>0</v>
      </c>
      <c r="AI239" s="76"/>
      <c r="AJ239" s="45">
        <f t="shared" si="100"/>
        <v>0</v>
      </c>
      <c r="AK239" s="234"/>
      <c r="AL239" s="76">
        <f t="shared" si="101"/>
        <v>0</v>
      </c>
      <c r="AM239" s="72"/>
      <c r="AN239" s="72">
        <f t="shared" si="102"/>
        <v>0</v>
      </c>
      <c r="AO239" s="79"/>
      <c r="AP239" s="72">
        <f t="shared" si="103"/>
        <v>0</v>
      </c>
      <c r="AQ239" s="76"/>
      <c r="AR239" s="76">
        <f t="shared" si="104"/>
        <v>0</v>
      </c>
      <c r="AS239" s="87"/>
      <c r="AT239" s="76">
        <f t="shared" si="105"/>
        <v>0</v>
      </c>
      <c r="AU239" s="72"/>
      <c r="AV239" s="72">
        <f t="shared" si="106"/>
        <v>0</v>
      </c>
      <c r="AW239" s="124"/>
      <c r="AX239" s="72">
        <f t="shared" si="107"/>
        <v>0</v>
      </c>
      <c r="AY239" s="76"/>
      <c r="AZ239" s="76">
        <f t="shared" si="108"/>
        <v>0</v>
      </c>
      <c r="BA239" s="94"/>
      <c r="BB239" s="76">
        <f t="shared" si="109"/>
        <v>0</v>
      </c>
      <c r="BC239" s="81"/>
      <c r="BD239" s="72">
        <f t="shared" si="110"/>
        <v>0</v>
      </c>
      <c r="BE239" s="129"/>
      <c r="BF239" s="72">
        <f t="shared" si="111"/>
        <v>0</v>
      </c>
      <c r="BG239" s="76"/>
      <c r="BH239" s="76">
        <f t="shared" si="112"/>
        <v>0</v>
      </c>
      <c r="BI239" s="94"/>
      <c r="BJ239" s="76">
        <f t="shared" si="113"/>
        <v>0</v>
      </c>
      <c r="BK239" s="123"/>
      <c r="BL239" s="45">
        <f t="shared" si="121"/>
        <v>0</v>
      </c>
      <c r="BM239" s="94"/>
      <c r="BN239" s="77">
        <f>+BK239-BL239</f>
        <v>0</v>
      </c>
      <c r="BO239" s="83">
        <f t="shared" si="114"/>
        <v>2100000</v>
      </c>
      <c r="BP239" s="120" t="s">
        <v>808</v>
      </c>
      <c r="BQ239" s="120" t="s">
        <v>1966</v>
      </c>
      <c r="BR239" s="31"/>
    </row>
    <row r="240" spans="1:70" s="30" customFormat="1" ht="63.75">
      <c r="A240" s="33">
        <f>SUBTOTAL(3,C$5:$C240)</f>
        <v>236</v>
      </c>
      <c r="B240" s="178"/>
      <c r="C240" s="12" t="s">
        <v>1829</v>
      </c>
      <c r="D240" s="46" t="s">
        <v>11</v>
      </c>
      <c r="E240" s="213" t="s">
        <v>1863</v>
      </c>
      <c r="F240" s="12" t="s">
        <v>1864</v>
      </c>
      <c r="G240" s="12"/>
      <c r="H240" s="12" t="s">
        <v>1865</v>
      </c>
      <c r="I240" s="12" t="s">
        <v>1866</v>
      </c>
      <c r="J240" s="221" t="s">
        <v>1867</v>
      </c>
      <c r="K240" s="451" t="s">
        <v>1985</v>
      </c>
      <c r="L240" s="287">
        <v>41974</v>
      </c>
      <c r="M240" s="32"/>
      <c r="N240" s="139"/>
      <c r="O240" s="122">
        <v>300000</v>
      </c>
      <c r="P240" s="153">
        <f t="shared" si="119"/>
        <v>0</v>
      </c>
      <c r="Q240" s="124"/>
      <c r="R240" s="75">
        <f t="shared" si="120"/>
        <v>300000</v>
      </c>
      <c r="S240" s="45">
        <v>300000</v>
      </c>
      <c r="T240" s="45">
        <f t="shared" si="99"/>
        <v>0</v>
      </c>
      <c r="U240" s="234"/>
      <c r="V240" s="77">
        <f t="shared" si="116"/>
        <v>300000</v>
      </c>
      <c r="W240" s="72">
        <v>300000</v>
      </c>
      <c r="X240" s="73">
        <f t="shared" si="117"/>
        <v>0</v>
      </c>
      <c r="Y240" s="124"/>
      <c r="Z240" s="75">
        <f t="shared" si="118"/>
        <v>300000</v>
      </c>
      <c r="AA240" s="76"/>
      <c r="AB240" s="45">
        <f t="shared" si="97"/>
        <v>0</v>
      </c>
      <c r="AC240" s="594"/>
      <c r="AD240" s="77">
        <f t="shared" si="98"/>
        <v>0</v>
      </c>
      <c r="AE240" s="126"/>
      <c r="AF240" s="73">
        <f t="shared" si="122"/>
        <v>0</v>
      </c>
      <c r="AG240" s="126"/>
      <c r="AH240" s="78">
        <f t="shared" si="115"/>
        <v>0</v>
      </c>
      <c r="AI240" s="76"/>
      <c r="AJ240" s="45">
        <f t="shared" si="100"/>
        <v>0</v>
      </c>
      <c r="AK240" s="234"/>
      <c r="AL240" s="76">
        <f t="shared" si="101"/>
        <v>0</v>
      </c>
      <c r="AM240" s="72"/>
      <c r="AN240" s="72">
        <f t="shared" si="102"/>
        <v>0</v>
      </c>
      <c r="AO240" s="79"/>
      <c r="AP240" s="72">
        <f t="shared" si="103"/>
        <v>0</v>
      </c>
      <c r="AQ240" s="76"/>
      <c r="AR240" s="76">
        <f t="shared" si="104"/>
        <v>0</v>
      </c>
      <c r="AS240" s="87"/>
      <c r="AT240" s="76">
        <f t="shared" si="105"/>
        <v>0</v>
      </c>
      <c r="AU240" s="72"/>
      <c r="AV240" s="72">
        <f t="shared" si="106"/>
        <v>0</v>
      </c>
      <c r="AW240" s="124"/>
      <c r="AX240" s="72">
        <f t="shared" si="107"/>
        <v>0</v>
      </c>
      <c r="AY240" s="76"/>
      <c r="AZ240" s="76">
        <f t="shared" si="108"/>
        <v>0</v>
      </c>
      <c r="BA240" s="94"/>
      <c r="BB240" s="76">
        <f t="shared" si="109"/>
        <v>0</v>
      </c>
      <c r="BC240" s="81"/>
      <c r="BD240" s="72">
        <f t="shared" si="110"/>
        <v>0</v>
      </c>
      <c r="BE240" s="129"/>
      <c r="BF240" s="72">
        <f t="shared" si="111"/>
        <v>0</v>
      </c>
      <c r="BG240" s="76"/>
      <c r="BH240" s="76">
        <f t="shared" si="112"/>
        <v>0</v>
      </c>
      <c r="BI240" s="94"/>
      <c r="BJ240" s="76">
        <f t="shared" si="113"/>
        <v>0</v>
      </c>
      <c r="BK240" s="123"/>
      <c r="BL240" s="45">
        <f t="shared" si="121"/>
        <v>0</v>
      </c>
      <c r="BM240" s="94"/>
      <c r="BN240" s="77">
        <f>+BK240-BL240</f>
        <v>0</v>
      </c>
      <c r="BO240" s="83">
        <f t="shared" si="114"/>
        <v>900000</v>
      </c>
      <c r="BP240" s="120" t="s">
        <v>808</v>
      </c>
      <c r="BQ240" s="120" t="s">
        <v>1966</v>
      </c>
      <c r="BR240" s="31"/>
    </row>
    <row r="241" spans="1:70" s="30" customFormat="1" ht="51">
      <c r="A241" s="33">
        <f>SUBTOTAL(3,C$5:$C241)</f>
        <v>237</v>
      </c>
      <c r="B241" s="178" t="s">
        <v>1968</v>
      </c>
      <c r="C241" s="12" t="s">
        <v>2487</v>
      </c>
      <c r="D241" s="35" t="s">
        <v>718</v>
      </c>
      <c r="E241" s="213" t="s">
        <v>1868</v>
      </c>
      <c r="F241" s="12" t="s">
        <v>1869</v>
      </c>
      <c r="G241" s="12"/>
      <c r="H241" s="12" t="s">
        <v>1870</v>
      </c>
      <c r="I241" s="12" t="s">
        <v>1871</v>
      </c>
      <c r="J241" s="221" t="s">
        <v>1872</v>
      </c>
      <c r="K241" s="451" t="s">
        <v>1952</v>
      </c>
      <c r="L241" s="287">
        <v>41974</v>
      </c>
      <c r="M241" s="32"/>
      <c r="N241" s="139"/>
      <c r="O241" s="122">
        <v>400000</v>
      </c>
      <c r="P241" s="153">
        <f t="shared" si="119"/>
        <v>0</v>
      </c>
      <c r="Q241" s="124"/>
      <c r="R241" s="75">
        <f t="shared" si="120"/>
        <v>400000</v>
      </c>
      <c r="S241" s="45">
        <v>400000</v>
      </c>
      <c r="T241" s="45">
        <f t="shared" si="99"/>
        <v>0</v>
      </c>
      <c r="U241" s="234"/>
      <c r="V241" s="77">
        <f t="shared" si="116"/>
        <v>400000</v>
      </c>
      <c r="W241" s="72">
        <v>400000</v>
      </c>
      <c r="X241" s="73">
        <f t="shared" si="117"/>
        <v>0</v>
      </c>
      <c r="Y241" s="124"/>
      <c r="Z241" s="75">
        <f t="shared" si="118"/>
        <v>400000</v>
      </c>
      <c r="AA241" s="76"/>
      <c r="AB241" s="45">
        <f t="shared" si="97"/>
        <v>0</v>
      </c>
      <c r="AC241" s="594"/>
      <c r="AD241" s="77">
        <f t="shared" si="98"/>
        <v>0</v>
      </c>
      <c r="AE241" s="126"/>
      <c r="AF241" s="73">
        <f t="shared" si="122"/>
        <v>0</v>
      </c>
      <c r="AG241" s="126"/>
      <c r="AH241" s="78">
        <f t="shared" si="115"/>
        <v>0</v>
      </c>
      <c r="AI241" s="76"/>
      <c r="AJ241" s="45">
        <f t="shared" si="100"/>
        <v>0</v>
      </c>
      <c r="AK241" s="234"/>
      <c r="AL241" s="76">
        <f t="shared" si="101"/>
        <v>0</v>
      </c>
      <c r="AM241" s="72"/>
      <c r="AN241" s="72">
        <f t="shared" si="102"/>
        <v>0</v>
      </c>
      <c r="AO241" s="79"/>
      <c r="AP241" s="72">
        <f t="shared" si="103"/>
        <v>0</v>
      </c>
      <c r="AQ241" s="76"/>
      <c r="AR241" s="76">
        <f t="shared" si="104"/>
        <v>0</v>
      </c>
      <c r="AS241" s="87"/>
      <c r="AT241" s="76">
        <f t="shared" si="105"/>
        <v>0</v>
      </c>
      <c r="AU241" s="72"/>
      <c r="AV241" s="72">
        <f t="shared" si="106"/>
        <v>0</v>
      </c>
      <c r="AW241" s="124"/>
      <c r="AX241" s="72">
        <f t="shared" si="107"/>
        <v>0</v>
      </c>
      <c r="AY241" s="76"/>
      <c r="AZ241" s="76">
        <f t="shared" si="108"/>
        <v>0</v>
      </c>
      <c r="BA241" s="94"/>
      <c r="BB241" s="76">
        <f t="shared" si="109"/>
        <v>0</v>
      </c>
      <c r="BC241" s="81"/>
      <c r="BD241" s="72">
        <f t="shared" si="110"/>
        <v>0</v>
      </c>
      <c r="BE241" s="129"/>
      <c r="BF241" s="72">
        <f t="shared" si="111"/>
        <v>0</v>
      </c>
      <c r="BG241" s="76"/>
      <c r="BH241" s="76">
        <f t="shared" si="112"/>
        <v>0</v>
      </c>
      <c r="BI241" s="94"/>
      <c r="BJ241" s="76">
        <f t="shared" si="113"/>
        <v>0</v>
      </c>
      <c r="BK241" s="123"/>
      <c r="BL241" s="45">
        <f t="shared" si="121"/>
        <v>0</v>
      </c>
      <c r="BM241" s="94"/>
      <c r="BN241" s="77">
        <f>+BK241-BL241</f>
        <v>0</v>
      </c>
      <c r="BO241" s="83">
        <f t="shared" si="114"/>
        <v>1200000</v>
      </c>
      <c r="BP241" s="120" t="s">
        <v>526</v>
      </c>
      <c r="BQ241" s="120" t="s">
        <v>3375</v>
      </c>
      <c r="BR241" s="31"/>
    </row>
    <row r="242" spans="1:70" s="30" customFormat="1" ht="51">
      <c r="A242" s="33">
        <f>SUBTOTAL(3,C$5:$C242)</f>
        <v>238</v>
      </c>
      <c r="B242" s="178"/>
      <c r="C242" s="12" t="s">
        <v>1831</v>
      </c>
      <c r="D242" s="1" t="s">
        <v>891</v>
      </c>
      <c r="E242" s="12"/>
      <c r="F242" s="12" t="s">
        <v>1873</v>
      </c>
      <c r="G242" s="12"/>
      <c r="H242" s="12" t="s">
        <v>1874</v>
      </c>
      <c r="I242" s="12" t="s">
        <v>1875</v>
      </c>
      <c r="J242" s="12"/>
      <c r="K242" s="359" t="s">
        <v>2916</v>
      </c>
      <c r="L242" s="287"/>
      <c r="M242" s="32"/>
      <c r="N242" s="139"/>
      <c r="O242" s="122">
        <v>400000</v>
      </c>
      <c r="P242" s="153">
        <f t="shared" si="119"/>
        <v>0</v>
      </c>
      <c r="Q242" s="124"/>
      <c r="R242" s="75">
        <f t="shared" si="120"/>
        <v>400000</v>
      </c>
      <c r="S242" s="45">
        <v>400000</v>
      </c>
      <c r="T242" s="45">
        <f t="shared" si="99"/>
        <v>0</v>
      </c>
      <c r="U242" s="234"/>
      <c r="V242" s="77">
        <f t="shared" si="116"/>
        <v>400000</v>
      </c>
      <c r="W242" s="72">
        <v>400000</v>
      </c>
      <c r="X242" s="73">
        <f t="shared" si="117"/>
        <v>0</v>
      </c>
      <c r="Y242" s="124"/>
      <c r="Z242" s="75">
        <f t="shared" si="118"/>
        <v>400000</v>
      </c>
      <c r="AA242" s="76"/>
      <c r="AB242" s="45">
        <f t="shared" si="97"/>
        <v>0</v>
      </c>
      <c r="AC242" s="594"/>
      <c r="AD242" s="77">
        <f t="shared" si="98"/>
        <v>0</v>
      </c>
      <c r="AE242" s="126"/>
      <c r="AF242" s="73">
        <f t="shared" si="122"/>
        <v>0</v>
      </c>
      <c r="AG242" s="126"/>
      <c r="AH242" s="78">
        <f t="shared" si="115"/>
        <v>0</v>
      </c>
      <c r="AI242" s="76"/>
      <c r="AJ242" s="45">
        <f t="shared" si="100"/>
        <v>0</v>
      </c>
      <c r="AK242" s="234"/>
      <c r="AL242" s="76">
        <f t="shared" si="101"/>
        <v>0</v>
      </c>
      <c r="AM242" s="72"/>
      <c r="AN242" s="72">
        <f t="shared" si="102"/>
        <v>0</v>
      </c>
      <c r="AO242" s="79"/>
      <c r="AP242" s="72">
        <f t="shared" si="103"/>
        <v>0</v>
      </c>
      <c r="AQ242" s="76"/>
      <c r="AR242" s="76">
        <f t="shared" si="104"/>
        <v>0</v>
      </c>
      <c r="AS242" s="87"/>
      <c r="AT242" s="76">
        <f t="shared" si="105"/>
        <v>0</v>
      </c>
      <c r="AU242" s="72"/>
      <c r="AV242" s="72">
        <f t="shared" si="106"/>
        <v>0</v>
      </c>
      <c r="AW242" s="124"/>
      <c r="AX242" s="72">
        <f t="shared" si="107"/>
        <v>0</v>
      </c>
      <c r="AY242" s="76"/>
      <c r="AZ242" s="76">
        <f t="shared" si="108"/>
        <v>0</v>
      </c>
      <c r="BA242" s="94"/>
      <c r="BB242" s="76">
        <f t="shared" si="109"/>
        <v>0</v>
      </c>
      <c r="BC242" s="81"/>
      <c r="BD242" s="72">
        <f t="shared" si="110"/>
        <v>0</v>
      </c>
      <c r="BE242" s="129"/>
      <c r="BF242" s="72">
        <f t="shared" si="111"/>
        <v>0</v>
      </c>
      <c r="BG242" s="76"/>
      <c r="BH242" s="76">
        <f t="shared" si="112"/>
        <v>0</v>
      </c>
      <c r="BI242" s="94"/>
      <c r="BJ242" s="76">
        <f t="shared" si="113"/>
        <v>0</v>
      </c>
      <c r="BK242" s="45"/>
      <c r="BL242" s="45">
        <f t="shared" si="121"/>
        <v>0</v>
      </c>
      <c r="BM242" s="94"/>
      <c r="BN242" s="77">
        <v>0</v>
      </c>
      <c r="BO242" s="83">
        <f t="shared" si="114"/>
        <v>1200000</v>
      </c>
      <c r="BP242" s="120" t="s">
        <v>1663</v>
      </c>
      <c r="BQ242" s="120" t="s">
        <v>3376</v>
      </c>
      <c r="BR242" s="31"/>
    </row>
    <row r="243" spans="1:70" s="30" customFormat="1" ht="38.25">
      <c r="A243" s="33">
        <f>SUBTOTAL(3,C$5:$C243)</f>
        <v>239</v>
      </c>
      <c r="B243" s="178"/>
      <c r="C243" s="12" t="s">
        <v>1832</v>
      </c>
      <c r="D243" s="36" t="s">
        <v>195</v>
      </c>
      <c r="E243" s="213" t="s">
        <v>1876</v>
      </c>
      <c r="F243" s="12" t="s">
        <v>1877</v>
      </c>
      <c r="G243" s="12"/>
      <c r="H243" s="12" t="s">
        <v>1878</v>
      </c>
      <c r="I243" s="12" t="s">
        <v>1879</v>
      </c>
      <c r="J243" s="12"/>
      <c r="K243" s="451" t="s">
        <v>1986</v>
      </c>
      <c r="L243" s="287">
        <v>41944</v>
      </c>
      <c r="M243" s="32"/>
      <c r="N243" s="139"/>
      <c r="O243" s="122">
        <v>300000</v>
      </c>
      <c r="P243" s="153">
        <f t="shared" si="119"/>
        <v>300000</v>
      </c>
      <c r="Q243" s="124">
        <v>42087</v>
      </c>
      <c r="R243" s="75">
        <f t="shared" si="120"/>
        <v>0</v>
      </c>
      <c r="S243" s="45">
        <v>300000</v>
      </c>
      <c r="T243" s="45">
        <f t="shared" si="99"/>
        <v>300000</v>
      </c>
      <c r="U243" s="234">
        <v>42087</v>
      </c>
      <c r="V243" s="77">
        <f t="shared" si="116"/>
        <v>0</v>
      </c>
      <c r="W243" s="72">
        <v>300000</v>
      </c>
      <c r="X243" s="73">
        <f t="shared" si="117"/>
        <v>300000</v>
      </c>
      <c r="Y243" s="124">
        <v>42087</v>
      </c>
      <c r="Z243" s="75">
        <f t="shared" si="118"/>
        <v>0</v>
      </c>
      <c r="AA243" s="76">
        <v>300000</v>
      </c>
      <c r="AB243" s="45">
        <f t="shared" si="97"/>
        <v>300000</v>
      </c>
      <c r="AC243" s="594">
        <v>42129</v>
      </c>
      <c r="AD243" s="77">
        <f t="shared" si="98"/>
        <v>0</v>
      </c>
      <c r="AE243" s="126"/>
      <c r="AF243" s="73">
        <f t="shared" si="122"/>
        <v>0</v>
      </c>
      <c r="AG243" s="126"/>
      <c r="AH243" s="78">
        <f t="shared" si="115"/>
        <v>0</v>
      </c>
      <c r="AI243" s="76"/>
      <c r="AJ243" s="45">
        <f t="shared" si="100"/>
        <v>0</v>
      </c>
      <c r="AK243" s="234"/>
      <c r="AL243" s="76">
        <f t="shared" si="101"/>
        <v>0</v>
      </c>
      <c r="AM243" s="72"/>
      <c r="AN243" s="72">
        <f t="shared" si="102"/>
        <v>0</v>
      </c>
      <c r="AO243" s="79"/>
      <c r="AP243" s="72">
        <f t="shared" si="103"/>
        <v>0</v>
      </c>
      <c r="AQ243" s="76"/>
      <c r="AR243" s="76">
        <f t="shared" si="104"/>
        <v>0</v>
      </c>
      <c r="AS243" s="87"/>
      <c r="AT243" s="76">
        <f t="shared" si="105"/>
        <v>0</v>
      </c>
      <c r="AU243" s="72"/>
      <c r="AV243" s="72">
        <f t="shared" si="106"/>
        <v>0</v>
      </c>
      <c r="AW243" s="124"/>
      <c r="AX243" s="72">
        <f t="shared" si="107"/>
        <v>0</v>
      </c>
      <c r="AY243" s="76"/>
      <c r="AZ243" s="76">
        <f t="shared" si="108"/>
        <v>0</v>
      </c>
      <c r="BA243" s="94"/>
      <c r="BB243" s="76">
        <f t="shared" si="109"/>
        <v>0</v>
      </c>
      <c r="BC243" s="81"/>
      <c r="BD243" s="72">
        <f t="shared" si="110"/>
        <v>0</v>
      </c>
      <c r="BE243" s="129"/>
      <c r="BF243" s="72">
        <f t="shared" si="111"/>
        <v>0</v>
      </c>
      <c r="BG243" s="76"/>
      <c r="BH243" s="76">
        <f t="shared" si="112"/>
        <v>0</v>
      </c>
      <c r="BI243" s="94"/>
      <c r="BJ243" s="76">
        <f t="shared" si="113"/>
        <v>0</v>
      </c>
      <c r="BK243" s="123"/>
      <c r="BL243" s="45">
        <f t="shared" si="121"/>
        <v>0</v>
      </c>
      <c r="BM243" s="94"/>
      <c r="BN243" s="77">
        <f>+BK243-BL243</f>
        <v>0</v>
      </c>
      <c r="BO243" s="83">
        <f t="shared" si="114"/>
        <v>0</v>
      </c>
      <c r="BP243" s="120" t="s">
        <v>1334</v>
      </c>
      <c r="BQ243" s="120" t="s">
        <v>3216</v>
      </c>
      <c r="BR243" s="31"/>
    </row>
    <row r="244" spans="1:70" s="30" customFormat="1" ht="38.25">
      <c r="A244" s="33">
        <f>SUBTOTAL(3,C$5:$C244)</f>
        <v>240</v>
      </c>
      <c r="B244" s="178"/>
      <c r="C244" s="12" t="s">
        <v>1833</v>
      </c>
      <c r="D244" s="34" t="s">
        <v>14</v>
      </c>
      <c r="E244" s="213" t="s">
        <v>1880</v>
      </c>
      <c r="F244" s="12" t="s">
        <v>1881</v>
      </c>
      <c r="G244" s="12"/>
      <c r="H244" s="12" t="s">
        <v>1882</v>
      </c>
      <c r="I244" s="12" t="s">
        <v>1883</v>
      </c>
      <c r="J244" s="228" t="s">
        <v>1884</v>
      </c>
      <c r="K244" s="451" t="s">
        <v>1953</v>
      </c>
      <c r="L244" s="372" t="s">
        <v>1949</v>
      </c>
      <c r="M244" s="1" t="s">
        <v>3374</v>
      </c>
      <c r="N244" s="139"/>
      <c r="O244" s="122">
        <v>700000</v>
      </c>
      <c r="P244" s="153">
        <f t="shared" si="119"/>
        <v>700000</v>
      </c>
      <c r="Q244" s="124">
        <v>42070</v>
      </c>
      <c r="R244" s="75">
        <f t="shared" si="120"/>
        <v>0</v>
      </c>
      <c r="S244" s="45">
        <v>700000</v>
      </c>
      <c r="T244" s="45">
        <f t="shared" si="99"/>
        <v>0</v>
      </c>
      <c r="U244" s="234"/>
      <c r="V244" s="77">
        <f t="shared" si="116"/>
        <v>700000</v>
      </c>
      <c r="W244" s="72">
        <v>700000</v>
      </c>
      <c r="X244" s="73">
        <f t="shared" si="117"/>
        <v>0</v>
      </c>
      <c r="Y244" s="124"/>
      <c r="Z244" s="75">
        <f t="shared" si="118"/>
        <v>700000</v>
      </c>
      <c r="AA244" s="76"/>
      <c r="AB244" s="45">
        <f t="shared" si="97"/>
        <v>0</v>
      </c>
      <c r="AC244" s="594"/>
      <c r="AD244" s="77">
        <f t="shared" si="98"/>
        <v>0</v>
      </c>
      <c r="AE244" s="126"/>
      <c r="AF244" s="73">
        <f t="shared" si="122"/>
        <v>0</v>
      </c>
      <c r="AG244" s="126"/>
      <c r="AH244" s="78">
        <f t="shared" si="115"/>
        <v>0</v>
      </c>
      <c r="AI244" s="76"/>
      <c r="AJ244" s="45">
        <f t="shared" si="100"/>
        <v>0</v>
      </c>
      <c r="AK244" s="234"/>
      <c r="AL244" s="76">
        <f t="shared" si="101"/>
        <v>0</v>
      </c>
      <c r="AM244" s="72"/>
      <c r="AN244" s="72">
        <f t="shared" si="102"/>
        <v>0</v>
      </c>
      <c r="AO244" s="79"/>
      <c r="AP244" s="72">
        <f t="shared" si="103"/>
        <v>0</v>
      </c>
      <c r="AQ244" s="76"/>
      <c r="AR244" s="76">
        <f t="shared" si="104"/>
        <v>0</v>
      </c>
      <c r="AS244" s="87"/>
      <c r="AT244" s="76">
        <f t="shared" si="105"/>
        <v>0</v>
      </c>
      <c r="AU244" s="72"/>
      <c r="AV244" s="72">
        <f t="shared" si="106"/>
        <v>0</v>
      </c>
      <c r="AW244" s="124"/>
      <c r="AX244" s="72">
        <f t="shared" si="107"/>
        <v>0</v>
      </c>
      <c r="AY244" s="76"/>
      <c r="AZ244" s="76">
        <f t="shared" si="108"/>
        <v>0</v>
      </c>
      <c r="BA244" s="94"/>
      <c r="BB244" s="76">
        <f t="shared" si="109"/>
        <v>0</v>
      </c>
      <c r="BC244" s="81"/>
      <c r="BD244" s="72">
        <f t="shared" si="110"/>
        <v>0</v>
      </c>
      <c r="BE244" s="129"/>
      <c r="BF244" s="72">
        <f t="shared" si="111"/>
        <v>0</v>
      </c>
      <c r="BG244" s="76"/>
      <c r="BH244" s="76">
        <f t="shared" si="112"/>
        <v>0</v>
      </c>
      <c r="BI244" s="94"/>
      <c r="BJ244" s="76">
        <f t="shared" si="113"/>
        <v>0</v>
      </c>
      <c r="BK244" s="123"/>
      <c r="BL244" s="45">
        <f t="shared" si="121"/>
        <v>0</v>
      </c>
      <c r="BM244" s="94"/>
      <c r="BN244" s="77">
        <f>+BK244-BL244</f>
        <v>0</v>
      </c>
      <c r="BO244" s="83">
        <f t="shared" si="114"/>
        <v>1400000</v>
      </c>
      <c r="BP244" s="120" t="s">
        <v>1960</v>
      </c>
      <c r="BQ244" s="120" t="s">
        <v>1966</v>
      </c>
      <c r="BR244" s="31"/>
    </row>
    <row r="245" spans="1:70" s="30" customFormat="1" ht="63.75">
      <c r="A245" s="33">
        <f>SUBTOTAL(3,C$5:$C245)</f>
        <v>241</v>
      </c>
      <c r="B245" s="178"/>
      <c r="C245" s="12" t="s">
        <v>1835</v>
      </c>
      <c r="D245" s="1" t="s">
        <v>284</v>
      </c>
      <c r="E245" s="213" t="s">
        <v>1889</v>
      </c>
      <c r="F245" s="12" t="s">
        <v>1890</v>
      </c>
      <c r="G245" s="12"/>
      <c r="H245" s="12" t="s">
        <v>1891</v>
      </c>
      <c r="I245" s="12" t="s">
        <v>1892</v>
      </c>
      <c r="J245" s="228" t="s">
        <v>1893</v>
      </c>
      <c r="K245" s="451" t="s">
        <v>2695</v>
      </c>
      <c r="L245" s="287">
        <v>41974</v>
      </c>
      <c r="M245" s="32"/>
      <c r="N245" s="139"/>
      <c r="O245" s="122">
        <v>300000</v>
      </c>
      <c r="P245" s="153">
        <f t="shared" si="119"/>
        <v>300000</v>
      </c>
      <c r="Q245" s="124" t="s">
        <v>3371</v>
      </c>
      <c r="R245" s="75">
        <f t="shared" si="120"/>
        <v>0</v>
      </c>
      <c r="S245" s="45">
        <v>300000</v>
      </c>
      <c r="T245" s="45">
        <f t="shared" si="99"/>
        <v>300000</v>
      </c>
      <c r="U245" s="234" t="s">
        <v>3371</v>
      </c>
      <c r="V245" s="77">
        <f t="shared" si="116"/>
        <v>0</v>
      </c>
      <c r="W245" s="72">
        <v>300000</v>
      </c>
      <c r="X245" s="73">
        <f t="shared" si="117"/>
        <v>300000</v>
      </c>
      <c r="Y245" s="124" t="s">
        <v>3371</v>
      </c>
      <c r="Z245" s="75">
        <f t="shared" si="118"/>
        <v>0</v>
      </c>
      <c r="AA245" s="76"/>
      <c r="AB245" s="45">
        <f t="shared" si="97"/>
        <v>0</v>
      </c>
      <c r="AC245" s="594"/>
      <c r="AD245" s="77">
        <f t="shared" si="98"/>
        <v>0</v>
      </c>
      <c r="AE245" s="126"/>
      <c r="AF245" s="73">
        <f t="shared" si="122"/>
        <v>0</v>
      </c>
      <c r="AG245" s="126"/>
      <c r="AH245" s="78">
        <f t="shared" si="115"/>
        <v>0</v>
      </c>
      <c r="AI245" s="76"/>
      <c r="AJ245" s="45">
        <f t="shared" si="100"/>
        <v>0</v>
      </c>
      <c r="AK245" s="234"/>
      <c r="AL245" s="76">
        <f t="shared" si="101"/>
        <v>0</v>
      </c>
      <c r="AM245" s="72"/>
      <c r="AN245" s="72">
        <f t="shared" si="102"/>
        <v>0</v>
      </c>
      <c r="AO245" s="79"/>
      <c r="AP245" s="72">
        <f t="shared" si="103"/>
        <v>0</v>
      </c>
      <c r="AQ245" s="76"/>
      <c r="AR245" s="76">
        <f t="shared" si="104"/>
        <v>0</v>
      </c>
      <c r="AS245" s="87"/>
      <c r="AT245" s="76">
        <f t="shared" si="105"/>
        <v>0</v>
      </c>
      <c r="AU245" s="72"/>
      <c r="AV245" s="72">
        <f t="shared" si="106"/>
        <v>0</v>
      </c>
      <c r="AW245" s="124"/>
      <c r="AX245" s="72">
        <f t="shared" si="107"/>
        <v>0</v>
      </c>
      <c r="AY245" s="76"/>
      <c r="AZ245" s="76">
        <f t="shared" si="108"/>
        <v>0</v>
      </c>
      <c r="BA245" s="94"/>
      <c r="BB245" s="76">
        <f t="shared" si="109"/>
        <v>0</v>
      </c>
      <c r="BC245" s="81"/>
      <c r="BD245" s="72">
        <f t="shared" si="110"/>
        <v>0</v>
      </c>
      <c r="BE245" s="129"/>
      <c r="BF245" s="72">
        <f t="shared" si="111"/>
        <v>0</v>
      </c>
      <c r="BG245" s="76"/>
      <c r="BH245" s="76">
        <f t="shared" si="112"/>
        <v>0</v>
      </c>
      <c r="BI245" s="94"/>
      <c r="BJ245" s="76">
        <f t="shared" si="113"/>
        <v>0</v>
      </c>
      <c r="BK245" s="123"/>
      <c r="BL245" s="45">
        <f t="shared" si="121"/>
        <v>0</v>
      </c>
      <c r="BM245" s="94"/>
      <c r="BN245" s="77">
        <f>+BK245-BL245</f>
        <v>0</v>
      </c>
      <c r="BO245" s="83">
        <f t="shared" si="114"/>
        <v>0</v>
      </c>
      <c r="BP245" s="120" t="s">
        <v>808</v>
      </c>
      <c r="BQ245" s="120" t="s">
        <v>3376</v>
      </c>
      <c r="BR245" s="31"/>
    </row>
    <row r="246" spans="1:70" s="263" customFormat="1" ht="45">
      <c r="A246" s="33">
        <f>SUBTOTAL(3,C$5:$C246)</f>
        <v>242</v>
      </c>
      <c r="B246" s="178" t="s">
        <v>1968</v>
      </c>
      <c r="C246" s="52" t="s">
        <v>1836</v>
      </c>
      <c r="D246" s="46" t="s">
        <v>1161</v>
      </c>
      <c r="E246" s="288" t="s">
        <v>1894</v>
      </c>
      <c r="F246" s="52" t="s">
        <v>1895</v>
      </c>
      <c r="G246" s="52"/>
      <c r="H246" s="52" t="s">
        <v>1896</v>
      </c>
      <c r="I246" s="52" t="s">
        <v>1897</v>
      </c>
      <c r="J246" s="52"/>
      <c r="K246" s="257" t="s">
        <v>1954</v>
      </c>
      <c r="L246" s="390">
        <v>42005</v>
      </c>
      <c r="M246" s="31"/>
      <c r="N246" s="144"/>
      <c r="O246" s="122">
        <v>700000</v>
      </c>
      <c r="P246" s="153">
        <f t="shared" si="119"/>
        <v>0</v>
      </c>
      <c r="Q246" s="124"/>
      <c r="R246" s="75">
        <f t="shared" si="120"/>
        <v>700000</v>
      </c>
      <c r="S246" s="45">
        <v>700000</v>
      </c>
      <c r="T246" s="45">
        <f t="shared" si="99"/>
        <v>0</v>
      </c>
      <c r="U246" s="234"/>
      <c r="V246" s="77">
        <f t="shared" si="116"/>
        <v>700000</v>
      </c>
      <c r="W246" s="73">
        <v>700000</v>
      </c>
      <c r="X246" s="73">
        <f t="shared" si="117"/>
        <v>0</v>
      </c>
      <c r="Y246" s="124"/>
      <c r="Z246" s="75">
        <f t="shared" si="118"/>
        <v>700000</v>
      </c>
      <c r="AA246" s="45"/>
      <c r="AB246" s="45">
        <f t="shared" si="97"/>
        <v>0</v>
      </c>
      <c r="AC246" s="594"/>
      <c r="AD246" s="77">
        <f t="shared" si="98"/>
        <v>0</v>
      </c>
      <c r="AE246" s="126"/>
      <c r="AF246" s="73">
        <f t="shared" si="122"/>
        <v>0</v>
      </c>
      <c r="AG246" s="126"/>
      <c r="AH246" s="78">
        <f t="shared" si="115"/>
        <v>0</v>
      </c>
      <c r="AI246" s="45"/>
      <c r="AJ246" s="45">
        <f t="shared" si="100"/>
        <v>0</v>
      </c>
      <c r="AK246" s="234"/>
      <c r="AL246" s="76">
        <f t="shared" si="101"/>
        <v>0</v>
      </c>
      <c r="AM246" s="73"/>
      <c r="AN246" s="72">
        <f t="shared" si="102"/>
        <v>0</v>
      </c>
      <c r="AO246" s="79"/>
      <c r="AP246" s="72">
        <f t="shared" si="103"/>
        <v>0</v>
      </c>
      <c r="AQ246" s="45"/>
      <c r="AR246" s="76">
        <f t="shared" si="104"/>
        <v>0</v>
      </c>
      <c r="AS246" s="87"/>
      <c r="AT246" s="76">
        <f t="shared" si="105"/>
        <v>0</v>
      </c>
      <c r="AU246" s="72"/>
      <c r="AV246" s="72">
        <f t="shared" si="106"/>
        <v>0</v>
      </c>
      <c r="AW246" s="124"/>
      <c r="AX246" s="72">
        <f t="shared" si="107"/>
        <v>0</v>
      </c>
      <c r="AY246" s="76"/>
      <c r="AZ246" s="76">
        <f t="shared" si="108"/>
        <v>0</v>
      </c>
      <c r="BA246" s="94"/>
      <c r="BB246" s="76">
        <f t="shared" si="109"/>
        <v>0</v>
      </c>
      <c r="BC246" s="81"/>
      <c r="BD246" s="72">
        <f t="shared" si="110"/>
        <v>0</v>
      </c>
      <c r="BE246" s="129"/>
      <c r="BF246" s="72">
        <f t="shared" si="111"/>
        <v>0</v>
      </c>
      <c r="BG246" s="76"/>
      <c r="BH246" s="76">
        <f t="shared" si="112"/>
        <v>0</v>
      </c>
      <c r="BI246" s="94"/>
      <c r="BJ246" s="76">
        <f t="shared" si="113"/>
        <v>0</v>
      </c>
      <c r="BK246" s="123"/>
      <c r="BL246" s="45">
        <f t="shared" si="121"/>
        <v>0</v>
      </c>
      <c r="BM246" s="234"/>
      <c r="BN246" s="77">
        <f>+BK246-BL246</f>
        <v>0</v>
      </c>
      <c r="BO246" s="83">
        <f t="shared" si="114"/>
        <v>2100000</v>
      </c>
      <c r="BP246" s="120" t="s">
        <v>582</v>
      </c>
      <c r="BQ246" s="120" t="s">
        <v>3216</v>
      </c>
      <c r="BR246" s="31"/>
    </row>
    <row r="247" spans="1:70" s="30" customFormat="1" ht="51">
      <c r="A247" s="33">
        <f>SUBTOTAL(3,C$5:$C247)</f>
        <v>243</v>
      </c>
      <c r="B247" s="178"/>
      <c r="C247" s="52" t="s">
        <v>1837</v>
      </c>
      <c r="D247" s="114" t="s">
        <v>12</v>
      </c>
      <c r="E247" s="213" t="s">
        <v>1898</v>
      </c>
      <c r="F247" s="12" t="s">
        <v>1899</v>
      </c>
      <c r="G247" s="12"/>
      <c r="H247" s="12" t="s">
        <v>1900</v>
      </c>
      <c r="I247" s="12" t="s">
        <v>1901</v>
      </c>
      <c r="J247" s="228" t="s">
        <v>1902</v>
      </c>
      <c r="K247" s="451" t="s">
        <v>1773</v>
      </c>
      <c r="L247" s="287">
        <v>41730</v>
      </c>
      <c r="M247" s="32"/>
      <c r="N247" s="139"/>
      <c r="O247" s="122">
        <v>400000</v>
      </c>
      <c r="P247" s="153">
        <f t="shared" si="119"/>
        <v>0</v>
      </c>
      <c r="Q247" s="124"/>
      <c r="R247" s="75">
        <f t="shared" si="120"/>
        <v>400000</v>
      </c>
      <c r="S247" s="45">
        <v>400000</v>
      </c>
      <c r="T247" s="45">
        <f t="shared" si="99"/>
        <v>0</v>
      </c>
      <c r="U247" s="234"/>
      <c r="V247" s="77">
        <f t="shared" si="116"/>
        <v>400000</v>
      </c>
      <c r="W247" s="72">
        <v>400000</v>
      </c>
      <c r="X247" s="73">
        <f t="shared" si="117"/>
        <v>0</v>
      </c>
      <c r="Y247" s="124"/>
      <c r="Z247" s="75">
        <f t="shared" si="118"/>
        <v>400000</v>
      </c>
      <c r="AA247" s="76"/>
      <c r="AB247" s="45">
        <f t="shared" si="97"/>
        <v>0</v>
      </c>
      <c r="AC247" s="594"/>
      <c r="AD247" s="77">
        <f t="shared" si="98"/>
        <v>0</v>
      </c>
      <c r="AE247" s="126"/>
      <c r="AF247" s="73">
        <f t="shared" si="122"/>
        <v>0</v>
      </c>
      <c r="AG247" s="126"/>
      <c r="AH247" s="78">
        <f t="shared" si="115"/>
        <v>0</v>
      </c>
      <c r="AI247" s="76"/>
      <c r="AJ247" s="45">
        <f t="shared" si="100"/>
        <v>0</v>
      </c>
      <c r="AK247" s="234"/>
      <c r="AL247" s="76">
        <f t="shared" si="101"/>
        <v>0</v>
      </c>
      <c r="AM247" s="72"/>
      <c r="AN247" s="72">
        <f t="shared" si="102"/>
        <v>0</v>
      </c>
      <c r="AO247" s="79"/>
      <c r="AP247" s="72">
        <f t="shared" si="103"/>
        <v>0</v>
      </c>
      <c r="AQ247" s="76"/>
      <c r="AR247" s="76">
        <f t="shared" si="104"/>
        <v>0</v>
      </c>
      <c r="AS247" s="87"/>
      <c r="AT247" s="76">
        <f t="shared" si="105"/>
        <v>0</v>
      </c>
      <c r="AU247" s="72"/>
      <c r="AV247" s="72">
        <f t="shared" si="106"/>
        <v>0</v>
      </c>
      <c r="AW247" s="124"/>
      <c r="AX247" s="72">
        <f t="shared" si="107"/>
        <v>0</v>
      </c>
      <c r="AY247" s="76"/>
      <c r="AZ247" s="76">
        <f t="shared" si="108"/>
        <v>0</v>
      </c>
      <c r="BA247" s="94"/>
      <c r="BB247" s="76">
        <f t="shared" si="109"/>
        <v>0</v>
      </c>
      <c r="BC247" s="81"/>
      <c r="BD247" s="72">
        <f t="shared" si="110"/>
        <v>0</v>
      </c>
      <c r="BE247" s="129"/>
      <c r="BF247" s="72">
        <f t="shared" si="111"/>
        <v>0</v>
      </c>
      <c r="BG247" s="76"/>
      <c r="BH247" s="76">
        <f t="shared" si="112"/>
        <v>0</v>
      </c>
      <c r="BI247" s="94"/>
      <c r="BJ247" s="76">
        <f t="shared" si="113"/>
        <v>0</v>
      </c>
      <c r="BK247" s="45"/>
      <c r="BL247" s="45">
        <f t="shared" si="121"/>
        <v>0</v>
      </c>
      <c r="BM247" s="94"/>
      <c r="BN247" s="77">
        <v>0</v>
      </c>
      <c r="BO247" s="83">
        <f t="shared" si="114"/>
        <v>1200000</v>
      </c>
      <c r="BP247" s="120" t="s">
        <v>582</v>
      </c>
      <c r="BQ247" s="120" t="s">
        <v>3216</v>
      </c>
      <c r="BR247" s="31"/>
    </row>
    <row r="248" spans="1:70" s="30" customFormat="1" ht="25.5">
      <c r="A248" s="33">
        <f>SUBTOTAL(3,C$5:$C248)</f>
        <v>244</v>
      </c>
      <c r="B248" s="178"/>
      <c r="C248" s="12" t="s">
        <v>1838</v>
      </c>
      <c r="D248" s="35" t="s">
        <v>718</v>
      </c>
      <c r="E248" s="213" t="s">
        <v>1903</v>
      </c>
      <c r="F248" s="12" t="s">
        <v>1904</v>
      </c>
      <c r="G248" s="12"/>
      <c r="H248" s="12" t="s">
        <v>1905</v>
      </c>
      <c r="I248" s="12" t="s">
        <v>1906</v>
      </c>
      <c r="J248" s="12"/>
      <c r="K248" s="455" t="s">
        <v>1988</v>
      </c>
      <c r="L248" s="287"/>
      <c r="M248" s="32"/>
      <c r="N248" s="139"/>
      <c r="O248" s="122"/>
      <c r="P248" s="153">
        <f t="shared" si="119"/>
        <v>0</v>
      </c>
      <c r="Q248" s="124"/>
      <c r="R248" s="75">
        <f t="shared" si="120"/>
        <v>0</v>
      </c>
      <c r="S248" s="45"/>
      <c r="T248" s="45">
        <f t="shared" si="99"/>
        <v>0</v>
      </c>
      <c r="U248" s="234"/>
      <c r="V248" s="77">
        <f t="shared" si="116"/>
        <v>0</v>
      </c>
      <c r="W248" s="72"/>
      <c r="X248" s="73">
        <f t="shared" si="117"/>
        <v>0</v>
      </c>
      <c r="Y248" s="124"/>
      <c r="Z248" s="75">
        <f t="shared" si="118"/>
        <v>0</v>
      </c>
      <c r="AA248" s="76"/>
      <c r="AB248" s="45">
        <f t="shared" si="97"/>
        <v>0</v>
      </c>
      <c r="AC248" s="594"/>
      <c r="AD248" s="77">
        <f t="shared" si="98"/>
        <v>0</v>
      </c>
      <c r="AE248" s="126"/>
      <c r="AF248" s="73">
        <f t="shared" si="122"/>
        <v>0</v>
      </c>
      <c r="AG248" s="126"/>
      <c r="AH248" s="78">
        <f t="shared" si="115"/>
        <v>0</v>
      </c>
      <c r="AI248" s="76"/>
      <c r="AJ248" s="45">
        <f t="shared" si="100"/>
        <v>0</v>
      </c>
      <c r="AK248" s="234"/>
      <c r="AL248" s="76">
        <f t="shared" si="101"/>
        <v>0</v>
      </c>
      <c r="AM248" s="72"/>
      <c r="AN248" s="72">
        <f t="shared" si="102"/>
        <v>0</v>
      </c>
      <c r="AO248" s="79"/>
      <c r="AP248" s="72">
        <f t="shared" si="103"/>
        <v>0</v>
      </c>
      <c r="AQ248" s="76"/>
      <c r="AR248" s="76">
        <f t="shared" si="104"/>
        <v>0</v>
      </c>
      <c r="AS248" s="87"/>
      <c r="AT248" s="76">
        <f t="shared" si="105"/>
        <v>0</v>
      </c>
      <c r="AU248" s="72"/>
      <c r="AV248" s="72">
        <f t="shared" si="106"/>
        <v>0</v>
      </c>
      <c r="AW248" s="124"/>
      <c r="AX248" s="72">
        <f t="shared" si="107"/>
        <v>0</v>
      </c>
      <c r="AY248" s="76"/>
      <c r="AZ248" s="76">
        <f t="shared" si="108"/>
        <v>0</v>
      </c>
      <c r="BA248" s="94"/>
      <c r="BB248" s="76">
        <f t="shared" si="109"/>
        <v>0</v>
      </c>
      <c r="BC248" s="81"/>
      <c r="BD248" s="72">
        <f t="shared" si="110"/>
        <v>0</v>
      </c>
      <c r="BE248" s="129"/>
      <c r="BF248" s="72">
        <f t="shared" si="111"/>
        <v>0</v>
      </c>
      <c r="BG248" s="76"/>
      <c r="BH248" s="76">
        <f t="shared" si="112"/>
        <v>0</v>
      </c>
      <c r="BI248" s="94"/>
      <c r="BJ248" s="76">
        <f t="shared" si="113"/>
        <v>0</v>
      </c>
      <c r="BK248" s="123"/>
      <c r="BL248" s="45">
        <f t="shared" si="121"/>
        <v>0</v>
      </c>
      <c r="BM248" s="94"/>
      <c r="BN248" s="77">
        <f>+BK248-BL248</f>
        <v>0</v>
      </c>
      <c r="BO248" s="83">
        <f t="shared" si="114"/>
        <v>0</v>
      </c>
      <c r="BP248" s="120" t="s">
        <v>716</v>
      </c>
      <c r="BQ248" s="120" t="s">
        <v>3375</v>
      </c>
      <c r="BR248" s="31"/>
    </row>
    <row r="249" spans="1:70" s="30" customFormat="1" ht="63.75">
      <c r="A249" s="33">
        <f>SUBTOTAL(3,C$5:$C249)</f>
        <v>245</v>
      </c>
      <c r="B249" s="178"/>
      <c r="C249" s="12" t="s">
        <v>1841</v>
      </c>
      <c r="D249" s="34" t="s">
        <v>9</v>
      </c>
      <c r="E249" s="213" t="s">
        <v>1916</v>
      </c>
      <c r="F249" s="12" t="s">
        <v>1917</v>
      </c>
      <c r="G249" s="12"/>
      <c r="H249" s="12" t="s">
        <v>1918</v>
      </c>
      <c r="I249" s="12"/>
      <c r="J249" s="221" t="s">
        <v>1919</v>
      </c>
      <c r="K249" s="451" t="s">
        <v>1955</v>
      </c>
      <c r="L249" s="287">
        <v>41974</v>
      </c>
      <c r="M249" s="32"/>
      <c r="N249" s="139"/>
      <c r="O249" s="122">
        <v>400000</v>
      </c>
      <c r="P249" s="153">
        <f t="shared" si="119"/>
        <v>0</v>
      </c>
      <c r="Q249" s="124"/>
      <c r="R249" s="75">
        <f t="shared" si="120"/>
        <v>400000</v>
      </c>
      <c r="S249" s="45">
        <v>400000</v>
      </c>
      <c r="T249" s="45">
        <f t="shared" si="99"/>
        <v>0</v>
      </c>
      <c r="U249" s="234"/>
      <c r="V249" s="77">
        <f t="shared" si="116"/>
        <v>400000</v>
      </c>
      <c r="W249" s="72">
        <v>500000</v>
      </c>
      <c r="X249" s="73">
        <f t="shared" si="117"/>
        <v>0</v>
      </c>
      <c r="Y249" s="124"/>
      <c r="Z249" s="75">
        <f t="shared" si="118"/>
        <v>500000</v>
      </c>
      <c r="AA249" s="76"/>
      <c r="AB249" s="45">
        <f t="shared" si="97"/>
        <v>0</v>
      </c>
      <c r="AC249" s="594"/>
      <c r="AD249" s="77">
        <f t="shared" si="98"/>
        <v>0</v>
      </c>
      <c r="AE249" s="126"/>
      <c r="AF249" s="73">
        <f t="shared" si="122"/>
        <v>0</v>
      </c>
      <c r="AG249" s="126"/>
      <c r="AH249" s="78">
        <f t="shared" si="115"/>
        <v>0</v>
      </c>
      <c r="AI249" s="76"/>
      <c r="AJ249" s="45">
        <f t="shared" si="100"/>
        <v>0</v>
      </c>
      <c r="AK249" s="234"/>
      <c r="AL249" s="76">
        <f t="shared" si="101"/>
        <v>0</v>
      </c>
      <c r="AM249" s="72"/>
      <c r="AN249" s="72">
        <f t="shared" si="102"/>
        <v>0</v>
      </c>
      <c r="AO249" s="79"/>
      <c r="AP249" s="72">
        <f t="shared" si="103"/>
        <v>0</v>
      </c>
      <c r="AQ249" s="76"/>
      <c r="AR249" s="76">
        <f t="shared" si="104"/>
        <v>0</v>
      </c>
      <c r="AS249" s="87"/>
      <c r="AT249" s="76">
        <f t="shared" si="105"/>
        <v>0</v>
      </c>
      <c r="AU249" s="72"/>
      <c r="AV249" s="72">
        <f t="shared" si="106"/>
        <v>0</v>
      </c>
      <c r="AW249" s="124"/>
      <c r="AX249" s="72">
        <f t="shared" si="107"/>
        <v>0</v>
      </c>
      <c r="AY249" s="76"/>
      <c r="AZ249" s="76">
        <f t="shared" si="108"/>
        <v>0</v>
      </c>
      <c r="BA249" s="94"/>
      <c r="BB249" s="76">
        <f t="shared" si="109"/>
        <v>0</v>
      </c>
      <c r="BC249" s="81"/>
      <c r="BD249" s="72">
        <f t="shared" si="110"/>
        <v>0</v>
      </c>
      <c r="BE249" s="129"/>
      <c r="BF249" s="72">
        <f t="shared" si="111"/>
        <v>0</v>
      </c>
      <c r="BG249" s="76"/>
      <c r="BH249" s="76">
        <f t="shared" si="112"/>
        <v>0</v>
      </c>
      <c r="BI249" s="94"/>
      <c r="BJ249" s="76">
        <f t="shared" si="113"/>
        <v>0</v>
      </c>
      <c r="BK249" s="123"/>
      <c r="BL249" s="45">
        <f t="shared" si="121"/>
        <v>0</v>
      </c>
      <c r="BM249" s="94"/>
      <c r="BN249" s="77">
        <f>+BK249-BL249</f>
        <v>0</v>
      </c>
      <c r="BO249" s="83">
        <f t="shared" si="114"/>
        <v>1300000</v>
      </c>
      <c r="BP249" s="120" t="s">
        <v>519</v>
      </c>
      <c r="BQ249" s="120" t="s">
        <v>1966</v>
      </c>
      <c r="BR249" s="31"/>
    </row>
    <row r="250" spans="1:70" s="30" customFormat="1" ht="63.75">
      <c r="A250" s="33">
        <f>SUBTOTAL(3,C$5:$C250)</f>
        <v>246</v>
      </c>
      <c r="B250" s="178" t="s">
        <v>1968</v>
      </c>
      <c r="C250" s="12" t="s">
        <v>1842</v>
      </c>
      <c r="D250" s="35" t="s">
        <v>1973</v>
      </c>
      <c r="E250" s="213" t="s">
        <v>1920</v>
      </c>
      <c r="F250" s="12" t="s">
        <v>1921</v>
      </c>
      <c r="G250" s="12"/>
      <c r="H250" s="12" t="s">
        <v>1922</v>
      </c>
      <c r="I250" s="12" t="s">
        <v>1923</v>
      </c>
      <c r="J250" s="12"/>
      <c r="K250" s="451" t="s">
        <v>1956</v>
      </c>
      <c r="L250" s="287">
        <v>42005</v>
      </c>
      <c r="M250" s="32"/>
      <c r="N250" s="139"/>
      <c r="O250" s="122">
        <v>300000</v>
      </c>
      <c r="P250" s="153">
        <f t="shared" si="119"/>
        <v>300000</v>
      </c>
      <c r="Q250" s="124">
        <v>42101</v>
      </c>
      <c r="R250" s="75">
        <f t="shared" si="120"/>
        <v>0</v>
      </c>
      <c r="S250" s="45">
        <v>300000</v>
      </c>
      <c r="T250" s="45">
        <f t="shared" si="99"/>
        <v>300000</v>
      </c>
      <c r="U250" s="234">
        <v>42101</v>
      </c>
      <c r="V250" s="77">
        <f t="shared" si="116"/>
        <v>0</v>
      </c>
      <c r="W250" s="72">
        <v>300000</v>
      </c>
      <c r="X250" s="73">
        <f t="shared" si="117"/>
        <v>300000</v>
      </c>
      <c r="Y250" s="124">
        <v>42101</v>
      </c>
      <c r="Z250" s="75">
        <f t="shared" si="118"/>
        <v>0</v>
      </c>
      <c r="AA250" s="76"/>
      <c r="AB250" s="45">
        <f t="shared" si="97"/>
        <v>0</v>
      </c>
      <c r="AC250" s="594"/>
      <c r="AD250" s="77">
        <f t="shared" si="98"/>
        <v>0</v>
      </c>
      <c r="AE250" s="126"/>
      <c r="AF250" s="73">
        <f t="shared" si="122"/>
        <v>0</v>
      </c>
      <c r="AG250" s="126"/>
      <c r="AH250" s="78">
        <f t="shared" si="115"/>
        <v>0</v>
      </c>
      <c r="AI250" s="76"/>
      <c r="AJ250" s="45">
        <f t="shared" si="100"/>
        <v>0</v>
      </c>
      <c r="AK250" s="234"/>
      <c r="AL250" s="76">
        <f t="shared" si="101"/>
        <v>0</v>
      </c>
      <c r="AM250" s="72"/>
      <c r="AN250" s="72">
        <f t="shared" si="102"/>
        <v>0</v>
      </c>
      <c r="AO250" s="79"/>
      <c r="AP250" s="72">
        <f t="shared" si="103"/>
        <v>0</v>
      </c>
      <c r="AQ250" s="76"/>
      <c r="AR250" s="76">
        <f t="shared" si="104"/>
        <v>0</v>
      </c>
      <c r="AS250" s="87"/>
      <c r="AT250" s="76">
        <f t="shared" si="105"/>
        <v>0</v>
      </c>
      <c r="AU250" s="72"/>
      <c r="AV250" s="72">
        <f t="shared" si="106"/>
        <v>0</v>
      </c>
      <c r="AW250" s="124"/>
      <c r="AX250" s="72">
        <f t="shared" si="107"/>
        <v>0</v>
      </c>
      <c r="AY250" s="76"/>
      <c r="AZ250" s="76">
        <f t="shared" si="108"/>
        <v>0</v>
      </c>
      <c r="BA250" s="94"/>
      <c r="BB250" s="76">
        <f t="shared" si="109"/>
        <v>0</v>
      </c>
      <c r="BC250" s="81"/>
      <c r="BD250" s="72">
        <f t="shared" si="110"/>
        <v>0</v>
      </c>
      <c r="BE250" s="129"/>
      <c r="BF250" s="72">
        <f t="shared" si="111"/>
        <v>0</v>
      </c>
      <c r="BG250" s="76"/>
      <c r="BH250" s="76">
        <f t="shared" si="112"/>
        <v>0</v>
      </c>
      <c r="BI250" s="94"/>
      <c r="BJ250" s="76">
        <f t="shared" si="113"/>
        <v>0</v>
      </c>
      <c r="BK250" s="123"/>
      <c r="BL250" s="45">
        <f t="shared" si="121"/>
        <v>0</v>
      </c>
      <c r="BM250" s="94"/>
      <c r="BN250" s="77">
        <f>+BK250-BL250</f>
        <v>0</v>
      </c>
      <c r="BO250" s="83">
        <f t="shared" si="114"/>
        <v>0</v>
      </c>
      <c r="BP250" s="120" t="s">
        <v>716</v>
      </c>
      <c r="BQ250" s="120" t="s">
        <v>3375</v>
      </c>
      <c r="BR250" s="31"/>
    </row>
    <row r="251" spans="1:70" s="263" customFormat="1" ht="38.25">
      <c r="A251" s="258">
        <f>SUBTOTAL(3,C$5:$C251)</f>
        <v>247</v>
      </c>
      <c r="B251" s="259" t="s">
        <v>1349</v>
      </c>
      <c r="C251" s="265" t="s">
        <v>1843</v>
      </c>
      <c r="D251" s="1" t="s">
        <v>315</v>
      </c>
      <c r="E251" s="264" t="s">
        <v>1924</v>
      </c>
      <c r="F251" s="265" t="s">
        <v>1925</v>
      </c>
      <c r="G251" s="265"/>
      <c r="H251" s="265" t="s">
        <v>1926</v>
      </c>
      <c r="I251" s="265" t="s">
        <v>1927</v>
      </c>
      <c r="J251" s="544" t="s">
        <v>1928</v>
      </c>
      <c r="K251" s="253" t="s">
        <v>1957</v>
      </c>
      <c r="L251" s="545" t="s">
        <v>1950</v>
      </c>
      <c r="M251" s="262" t="s">
        <v>1976</v>
      </c>
      <c r="N251" s="140"/>
      <c r="O251" s="141"/>
      <c r="P251" s="102">
        <f t="shared" si="119"/>
        <v>0</v>
      </c>
      <c r="Q251" s="107"/>
      <c r="R251" s="104">
        <f t="shared" si="120"/>
        <v>0</v>
      </c>
      <c r="S251" s="105"/>
      <c r="T251" s="105">
        <f t="shared" si="99"/>
        <v>0</v>
      </c>
      <c r="U251" s="216"/>
      <c r="V251" s="106">
        <f t="shared" si="116"/>
        <v>0</v>
      </c>
      <c r="W251" s="102"/>
      <c r="X251" s="102">
        <f t="shared" si="117"/>
        <v>0</v>
      </c>
      <c r="Y251" s="107"/>
      <c r="Z251" s="104">
        <f t="shared" si="118"/>
        <v>0</v>
      </c>
      <c r="AA251" s="76"/>
      <c r="AB251" s="45">
        <f t="shared" si="97"/>
        <v>0</v>
      </c>
      <c r="AC251" s="594"/>
      <c r="AD251" s="77">
        <f t="shared" si="98"/>
        <v>0</v>
      </c>
      <c r="AE251" s="126"/>
      <c r="AF251" s="73">
        <f t="shared" si="122"/>
        <v>0</v>
      </c>
      <c r="AG251" s="126"/>
      <c r="AH251" s="78">
        <f t="shared" si="115"/>
        <v>0</v>
      </c>
      <c r="AI251" s="76"/>
      <c r="AJ251" s="45">
        <f t="shared" si="100"/>
        <v>0</v>
      </c>
      <c r="AK251" s="234"/>
      <c r="AL251" s="76">
        <f t="shared" si="101"/>
        <v>0</v>
      </c>
      <c r="AM251" s="72"/>
      <c r="AN251" s="72">
        <f t="shared" si="102"/>
        <v>0</v>
      </c>
      <c r="AO251" s="79"/>
      <c r="AP251" s="72">
        <f t="shared" si="103"/>
        <v>0</v>
      </c>
      <c r="AQ251" s="76"/>
      <c r="AR251" s="76">
        <f t="shared" si="104"/>
        <v>0</v>
      </c>
      <c r="AS251" s="87"/>
      <c r="AT251" s="76">
        <f t="shared" si="105"/>
        <v>0</v>
      </c>
      <c r="AU251" s="72"/>
      <c r="AV251" s="72">
        <f t="shared" si="106"/>
        <v>0</v>
      </c>
      <c r="AW251" s="124"/>
      <c r="AX251" s="72">
        <f t="shared" si="107"/>
        <v>0</v>
      </c>
      <c r="AY251" s="76"/>
      <c r="AZ251" s="76">
        <f t="shared" si="108"/>
        <v>0</v>
      </c>
      <c r="BA251" s="94"/>
      <c r="BB251" s="76">
        <f t="shared" si="109"/>
        <v>0</v>
      </c>
      <c r="BC251" s="81"/>
      <c r="BD251" s="72">
        <f t="shared" si="110"/>
        <v>0</v>
      </c>
      <c r="BE251" s="129"/>
      <c r="BF251" s="72">
        <f t="shared" si="111"/>
        <v>0</v>
      </c>
      <c r="BG251" s="76"/>
      <c r="BH251" s="76">
        <f t="shared" si="112"/>
        <v>0</v>
      </c>
      <c r="BI251" s="94"/>
      <c r="BJ251" s="76">
        <f t="shared" si="113"/>
        <v>0</v>
      </c>
      <c r="BK251" s="123"/>
      <c r="BL251" s="45">
        <f t="shared" si="121"/>
        <v>0</v>
      </c>
      <c r="BM251" s="94"/>
      <c r="BN251" s="77">
        <f>+BK251-BL251</f>
        <v>0</v>
      </c>
      <c r="BO251" s="238">
        <f t="shared" si="114"/>
        <v>0</v>
      </c>
      <c r="BP251" s="98" t="s">
        <v>642</v>
      </c>
      <c r="BQ251" s="98" t="s">
        <v>1970</v>
      </c>
      <c r="BR251" s="262"/>
    </row>
    <row r="252" spans="1:70" s="30" customFormat="1" ht="63.75">
      <c r="A252" s="33">
        <f>SUBTOTAL(3,C$5:$C252)</f>
        <v>248</v>
      </c>
      <c r="B252" s="178"/>
      <c r="C252" s="12" t="s">
        <v>1844</v>
      </c>
      <c r="D252" s="34" t="s">
        <v>14</v>
      </c>
      <c r="E252" s="213" t="s">
        <v>1929</v>
      </c>
      <c r="F252" s="12" t="s">
        <v>1930</v>
      </c>
      <c r="G252" s="12"/>
      <c r="H252" s="12" t="s">
        <v>591</v>
      </c>
      <c r="I252" s="12" t="s">
        <v>1931</v>
      </c>
      <c r="J252" s="12"/>
      <c r="K252" s="359" t="s">
        <v>2926</v>
      </c>
      <c r="L252" s="287">
        <v>41974</v>
      </c>
      <c r="M252" s="32"/>
      <c r="N252" s="139"/>
      <c r="O252" s="122">
        <v>400000</v>
      </c>
      <c r="P252" s="153">
        <f t="shared" si="119"/>
        <v>400000</v>
      </c>
      <c r="Q252" s="124">
        <v>42137</v>
      </c>
      <c r="R252" s="75">
        <f t="shared" si="120"/>
        <v>0</v>
      </c>
      <c r="S252" s="45">
        <v>400000</v>
      </c>
      <c r="T252" s="45">
        <f t="shared" si="99"/>
        <v>400000</v>
      </c>
      <c r="U252" s="234">
        <v>42137</v>
      </c>
      <c r="V252" s="77">
        <f t="shared" si="116"/>
        <v>0</v>
      </c>
      <c r="W252" s="72">
        <v>400000</v>
      </c>
      <c r="X252" s="73">
        <f t="shared" si="117"/>
        <v>400000</v>
      </c>
      <c r="Y252" s="124">
        <v>42137</v>
      </c>
      <c r="Z252" s="75">
        <f t="shared" si="118"/>
        <v>0</v>
      </c>
      <c r="AA252" s="76"/>
      <c r="AB252" s="45">
        <f t="shared" si="97"/>
        <v>0</v>
      </c>
      <c r="AC252" s="594"/>
      <c r="AD252" s="77">
        <f t="shared" si="98"/>
        <v>0</v>
      </c>
      <c r="AE252" s="126"/>
      <c r="AF252" s="73">
        <f t="shared" si="122"/>
        <v>0</v>
      </c>
      <c r="AG252" s="126"/>
      <c r="AH252" s="78">
        <f t="shared" si="115"/>
        <v>0</v>
      </c>
      <c r="AI252" s="76"/>
      <c r="AJ252" s="45">
        <f t="shared" si="100"/>
        <v>0</v>
      </c>
      <c r="AK252" s="234"/>
      <c r="AL252" s="76">
        <f t="shared" si="101"/>
        <v>0</v>
      </c>
      <c r="AM252" s="72"/>
      <c r="AN252" s="72">
        <f t="shared" si="102"/>
        <v>0</v>
      </c>
      <c r="AO252" s="79"/>
      <c r="AP252" s="72">
        <f t="shared" si="103"/>
        <v>0</v>
      </c>
      <c r="AQ252" s="76"/>
      <c r="AR252" s="76">
        <f t="shared" si="104"/>
        <v>0</v>
      </c>
      <c r="AS252" s="87"/>
      <c r="AT252" s="76">
        <f t="shared" si="105"/>
        <v>0</v>
      </c>
      <c r="AU252" s="72"/>
      <c r="AV252" s="72">
        <f t="shared" si="106"/>
        <v>0</v>
      </c>
      <c r="AW252" s="124"/>
      <c r="AX252" s="72">
        <f t="shared" si="107"/>
        <v>0</v>
      </c>
      <c r="AY252" s="76"/>
      <c r="AZ252" s="76">
        <f t="shared" si="108"/>
        <v>0</v>
      </c>
      <c r="BA252" s="94"/>
      <c r="BB252" s="76">
        <f t="shared" si="109"/>
        <v>0</v>
      </c>
      <c r="BC252" s="81"/>
      <c r="BD252" s="72">
        <f t="shared" si="110"/>
        <v>0</v>
      </c>
      <c r="BE252" s="129"/>
      <c r="BF252" s="72">
        <f t="shared" si="111"/>
        <v>0</v>
      </c>
      <c r="BG252" s="76"/>
      <c r="BH252" s="76">
        <f t="shared" si="112"/>
        <v>0</v>
      </c>
      <c r="BI252" s="94"/>
      <c r="BJ252" s="76">
        <f t="shared" si="113"/>
        <v>0</v>
      </c>
      <c r="BK252" s="45"/>
      <c r="BL252" s="45">
        <f t="shared" si="121"/>
        <v>0</v>
      </c>
      <c r="BM252" s="94"/>
      <c r="BN252" s="77">
        <v>0</v>
      </c>
      <c r="BO252" s="83">
        <f t="shared" si="114"/>
        <v>0</v>
      </c>
      <c r="BP252" s="31" t="s">
        <v>1664</v>
      </c>
      <c r="BQ252" s="120" t="s">
        <v>1966</v>
      </c>
      <c r="BR252" s="31"/>
    </row>
    <row r="253" spans="1:70" s="30" customFormat="1" ht="51">
      <c r="A253" s="33">
        <f>SUBTOTAL(3,C$5:$C253)</f>
        <v>249</v>
      </c>
      <c r="B253" s="178"/>
      <c r="C253" s="12" t="s">
        <v>1845</v>
      </c>
      <c r="D253" s="35" t="s">
        <v>718</v>
      </c>
      <c r="E253" s="213" t="s">
        <v>1932</v>
      </c>
      <c r="F253" s="12" t="s">
        <v>1933</v>
      </c>
      <c r="G253" s="12"/>
      <c r="H253" s="12" t="s">
        <v>1934</v>
      </c>
      <c r="I253" s="12" t="s">
        <v>1935</v>
      </c>
      <c r="J253" s="12"/>
      <c r="K253" s="451" t="s">
        <v>1958</v>
      </c>
      <c r="L253" s="287">
        <v>41974</v>
      </c>
      <c r="M253" s="32"/>
      <c r="N253" s="139"/>
      <c r="O253" s="122">
        <v>600000</v>
      </c>
      <c r="P253" s="153">
        <f t="shared" si="119"/>
        <v>600000</v>
      </c>
      <c r="Q253" s="124">
        <v>42108</v>
      </c>
      <c r="R253" s="75">
        <f t="shared" si="120"/>
        <v>0</v>
      </c>
      <c r="S253" s="45">
        <v>600000</v>
      </c>
      <c r="T253" s="45">
        <f t="shared" si="99"/>
        <v>600000</v>
      </c>
      <c r="U253" s="234">
        <v>42108</v>
      </c>
      <c r="V253" s="77">
        <f t="shared" si="116"/>
        <v>0</v>
      </c>
      <c r="W253" s="72">
        <v>600000</v>
      </c>
      <c r="X253" s="73">
        <f t="shared" si="117"/>
        <v>600000</v>
      </c>
      <c r="Y253" s="124">
        <v>42108</v>
      </c>
      <c r="Z253" s="75">
        <f t="shared" si="118"/>
        <v>0</v>
      </c>
      <c r="AA253" s="76">
        <v>600000</v>
      </c>
      <c r="AB253" s="45">
        <f t="shared" si="97"/>
        <v>600000</v>
      </c>
      <c r="AC253" s="594">
        <v>42136</v>
      </c>
      <c r="AD253" s="77">
        <f t="shared" si="98"/>
        <v>0</v>
      </c>
      <c r="AE253" s="126"/>
      <c r="AF253" s="73">
        <f t="shared" si="122"/>
        <v>0</v>
      </c>
      <c r="AG253" s="126"/>
      <c r="AH253" s="78">
        <f t="shared" si="115"/>
        <v>0</v>
      </c>
      <c r="AI253" s="76"/>
      <c r="AJ253" s="45">
        <f t="shared" si="100"/>
        <v>0</v>
      </c>
      <c r="AK253" s="234"/>
      <c r="AL253" s="76">
        <f t="shared" si="101"/>
        <v>0</v>
      </c>
      <c r="AM253" s="72"/>
      <c r="AN253" s="72">
        <f t="shared" si="102"/>
        <v>0</v>
      </c>
      <c r="AO253" s="79"/>
      <c r="AP253" s="72">
        <f t="shared" si="103"/>
        <v>0</v>
      </c>
      <c r="AQ253" s="76"/>
      <c r="AR253" s="76">
        <f t="shared" si="104"/>
        <v>0</v>
      </c>
      <c r="AS253" s="87"/>
      <c r="AT253" s="76">
        <f t="shared" si="105"/>
        <v>0</v>
      </c>
      <c r="AU253" s="72"/>
      <c r="AV253" s="72">
        <f t="shared" si="106"/>
        <v>0</v>
      </c>
      <c r="AW253" s="124"/>
      <c r="AX253" s="72">
        <f t="shared" si="107"/>
        <v>0</v>
      </c>
      <c r="AY253" s="76"/>
      <c r="AZ253" s="76">
        <f t="shared" si="108"/>
        <v>0</v>
      </c>
      <c r="BA253" s="94"/>
      <c r="BB253" s="76">
        <f t="shared" si="109"/>
        <v>0</v>
      </c>
      <c r="BC253" s="81"/>
      <c r="BD253" s="72">
        <f t="shared" si="110"/>
        <v>0</v>
      </c>
      <c r="BE253" s="129"/>
      <c r="BF253" s="72">
        <f t="shared" si="111"/>
        <v>0</v>
      </c>
      <c r="BG253" s="76"/>
      <c r="BH253" s="76">
        <f t="shared" si="112"/>
        <v>0</v>
      </c>
      <c r="BI253" s="94"/>
      <c r="BJ253" s="76">
        <f t="shared" si="113"/>
        <v>0</v>
      </c>
      <c r="BK253" s="45"/>
      <c r="BL253" s="45">
        <f t="shared" si="121"/>
        <v>0</v>
      </c>
      <c r="BM253" s="94"/>
      <c r="BN253" s="77">
        <v>0</v>
      </c>
      <c r="BO253" s="83">
        <f t="shared" si="114"/>
        <v>0</v>
      </c>
      <c r="BP253" s="120" t="s">
        <v>526</v>
      </c>
      <c r="BQ253" s="120" t="s">
        <v>3375</v>
      </c>
      <c r="BR253" s="31"/>
    </row>
    <row r="254" spans="1:70" s="263" customFormat="1" ht="45">
      <c r="A254" s="258">
        <f>SUBTOTAL(3,C$5:$C254)</f>
        <v>250</v>
      </c>
      <c r="B254" s="259" t="s">
        <v>2647</v>
      </c>
      <c r="C254" s="265" t="s">
        <v>1846</v>
      </c>
      <c r="D254" s="35" t="s">
        <v>718</v>
      </c>
      <c r="E254" s="264" t="s">
        <v>1936</v>
      </c>
      <c r="F254" s="265" t="s">
        <v>1937</v>
      </c>
      <c r="G254" s="265"/>
      <c r="H254" s="265" t="s">
        <v>1938</v>
      </c>
      <c r="I254" s="265" t="s">
        <v>1939</v>
      </c>
      <c r="J254" s="265"/>
      <c r="K254" s="253"/>
      <c r="L254" s="374"/>
      <c r="M254" s="262" t="s">
        <v>2486</v>
      </c>
      <c r="N254" s="140"/>
      <c r="O254" s="141">
        <v>200000</v>
      </c>
      <c r="P254" s="102">
        <f t="shared" si="119"/>
        <v>200000</v>
      </c>
      <c r="Q254" s="107">
        <v>42108</v>
      </c>
      <c r="R254" s="104">
        <f t="shared" si="120"/>
        <v>0</v>
      </c>
      <c r="S254" s="105">
        <v>200000</v>
      </c>
      <c r="T254" s="105">
        <f t="shared" si="99"/>
        <v>200000</v>
      </c>
      <c r="U254" s="216">
        <v>42108</v>
      </c>
      <c r="V254" s="106">
        <f t="shared" si="116"/>
        <v>0</v>
      </c>
      <c r="W254" s="102">
        <v>200000</v>
      </c>
      <c r="X254" s="102">
        <f t="shared" si="117"/>
        <v>200000</v>
      </c>
      <c r="Y254" s="107">
        <v>42108</v>
      </c>
      <c r="Z254" s="104">
        <f t="shared" si="118"/>
        <v>0</v>
      </c>
      <c r="AA254" s="105"/>
      <c r="AB254" s="105">
        <f t="shared" ref="AB254:AB267" si="123">IF(AC254="",0,AA254)</f>
        <v>0</v>
      </c>
      <c r="AC254" s="592"/>
      <c r="AD254" s="106">
        <f t="shared" ref="AD254:AD267" si="124">AA254-AB254</f>
        <v>0</v>
      </c>
      <c r="AE254" s="109"/>
      <c r="AF254" s="73">
        <f t="shared" si="122"/>
        <v>0</v>
      </c>
      <c r="AG254" s="109"/>
      <c r="AH254" s="78">
        <f t="shared" si="115"/>
        <v>0</v>
      </c>
      <c r="AI254" s="105"/>
      <c r="AJ254" s="105">
        <f t="shared" si="100"/>
        <v>0</v>
      </c>
      <c r="AK254" s="216"/>
      <c r="AL254" s="105">
        <f t="shared" si="101"/>
        <v>0</v>
      </c>
      <c r="AM254" s="102"/>
      <c r="AN254" s="102">
        <f t="shared" si="102"/>
        <v>0</v>
      </c>
      <c r="AO254" s="107"/>
      <c r="AP254" s="102">
        <f t="shared" si="103"/>
        <v>0</v>
      </c>
      <c r="AQ254" s="105"/>
      <c r="AR254" s="105">
        <f t="shared" si="104"/>
        <v>0</v>
      </c>
      <c r="AS254" s="217"/>
      <c r="AT254" s="105">
        <f t="shared" si="105"/>
        <v>0</v>
      </c>
      <c r="AU254" s="102"/>
      <c r="AV254" s="102">
        <f t="shared" si="106"/>
        <v>0</v>
      </c>
      <c r="AW254" s="107"/>
      <c r="AX254" s="102">
        <f t="shared" si="107"/>
        <v>0</v>
      </c>
      <c r="AY254" s="105"/>
      <c r="AZ254" s="105">
        <f t="shared" si="108"/>
        <v>0</v>
      </c>
      <c r="BA254" s="216"/>
      <c r="BB254" s="105">
        <f t="shared" si="109"/>
        <v>0</v>
      </c>
      <c r="BC254" s="109"/>
      <c r="BD254" s="102">
        <f t="shared" si="110"/>
        <v>0</v>
      </c>
      <c r="BE254" s="142"/>
      <c r="BF254" s="102">
        <f t="shared" si="111"/>
        <v>0</v>
      </c>
      <c r="BG254" s="105"/>
      <c r="BH254" s="105">
        <f t="shared" si="112"/>
        <v>0</v>
      </c>
      <c r="BI254" s="216"/>
      <c r="BJ254" s="105">
        <f t="shared" si="113"/>
        <v>0</v>
      </c>
      <c r="BK254" s="105"/>
      <c r="BL254" s="105">
        <f t="shared" si="121"/>
        <v>0</v>
      </c>
      <c r="BM254" s="216"/>
      <c r="BN254" s="106">
        <v>0</v>
      </c>
      <c r="BO254" s="238">
        <f t="shared" si="114"/>
        <v>0</v>
      </c>
      <c r="BP254" s="98" t="s">
        <v>526</v>
      </c>
      <c r="BQ254" s="98" t="s">
        <v>1972</v>
      </c>
      <c r="BR254" s="262"/>
    </row>
    <row r="255" spans="1:70" s="30" customFormat="1" ht="63.75">
      <c r="A255" s="33">
        <f>SUBTOTAL(3,C$5:$C255)</f>
        <v>251</v>
      </c>
      <c r="B255" s="178"/>
      <c r="C255" s="12" t="s">
        <v>1847</v>
      </c>
      <c r="D255" s="1" t="s">
        <v>315</v>
      </c>
      <c r="E255" s="213" t="s">
        <v>1940</v>
      </c>
      <c r="F255" s="12" t="s">
        <v>1941</v>
      </c>
      <c r="G255" s="12"/>
      <c r="H255" s="12" t="s">
        <v>1942</v>
      </c>
      <c r="I255" s="12" t="s">
        <v>1943</v>
      </c>
      <c r="J255" s="228" t="s">
        <v>1944</v>
      </c>
      <c r="K255" s="451" t="s">
        <v>1959</v>
      </c>
      <c r="L255" s="287">
        <v>41974</v>
      </c>
      <c r="M255" s="57" t="s">
        <v>2486</v>
      </c>
      <c r="N255" s="139"/>
      <c r="O255" s="122">
        <v>600000</v>
      </c>
      <c r="P255" s="153">
        <f t="shared" si="119"/>
        <v>600000</v>
      </c>
      <c r="Q255" s="124">
        <v>42119</v>
      </c>
      <c r="R255" s="75">
        <f t="shared" si="120"/>
        <v>0</v>
      </c>
      <c r="S255" s="45">
        <v>600000</v>
      </c>
      <c r="T255" s="45">
        <f t="shared" si="99"/>
        <v>600000</v>
      </c>
      <c r="U255" s="234">
        <v>42119</v>
      </c>
      <c r="V255" s="77">
        <f t="shared" si="116"/>
        <v>0</v>
      </c>
      <c r="W255" s="72">
        <v>600000</v>
      </c>
      <c r="X255" s="73">
        <f t="shared" si="117"/>
        <v>600000</v>
      </c>
      <c r="Y255" s="124">
        <v>42119</v>
      </c>
      <c r="Z255" s="75">
        <f t="shared" si="118"/>
        <v>0</v>
      </c>
      <c r="AA255" s="76"/>
      <c r="AB255" s="45">
        <f t="shared" si="123"/>
        <v>0</v>
      </c>
      <c r="AC255" s="594"/>
      <c r="AD255" s="77">
        <f t="shared" si="124"/>
        <v>0</v>
      </c>
      <c r="AE255" s="126"/>
      <c r="AF255" s="73">
        <f t="shared" si="122"/>
        <v>0</v>
      </c>
      <c r="AG255" s="126"/>
      <c r="AH255" s="78">
        <f t="shared" si="115"/>
        <v>0</v>
      </c>
      <c r="AI255" s="76"/>
      <c r="AJ255" s="45">
        <f t="shared" si="100"/>
        <v>0</v>
      </c>
      <c r="AK255" s="234"/>
      <c r="AL255" s="76">
        <f t="shared" si="101"/>
        <v>0</v>
      </c>
      <c r="AM255" s="72"/>
      <c r="AN255" s="72">
        <f t="shared" si="102"/>
        <v>0</v>
      </c>
      <c r="AO255" s="79"/>
      <c r="AP255" s="72">
        <f t="shared" si="103"/>
        <v>0</v>
      </c>
      <c r="AQ255" s="76"/>
      <c r="AR255" s="76">
        <f t="shared" si="104"/>
        <v>0</v>
      </c>
      <c r="AS255" s="87"/>
      <c r="AT255" s="76">
        <f t="shared" si="105"/>
        <v>0</v>
      </c>
      <c r="AU255" s="72"/>
      <c r="AV255" s="72">
        <f t="shared" si="106"/>
        <v>0</v>
      </c>
      <c r="AW255" s="124"/>
      <c r="AX255" s="72">
        <f t="shared" si="107"/>
        <v>0</v>
      </c>
      <c r="AY255" s="76"/>
      <c r="AZ255" s="76">
        <f t="shared" si="108"/>
        <v>0</v>
      </c>
      <c r="BA255" s="94"/>
      <c r="BB255" s="76">
        <f t="shared" si="109"/>
        <v>0</v>
      </c>
      <c r="BC255" s="81"/>
      <c r="BD255" s="72">
        <f t="shared" si="110"/>
        <v>0</v>
      </c>
      <c r="BE255" s="129"/>
      <c r="BF255" s="72">
        <f t="shared" si="111"/>
        <v>0</v>
      </c>
      <c r="BG255" s="76"/>
      <c r="BH255" s="76">
        <f t="shared" si="112"/>
        <v>0</v>
      </c>
      <c r="BI255" s="94"/>
      <c r="BJ255" s="76">
        <f t="shared" si="113"/>
        <v>0</v>
      </c>
      <c r="BK255" s="123"/>
      <c r="BL255" s="45">
        <f t="shared" si="121"/>
        <v>0</v>
      </c>
      <c r="BM255" s="94"/>
      <c r="BN255" s="77">
        <f t="shared" ref="BN255:BN296" si="125">+BK255-BL255</f>
        <v>0</v>
      </c>
      <c r="BO255" s="83">
        <f t="shared" si="114"/>
        <v>0</v>
      </c>
      <c r="BP255" s="120" t="s">
        <v>688</v>
      </c>
      <c r="BQ255" s="120" t="s">
        <v>1970</v>
      </c>
      <c r="BR255" s="31"/>
    </row>
    <row r="256" spans="1:70" s="263" customFormat="1" ht="89.25">
      <c r="A256" s="258">
        <f>SUBTOTAL(3,C$5:$C256)</f>
        <v>252</v>
      </c>
      <c r="B256" s="259" t="s">
        <v>2924</v>
      </c>
      <c r="C256" s="265" t="s">
        <v>1848</v>
      </c>
      <c r="D256" s="39" t="s">
        <v>293</v>
      </c>
      <c r="E256" s="264" t="s">
        <v>1945</v>
      </c>
      <c r="F256" s="265" t="s">
        <v>1946</v>
      </c>
      <c r="G256" s="265"/>
      <c r="H256" s="265" t="s">
        <v>1947</v>
      </c>
      <c r="I256" s="265" t="s">
        <v>1948</v>
      </c>
      <c r="J256" s="265"/>
      <c r="K256" s="253" t="s">
        <v>1998</v>
      </c>
      <c r="L256" s="374">
        <v>41944</v>
      </c>
      <c r="M256" s="262"/>
      <c r="N256" s="140"/>
      <c r="O256" s="141"/>
      <c r="P256" s="102">
        <f t="shared" si="119"/>
        <v>0</v>
      </c>
      <c r="Q256" s="107"/>
      <c r="R256" s="104">
        <f t="shared" si="120"/>
        <v>0</v>
      </c>
      <c r="S256" s="105"/>
      <c r="T256" s="105">
        <f t="shared" ref="T256:T306" si="126">IF(U256="",0,S256)</f>
        <v>0</v>
      </c>
      <c r="U256" s="216"/>
      <c r="V256" s="106">
        <f t="shared" si="116"/>
        <v>0</v>
      </c>
      <c r="W256" s="102"/>
      <c r="X256" s="102">
        <f t="shared" si="117"/>
        <v>0</v>
      </c>
      <c r="Y256" s="107"/>
      <c r="Z256" s="104">
        <f t="shared" si="118"/>
        <v>0</v>
      </c>
      <c r="AA256" s="105"/>
      <c r="AB256" s="105">
        <f t="shared" si="123"/>
        <v>0</v>
      </c>
      <c r="AC256" s="592"/>
      <c r="AD256" s="106">
        <f t="shared" si="124"/>
        <v>0</v>
      </c>
      <c r="AE256" s="126"/>
      <c r="AF256" s="73">
        <f t="shared" si="122"/>
        <v>0</v>
      </c>
      <c r="AG256" s="126"/>
      <c r="AH256" s="78">
        <f t="shared" si="115"/>
        <v>0</v>
      </c>
      <c r="AI256" s="76"/>
      <c r="AJ256" s="45">
        <f t="shared" ref="AJ256:AJ298" si="127">IF(AK256="",0,AI256)</f>
        <v>0</v>
      </c>
      <c r="AK256" s="234"/>
      <c r="AL256" s="76">
        <f t="shared" ref="AL256:AL298" si="128">AI256-AJ256</f>
        <v>0</v>
      </c>
      <c r="AM256" s="72"/>
      <c r="AN256" s="72">
        <f t="shared" ref="AN256:AN298" si="129">IF(AO256="",0,AM256)</f>
        <v>0</v>
      </c>
      <c r="AO256" s="79"/>
      <c r="AP256" s="72">
        <f t="shared" ref="AP256:AP298" si="130">AM256-AN256</f>
        <v>0</v>
      </c>
      <c r="AQ256" s="76"/>
      <c r="AR256" s="76">
        <f t="shared" ref="AR256:AR298" si="131">IF(AS256="",0,AQ256)</f>
        <v>0</v>
      </c>
      <c r="AS256" s="87"/>
      <c r="AT256" s="76">
        <f t="shared" ref="AT256:AT298" si="132">AQ256-AR256</f>
        <v>0</v>
      </c>
      <c r="AU256" s="72"/>
      <c r="AV256" s="72">
        <f t="shared" ref="AV256:AV298" si="133">IF(AW256="",0,AU256)</f>
        <v>0</v>
      </c>
      <c r="AW256" s="124"/>
      <c r="AX256" s="72">
        <f t="shared" ref="AX256:AX298" si="134">+AU256-AV256</f>
        <v>0</v>
      </c>
      <c r="AY256" s="76"/>
      <c r="AZ256" s="76">
        <f t="shared" ref="AZ256:AZ298" si="135">IF(BA256="",0,AY256)</f>
        <v>0</v>
      </c>
      <c r="BA256" s="94"/>
      <c r="BB256" s="76">
        <f t="shared" ref="BB256:BB298" si="136">+AY256-AZ256</f>
        <v>0</v>
      </c>
      <c r="BC256" s="81"/>
      <c r="BD256" s="72">
        <f t="shared" ref="BD256:BD296" si="137">IF(BE256="",0,BC256)</f>
        <v>0</v>
      </c>
      <c r="BE256" s="129"/>
      <c r="BF256" s="72">
        <f t="shared" ref="BF256:BF296" si="138">+BC256-BD256</f>
        <v>0</v>
      </c>
      <c r="BG256" s="76"/>
      <c r="BH256" s="76">
        <f t="shared" ref="BH256:BH298" si="139">IF(BI256="",0,BG256)</f>
        <v>0</v>
      </c>
      <c r="BI256" s="94"/>
      <c r="BJ256" s="76">
        <f t="shared" ref="BJ256:BJ298" si="140">+BG256-BH256</f>
        <v>0</v>
      </c>
      <c r="BK256" s="123"/>
      <c r="BL256" s="45">
        <f t="shared" si="121"/>
        <v>0</v>
      </c>
      <c r="BM256" s="94"/>
      <c r="BN256" s="77">
        <f t="shared" si="125"/>
        <v>0</v>
      </c>
      <c r="BO256" s="238">
        <f t="shared" ref="BO256:BO306" si="141">+N256+R256+V256+Z256+AD256+AH256+AL256+AP256+AT256+AX256+BB256+BF256+BJ256+BN256</f>
        <v>0</v>
      </c>
      <c r="BP256" s="98" t="s">
        <v>808</v>
      </c>
      <c r="BQ256" s="98" t="s">
        <v>69</v>
      </c>
      <c r="BR256" s="262"/>
    </row>
    <row r="257" spans="1:70" s="30" customFormat="1" ht="30">
      <c r="A257" s="33">
        <f>SUBTOTAL(3,C$5:$C257)</f>
        <v>253</v>
      </c>
      <c r="B257" s="178"/>
      <c r="C257" s="214" t="s">
        <v>1979</v>
      </c>
      <c r="D257" s="1" t="s">
        <v>787</v>
      </c>
      <c r="E257" s="229" t="s">
        <v>63</v>
      </c>
      <c r="F257" s="214"/>
      <c r="G257" s="214"/>
      <c r="H257" s="270"/>
      <c r="I257" s="220"/>
      <c r="J257" s="220"/>
      <c r="K257" s="455">
        <v>1200</v>
      </c>
      <c r="L257" s="220"/>
      <c r="M257" s="32" t="s">
        <v>1977</v>
      </c>
      <c r="N257" s="139"/>
      <c r="O257" s="122">
        <v>1200000</v>
      </c>
      <c r="P257" s="153">
        <f t="shared" si="119"/>
        <v>1200000</v>
      </c>
      <c r="Q257" s="124">
        <v>42101</v>
      </c>
      <c r="R257" s="75">
        <f t="shared" si="120"/>
        <v>0</v>
      </c>
      <c r="S257" s="45">
        <v>1200000</v>
      </c>
      <c r="T257" s="45">
        <f t="shared" si="126"/>
        <v>1200000</v>
      </c>
      <c r="U257" s="234">
        <v>42101</v>
      </c>
      <c r="V257" s="77">
        <f t="shared" si="116"/>
        <v>0</v>
      </c>
      <c r="W257" s="72">
        <v>1200000</v>
      </c>
      <c r="X257" s="73">
        <f t="shared" si="117"/>
        <v>0</v>
      </c>
      <c r="Y257" s="124"/>
      <c r="Z257" s="75">
        <f t="shared" si="118"/>
        <v>1200000</v>
      </c>
      <c r="AA257" s="76">
        <v>1200000</v>
      </c>
      <c r="AB257" s="45">
        <f t="shared" si="123"/>
        <v>0</v>
      </c>
      <c r="AC257" s="594"/>
      <c r="AD257" s="77">
        <f t="shared" si="124"/>
        <v>1200000</v>
      </c>
      <c r="AE257" s="126"/>
      <c r="AF257" s="73">
        <f t="shared" si="122"/>
        <v>0</v>
      </c>
      <c r="AG257" s="126"/>
      <c r="AH257" s="78">
        <f t="shared" si="115"/>
        <v>0</v>
      </c>
      <c r="AI257" s="76"/>
      <c r="AJ257" s="45">
        <f t="shared" si="127"/>
        <v>0</v>
      </c>
      <c r="AK257" s="234"/>
      <c r="AL257" s="76">
        <f t="shared" si="128"/>
        <v>0</v>
      </c>
      <c r="AM257" s="72"/>
      <c r="AN257" s="72">
        <f t="shared" si="129"/>
        <v>0</v>
      </c>
      <c r="AO257" s="79"/>
      <c r="AP257" s="72">
        <f t="shared" si="130"/>
        <v>0</v>
      </c>
      <c r="AQ257" s="76"/>
      <c r="AR257" s="76">
        <f t="shared" si="131"/>
        <v>0</v>
      </c>
      <c r="AS257" s="87"/>
      <c r="AT257" s="76">
        <f t="shared" si="132"/>
        <v>0</v>
      </c>
      <c r="AU257" s="72"/>
      <c r="AV257" s="72">
        <f t="shared" si="133"/>
        <v>0</v>
      </c>
      <c r="AW257" s="124"/>
      <c r="AX257" s="72">
        <f t="shared" si="134"/>
        <v>0</v>
      </c>
      <c r="AY257" s="76"/>
      <c r="AZ257" s="76">
        <f t="shared" si="135"/>
        <v>0</v>
      </c>
      <c r="BA257" s="94"/>
      <c r="BB257" s="76">
        <f t="shared" si="136"/>
        <v>0</v>
      </c>
      <c r="BC257" s="81"/>
      <c r="BD257" s="72">
        <f t="shared" si="137"/>
        <v>0</v>
      </c>
      <c r="BE257" s="129"/>
      <c r="BF257" s="72">
        <f t="shared" si="138"/>
        <v>0</v>
      </c>
      <c r="BG257" s="76"/>
      <c r="BH257" s="76">
        <f t="shared" si="139"/>
        <v>0</v>
      </c>
      <c r="BI257" s="94"/>
      <c r="BJ257" s="76">
        <f t="shared" si="140"/>
        <v>0</v>
      </c>
      <c r="BK257" s="123"/>
      <c r="BL257" s="45">
        <f t="shared" si="121"/>
        <v>0</v>
      </c>
      <c r="BM257" s="94"/>
      <c r="BN257" s="77">
        <f t="shared" si="125"/>
        <v>0</v>
      </c>
      <c r="BO257" s="83">
        <f t="shared" si="141"/>
        <v>2400000</v>
      </c>
      <c r="BP257" s="12" t="s">
        <v>483</v>
      </c>
      <c r="BQ257" s="120" t="s">
        <v>7</v>
      </c>
      <c r="BR257" s="31"/>
    </row>
    <row r="258" spans="1:70" s="30" customFormat="1" ht="30">
      <c r="A258" s="33">
        <f>SUBTOTAL(3,C$5:$C258)</f>
        <v>254</v>
      </c>
      <c r="B258" s="178"/>
      <c r="C258" s="177" t="s">
        <v>1980</v>
      </c>
      <c r="D258" s="32" t="s">
        <v>1367</v>
      </c>
      <c r="E258" s="300"/>
      <c r="F258" s="177"/>
      <c r="G258" s="177"/>
      <c r="H258" s="301"/>
      <c r="I258" s="178"/>
      <c r="J258" s="178"/>
      <c r="K258" s="454"/>
      <c r="L258" s="178"/>
      <c r="M258" s="32" t="s">
        <v>236</v>
      </c>
      <c r="N258" s="139"/>
      <c r="O258" s="122"/>
      <c r="P258" s="153">
        <f t="shared" si="119"/>
        <v>0</v>
      </c>
      <c r="Q258" s="124"/>
      <c r="R258" s="75">
        <f t="shared" si="120"/>
        <v>0</v>
      </c>
      <c r="S258" s="45"/>
      <c r="T258" s="45">
        <f t="shared" si="126"/>
        <v>0</v>
      </c>
      <c r="U258" s="234"/>
      <c r="V258" s="77">
        <f t="shared" si="116"/>
        <v>0</v>
      </c>
      <c r="W258" s="72"/>
      <c r="X258" s="73">
        <f t="shared" si="117"/>
        <v>0</v>
      </c>
      <c r="Y258" s="124"/>
      <c r="Z258" s="75">
        <f t="shared" si="118"/>
        <v>0</v>
      </c>
      <c r="AA258" s="76"/>
      <c r="AB258" s="45">
        <f t="shared" si="123"/>
        <v>0</v>
      </c>
      <c r="AC258" s="594"/>
      <c r="AD258" s="77">
        <f t="shared" si="124"/>
        <v>0</v>
      </c>
      <c r="AE258" s="126"/>
      <c r="AF258" s="73">
        <f t="shared" si="122"/>
        <v>0</v>
      </c>
      <c r="AG258" s="126"/>
      <c r="AH258" s="78">
        <f t="shared" si="115"/>
        <v>0</v>
      </c>
      <c r="AI258" s="76"/>
      <c r="AJ258" s="45">
        <f t="shared" si="127"/>
        <v>0</v>
      </c>
      <c r="AK258" s="234"/>
      <c r="AL258" s="76">
        <f t="shared" si="128"/>
        <v>0</v>
      </c>
      <c r="AM258" s="72"/>
      <c r="AN258" s="72">
        <f t="shared" si="129"/>
        <v>0</v>
      </c>
      <c r="AO258" s="79"/>
      <c r="AP258" s="72">
        <f t="shared" si="130"/>
        <v>0</v>
      </c>
      <c r="AQ258" s="76"/>
      <c r="AR258" s="76">
        <f t="shared" si="131"/>
        <v>0</v>
      </c>
      <c r="AS258" s="87"/>
      <c r="AT258" s="76">
        <f t="shared" si="132"/>
        <v>0</v>
      </c>
      <c r="AU258" s="72"/>
      <c r="AV258" s="72">
        <f t="shared" si="133"/>
        <v>0</v>
      </c>
      <c r="AW258" s="124"/>
      <c r="AX258" s="72">
        <f t="shared" si="134"/>
        <v>0</v>
      </c>
      <c r="AY258" s="76"/>
      <c r="AZ258" s="76">
        <f t="shared" si="135"/>
        <v>0</v>
      </c>
      <c r="BA258" s="94"/>
      <c r="BB258" s="76">
        <f t="shared" si="136"/>
        <v>0</v>
      </c>
      <c r="BC258" s="81"/>
      <c r="BD258" s="72">
        <f t="shared" si="137"/>
        <v>0</v>
      </c>
      <c r="BE258" s="129"/>
      <c r="BF258" s="72">
        <f t="shared" si="138"/>
        <v>0</v>
      </c>
      <c r="BG258" s="76"/>
      <c r="BH258" s="76">
        <f t="shared" si="139"/>
        <v>0</v>
      </c>
      <c r="BI258" s="94"/>
      <c r="BJ258" s="76">
        <f t="shared" si="140"/>
        <v>0</v>
      </c>
      <c r="BK258" s="123"/>
      <c r="BL258" s="45">
        <f t="shared" si="121"/>
        <v>0</v>
      </c>
      <c r="BM258" s="94"/>
      <c r="BN258" s="77">
        <f t="shared" si="125"/>
        <v>0</v>
      </c>
      <c r="BO258" s="83">
        <f t="shared" si="141"/>
        <v>0</v>
      </c>
      <c r="BP258" s="120" t="s">
        <v>716</v>
      </c>
      <c r="BQ258" s="120" t="s">
        <v>3216</v>
      </c>
      <c r="BR258" s="31"/>
    </row>
    <row r="259" spans="1:70" s="30" customFormat="1" ht="25.5">
      <c r="A259" s="33">
        <f>SUBTOTAL(3,C$5:$C259)</f>
        <v>255</v>
      </c>
      <c r="B259" s="178"/>
      <c r="C259" s="50" t="s">
        <v>373</v>
      </c>
      <c r="D259" s="32" t="s">
        <v>10</v>
      </c>
      <c r="E259" s="300"/>
      <c r="F259" s="177"/>
      <c r="G259" s="177"/>
      <c r="H259" s="301"/>
      <c r="I259" s="178"/>
      <c r="J259" s="178"/>
      <c r="K259" s="454">
        <v>800</v>
      </c>
      <c r="L259" s="178"/>
      <c r="M259" s="32" t="s">
        <v>2642</v>
      </c>
      <c r="N259" s="139"/>
      <c r="O259" s="122">
        <v>800000</v>
      </c>
      <c r="P259" s="153">
        <f t="shared" si="119"/>
        <v>800000</v>
      </c>
      <c r="Q259" s="124">
        <v>42109</v>
      </c>
      <c r="R259" s="75">
        <f t="shared" si="120"/>
        <v>0</v>
      </c>
      <c r="S259" s="45">
        <v>800000</v>
      </c>
      <c r="T259" s="45">
        <f t="shared" si="126"/>
        <v>800000</v>
      </c>
      <c r="U259" s="234">
        <v>42109</v>
      </c>
      <c r="V259" s="77">
        <f t="shared" ref="V259:V298" si="142">S259-T259</f>
        <v>0</v>
      </c>
      <c r="W259" s="72">
        <v>800000</v>
      </c>
      <c r="X259" s="73">
        <f t="shared" si="117"/>
        <v>800000</v>
      </c>
      <c r="Y259" s="124">
        <v>42109</v>
      </c>
      <c r="Z259" s="75">
        <f t="shared" si="118"/>
        <v>0</v>
      </c>
      <c r="AA259" s="76">
        <v>800000</v>
      </c>
      <c r="AB259" s="45">
        <f t="shared" si="123"/>
        <v>0</v>
      </c>
      <c r="AC259" s="594"/>
      <c r="AD259" s="77">
        <f t="shared" si="124"/>
        <v>800000</v>
      </c>
      <c r="AE259" s="126"/>
      <c r="AF259" s="73">
        <f t="shared" si="122"/>
        <v>0</v>
      </c>
      <c r="AG259" s="126"/>
      <c r="AH259" s="78">
        <f t="shared" ref="AH259:AH322" si="143">AE259-AF259</f>
        <v>0</v>
      </c>
      <c r="AI259" s="76"/>
      <c r="AJ259" s="45">
        <f t="shared" si="127"/>
        <v>0</v>
      </c>
      <c r="AK259" s="234"/>
      <c r="AL259" s="76">
        <f t="shared" si="128"/>
        <v>0</v>
      </c>
      <c r="AM259" s="72"/>
      <c r="AN259" s="72">
        <f t="shared" si="129"/>
        <v>0</v>
      </c>
      <c r="AO259" s="79"/>
      <c r="AP259" s="72">
        <f t="shared" si="130"/>
        <v>0</v>
      </c>
      <c r="AQ259" s="76"/>
      <c r="AR259" s="76">
        <f t="shared" si="131"/>
        <v>0</v>
      </c>
      <c r="AS259" s="87"/>
      <c r="AT259" s="76">
        <f t="shared" si="132"/>
        <v>0</v>
      </c>
      <c r="AU259" s="72"/>
      <c r="AV259" s="72">
        <f t="shared" si="133"/>
        <v>0</v>
      </c>
      <c r="AW259" s="124"/>
      <c r="AX259" s="72">
        <f t="shared" si="134"/>
        <v>0</v>
      </c>
      <c r="AY259" s="76"/>
      <c r="AZ259" s="76">
        <f t="shared" si="135"/>
        <v>0</v>
      </c>
      <c r="BA259" s="94"/>
      <c r="BB259" s="76">
        <f t="shared" si="136"/>
        <v>0</v>
      </c>
      <c r="BC259" s="81"/>
      <c r="BD259" s="72">
        <f t="shared" si="137"/>
        <v>0</v>
      </c>
      <c r="BE259" s="129"/>
      <c r="BF259" s="72">
        <f t="shared" si="138"/>
        <v>0</v>
      </c>
      <c r="BG259" s="76"/>
      <c r="BH259" s="76">
        <f t="shared" si="139"/>
        <v>0</v>
      </c>
      <c r="BI259" s="94"/>
      <c r="BJ259" s="76">
        <f t="shared" si="140"/>
        <v>0</v>
      </c>
      <c r="BK259" s="123"/>
      <c r="BL259" s="45">
        <f t="shared" si="121"/>
        <v>0</v>
      </c>
      <c r="BM259" s="94"/>
      <c r="BN259" s="77">
        <f t="shared" si="125"/>
        <v>0</v>
      </c>
      <c r="BO259" s="83">
        <f t="shared" si="141"/>
        <v>800000</v>
      </c>
      <c r="BP259" s="120" t="s">
        <v>716</v>
      </c>
      <c r="BQ259" s="120" t="s">
        <v>3378</v>
      </c>
      <c r="BR259" s="31"/>
    </row>
    <row r="260" spans="1:70" s="30" customFormat="1" ht="38.25">
      <c r="A260" s="33">
        <f>SUBTOTAL(3,C$5:$C260)</f>
        <v>256</v>
      </c>
      <c r="B260" s="220"/>
      <c r="C260" s="12" t="s">
        <v>2004</v>
      </c>
      <c r="D260" s="12" t="s">
        <v>651</v>
      </c>
      <c r="E260" s="414" t="s">
        <v>2039</v>
      </c>
      <c r="F260" s="242" t="s">
        <v>2074</v>
      </c>
      <c r="G260" s="214"/>
      <c r="H260" s="242" t="s">
        <v>2106</v>
      </c>
      <c r="I260" s="242" t="s">
        <v>2107</v>
      </c>
      <c r="J260" s="305" t="s">
        <v>2108</v>
      </c>
      <c r="K260" s="451" t="s">
        <v>1986</v>
      </c>
      <c r="L260" s="287">
        <v>41974</v>
      </c>
      <c r="M260" s="32"/>
      <c r="N260" s="139"/>
      <c r="O260" s="122">
        <v>500000</v>
      </c>
      <c r="P260" s="153">
        <f t="shared" si="119"/>
        <v>0</v>
      </c>
      <c r="Q260" s="124"/>
      <c r="R260" s="75">
        <f t="shared" si="120"/>
        <v>500000</v>
      </c>
      <c r="S260" s="45">
        <v>300000</v>
      </c>
      <c r="T260" s="45">
        <f t="shared" si="126"/>
        <v>0</v>
      </c>
      <c r="U260" s="234"/>
      <c r="V260" s="77">
        <f t="shared" si="142"/>
        <v>300000</v>
      </c>
      <c r="W260" s="72">
        <v>500000</v>
      </c>
      <c r="X260" s="73">
        <f t="shared" si="117"/>
        <v>0</v>
      </c>
      <c r="Y260" s="124"/>
      <c r="Z260" s="75">
        <f t="shared" si="118"/>
        <v>500000</v>
      </c>
      <c r="AA260" s="76"/>
      <c r="AB260" s="45">
        <f t="shared" si="123"/>
        <v>0</v>
      </c>
      <c r="AC260" s="594"/>
      <c r="AD260" s="77">
        <f t="shared" si="124"/>
        <v>0</v>
      </c>
      <c r="AE260" s="126"/>
      <c r="AF260" s="73">
        <f t="shared" si="122"/>
        <v>0</v>
      </c>
      <c r="AG260" s="126"/>
      <c r="AH260" s="78">
        <f t="shared" si="143"/>
        <v>0</v>
      </c>
      <c r="AI260" s="76"/>
      <c r="AJ260" s="45">
        <f t="shared" si="127"/>
        <v>0</v>
      </c>
      <c r="AK260" s="234"/>
      <c r="AL260" s="76">
        <f t="shared" si="128"/>
        <v>0</v>
      </c>
      <c r="AM260" s="72"/>
      <c r="AN260" s="72">
        <f t="shared" si="129"/>
        <v>0</v>
      </c>
      <c r="AO260" s="79"/>
      <c r="AP260" s="72">
        <f t="shared" si="130"/>
        <v>0</v>
      </c>
      <c r="AQ260" s="76"/>
      <c r="AR260" s="76">
        <f t="shared" si="131"/>
        <v>0</v>
      </c>
      <c r="AS260" s="87"/>
      <c r="AT260" s="76">
        <f t="shared" si="132"/>
        <v>0</v>
      </c>
      <c r="AU260" s="72"/>
      <c r="AV260" s="72">
        <f t="shared" si="133"/>
        <v>0</v>
      </c>
      <c r="AW260" s="124"/>
      <c r="AX260" s="72">
        <f t="shared" si="134"/>
        <v>0</v>
      </c>
      <c r="AY260" s="76"/>
      <c r="AZ260" s="76">
        <f t="shared" si="135"/>
        <v>0</v>
      </c>
      <c r="BA260" s="94"/>
      <c r="BB260" s="76">
        <f t="shared" si="136"/>
        <v>0</v>
      </c>
      <c r="BC260" s="81"/>
      <c r="BD260" s="72">
        <f t="shared" si="137"/>
        <v>0</v>
      </c>
      <c r="BE260" s="129"/>
      <c r="BF260" s="72">
        <f t="shared" si="138"/>
        <v>0</v>
      </c>
      <c r="BG260" s="76"/>
      <c r="BH260" s="76">
        <f t="shared" si="139"/>
        <v>0</v>
      </c>
      <c r="BI260" s="94"/>
      <c r="BJ260" s="76">
        <f t="shared" si="140"/>
        <v>0</v>
      </c>
      <c r="BK260" s="123"/>
      <c r="BL260" s="45">
        <f t="shared" si="121"/>
        <v>0</v>
      </c>
      <c r="BM260" s="94"/>
      <c r="BN260" s="77">
        <f t="shared" si="125"/>
        <v>0</v>
      </c>
      <c r="BO260" s="83">
        <f t="shared" si="141"/>
        <v>1300000</v>
      </c>
      <c r="BP260" s="120" t="s">
        <v>1334</v>
      </c>
      <c r="BQ260" s="120" t="s">
        <v>3378</v>
      </c>
      <c r="BR260" s="31"/>
    </row>
    <row r="261" spans="1:70" s="30" customFormat="1" ht="38.25">
      <c r="A261" s="33">
        <f>SUBTOTAL(3,C$5:$C261)</f>
        <v>257</v>
      </c>
      <c r="B261" s="220"/>
      <c r="C261" s="12" t="s">
        <v>2005</v>
      </c>
      <c r="D261" s="34" t="s">
        <v>9</v>
      </c>
      <c r="E261" s="414" t="s">
        <v>2040</v>
      </c>
      <c r="F261" s="242" t="s">
        <v>2075</v>
      </c>
      <c r="G261" s="214"/>
      <c r="H261" s="242" t="s">
        <v>2109</v>
      </c>
      <c r="I261" s="242" t="s">
        <v>2110</v>
      </c>
      <c r="J261" s="305" t="s">
        <v>2111</v>
      </c>
      <c r="K261" s="451" t="s">
        <v>2206</v>
      </c>
      <c r="L261" s="287">
        <v>41944</v>
      </c>
      <c r="M261" s="32"/>
      <c r="N261" s="139"/>
      <c r="O261" s="122">
        <v>500000</v>
      </c>
      <c r="P261" s="153">
        <f t="shared" ref="P261:P306" si="144">IF(Q261="",0,O261)</f>
        <v>0</v>
      </c>
      <c r="Q261" s="124"/>
      <c r="R261" s="75">
        <f t="shared" ref="R261:R298" si="145">O261-P261</f>
        <v>500000</v>
      </c>
      <c r="S261" s="45">
        <v>500000</v>
      </c>
      <c r="T261" s="45">
        <f t="shared" si="126"/>
        <v>0</v>
      </c>
      <c r="U261" s="234"/>
      <c r="V261" s="77">
        <f t="shared" si="142"/>
        <v>500000</v>
      </c>
      <c r="W261" s="72">
        <v>500000</v>
      </c>
      <c r="X261" s="73">
        <f t="shared" si="117"/>
        <v>0</v>
      </c>
      <c r="Y261" s="124"/>
      <c r="Z261" s="75">
        <f t="shared" si="118"/>
        <v>500000</v>
      </c>
      <c r="AA261" s="76"/>
      <c r="AB261" s="45">
        <f t="shared" si="123"/>
        <v>0</v>
      </c>
      <c r="AC261" s="594"/>
      <c r="AD261" s="77">
        <f t="shared" si="124"/>
        <v>0</v>
      </c>
      <c r="AE261" s="126"/>
      <c r="AF261" s="73">
        <f t="shared" si="122"/>
        <v>0</v>
      </c>
      <c r="AG261" s="126"/>
      <c r="AH261" s="78">
        <f t="shared" si="143"/>
        <v>0</v>
      </c>
      <c r="AI261" s="76"/>
      <c r="AJ261" s="45">
        <f t="shared" si="127"/>
        <v>0</v>
      </c>
      <c r="AK261" s="234"/>
      <c r="AL261" s="76">
        <f t="shared" si="128"/>
        <v>0</v>
      </c>
      <c r="AM261" s="72"/>
      <c r="AN261" s="72">
        <f t="shared" si="129"/>
        <v>0</v>
      </c>
      <c r="AO261" s="79"/>
      <c r="AP261" s="72">
        <f t="shared" si="130"/>
        <v>0</v>
      </c>
      <c r="AQ261" s="76"/>
      <c r="AR261" s="76">
        <f t="shared" si="131"/>
        <v>0</v>
      </c>
      <c r="AS261" s="87"/>
      <c r="AT261" s="76">
        <f t="shared" si="132"/>
        <v>0</v>
      </c>
      <c r="AU261" s="72"/>
      <c r="AV261" s="72">
        <f t="shared" si="133"/>
        <v>0</v>
      </c>
      <c r="AW261" s="124"/>
      <c r="AX261" s="72">
        <f t="shared" si="134"/>
        <v>0</v>
      </c>
      <c r="AY261" s="76"/>
      <c r="AZ261" s="76">
        <f t="shared" si="135"/>
        <v>0</v>
      </c>
      <c r="BA261" s="94"/>
      <c r="BB261" s="76">
        <f t="shared" si="136"/>
        <v>0</v>
      </c>
      <c r="BC261" s="81"/>
      <c r="BD261" s="72">
        <f t="shared" si="137"/>
        <v>0</v>
      </c>
      <c r="BE261" s="129"/>
      <c r="BF261" s="72">
        <f t="shared" si="138"/>
        <v>0</v>
      </c>
      <c r="BG261" s="76"/>
      <c r="BH261" s="76">
        <f t="shared" si="139"/>
        <v>0</v>
      </c>
      <c r="BI261" s="94"/>
      <c r="BJ261" s="76">
        <f t="shared" si="140"/>
        <v>0</v>
      </c>
      <c r="BK261" s="123"/>
      <c r="BL261" s="45">
        <f t="shared" si="121"/>
        <v>0</v>
      </c>
      <c r="BM261" s="94"/>
      <c r="BN261" s="77">
        <f t="shared" si="125"/>
        <v>0</v>
      </c>
      <c r="BO261" s="83">
        <f t="shared" si="141"/>
        <v>1500000</v>
      </c>
      <c r="BP261" s="120" t="s">
        <v>519</v>
      </c>
      <c r="BQ261" s="120" t="s">
        <v>1966</v>
      </c>
      <c r="BR261" s="31"/>
    </row>
    <row r="262" spans="1:70" s="413" customFormat="1" ht="51">
      <c r="A262" s="394">
        <f>SUBTOTAL(3,C$5:$C262)</f>
        <v>258</v>
      </c>
      <c r="B262" s="415"/>
      <c r="C262" s="12" t="s">
        <v>2006</v>
      </c>
      <c r="D262" s="36" t="s">
        <v>195</v>
      </c>
      <c r="E262" s="417" t="s">
        <v>2041</v>
      </c>
      <c r="F262" s="418" t="s">
        <v>2207</v>
      </c>
      <c r="G262" s="419"/>
      <c r="H262" s="418" t="s">
        <v>2112</v>
      </c>
      <c r="I262" s="418" t="s">
        <v>2113</v>
      </c>
      <c r="J262" s="418"/>
      <c r="K262" s="458"/>
      <c r="L262" s="420"/>
      <c r="M262" s="396"/>
      <c r="N262" s="397"/>
      <c r="O262" s="398"/>
      <c r="P262" s="153">
        <f t="shared" si="144"/>
        <v>0</v>
      </c>
      <c r="Q262" s="124"/>
      <c r="R262" s="75">
        <f t="shared" si="145"/>
        <v>0</v>
      </c>
      <c r="S262" s="402"/>
      <c r="T262" s="45">
        <f t="shared" si="126"/>
        <v>0</v>
      </c>
      <c r="U262" s="234"/>
      <c r="V262" s="77">
        <f t="shared" si="142"/>
        <v>0</v>
      </c>
      <c r="W262" s="399"/>
      <c r="X262" s="73">
        <f t="shared" si="117"/>
        <v>0</v>
      </c>
      <c r="Y262" s="124"/>
      <c r="Z262" s="75">
        <f t="shared" si="118"/>
        <v>0</v>
      </c>
      <c r="AA262" s="402"/>
      <c r="AB262" s="45">
        <f t="shared" si="123"/>
        <v>0</v>
      </c>
      <c r="AC262" s="594"/>
      <c r="AD262" s="77">
        <f t="shared" si="124"/>
        <v>0</v>
      </c>
      <c r="AE262" s="404"/>
      <c r="AF262" s="73">
        <f t="shared" si="122"/>
        <v>0</v>
      </c>
      <c r="AG262" s="404"/>
      <c r="AH262" s="78">
        <f t="shared" si="143"/>
        <v>0</v>
      </c>
      <c r="AI262" s="402"/>
      <c r="AJ262" s="45">
        <f t="shared" si="127"/>
        <v>0</v>
      </c>
      <c r="AK262" s="234"/>
      <c r="AL262" s="76">
        <f t="shared" si="128"/>
        <v>0</v>
      </c>
      <c r="AM262" s="399"/>
      <c r="AN262" s="72">
        <f t="shared" si="129"/>
        <v>0</v>
      </c>
      <c r="AO262" s="79"/>
      <c r="AP262" s="72">
        <f t="shared" si="130"/>
        <v>0</v>
      </c>
      <c r="AQ262" s="402"/>
      <c r="AR262" s="76">
        <f t="shared" si="131"/>
        <v>0</v>
      </c>
      <c r="AS262" s="87"/>
      <c r="AT262" s="76">
        <f t="shared" si="132"/>
        <v>0</v>
      </c>
      <c r="AU262" s="72"/>
      <c r="AV262" s="72">
        <f t="shared" si="133"/>
        <v>0</v>
      </c>
      <c r="AW262" s="124"/>
      <c r="AX262" s="72">
        <f t="shared" si="134"/>
        <v>0</v>
      </c>
      <c r="AY262" s="76"/>
      <c r="AZ262" s="76">
        <f t="shared" si="135"/>
        <v>0</v>
      </c>
      <c r="BA262" s="94"/>
      <c r="BB262" s="76">
        <f t="shared" si="136"/>
        <v>0</v>
      </c>
      <c r="BC262" s="81"/>
      <c r="BD262" s="72">
        <f t="shared" si="137"/>
        <v>0</v>
      </c>
      <c r="BE262" s="129"/>
      <c r="BF262" s="72">
        <f t="shared" si="138"/>
        <v>0</v>
      </c>
      <c r="BG262" s="76"/>
      <c r="BH262" s="76">
        <f t="shared" si="139"/>
        <v>0</v>
      </c>
      <c r="BI262" s="94"/>
      <c r="BJ262" s="76">
        <f t="shared" si="140"/>
        <v>0</v>
      </c>
      <c r="BK262" s="410"/>
      <c r="BL262" s="402">
        <f t="shared" si="121"/>
        <v>0</v>
      </c>
      <c r="BM262" s="406"/>
      <c r="BN262" s="403">
        <f t="shared" si="125"/>
        <v>0</v>
      </c>
      <c r="BO262" s="83">
        <f t="shared" si="141"/>
        <v>0</v>
      </c>
      <c r="BP262" s="395" t="s">
        <v>716</v>
      </c>
      <c r="BQ262" s="120" t="s">
        <v>3216</v>
      </c>
      <c r="BR262" s="396"/>
    </row>
    <row r="263" spans="1:70" s="30" customFormat="1" ht="25.5">
      <c r="A263" s="33">
        <f>SUBTOTAL(3,C$5:$C263)</f>
        <v>259</v>
      </c>
      <c r="B263" s="220"/>
      <c r="C263" s="12" t="s">
        <v>2007</v>
      </c>
      <c r="D263" s="36" t="s">
        <v>195</v>
      </c>
      <c r="E263" s="414" t="s">
        <v>2042</v>
      </c>
      <c r="F263" s="242" t="s">
        <v>2076</v>
      </c>
      <c r="G263" s="214"/>
      <c r="H263" s="242" t="s">
        <v>1466</v>
      </c>
      <c r="I263" s="242" t="s">
        <v>1467</v>
      </c>
      <c r="J263" s="242"/>
      <c r="K263" s="451">
        <v>500</v>
      </c>
      <c r="L263" s="287">
        <v>41974</v>
      </c>
      <c r="M263" s="32"/>
      <c r="N263" s="139"/>
      <c r="O263" s="122">
        <v>500000</v>
      </c>
      <c r="P263" s="153">
        <f t="shared" si="144"/>
        <v>500000</v>
      </c>
      <c r="Q263" s="124">
        <v>42108</v>
      </c>
      <c r="R263" s="75">
        <f t="shared" si="145"/>
        <v>0</v>
      </c>
      <c r="S263" s="45">
        <v>500000</v>
      </c>
      <c r="T263" s="45">
        <f t="shared" si="126"/>
        <v>500000</v>
      </c>
      <c r="U263" s="234">
        <v>42108</v>
      </c>
      <c r="V263" s="77">
        <f t="shared" si="142"/>
        <v>0</v>
      </c>
      <c r="W263" s="72">
        <v>500000</v>
      </c>
      <c r="X263" s="73">
        <f t="shared" si="117"/>
        <v>500000</v>
      </c>
      <c r="Y263" s="124">
        <v>42108</v>
      </c>
      <c r="Z263" s="75">
        <f t="shared" si="118"/>
        <v>0</v>
      </c>
      <c r="AA263" s="76">
        <v>500000</v>
      </c>
      <c r="AB263" s="45">
        <f t="shared" si="123"/>
        <v>0</v>
      </c>
      <c r="AC263" s="594"/>
      <c r="AD263" s="77">
        <f t="shared" si="124"/>
        <v>500000</v>
      </c>
      <c r="AE263" s="126"/>
      <c r="AF263" s="73">
        <f t="shared" si="122"/>
        <v>0</v>
      </c>
      <c r="AG263" s="126"/>
      <c r="AH263" s="78">
        <f t="shared" si="143"/>
        <v>0</v>
      </c>
      <c r="AI263" s="76"/>
      <c r="AJ263" s="45">
        <f t="shared" si="127"/>
        <v>0</v>
      </c>
      <c r="AK263" s="234"/>
      <c r="AL263" s="76">
        <f t="shared" si="128"/>
        <v>0</v>
      </c>
      <c r="AM263" s="72"/>
      <c r="AN263" s="72">
        <f t="shared" si="129"/>
        <v>0</v>
      </c>
      <c r="AO263" s="79"/>
      <c r="AP263" s="72">
        <f t="shared" si="130"/>
        <v>0</v>
      </c>
      <c r="AQ263" s="76"/>
      <c r="AR263" s="76">
        <f t="shared" si="131"/>
        <v>0</v>
      </c>
      <c r="AS263" s="87"/>
      <c r="AT263" s="76">
        <f t="shared" si="132"/>
        <v>0</v>
      </c>
      <c r="AU263" s="72"/>
      <c r="AV263" s="72">
        <f t="shared" si="133"/>
        <v>0</v>
      </c>
      <c r="AW263" s="124"/>
      <c r="AX263" s="72">
        <f t="shared" si="134"/>
        <v>0</v>
      </c>
      <c r="AY263" s="76"/>
      <c r="AZ263" s="76">
        <f t="shared" si="135"/>
        <v>0</v>
      </c>
      <c r="BA263" s="94"/>
      <c r="BB263" s="76">
        <f t="shared" si="136"/>
        <v>0</v>
      </c>
      <c r="BC263" s="81"/>
      <c r="BD263" s="72">
        <f t="shared" si="137"/>
        <v>0</v>
      </c>
      <c r="BE263" s="129"/>
      <c r="BF263" s="72">
        <f t="shared" si="138"/>
        <v>0</v>
      </c>
      <c r="BG263" s="76"/>
      <c r="BH263" s="76">
        <f t="shared" si="139"/>
        <v>0</v>
      </c>
      <c r="BI263" s="94"/>
      <c r="BJ263" s="76">
        <f t="shared" si="140"/>
        <v>0</v>
      </c>
      <c r="BK263" s="123"/>
      <c r="BL263" s="45">
        <f t="shared" si="121"/>
        <v>0</v>
      </c>
      <c r="BM263" s="94"/>
      <c r="BN263" s="77">
        <f t="shared" si="125"/>
        <v>0</v>
      </c>
      <c r="BO263" s="83">
        <f t="shared" si="141"/>
        <v>500000</v>
      </c>
      <c r="BP263" s="120" t="s">
        <v>519</v>
      </c>
      <c r="BQ263" s="120" t="s">
        <v>3216</v>
      </c>
      <c r="BR263" s="31"/>
    </row>
    <row r="264" spans="1:70" s="30" customFormat="1" ht="51">
      <c r="A264" s="33">
        <f>SUBTOTAL(3,C$5:$C264)</f>
        <v>260</v>
      </c>
      <c r="B264" s="220"/>
      <c r="C264" s="52" t="s">
        <v>2008</v>
      </c>
      <c r="D264" s="37" t="s">
        <v>1412</v>
      </c>
      <c r="E264" s="464" t="s">
        <v>2043</v>
      </c>
      <c r="F264" s="251" t="s">
        <v>2208</v>
      </c>
      <c r="G264" s="382"/>
      <c r="H264" s="251" t="s">
        <v>2114</v>
      </c>
      <c r="I264" s="251" t="s">
        <v>2115</v>
      </c>
      <c r="J264" s="465" t="s">
        <v>2116</v>
      </c>
      <c r="K264" s="257">
        <v>1000</v>
      </c>
      <c r="L264" s="390"/>
      <c r="M264" s="31"/>
      <c r="N264" s="144"/>
      <c r="O264" s="122">
        <v>1000000</v>
      </c>
      <c r="P264" s="73">
        <f t="shared" si="144"/>
        <v>0</v>
      </c>
      <c r="Q264" s="124"/>
      <c r="R264" s="75">
        <f t="shared" si="145"/>
        <v>1000000</v>
      </c>
      <c r="S264" s="45">
        <v>1000000</v>
      </c>
      <c r="T264" s="45">
        <f t="shared" si="126"/>
        <v>0</v>
      </c>
      <c r="U264" s="234"/>
      <c r="V264" s="77">
        <f t="shared" si="142"/>
        <v>1000000</v>
      </c>
      <c r="W264" s="73">
        <v>1000000</v>
      </c>
      <c r="X264" s="73">
        <f t="shared" si="117"/>
        <v>0</v>
      </c>
      <c r="Y264" s="124"/>
      <c r="Z264" s="75">
        <f t="shared" si="118"/>
        <v>1000000</v>
      </c>
      <c r="AA264" s="402">
        <v>1000000</v>
      </c>
      <c r="AB264" s="45">
        <f t="shared" si="123"/>
        <v>0</v>
      </c>
      <c r="AC264" s="594"/>
      <c r="AD264" s="77">
        <f t="shared" si="124"/>
        <v>1000000</v>
      </c>
      <c r="AE264" s="404"/>
      <c r="AF264" s="73">
        <f t="shared" si="122"/>
        <v>0</v>
      </c>
      <c r="AG264" s="404"/>
      <c r="AH264" s="78">
        <f t="shared" si="143"/>
        <v>0</v>
      </c>
      <c r="AI264" s="402"/>
      <c r="AJ264" s="45">
        <f t="shared" si="127"/>
        <v>0</v>
      </c>
      <c r="AK264" s="234"/>
      <c r="AL264" s="76">
        <f t="shared" si="128"/>
        <v>0</v>
      </c>
      <c r="AM264" s="399"/>
      <c r="AN264" s="72">
        <f t="shared" si="129"/>
        <v>0</v>
      </c>
      <c r="AO264" s="79"/>
      <c r="AP264" s="72">
        <f t="shared" si="130"/>
        <v>0</v>
      </c>
      <c r="AQ264" s="402"/>
      <c r="AR264" s="76">
        <f t="shared" si="131"/>
        <v>0</v>
      </c>
      <c r="AS264" s="87"/>
      <c r="AT264" s="76">
        <f t="shared" si="132"/>
        <v>0</v>
      </c>
      <c r="AU264" s="72"/>
      <c r="AV264" s="72">
        <f t="shared" si="133"/>
        <v>0</v>
      </c>
      <c r="AW264" s="124"/>
      <c r="AX264" s="72">
        <f t="shared" si="134"/>
        <v>0</v>
      </c>
      <c r="AY264" s="76"/>
      <c r="AZ264" s="76">
        <f t="shared" si="135"/>
        <v>0</v>
      </c>
      <c r="BA264" s="94"/>
      <c r="BB264" s="76">
        <f t="shared" si="136"/>
        <v>0</v>
      </c>
      <c r="BC264" s="81"/>
      <c r="BD264" s="72">
        <f t="shared" si="137"/>
        <v>0</v>
      </c>
      <c r="BE264" s="129"/>
      <c r="BF264" s="72">
        <f t="shared" si="138"/>
        <v>0</v>
      </c>
      <c r="BG264" s="76"/>
      <c r="BH264" s="76">
        <f t="shared" si="139"/>
        <v>0</v>
      </c>
      <c r="BI264" s="94"/>
      <c r="BJ264" s="76">
        <f t="shared" si="140"/>
        <v>0</v>
      </c>
      <c r="BK264" s="410"/>
      <c r="BL264" s="402">
        <f t="shared" si="121"/>
        <v>0</v>
      </c>
      <c r="BM264" s="406"/>
      <c r="BN264" s="403">
        <f t="shared" si="125"/>
        <v>0</v>
      </c>
      <c r="BO264" s="83">
        <f t="shared" si="141"/>
        <v>4000000</v>
      </c>
      <c r="BP264" s="120" t="s">
        <v>716</v>
      </c>
      <c r="BQ264" s="120" t="s">
        <v>3378</v>
      </c>
      <c r="BR264" s="31"/>
    </row>
    <row r="265" spans="1:70" s="263" customFormat="1" ht="38.25">
      <c r="A265" s="258">
        <f>SUBTOTAL(3,C$5:$C265)</f>
        <v>261</v>
      </c>
      <c r="B265" s="272" t="s">
        <v>1963</v>
      </c>
      <c r="C265" s="265" t="s">
        <v>2009</v>
      </c>
      <c r="D265" s="34" t="s">
        <v>9</v>
      </c>
      <c r="E265" s="559" t="s">
        <v>2044</v>
      </c>
      <c r="F265" s="252" t="s">
        <v>1715</v>
      </c>
      <c r="G265" s="271"/>
      <c r="H265" s="252" t="s">
        <v>2117</v>
      </c>
      <c r="I265" s="252" t="s">
        <v>2118</v>
      </c>
      <c r="J265" s="252"/>
      <c r="K265" s="253"/>
      <c r="L265" s="374"/>
      <c r="M265" s="262"/>
      <c r="N265" s="140"/>
      <c r="O265" s="141"/>
      <c r="P265" s="102">
        <f t="shared" si="144"/>
        <v>0</v>
      </c>
      <c r="Q265" s="107"/>
      <c r="R265" s="104">
        <f t="shared" si="145"/>
        <v>0</v>
      </c>
      <c r="S265" s="105"/>
      <c r="T265" s="105">
        <f t="shared" si="126"/>
        <v>0</v>
      </c>
      <c r="U265" s="216"/>
      <c r="V265" s="106">
        <f t="shared" si="142"/>
        <v>0</v>
      </c>
      <c r="W265" s="102"/>
      <c r="X265" s="102">
        <f t="shared" si="117"/>
        <v>0</v>
      </c>
      <c r="Y265" s="107"/>
      <c r="Z265" s="104">
        <f t="shared" si="118"/>
        <v>0</v>
      </c>
      <c r="AA265" s="105"/>
      <c r="AB265" s="105">
        <f t="shared" si="123"/>
        <v>0</v>
      </c>
      <c r="AC265" s="592"/>
      <c r="AD265" s="106">
        <f t="shared" si="124"/>
        <v>0</v>
      </c>
      <c r="AE265" s="404"/>
      <c r="AF265" s="73">
        <f t="shared" si="122"/>
        <v>0</v>
      </c>
      <c r="AG265" s="404"/>
      <c r="AH265" s="78">
        <f t="shared" si="143"/>
        <v>0</v>
      </c>
      <c r="AI265" s="402"/>
      <c r="AJ265" s="45">
        <f t="shared" si="127"/>
        <v>0</v>
      </c>
      <c r="AK265" s="234"/>
      <c r="AL265" s="76">
        <f t="shared" si="128"/>
        <v>0</v>
      </c>
      <c r="AM265" s="399"/>
      <c r="AN265" s="72">
        <f t="shared" si="129"/>
        <v>0</v>
      </c>
      <c r="AO265" s="79"/>
      <c r="AP265" s="72">
        <f t="shared" si="130"/>
        <v>0</v>
      </c>
      <c r="AQ265" s="402"/>
      <c r="AR265" s="76">
        <f t="shared" si="131"/>
        <v>0</v>
      </c>
      <c r="AS265" s="87"/>
      <c r="AT265" s="76">
        <f t="shared" si="132"/>
        <v>0</v>
      </c>
      <c r="AU265" s="72"/>
      <c r="AV265" s="72">
        <f t="shared" si="133"/>
        <v>0</v>
      </c>
      <c r="AW265" s="124"/>
      <c r="AX265" s="72">
        <f t="shared" si="134"/>
        <v>0</v>
      </c>
      <c r="AY265" s="76"/>
      <c r="AZ265" s="76">
        <f t="shared" si="135"/>
        <v>0</v>
      </c>
      <c r="BA265" s="94"/>
      <c r="BB265" s="76">
        <f t="shared" si="136"/>
        <v>0</v>
      </c>
      <c r="BC265" s="81"/>
      <c r="BD265" s="72">
        <f t="shared" si="137"/>
        <v>0</v>
      </c>
      <c r="BE265" s="129"/>
      <c r="BF265" s="72">
        <f t="shared" si="138"/>
        <v>0</v>
      </c>
      <c r="BG265" s="76"/>
      <c r="BH265" s="76">
        <f t="shared" si="139"/>
        <v>0</v>
      </c>
      <c r="BI265" s="94"/>
      <c r="BJ265" s="76">
        <f t="shared" si="140"/>
        <v>0</v>
      </c>
      <c r="BK265" s="410"/>
      <c r="BL265" s="402">
        <f t="shared" si="121"/>
        <v>0</v>
      </c>
      <c r="BM265" s="406"/>
      <c r="BN265" s="403">
        <f t="shared" si="125"/>
        <v>0</v>
      </c>
      <c r="BO265" s="238">
        <f t="shared" si="141"/>
        <v>0</v>
      </c>
      <c r="BP265" s="98" t="s">
        <v>1336</v>
      </c>
      <c r="BQ265" s="98" t="s">
        <v>1966</v>
      </c>
      <c r="BR265" s="262"/>
    </row>
    <row r="266" spans="1:70" s="30" customFormat="1" ht="25.5">
      <c r="A266" s="33">
        <f>SUBTOTAL(3,C$5:$C266)</f>
        <v>262</v>
      </c>
      <c r="B266" s="220"/>
      <c r="C266" s="52" t="s">
        <v>2010</v>
      </c>
      <c r="D266" s="1" t="s">
        <v>411</v>
      </c>
      <c r="E266" s="464" t="s">
        <v>2045</v>
      </c>
      <c r="F266" s="251" t="s">
        <v>2077</v>
      </c>
      <c r="G266" s="382"/>
      <c r="H266" s="251" t="s">
        <v>2119</v>
      </c>
      <c r="I266" s="251" t="s">
        <v>2120</v>
      </c>
      <c r="J266" s="251"/>
      <c r="K266" s="257">
        <v>350</v>
      </c>
      <c r="L266" s="390">
        <v>42005</v>
      </c>
      <c r="M266" s="31"/>
      <c r="N266" s="144"/>
      <c r="O266" s="122">
        <v>350000</v>
      </c>
      <c r="P266" s="73">
        <f t="shared" si="144"/>
        <v>350000</v>
      </c>
      <c r="Q266" s="124">
        <v>42096</v>
      </c>
      <c r="R266" s="75">
        <f t="shared" si="145"/>
        <v>0</v>
      </c>
      <c r="S266" s="45">
        <v>350000</v>
      </c>
      <c r="T266" s="45">
        <f t="shared" si="126"/>
        <v>350000</v>
      </c>
      <c r="U266" s="234">
        <v>42096</v>
      </c>
      <c r="V266" s="77">
        <f t="shared" si="142"/>
        <v>0</v>
      </c>
      <c r="W266" s="73">
        <v>350000</v>
      </c>
      <c r="X266" s="73">
        <f t="shared" ref="X266:X306" si="146">IF(Y266="",0,W266)</f>
        <v>350000</v>
      </c>
      <c r="Y266" s="124">
        <v>42096</v>
      </c>
      <c r="Z266" s="75">
        <f t="shared" ref="Z266:Z306" si="147">W266-X266</f>
        <v>0</v>
      </c>
      <c r="AA266" s="45">
        <v>350000</v>
      </c>
      <c r="AB266" s="45">
        <f t="shared" si="123"/>
        <v>0</v>
      </c>
      <c r="AC266" s="593"/>
      <c r="AD266" s="77">
        <f t="shared" si="124"/>
        <v>350000</v>
      </c>
      <c r="AE266" s="126"/>
      <c r="AF266" s="73">
        <f t="shared" si="122"/>
        <v>0</v>
      </c>
      <c r="AG266" s="126"/>
      <c r="AH266" s="78">
        <f t="shared" si="143"/>
        <v>0</v>
      </c>
      <c r="AI266" s="45"/>
      <c r="AJ266" s="45">
        <f t="shared" si="127"/>
        <v>0</v>
      </c>
      <c r="AK266" s="234"/>
      <c r="AL266" s="45">
        <f t="shared" si="128"/>
        <v>0</v>
      </c>
      <c r="AM266" s="73"/>
      <c r="AN266" s="73">
        <f t="shared" si="129"/>
        <v>0</v>
      </c>
      <c r="AO266" s="124"/>
      <c r="AP266" s="73">
        <f t="shared" si="130"/>
        <v>0</v>
      </c>
      <c r="AQ266" s="45"/>
      <c r="AR266" s="45">
        <f t="shared" si="131"/>
        <v>0</v>
      </c>
      <c r="AS266" s="125"/>
      <c r="AT266" s="45">
        <f t="shared" si="132"/>
        <v>0</v>
      </c>
      <c r="AU266" s="73"/>
      <c r="AV266" s="73">
        <f t="shared" si="133"/>
        <v>0</v>
      </c>
      <c r="AW266" s="124"/>
      <c r="AX266" s="73">
        <f t="shared" si="134"/>
        <v>0</v>
      </c>
      <c r="AY266" s="45"/>
      <c r="AZ266" s="45">
        <f t="shared" si="135"/>
        <v>0</v>
      </c>
      <c r="BA266" s="234"/>
      <c r="BB266" s="45">
        <f t="shared" si="136"/>
        <v>0</v>
      </c>
      <c r="BC266" s="126"/>
      <c r="BD266" s="73">
        <f t="shared" si="137"/>
        <v>0</v>
      </c>
      <c r="BE266" s="95"/>
      <c r="BF266" s="73">
        <f t="shared" si="138"/>
        <v>0</v>
      </c>
      <c r="BG266" s="45"/>
      <c r="BH266" s="45">
        <f t="shared" si="139"/>
        <v>0</v>
      </c>
      <c r="BI266" s="234"/>
      <c r="BJ266" s="45">
        <f t="shared" si="140"/>
        <v>0</v>
      </c>
      <c r="BK266" s="123"/>
      <c r="BL266" s="45">
        <f t="shared" si="121"/>
        <v>0</v>
      </c>
      <c r="BM266" s="234"/>
      <c r="BN266" s="77">
        <f t="shared" si="125"/>
        <v>0</v>
      </c>
      <c r="BO266" s="83">
        <f t="shared" si="141"/>
        <v>350000</v>
      </c>
      <c r="BP266" s="120" t="s">
        <v>716</v>
      </c>
      <c r="BQ266" s="120" t="s">
        <v>1970</v>
      </c>
      <c r="BR266" s="31"/>
    </row>
    <row r="267" spans="1:70" s="263" customFormat="1" ht="51">
      <c r="A267" s="258">
        <f>SUBTOTAL(3,C$5:$C267)</f>
        <v>263</v>
      </c>
      <c r="B267" s="272" t="s">
        <v>1963</v>
      </c>
      <c r="C267" s="265" t="s">
        <v>2011</v>
      </c>
      <c r="D267" s="34" t="s">
        <v>9</v>
      </c>
      <c r="E267" s="559" t="s">
        <v>2046</v>
      </c>
      <c r="F267" s="252" t="s">
        <v>2078</v>
      </c>
      <c r="G267" s="271"/>
      <c r="H267" s="252" t="s">
        <v>2121</v>
      </c>
      <c r="I267" s="252" t="s">
        <v>2122</v>
      </c>
      <c r="J267" s="306" t="s">
        <v>2123</v>
      </c>
      <c r="K267" s="253"/>
      <c r="L267" s="374"/>
      <c r="M267" s="262"/>
      <c r="N267" s="140"/>
      <c r="O267" s="141"/>
      <c r="P267" s="102">
        <f t="shared" si="144"/>
        <v>0</v>
      </c>
      <c r="Q267" s="107"/>
      <c r="R267" s="104">
        <f t="shared" si="145"/>
        <v>0</v>
      </c>
      <c r="S267" s="105"/>
      <c r="T267" s="105">
        <f t="shared" si="126"/>
        <v>0</v>
      </c>
      <c r="U267" s="216"/>
      <c r="V267" s="106">
        <f t="shared" si="142"/>
        <v>0</v>
      </c>
      <c r="W267" s="102"/>
      <c r="X267" s="102">
        <f t="shared" si="146"/>
        <v>0</v>
      </c>
      <c r="Y267" s="107"/>
      <c r="Z267" s="104">
        <f t="shared" si="147"/>
        <v>0</v>
      </c>
      <c r="AA267" s="105"/>
      <c r="AB267" s="105">
        <f t="shared" si="123"/>
        <v>0</v>
      </c>
      <c r="AC267" s="592"/>
      <c r="AD267" s="106">
        <f t="shared" si="124"/>
        <v>0</v>
      </c>
      <c r="AE267" s="404"/>
      <c r="AF267" s="73">
        <f t="shared" si="122"/>
        <v>0</v>
      </c>
      <c r="AG267" s="404"/>
      <c r="AH267" s="78">
        <f t="shared" si="143"/>
        <v>0</v>
      </c>
      <c r="AI267" s="402"/>
      <c r="AJ267" s="45">
        <f t="shared" si="127"/>
        <v>0</v>
      </c>
      <c r="AK267" s="234"/>
      <c r="AL267" s="76">
        <f t="shared" si="128"/>
        <v>0</v>
      </c>
      <c r="AM267" s="399"/>
      <c r="AN267" s="72">
        <f t="shared" si="129"/>
        <v>0</v>
      </c>
      <c r="AO267" s="79"/>
      <c r="AP267" s="72">
        <f t="shared" si="130"/>
        <v>0</v>
      </c>
      <c r="AQ267" s="402"/>
      <c r="AR267" s="76">
        <f t="shared" si="131"/>
        <v>0</v>
      </c>
      <c r="AS267" s="87"/>
      <c r="AT267" s="76">
        <f t="shared" si="132"/>
        <v>0</v>
      </c>
      <c r="AU267" s="72"/>
      <c r="AV267" s="72">
        <f t="shared" si="133"/>
        <v>0</v>
      </c>
      <c r="AW267" s="124"/>
      <c r="AX267" s="72">
        <f t="shared" si="134"/>
        <v>0</v>
      </c>
      <c r="AY267" s="76"/>
      <c r="AZ267" s="76">
        <f t="shared" si="135"/>
        <v>0</v>
      </c>
      <c r="BA267" s="94"/>
      <c r="BB267" s="76">
        <f t="shared" si="136"/>
        <v>0</v>
      </c>
      <c r="BC267" s="81"/>
      <c r="BD267" s="72">
        <f t="shared" si="137"/>
        <v>0</v>
      </c>
      <c r="BE267" s="129"/>
      <c r="BF267" s="72">
        <f t="shared" si="138"/>
        <v>0</v>
      </c>
      <c r="BG267" s="76"/>
      <c r="BH267" s="76">
        <f t="shared" si="139"/>
        <v>0</v>
      </c>
      <c r="BI267" s="94"/>
      <c r="BJ267" s="76">
        <f t="shared" si="140"/>
        <v>0</v>
      </c>
      <c r="BK267" s="410"/>
      <c r="BL267" s="402">
        <f t="shared" si="121"/>
        <v>0</v>
      </c>
      <c r="BM267" s="406"/>
      <c r="BN267" s="403">
        <f t="shared" si="125"/>
        <v>0</v>
      </c>
      <c r="BO267" s="238">
        <f t="shared" si="141"/>
        <v>0</v>
      </c>
      <c r="BP267" s="98" t="s">
        <v>1336</v>
      </c>
      <c r="BQ267" s="98" t="s">
        <v>1966</v>
      </c>
      <c r="BR267" s="262"/>
    </row>
    <row r="268" spans="1:70" s="30" customFormat="1" ht="51">
      <c r="A268" s="33">
        <f>SUBTOTAL(3,C$5:$C268)</f>
        <v>264</v>
      </c>
      <c r="B268" s="220"/>
      <c r="C268" s="12" t="s">
        <v>2012</v>
      </c>
      <c r="D268" s="47" t="s">
        <v>10</v>
      </c>
      <c r="E268" s="422" t="s">
        <v>2047</v>
      </c>
      <c r="F268" s="242" t="s">
        <v>2079</v>
      </c>
      <c r="G268" s="214"/>
      <c r="H268" s="242" t="s">
        <v>2124</v>
      </c>
      <c r="I268" s="423" t="s">
        <v>2125</v>
      </c>
      <c r="J268" s="242"/>
      <c r="K268" s="451" t="s">
        <v>2191</v>
      </c>
      <c r="L268" s="287">
        <v>41974</v>
      </c>
      <c r="M268" s="32"/>
      <c r="N268" s="139"/>
      <c r="O268" s="122">
        <v>300000</v>
      </c>
      <c r="P268" s="153">
        <f t="shared" si="144"/>
        <v>300000</v>
      </c>
      <c r="Q268" s="124">
        <v>42133</v>
      </c>
      <c r="R268" s="75">
        <f t="shared" si="145"/>
        <v>0</v>
      </c>
      <c r="S268" s="45">
        <v>300000</v>
      </c>
      <c r="T268" s="45">
        <f t="shared" si="126"/>
        <v>300000</v>
      </c>
      <c r="U268" s="234">
        <v>42133</v>
      </c>
      <c r="V268" s="77">
        <f t="shared" si="142"/>
        <v>0</v>
      </c>
      <c r="W268" s="72">
        <v>300000</v>
      </c>
      <c r="X268" s="73">
        <f t="shared" si="146"/>
        <v>300000</v>
      </c>
      <c r="Y268" s="124">
        <v>42133</v>
      </c>
      <c r="Z268" s="75">
        <f t="shared" si="147"/>
        <v>0</v>
      </c>
      <c r="AA268" s="76"/>
      <c r="AB268" s="45">
        <f t="shared" ref="AB268:AB306" si="148">IF(AC268="",0,AA268)</f>
        <v>0</v>
      </c>
      <c r="AC268" s="594"/>
      <c r="AD268" s="77">
        <f t="shared" ref="AD268:AD306" si="149">AA268-AB268</f>
        <v>0</v>
      </c>
      <c r="AE268" s="126"/>
      <c r="AF268" s="73">
        <f t="shared" si="122"/>
        <v>0</v>
      </c>
      <c r="AG268" s="126"/>
      <c r="AH268" s="78">
        <f t="shared" si="143"/>
        <v>0</v>
      </c>
      <c r="AI268" s="76"/>
      <c r="AJ268" s="45">
        <f t="shared" si="127"/>
        <v>0</v>
      </c>
      <c r="AK268" s="234"/>
      <c r="AL268" s="76">
        <f t="shared" si="128"/>
        <v>0</v>
      </c>
      <c r="AM268" s="72"/>
      <c r="AN268" s="72">
        <f t="shared" si="129"/>
        <v>0</v>
      </c>
      <c r="AO268" s="79"/>
      <c r="AP268" s="72">
        <f t="shared" si="130"/>
        <v>0</v>
      </c>
      <c r="AQ268" s="76"/>
      <c r="AR268" s="76">
        <f t="shared" si="131"/>
        <v>0</v>
      </c>
      <c r="AS268" s="87"/>
      <c r="AT268" s="76">
        <f t="shared" si="132"/>
        <v>0</v>
      </c>
      <c r="AU268" s="72"/>
      <c r="AV268" s="72">
        <f t="shared" si="133"/>
        <v>0</v>
      </c>
      <c r="AW268" s="124"/>
      <c r="AX268" s="72">
        <f t="shared" si="134"/>
        <v>0</v>
      </c>
      <c r="AY268" s="76"/>
      <c r="AZ268" s="76">
        <f t="shared" si="135"/>
        <v>0</v>
      </c>
      <c r="BA268" s="94"/>
      <c r="BB268" s="76">
        <f t="shared" si="136"/>
        <v>0</v>
      </c>
      <c r="BC268" s="81"/>
      <c r="BD268" s="72">
        <f t="shared" si="137"/>
        <v>0</v>
      </c>
      <c r="BE268" s="129"/>
      <c r="BF268" s="72">
        <f t="shared" si="138"/>
        <v>0</v>
      </c>
      <c r="BG268" s="76"/>
      <c r="BH268" s="76">
        <f t="shared" si="139"/>
        <v>0</v>
      </c>
      <c r="BI268" s="94"/>
      <c r="BJ268" s="76">
        <f t="shared" si="140"/>
        <v>0</v>
      </c>
      <c r="BK268" s="123"/>
      <c r="BL268" s="45">
        <f t="shared" si="121"/>
        <v>0</v>
      </c>
      <c r="BM268" s="94"/>
      <c r="BN268" s="77">
        <f t="shared" si="125"/>
        <v>0</v>
      </c>
      <c r="BO268" s="83">
        <f t="shared" si="141"/>
        <v>0</v>
      </c>
      <c r="BP268" s="120" t="s">
        <v>1334</v>
      </c>
      <c r="BQ268" s="120" t="s">
        <v>3378</v>
      </c>
      <c r="BR268" s="31"/>
    </row>
    <row r="269" spans="1:70" s="30" customFormat="1" ht="38.25">
      <c r="A269" s="33">
        <f>SUBTOTAL(3,C$5:$C269)</f>
        <v>265</v>
      </c>
      <c r="B269" s="220"/>
      <c r="C269" s="52" t="s">
        <v>2013</v>
      </c>
      <c r="D269" s="44" t="s">
        <v>9</v>
      </c>
      <c r="E269" s="494" t="s">
        <v>2048</v>
      </c>
      <c r="F269" s="251" t="s">
        <v>3217</v>
      </c>
      <c r="G269" s="382"/>
      <c r="H269" s="251" t="s">
        <v>2126</v>
      </c>
      <c r="I269" s="495" t="s">
        <v>2127</v>
      </c>
      <c r="J269" s="465" t="s">
        <v>2128</v>
      </c>
      <c r="K269" s="251" t="s">
        <v>2228</v>
      </c>
      <c r="L269" s="390"/>
      <c r="M269" s="31"/>
      <c r="N269" s="144"/>
      <c r="O269" s="122">
        <v>300000</v>
      </c>
      <c r="P269" s="73">
        <f t="shared" si="144"/>
        <v>0</v>
      </c>
      <c r="Q269" s="124"/>
      <c r="R269" s="75">
        <f t="shared" si="145"/>
        <v>300000</v>
      </c>
      <c r="S269" s="45">
        <v>700000</v>
      </c>
      <c r="T269" s="45">
        <f t="shared" si="126"/>
        <v>0</v>
      </c>
      <c r="U269" s="234"/>
      <c r="V269" s="77">
        <f t="shared" si="142"/>
        <v>700000</v>
      </c>
      <c r="W269" s="73">
        <v>1000000</v>
      </c>
      <c r="X269" s="73">
        <f t="shared" si="146"/>
        <v>0</v>
      </c>
      <c r="Y269" s="124"/>
      <c r="Z269" s="75">
        <f t="shared" si="147"/>
        <v>1000000</v>
      </c>
      <c r="AA269" s="45"/>
      <c r="AB269" s="45">
        <f t="shared" si="148"/>
        <v>0</v>
      </c>
      <c r="AC269" s="594"/>
      <c r="AD269" s="77">
        <f t="shared" si="149"/>
        <v>0</v>
      </c>
      <c r="AE269" s="126"/>
      <c r="AF269" s="73">
        <f t="shared" si="122"/>
        <v>0</v>
      </c>
      <c r="AG269" s="126"/>
      <c r="AH269" s="78">
        <f t="shared" si="143"/>
        <v>0</v>
      </c>
      <c r="AI269" s="45"/>
      <c r="AJ269" s="45">
        <f t="shared" si="127"/>
        <v>0</v>
      </c>
      <c r="AK269" s="234"/>
      <c r="AL269" s="45">
        <f t="shared" si="128"/>
        <v>0</v>
      </c>
      <c r="AM269" s="73"/>
      <c r="AN269" s="73">
        <f t="shared" si="129"/>
        <v>0</v>
      </c>
      <c r="AO269" s="124"/>
      <c r="AP269" s="73">
        <f t="shared" si="130"/>
        <v>0</v>
      </c>
      <c r="AQ269" s="45"/>
      <c r="AR269" s="45">
        <f t="shared" si="131"/>
        <v>0</v>
      </c>
      <c r="AS269" s="125"/>
      <c r="AT269" s="45">
        <f t="shared" si="132"/>
        <v>0</v>
      </c>
      <c r="AU269" s="73"/>
      <c r="AV269" s="73">
        <f t="shared" si="133"/>
        <v>0</v>
      </c>
      <c r="AW269" s="124"/>
      <c r="AX269" s="73">
        <f t="shared" si="134"/>
        <v>0</v>
      </c>
      <c r="AY269" s="45"/>
      <c r="AZ269" s="45">
        <f t="shared" si="135"/>
        <v>0</v>
      </c>
      <c r="BA269" s="234"/>
      <c r="BB269" s="45">
        <f t="shared" si="136"/>
        <v>0</v>
      </c>
      <c r="BC269" s="126"/>
      <c r="BD269" s="73">
        <f t="shared" si="137"/>
        <v>0</v>
      </c>
      <c r="BE269" s="95"/>
      <c r="BF269" s="73">
        <f t="shared" si="138"/>
        <v>0</v>
      </c>
      <c r="BG269" s="45"/>
      <c r="BH269" s="45">
        <f t="shared" si="139"/>
        <v>0</v>
      </c>
      <c r="BI269" s="234"/>
      <c r="BJ269" s="45">
        <f t="shared" si="140"/>
        <v>0</v>
      </c>
      <c r="BK269" s="123"/>
      <c r="BL269" s="45">
        <f t="shared" si="121"/>
        <v>0</v>
      </c>
      <c r="BM269" s="234"/>
      <c r="BN269" s="77">
        <f t="shared" si="125"/>
        <v>0</v>
      </c>
      <c r="BO269" s="83">
        <f t="shared" si="141"/>
        <v>2000000</v>
      </c>
      <c r="BP269" s="120" t="s">
        <v>642</v>
      </c>
      <c r="BQ269" s="120" t="s">
        <v>1966</v>
      </c>
      <c r="BR269" s="380"/>
    </row>
    <row r="270" spans="1:70" s="30" customFormat="1" ht="51">
      <c r="A270" s="33">
        <f>SUBTOTAL(3,C$5:$C270)</f>
        <v>266</v>
      </c>
      <c r="B270" s="220"/>
      <c r="C270" s="12" t="s">
        <v>2014</v>
      </c>
      <c r="D270" s="47" t="s">
        <v>410</v>
      </c>
      <c r="E270" s="422" t="s">
        <v>2049</v>
      </c>
      <c r="F270" s="242" t="s">
        <v>2081</v>
      </c>
      <c r="G270" s="214"/>
      <c r="H270" s="242" t="s">
        <v>2129</v>
      </c>
      <c r="I270" s="423" t="s">
        <v>2130</v>
      </c>
      <c r="J270" s="242"/>
      <c r="K270" s="451" t="s">
        <v>1631</v>
      </c>
      <c r="L270" s="287">
        <v>41974</v>
      </c>
      <c r="M270" s="32"/>
      <c r="N270" s="139"/>
      <c r="O270" s="122">
        <v>400000</v>
      </c>
      <c r="P270" s="153">
        <f t="shared" si="144"/>
        <v>0</v>
      </c>
      <c r="Q270" s="124"/>
      <c r="R270" s="75">
        <f t="shared" si="145"/>
        <v>400000</v>
      </c>
      <c r="S270" s="45">
        <v>400000</v>
      </c>
      <c r="T270" s="45">
        <f t="shared" si="126"/>
        <v>0</v>
      </c>
      <c r="U270" s="234"/>
      <c r="V270" s="77">
        <f t="shared" si="142"/>
        <v>400000</v>
      </c>
      <c r="W270" s="72">
        <v>400000</v>
      </c>
      <c r="X270" s="73">
        <f t="shared" si="146"/>
        <v>0</v>
      </c>
      <c r="Y270" s="124"/>
      <c r="Z270" s="75">
        <f t="shared" si="147"/>
        <v>400000</v>
      </c>
      <c r="AA270" s="76"/>
      <c r="AB270" s="45">
        <f t="shared" si="148"/>
        <v>0</v>
      </c>
      <c r="AC270" s="594"/>
      <c r="AD270" s="77">
        <f t="shared" si="149"/>
        <v>0</v>
      </c>
      <c r="AE270" s="126"/>
      <c r="AF270" s="73">
        <f t="shared" si="122"/>
        <v>0</v>
      </c>
      <c r="AG270" s="126"/>
      <c r="AH270" s="78">
        <f t="shared" si="143"/>
        <v>0</v>
      </c>
      <c r="AI270" s="76"/>
      <c r="AJ270" s="45">
        <f t="shared" si="127"/>
        <v>0</v>
      </c>
      <c r="AK270" s="234"/>
      <c r="AL270" s="76">
        <f t="shared" si="128"/>
        <v>0</v>
      </c>
      <c r="AM270" s="72"/>
      <c r="AN270" s="72">
        <f t="shared" si="129"/>
        <v>0</v>
      </c>
      <c r="AO270" s="79"/>
      <c r="AP270" s="72">
        <f t="shared" si="130"/>
        <v>0</v>
      </c>
      <c r="AQ270" s="76"/>
      <c r="AR270" s="76">
        <f t="shared" si="131"/>
        <v>0</v>
      </c>
      <c r="AS270" s="87"/>
      <c r="AT270" s="76">
        <f t="shared" si="132"/>
        <v>0</v>
      </c>
      <c r="AU270" s="72"/>
      <c r="AV270" s="72">
        <f t="shared" si="133"/>
        <v>0</v>
      </c>
      <c r="AW270" s="124"/>
      <c r="AX270" s="72">
        <f t="shared" si="134"/>
        <v>0</v>
      </c>
      <c r="AY270" s="76"/>
      <c r="AZ270" s="76">
        <f t="shared" si="135"/>
        <v>0</v>
      </c>
      <c r="BA270" s="94"/>
      <c r="BB270" s="76">
        <f t="shared" si="136"/>
        <v>0</v>
      </c>
      <c r="BC270" s="81"/>
      <c r="BD270" s="72">
        <f t="shared" si="137"/>
        <v>0</v>
      </c>
      <c r="BE270" s="129"/>
      <c r="BF270" s="72">
        <f t="shared" si="138"/>
        <v>0</v>
      </c>
      <c r="BG270" s="76"/>
      <c r="BH270" s="76">
        <f t="shared" si="139"/>
        <v>0</v>
      </c>
      <c r="BI270" s="94"/>
      <c r="BJ270" s="76">
        <f t="shared" si="140"/>
        <v>0</v>
      </c>
      <c r="BK270" s="123"/>
      <c r="BL270" s="45">
        <f t="shared" si="121"/>
        <v>0</v>
      </c>
      <c r="BM270" s="94"/>
      <c r="BN270" s="77">
        <f t="shared" si="125"/>
        <v>0</v>
      </c>
      <c r="BO270" s="83">
        <f t="shared" si="141"/>
        <v>1200000</v>
      </c>
      <c r="BP270" s="120" t="s">
        <v>482</v>
      </c>
      <c r="BQ270" s="120" t="s">
        <v>1970</v>
      </c>
      <c r="BR270" s="31"/>
    </row>
    <row r="271" spans="1:70" s="30" customFormat="1" ht="51">
      <c r="A271" s="33">
        <f>SUBTOTAL(3,C$5:$C271)</f>
        <v>267</v>
      </c>
      <c r="B271" s="220"/>
      <c r="C271" s="12" t="s">
        <v>2015</v>
      </c>
      <c r="D271" s="1" t="s">
        <v>315</v>
      </c>
      <c r="E271" s="422" t="s">
        <v>2050</v>
      </c>
      <c r="F271" s="242" t="s">
        <v>2082</v>
      </c>
      <c r="G271" s="214"/>
      <c r="H271" s="242" t="s">
        <v>2131</v>
      </c>
      <c r="I271" s="423" t="s">
        <v>2132</v>
      </c>
      <c r="J271" s="242"/>
      <c r="K271" s="451" t="s">
        <v>2192</v>
      </c>
      <c r="L271" s="287">
        <v>41974</v>
      </c>
      <c r="M271" s="32" t="s">
        <v>2642</v>
      </c>
      <c r="N271" s="139"/>
      <c r="O271" s="122">
        <v>1300000</v>
      </c>
      <c r="P271" s="153">
        <f t="shared" si="144"/>
        <v>1300000</v>
      </c>
      <c r="Q271" s="124">
        <v>42138</v>
      </c>
      <c r="R271" s="75">
        <f t="shared" si="145"/>
        <v>0</v>
      </c>
      <c r="S271" s="45">
        <v>700000</v>
      </c>
      <c r="T271" s="45">
        <f t="shared" si="126"/>
        <v>700000</v>
      </c>
      <c r="U271" s="234">
        <v>42138</v>
      </c>
      <c r="V271" s="77">
        <f t="shared" si="142"/>
        <v>0</v>
      </c>
      <c r="W271" s="72">
        <v>1440000</v>
      </c>
      <c r="X271" s="73">
        <f t="shared" si="146"/>
        <v>1440000</v>
      </c>
      <c r="Y271" s="124">
        <v>42138</v>
      </c>
      <c r="Z271" s="75">
        <f t="shared" si="147"/>
        <v>0</v>
      </c>
      <c r="AA271" s="76"/>
      <c r="AB271" s="45">
        <f t="shared" si="148"/>
        <v>0</v>
      </c>
      <c r="AC271" s="594"/>
      <c r="AD271" s="77">
        <f t="shared" si="149"/>
        <v>0</v>
      </c>
      <c r="AE271" s="126"/>
      <c r="AF271" s="73">
        <f t="shared" si="122"/>
        <v>0</v>
      </c>
      <c r="AG271" s="126"/>
      <c r="AH271" s="78">
        <f t="shared" si="143"/>
        <v>0</v>
      </c>
      <c r="AI271" s="76"/>
      <c r="AJ271" s="45">
        <f t="shared" si="127"/>
        <v>0</v>
      </c>
      <c r="AK271" s="234"/>
      <c r="AL271" s="76">
        <f t="shared" si="128"/>
        <v>0</v>
      </c>
      <c r="AM271" s="72"/>
      <c r="AN271" s="72">
        <f t="shared" si="129"/>
        <v>0</v>
      </c>
      <c r="AO271" s="79"/>
      <c r="AP271" s="72">
        <f t="shared" si="130"/>
        <v>0</v>
      </c>
      <c r="AQ271" s="76"/>
      <c r="AR271" s="76">
        <f t="shared" si="131"/>
        <v>0</v>
      </c>
      <c r="AS271" s="87"/>
      <c r="AT271" s="76">
        <f t="shared" si="132"/>
        <v>0</v>
      </c>
      <c r="AU271" s="72"/>
      <c r="AV271" s="72">
        <f t="shared" si="133"/>
        <v>0</v>
      </c>
      <c r="AW271" s="124"/>
      <c r="AX271" s="72">
        <f t="shared" si="134"/>
        <v>0</v>
      </c>
      <c r="AY271" s="76"/>
      <c r="AZ271" s="76">
        <f t="shared" si="135"/>
        <v>0</v>
      </c>
      <c r="BA271" s="94"/>
      <c r="BB271" s="76">
        <f t="shared" si="136"/>
        <v>0</v>
      </c>
      <c r="BC271" s="81"/>
      <c r="BD271" s="72">
        <f t="shared" si="137"/>
        <v>0</v>
      </c>
      <c r="BE271" s="129"/>
      <c r="BF271" s="72">
        <f t="shared" si="138"/>
        <v>0</v>
      </c>
      <c r="BG271" s="76"/>
      <c r="BH271" s="76">
        <f t="shared" si="139"/>
        <v>0</v>
      </c>
      <c r="BI271" s="94"/>
      <c r="BJ271" s="76">
        <f t="shared" si="140"/>
        <v>0</v>
      </c>
      <c r="BK271" s="123"/>
      <c r="BL271" s="45">
        <f t="shared" si="121"/>
        <v>0</v>
      </c>
      <c r="BM271" s="94"/>
      <c r="BN271" s="77">
        <f t="shared" si="125"/>
        <v>0</v>
      </c>
      <c r="BO271" s="83">
        <f t="shared" si="141"/>
        <v>0</v>
      </c>
      <c r="BP271" s="120" t="s">
        <v>1046</v>
      </c>
      <c r="BQ271" s="120" t="s">
        <v>1970</v>
      </c>
      <c r="BR271" s="31"/>
    </row>
    <row r="272" spans="1:70" s="30" customFormat="1" ht="63.75">
      <c r="A272" s="33">
        <f>SUBTOTAL(3,C$5:$C272)</f>
        <v>268</v>
      </c>
      <c r="B272" s="220"/>
      <c r="C272" s="12" t="s">
        <v>2016</v>
      </c>
      <c r="D272" s="57" t="s">
        <v>39</v>
      </c>
      <c r="E272" s="422" t="s">
        <v>2051</v>
      </c>
      <c r="F272" s="242" t="s">
        <v>2083</v>
      </c>
      <c r="G272" s="214"/>
      <c r="H272" s="242" t="s">
        <v>2133</v>
      </c>
      <c r="I272" s="423" t="s">
        <v>2134</v>
      </c>
      <c r="J272" s="242"/>
      <c r="K272" s="451" t="s">
        <v>2193</v>
      </c>
      <c r="L272" s="287">
        <v>41913</v>
      </c>
      <c r="M272" s="32"/>
      <c r="N272" s="139"/>
      <c r="O272" s="122">
        <v>300000</v>
      </c>
      <c r="P272" s="153">
        <f t="shared" si="144"/>
        <v>0</v>
      </c>
      <c r="Q272" s="124"/>
      <c r="R272" s="75">
        <f t="shared" si="145"/>
        <v>300000</v>
      </c>
      <c r="S272" s="45">
        <v>300000</v>
      </c>
      <c r="T272" s="45">
        <f t="shared" si="126"/>
        <v>0</v>
      </c>
      <c r="U272" s="234"/>
      <c r="V272" s="77">
        <f t="shared" si="142"/>
        <v>300000</v>
      </c>
      <c r="W272" s="72">
        <v>300000</v>
      </c>
      <c r="X272" s="73">
        <f t="shared" si="146"/>
        <v>0</v>
      </c>
      <c r="Y272" s="124"/>
      <c r="Z272" s="75">
        <f t="shared" si="147"/>
        <v>300000</v>
      </c>
      <c r="AA272" s="76"/>
      <c r="AB272" s="45">
        <f t="shared" si="148"/>
        <v>0</v>
      </c>
      <c r="AC272" s="594"/>
      <c r="AD272" s="77">
        <f t="shared" si="149"/>
        <v>0</v>
      </c>
      <c r="AE272" s="126"/>
      <c r="AF272" s="73">
        <f t="shared" si="122"/>
        <v>0</v>
      </c>
      <c r="AG272" s="126"/>
      <c r="AH272" s="78">
        <f t="shared" si="143"/>
        <v>0</v>
      </c>
      <c r="AI272" s="76"/>
      <c r="AJ272" s="45">
        <f t="shared" si="127"/>
        <v>0</v>
      </c>
      <c r="AK272" s="234"/>
      <c r="AL272" s="76">
        <f t="shared" si="128"/>
        <v>0</v>
      </c>
      <c r="AM272" s="72"/>
      <c r="AN272" s="72">
        <f t="shared" si="129"/>
        <v>0</v>
      </c>
      <c r="AO272" s="79"/>
      <c r="AP272" s="72">
        <f t="shared" si="130"/>
        <v>0</v>
      </c>
      <c r="AQ272" s="76"/>
      <c r="AR272" s="76">
        <f t="shared" si="131"/>
        <v>0</v>
      </c>
      <c r="AS272" s="87"/>
      <c r="AT272" s="76">
        <f t="shared" si="132"/>
        <v>0</v>
      </c>
      <c r="AU272" s="72"/>
      <c r="AV272" s="72">
        <f t="shared" si="133"/>
        <v>0</v>
      </c>
      <c r="AW272" s="124"/>
      <c r="AX272" s="72">
        <f t="shared" si="134"/>
        <v>0</v>
      </c>
      <c r="AY272" s="76"/>
      <c r="AZ272" s="76">
        <f t="shared" si="135"/>
        <v>0</v>
      </c>
      <c r="BA272" s="94"/>
      <c r="BB272" s="76">
        <f t="shared" si="136"/>
        <v>0</v>
      </c>
      <c r="BC272" s="81"/>
      <c r="BD272" s="72">
        <f t="shared" si="137"/>
        <v>0</v>
      </c>
      <c r="BE272" s="129"/>
      <c r="BF272" s="72">
        <f t="shared" si="138"/>
        <v>0</v>
      </c>
      <c r="BG272" s="76"/>
      <c r="BH272" s="76">
        <f t="shared" si="139"/>
        <v>0</v>
      </c>
      <c r="BI272" s="94"/>
      <c r="BJ272" s="76">
        <f t="shared" si="140"/>
        <v>0</v>
      </c>
      <c r="BK272" s="123"/>
      <c r="BL272" s="45">
        <f t="shared" si="121"/>
        <v>0</v>
      </c>
      <c r="BM272" s="94"/>
      <c r="BN272" s="77">
        <f t="shared" si="125"/>
        <v>0</v>
      </c>
      <c r="BO272" s="83">
        <f t="shared" si="141"/>
        <v>900000</v>
      </c>
      <c r="BP272" s="120" t="s">
        <v>887</v>
      </c>
      <c r="BQ272" s="120" t="s">
        <v>3375</v>
      </c>
      <c r="BR272" s="31" t="s">
        <v>2209</v>
      </c>
    </row>
    <row r="273" spans="1:70" s="30" customFormat="1" ht="45">
      <c r="A273" s="33">
        <f>SUBTOTAL(3,C$5:$C273)</f>
        <v>269</v>
      </c>
      <c r="B273" s="220" t="s">
        <v>1968</v>
      </c>
      <c r="C273" s="12" t="s">
        <v>2017</v>
      </c>
      <c r="D273" s="46" t="s">
        <v>11</v>
      </c>
      <c r="E273" s="422" t="s">
        <v>2052</v>
      </c>
      <c r="F273" s="242" t="s">
        <v>2084</v>
      </c>
      <c r="G273" s="214"/>
      <c r="H273" s="242" t="s">
        <v>2135</v>
      </c>
      <c r="I273" s="423" t="s">
        <v>2136</v>
      </c>
      <c r="J273" s="305" t="s">
        <v>2137</v>
      </c>
      <c r="K273" s="451" t="s">
        <v>2194</v>
      </c>
      <c r="L273" s="287">
        <v>42005</v>
      </c>
      <c r="M273" s="32"/>
      <c r="N273" s="139"/>
      <c r="O273" s="122">
        <v>700000</v>
      </c>
      <c r="P273" s="153">
        <f t="shared" si="144"/>
        <v>700000</v>
      </c>
      <c r="Q273" s="124">
        <v>42138</v>
      </c>
      <c r="R273" s="75">
        <f t="shared" si="145"/>
        <v>0</v>
      </c>
      <c r="S273" s="45">
        <v>700000</v>
      </c>
      <c r="T273" s="45">
        <f t="shared" si="126"/>
        <v>700000</v>
      </c>
      <c r="U273" s="234">
        <v>42138</v>
      </c>
      <c r="V273" s="77">
        <f t="shared" si="142"/>
        <v>0</v>
      </c>
      <c r="W273" s="72">
        <v>700000</v>
      </c>
      <c r="X273" s="73">
        <f t="shared" si="146"/>
        <v>700000</v>
      </c>
      <c r="Y273" s="124">
        <v>42138</v>
      </c>
      <c r="Z273" s="75">
        <f t="shared" si="147"/>
        <v>0</v>
      </c>
      <c r="AA273" s="76"/>
      <c r="AB273" s="45">
        <f t="shared" si="148"/>
        <v>0</v>
      </c>
      <c r="AC273" s="594"/>
      <c r="AD273" s="77">
        <f t="shared" si="149"/>
        <v>0</v>
      </c>
      <c r="AE273" s="126"/>
      <c r="AF273" s="73">
        <f t="shared" si="122"/>
        <v>0</v>
      </c>
      <c r="AG273" s="126"/>
      <c r="AH273" s="78">
        <f t="shared" si="143"/>
        <v>0</v>
      </c>
      <c r="AI273" s="76"/>
      <c r="AJ273" s="45">
        <f t="shared" si="127"/>
        <v>0</v>
      </c>
      <c r="AK273" s="234"/>
      <c r="AL273" s="76">
        <f t="shared" si="128"/>
        <v>0</v>
      </c>
      <c r="AM273" s="72"/>
      <c r="AN273" s="72">
        <f t="shared" si="129"/>
        <v>0</v>
      </c>
      <c r="AO273" s="79"/>
      <c r="AP273" s="72">
        <f t="shared" si="130"/>
        <v>0</v>
      </c>
      <c r="AQ273" s="76"/>
      <c r="AR273" s="76">
        <f t="shared" si="131"/>
        <v>0</v>
      </c>
      <c r="AS273" s="87"/>
      <c r="AT273" s="76">
        <f t="shared" si="132"/>
        <v>0</v>
      </c>
      <c r="AU273" s="72"/>
      <c r="AV273" s="72">
        <f t="shared" si="133"/>
        <v>0</v>
      </c>
      <c r="AW273" s="124"/>
      <c r="AX273" s="72">
        <f t="shared" si="134"/>
        <v>0</v>
      </c>
      <c r="AY273" s="76"/>
      <c r="AZ273" s="76">
        <f t="shared" si="135"/>
        <v>0</v>
      </c>
      <c r="BA273" s="94"/>
      <c r="BB273" s="76">
        <f t="shared" si="136"/>
        <v>0</v>
      </c>
      <c r="BC273" s="81"/>
      <c r="BD273" s="72">
        <f t="shared" si="137"/>
        <v>0</v>
      </c>
      <c r="BE273" s="129"/>
      <c r="BF273" s="72">
        <f t="shared" si="138"/>
        <v>0</v>
      </c>
      <c r="BG273" s="76"/>
      <c r="BH273" s="76">
        <f t="shared" si="139"/>
        <v>0</v>
      </c>
      <c r="BI273" s="94"/>
      <c r="BJ273" s="76">
        <f t="shared" si="140"/>
        <v>0</v>
      </c>
      <c r="BK273" s="123"/>
      <c r="BL273" s="45">
        <f t="shared" si="121"/>
        <v>0</v>
      </c>
      <c r="BM273" s="94"/>
      <c r="BN273" s="77">
        <f t="shared" si="125"/>
        <v>0</v>
      </c>
      <c r="BO273" s="83">
        <f t="shared" si="141"/>
        <v>0</v>
      </c>
      <c r="BP273" s="120" t="s">
        <v>1334</v>
      </c>
      <c r="BQ273" s="120" t="s">
        <v>1966</v>
      </c>
      <c r="BR273" s="31"/>
    </row>
    <row r="274" spans="1:70" s="263" customFormat="1" ht="51">
      <c r="A274" s="258">
        <f>SUBTOTAL(3,C$5:$C274)</f>
        <v>270</v>
      </c>
      <c r="B274" s="272" t="s">
        <v>1349</v>
      </c>
      <c r="C274" s="569" t="s">
        <v>2018</v>
      </c>
      <c r="D274" s="1" t="s">
        <v>411</v>
      </c>
      <c r="E274" s="570" t="s">
        <v>2053</v>
      </c>
      <c r="F274" s="571" t="s">
        <v>2085</v>
      </c>
      <c r="G274" s="271"/>
      <c r="H274" s="571" t="s">
        <v>2138</v>
      </c>
      <c r="I274" s="572" t="s">
        <v>2139</v>
      </c>
      <c r="J274" s="571"/>
      <c r="K274" s="573" t="s">
        <v>2195</v>
      </c>
      <c r="L274" s="574">
        <v>42005</v>
      </c>
      <c r="M274" s="262"/>
      <c r="N274" s="140"/>
      <c r="O274" s="141"/>
      <c r="P274" s="102">
        <f t="shared" si="144"/>
        <v>0</v>
      </c>
      <c r="Q274" s="107"/>
      <c r="R274" s="104">
        <f t="shared" si="145"/>
        <v>0</v>
      </c>
      <c r="S274" s="105"/>
      <c r="T274" s="105">
        <f t="shared" si="126"/>
        <v>0</v>
      </c>
      <c r="U274" s="216"/>
      <c r="V274" s="106">
        <f t="shared" si="142"/>
        <v>0</v>
      </c>
      <c r="W274" s="102"/>
      <c r="X274" s="102">
        <f t="shared" si="146"/>
        <v>0</v>
      </c>
      <c r="Y274" s="107"/>
      <c r="Z274" s="104">
        <f t="shared" si="147"/>
        <v>0</v>
      </c>
      <c r="AA274" s="105"/>
      <c r="AB274" s="45">
        <f t="shared" si="148"/>
        <v>0</v>
      </c>
      <c r="AC274" s="594"/>
      <c r="AD274" s="77">
        <f t="shared" si="149"/>
        <v>0</v>
      </c>
      <c r="AE274" s="109"/>
      <c r="AF274" s="73">
        <f t="shared" si="122"/>
        <v>0</v>
      </c>
      <c r="AG274" s="109"/>
      <c r="AH274" s="78">
        <f t="shared" si="143"/>
        <v>0</v>
      </c>
      <c r="AI274" s="105"/>
      <c r="AJ274" s="105">
        <f t="shared" si="127"/>
        <v>0</v>
      </c>
      <c r="AK274" s="216"/>
      <c r="AL274" s="105">
        <f t="shared" si="128"/>
        <v>0</v>
      </c>
      <c r="AM274" s="102"/>
      <c r="AN274" s="102">
        <f t="shared" si="129"/>
        <v>0</v>
      </c>
      <c r="AO274" s="107"/>
      <c r="AP274" s="102">
        <f t="shared" si="130"/>
        <v>0</v>
      </c>
      <c r="AQ274" s="105"/>
      <c r="AR274" s="105">
        <f t="shared" si="131"/>
        <v>0</v>
      </c>
      <c r="AS274" s="217"/>
      <c r="AT274" s="105">
        <f t="shared" si="132"/>
        <v>0</v>
      </c>
      <c r="AU274" s="102"/>
      <c r="AV274" s="102">
        <f t="shared" si="133"/>
        <v>0</v>
      </c>
      <c r="AW274" s="107"/>
      <c r="AX274" s="102">
        <f t="shared" si="134"/>
        <v>0</v>
      </c>
      <c r="AY274" s="105"/>
      <c r="AZ274" s="105">
        <f t="shared" si="135"/>
        <v>0</v>
      </c>
      <c r="BA274" s="216"/>
      <c r="BB274" s="105">
        <f t="shared" si="136"/>
        <v>0</v>
      </c>
      <c r="BC274" s="109"/>
      <c r="BD274" s="102">
        <f t="shared" si="137"/>
        <v>0</v>
      </c>
      <c r="BE274" s="142"/>
      <c r="BF274" s="102">
        <f t="shared" si="138"/>
        <v>0</v>
      </c>
      <c r="BG274" s="105"/>
      <c r="BH274" s="105">
        <f t="shared" si="139"/>
        <v>0</v>
      </c>
      <c r="BI274" s="216"/>
      <c r="BJ274" s="105">
        <f t="shared" si="140"/>
        <v>0</v>
      </c>
      <c r="BK274" s="187"/>
      <c r="BL274" s="105">
        <f t="shared" si="121"/>
        <v>0</v>
      </c>
      <c r="BM274" s="216"/>
      <c r="BN274" s="106">
        <f t="shared" si="125"/>
        <v>0</v>
      </c>
      <c r="BO274" s="238">
        <f t="shared" si="141"/>
        <v>0</v>
      </c>
      <c r="BP274" s="98" t="s">
        <v>482</v>
      </c>
      <c r="BQ274" s="120" t="s">
        <v>1970</v>
      </c>
      <c r="BR274" s="262"/>
    </row>
    <row r="275" spans="1:70" s="30" customFormat="1" ht="63.75">
      <c r="A275" s="33">
        <f>SUBTOTAL(3,C$5:$C275)</f>
        <v>271</v>
      </c>
      <c r="B275" s="220"/>
      <c r="C275" s="52" t="s">
        <v>2019</v>
      </c>
      <c r="D275" s="44" t="s">
        <v>14</v>
      </c>
      <c r="E275" s="494" t="s">
        <v>2054</v>
      </c>
      <c r="F275" s="251" t="s">
        <v>2086</v>
      </c>
      <c r="G275" s="382"/>
      <c r="H275" s="251" t="s">
        <v>2140</v>
      </c>
      <c r="I275" s="495" t="s">
        <v>2141</v>
      </c>
      <c r="J275" s="251"/>
      <c r="K275" s="451" t="s">
        <v>2690</v>
      </c>
      <c r="L275" s="390"/>
      <c r="M275" s="31"/>
      <c r="N275" s="144"/>
      <c r="O275" s="73" t="s">
        <v>695</v>
      </c>
      <c r="P275" s="73">
        <f t="shared" si="144"/>
        <v>0</v>
      </c>
      <c r="Q275" s="124"/>
      <c r="R275" s="75"/>
      <c r="S275" s="45">
        <v>300000</v>
      </c>
      <c r="T275" s="45">
        <f t="shared" si="126"/>
        <v>300000</v>
      </c>
      <c r="U275" s="234">
        <v>42153</v>
      </c>
      <c r="V275" s="77">
        <f t="shared" si="142"/>
        <v>0</v>
      </c>
      <c r="W275" s="73">
        <v>300000</v>
      </c>
      <c r="X275" s="73">
        <f t="shared" si="146"/>
        <v>300000</v>
      </c>
      <c r="Y275" s="124">
        <v>42153</v>
      </c>
      <c r="Z275" s="75">
        <f t="shared" si="147"/>
        <v>0</v>
      </c>
      <c r="AA275" s="402"/>
      <c r="AB275" s="45">
        <f t="shared" si="148"/>
        <v>0</v>
      </c>
      <c r="AC275" s="594"/>
      <c r="AD275" s="77">
        <f t="shared" si="149"/>
        <v>0</v>
      </c>
      <c r="AE275" s="404"/>
      <c r="AF275" s="73">
        <f t="shared" si="122"/>
        <v>0</v>
      </c>
      <c r="AG275" s="404"/>
      <c r="AH275" s="78">
        <f t="shared" si="143"/>
        <v>0</v>
      </c>
      <c r="AI275" s="402"/>
      <c r="AJ275" s="45">
        <f t="shared" si="127"/>
        <v>0</v>
      </c>
      <c r="AK275" s="234"/>
      <c r="AL275" s="76">
        <f t="shared" si="128"/>
        <v>0</v>
      </c>
      <c r="AM275" s="399"/>
      <c r="AN275" s="72">
        <f t="shared" si="129"/>
        <v>0</v>
      </c>
      <c r="AO275" s="79"/>
      <c r="AP275" s="72">
        <f t="shared" si="130"/>
        <v>0</v>
      </c>
      <c r="AQ275" s="402"/>
      <c r="AR275" s="76">
        <f t="shared" si="131"/>
        <v>0</v>
      </c>
      <c r="AS275" s="87"/>
      <c r="AT275" s="76">
        <f t="shared" si="132"/>
        <v>0</v>
      </c>
      <c r="AU275" s="72"/>
      <c r="AV275" s="72">
        <f t="shared" si="133"/>
        <v>0</v>
      </c>
      <c r="AW275" s="124"/>
      <c r="AX275" s="72">
        <f t="shared" si="134"/>
        <v>0</v>
      </c>
      <c r="AY275" s="76"/>
      <c r="AZ275" s="76">
        <f t="shared" si="135"/>
        <v>0</v>
      </c>
      <c r="BA275" s="94"/>
      <c r="BB275" s="76">
        <f t="shared" si="136"/>
        <v>0</v>
      </c>
      <c r="BC275" s="81"/>
      <c r="BD275" s="72">
        <f t="shared" si="137"/>
        <v>0</v>
      </c>
      <c r="BE275" s="129"/>
      <c r="BF275" s="72">
        <f t="shared" si="138"/>
        <v>0</v>
      </c>
      <c r="BG275" s="76"/>
      <c r="BH275" s="76">
        <f t="shared" si="139"/>
        <v>0</v>
      </c>
      <c r="BI275" s="94"/>
      <c r="BJ275" s="76">
        <f t="shared" si="140"/>
        <v>0</v>
      </c>
      <c r="BK275" s="410"/>
      <c r="BL275" s="402">
        <f t="shared" si="121"/>
        <v>0</v>
      </c>
      <c r="BM275" s="406"/>
      <c r="BN275" s="403">
        <f t="shared" si="125"/>
        <v>0</v>
      </c>
      <c r="BO275" s="83">
        <f t="shared" si="141"/>
        <v>0</v>
      </c>
      <c r="BP275" s="120" t="s">
        <v>808</v>
      </c>
      <c r="BQ275" s="120" t="s">
        <v>1966</v>
      </c>
      <c r="BR275" s="31"/>
    </row>
    <row r="276" spans="1:70" s="30" customFormat="1" ht="38.25">
      <c r="A276" s="33">
        <f>SUBTOTAL(3,C$5:$C276)</f>
        <v>272</v>
      </c>
      <c r="B276" s="220"/>
      <c r="C276" s="52" t="s">
        <v>2020</v>
      </c>
      <c r="D276" s="1" t="s">
        <v>1413</v>
      </c>
      <c r="E276" s="494" t="s">
        <v>2055</v>
      </c>
      <c r="F276" s="251" t="s">
        <v>2087</v>
      </c>
      <c r="G276" s="382"/>
      <c r="H276" s="251" t="s">
        <v>2142</v>
      </c>
      <c r="I276" s="495" t="s">
        <v>2143</v>
      </c>
      <c r="J276" s="465" t="s">
        <v>2144</v>
      </c>
      <c r="K276" s="359" t="s">
        <v>2917</v>
      </c>
      <c r="L276" s="390"/>
      <c r="M276" s="31"/>
      <c r="N276" s="144"/>
      <c r="O276" s="122">
        <v>300000</v>
      </c>
      <c r="P276" s="73">
        <f t="shared" si="144"/>
        <v>300000</v>
      </c>
      <c r="Q276" s="124">
        <v>42146</v>
      </c>
      <c r="R276" s="75">
        <f t="shared" si="145"/>
        <v>0</v>
      </c>
      <c r="S276" s="45">
        <v>300000</v>
      </c>
      <c r="T276" s="45">
        <f t="shared" si="126"/>
        <v>300000</v>
      </c>
      <c r="U276" s="234">
        <v>42146</v>
      </c>
      <c r="V276" s="77">
        <f t="shared" si="142"/>
        <v>0</v>
      </c>
      <c r="W276" s="73">
        <v>700000</v>
      </c>
      <c r="X276" s="73">
        <f t="shared" si="146"/>
        <v>700000</v>
      </c>
      <c r="Y276" s="124">
        <v>42146</v>
      </c>
      <c r="Z276" s="75">
        <f t="shared" si="147"/>
        <v>0</v>
      </c>
      <c r="AA276" s="402"/>
      <c r="AB276" s="45">
        <f t="shared" si="148"/>
        <v>0</v>
      </c>
      <c r="AC276" s="594"/>
      <c r="AD276" s="77">
        <f t="shared" si="149"/>
        <v>0</v>
      </c>
      <c r="AE276" s="404"/>
      <c r="AF276" s="73">
        <f t="shared" si="122"/>
        <v>0</v>
      </c>
      <c r="AG276" s="404"/>
      <c r="AH276" s="78">
        <f t="shared" si="143"/>
        <v>0</v>
      </c>
      <c r="AI276" s="402"/>
      <c r="AJ276" s="45">
        <f t="shared" si="127"/>
        <v>0</v>
      </c>
      <c r="AK276" s="234"/>
      <c r="AL276" s="76">
        <f t="shared" si="128"/>
        <v>0</v>
      </c>
      <c r="AM276" s="399"/>
      <c r="AN276" s="72">
        <f t="shared" si="129"/>
        <v>0</v>
      </c>
      <c r="AO276" s="79"/>
      <c r="AP276" s="72">
        <f t="shared" si="130"/>
        <v>0</v>
      </c>
      <c r="AQ276" s="402"/>
      <c r="AR276" s="76">
        <f t="shared" si="131"/>
        <v>0</v>
      </c>
      <c r="AS276" s="87"/>
      <c r="AT276" s="76">
        <f t="shared" si="132"/>
        <v>0</v>
      </c>
      <c r="AU276" s="72"/>
      <c r="AV276" s="72">
        <f t="shared" si="133"/>
        <v>0</v>
      </c>
      <c r="AW276" s="124"/>
      <c r="AX276" s="72">
        <f t="shared" si="134"/>
        <v>0</v>
      </c>
      <c r="AY276" s="76"/>
      <c r="AZ276" s="76">
        <f t="shared" si="135"/>
        <v>0</v>
      </c>
      <c r="BA276" s="94"/>
      <c r="BB276" s="76">
        <f t="shared" si="136"/>
        <v>0</v>
      </c>
      <c r="BC276" s="81"/>
      <c r="BD276" s="72">
        <f t="shared" si="137"/>
        <v>0</v>
      </c>
      <c r="BE276" s="129"/>
      <c r="BF276" s="72">
        <f t="shared" si="138"/>
        <v>0</v>
      </c>
      <c r="BG276" s="76"/>
      <c r="BH276" s="76">
        <f t="shared" si="139"/>
        <v>0</v>
      </c>
      <c r="BI276" s="94"/>
      <c r="BJ276" s="76">
        <f t="shared" si="140"/>
        <v>0</v>
      </c>
      <c r="BK276" s="410"/>
      <c r="BL276" s="402">
        <f t="shared" si="121"/>
        <v>0</v>
      </c>
      <c r="BM276" s="406"/>
      <c r="BN276" s="403">
        <f t="shared" si="125"/>
        <v>0</v>
      </c>
      <c r="BO276" s="83">
        <f t="shared" si="141"/>
        <v>0</v>
      </c>
      <c r="BP276" s="120" t="s">
        <v>688</v>
      </c>
      <c r="BQ276" s="120" t="s">
        <v>3378</v>
      </c>
      <c r="BR276" s="31"/>
    </row>
    <row r="277" spans="1:70" s="30" customFormat="1" ht="51">
      <c r="A277" s="33">
        <f>SUBTOTAL(3,C$5:$C277)</f>
        <v>273</v>
      </c>
      <c r="B277" s="220"/>
      <c r="C277" s="52" t="s">
        <v>2021</v>
      </c>
      <c r="D277" s="47" t="s">
        <v>14</v>
      </c>
      <c r="E277" s="422" t="s">
        <v>2056</v>
      </c>
      <c r="F277" s="242" t="s">
        <v>2088</v>
      </c>
      <c r="G277" s="214"/>
      <c r="H277" s="242" t="s">
        <v>2145</v>
      </c>
      <c r="I277" s="423" t="s">
        <v>2146</v>
      </c>
      <c r="J277" s="242"/>
      <c r="K277" s="451" t="s">
        <v>2196</v>
      </c>
      <c r="L277" s="372" t="s">
        <v>2187</v>
      </c>
      <c r="M277" s="32" t="s">
        <v>1977</v>
      </c>
      <c r="N277" s="139"/>
      <c r="O277" s="122">
        <v>700000</v>
      </c>
      <c r="P277" s="153">
        <f t="shared" si="144"/>
        <v>0</v>
      </c>
      <c r="Q277" s="124"/>
      <c r="R277" s="75">
        <f t="shared" si="145"/>
        <v>700000</v>
      </c>
      <c r="S277" s="45">
        <v>700000</v>
      </c>
      <c r="T277" s="45">
        <f t="shared" si="126"/>
        <v>0</v>
      </c>
      <c r="U277" s="234"/>
      <c r="V277" s="77">
        <f t="shared" si="142"/>
        <v>700000</v>
      </c>
      <c r="W277" s="72">
        <v>700000</v>
      </c>
      <c r="X277" s="73">
        <f t="shared" si="146"/>
        <v>0</v>
      </c>
      <c r="Y277" s="124"/>
      <c r="Z277" s="75">
        <f t="shared" si="147"/>
        <v>700000</v>
      </c>
      <c r="AA277" s="76"/>
      <c r="AB277" s="45">
        <f t="shared" si="148"/>
        <v>0</v>
      </c>
      <c r="AC277" s="594"/>
      <c r="AD277" s="77">
        <f t="shared" si="149"/>
        <v>0</v>
      </c>
      <c r="AE277" s="126"/>
      <c r="AF277" s="73">
        <f t="shared" si="122"/>
        <v>0</v>
      </c>
      <c r="AG277" s="126"/>
      <c r="AH277" s="78">
        <f t="shared" si="143"/>
        <v>0</v>
      </c>
      <c r="AI277" s="76"/>
      <c r="AJ277" s="45">
        <f t="shared" si="127"/>
        <v>0</v>
      </c>
      <c r="AK277" s="234"/>
      <c r="AL277" s="76">
        <f t="shared" si="128"/>
        <v>0</v>
      </c>
      <c r="AM277" s="72"/>
      <c r="AN277" s="72">
        <f t="shared" si="129"/>
        <v>0</v>
      </c>
      <c r="AO277" s="79"/>
      <c r="AP277" s="72">
        <f t="shared" si="130"/>
        <v>0</v>
      </c>
      <c r="AQ277" s="76"/>
      <c r="AR277" s="76">
        <f t="shared" si="131"/>
        <v>0</v>
      </c>
      <c r="AS277" s="87"/>
      <c r="AT277" s="76">
        <f t="shared" si="132"/>
        <v>0</v>
      </c>
      <c r="AU277" s="72"/>
      <c r="AV277" s="72">
        <f t="shared" si="133"/>
        <v>0</v>
      </c>
      <c r="AW277" s="124"/>
      <c r="AX277" s="72">
        <f t="shared" si="134"/>
        <v>0</v>
      </c>
      <c r="AY277" s="76"/>
      <c r="AZ277" s="76">
        <f t="shared" si="135"/>
        <v>0</v>
      </c>
      <c r="BA277" s="94"/>
      <c r="BB277" s="76">
        <f t="shared" si="136"/>
        <v>0</v>
      </c>
      <c r="BC277" s="81"/>
      <c r="BD277" s="72">
        <f t="shared" si="137"/>
        <v>0</v>
      </c>
      <c r="BE277" s="129"/>
      <c r="BF277" s="72">
        <f t="shared" si="138"/>
        <v>0</v>
      </c>
      <c r="BG277" s="76"/>
      <c r="BH277" s="76">
        <f t="shared" si="139"/>
        <v>0</v>
      </c>
      <c r="BI277" s="94"/>
      <c r="BJ277" s="76">
        <f t="shared" si="140"/>
        <v>0</v>
      </c>
      <c r="BK277" s="123"/>
      <c r="BL277" s="45">
        <f t="shared" si="121"/>
        <v>0</v>
      </c>
      <c r="BM277" s="94"/>
      <c r="BN277" s="77">
        <f t="shared" si="125"/>
        <v>0</v>
      </c>
      <c r="BO277" s="83">
        <f t="shared" si="141"/>
        <v>2100000</v>
      </c>
      <c r="BP277" s="120" t="s">
        <v>808</v>
      </c>
      <c r="BQ277" s="120" t="s">
        <v>1966</v>
      </c>
      <c r="BR277" s="31"/>
    </row>
    <row r="278" spans="1:70" s="30" customFormat="1" ht="45">
      <c r="A278" s="33">
        <f>SUBTOTAL(3,C$5:$C278)</f>
        <v>274</v>
      </c>
      <c r="B278" s="220" t="s">
        <v>1968</v>
      </c>
      <c r="C278" s="12" t="s">
        <v>2022</v>
      </c>
      <c r="D278" s="35" t="s">
        <v>718</v>
      </c>
      <c r="E278" s="422" t="s">
        <v>2057</v>
      </c>
      <c r="F278" s="242" t="s">
        <v>2089</v>
      </c>
      <c r="G278" s="214"/>
      <c r="H278" s="242" t="s">
        <v>2147</v>
      </c>
      <c r="I278" s="423" t="s">
        <v>2148</v>
      </c>
      <c r="J278" s="242"/>
      <c r="K278" s="451" t="s">
        <v>2698</v>
      </c>
      <c r="L278" s="372" t="s">
        <v>2188</v>
      </c>
      <c r="M278" s="32" t="s">
        <v>2486</v>
      </c>
      <c r="N278" s="139"/>
      <c r="O278" s="122">
        <v>500000</v>
      </c>
      <c r="P278" s="153">
        <f t="shared" si="144"/>
        <v>500000</v>
      </c>
      <c r="Q278" s="124">
        <v>42115</v>
      </c>
      <c r="R278" s="75">
        <f t="shared" si="145"/>
        <v>0</v>
      </c>
      <c r="S278" s="45">
        <v>500000</v>
      </c>
      <c r="T278" s="45">
        <f t="shared" si="126"/>
        <v>500000</v>
      </c>
      <c r="U278" s="234">
        <v>42115</v>
      </c>
      <c r="V278" s="77">
        <f t="shared" si="142"/>
        <v>0</v>
      </c>
      <c r="W278" s="72">
        <v>500000</v>
      </c>
      <c r="X278" s="73">
        <f t="shared" si="146"/>
        <v>500000</v>
      </c>
      <c r="Y278" s="124">
        <v>42115</v>
      </c>
      <c r="Z278" s="75">
        <f t="shared" si="147"/>
        <v>0</v>
      </c>
      <c r="AA278" s="76"/>
      <c r="AB278" s="45">
        <f t="shared" si="148"/>
        <v>0</v>
      </c>
      <c r="AC278" s="594"/>
      <c r="AD278" s="77">
        <f t="shared" si="149"/>
        <v>0</v>
      </c>
      <c r="AE278" s="126"/>
      <c r="AF278" s="73">
        <f t="shared" si="122"/>
        <v>0</v>
      </c>
      <c r="AG278" s="126"/>
      <c r="AH278" s="78">
        <f t="shared" si="143"/>
        <v>0</v>
      </c>
      <c r="AI278" s="76"/>
      <c r="AJ278" s="45">
        <f t="shared" si="127"/>
        <v>0</v>
      </c>
      <c r="AK278" s="234"/>
      <c r="AL278" s="76">
        <f t="shared" si="128"/>
        <v>0</v>
      </c>
      <c r="AM278" s="72"/>
      <c r="AN278" s="72">
        <f t="shared" si="129"/>
        <v>0</v>
      </c>
      <c r="AO278" s="79"/>
      <c r="AP278" s="72">
        <f t="shared" si="130"/>
        <v>0</v>
      </c>
      <c r="AQ278" s="76"/>
      <c r="AR278" s="76">
        <f t="shared" si="131"/>
        <v>0</v>
      </c>
      <c r="AS278" s="87"/>
      <c r="AT278" s="76">
        <f t="shared" si="132"/>
        <v>0</v>
      </c>
      <c r="AU278" s="72"/>
      <c r="AV278" s="72">
        <f t="shared" si="133"/>
        <v>0</v>
      </c>
      <c r="AW278" s="124"/>
      <c r="AX278" s="72">
        <f t="shared" si="134"/>
        <v>0</v>
      </c>
      <c r="AY278" s="76"/>
      <c r="AZ278" s="76">
        <f t="shared" si="135"/>
        <v>0</v>
      </c>
      <c r="BA278" s="94"/>
      <c r="BB278" s="76">
        <f t="shared" si="136"/>
        <v>0</v>
      </c>
      <c r="BC278" s="81"/>
      <c r="BD278" s="72">
        <f t="shared" si="137"/>
        <v>0</v>
      </c>
      <c r="BE278" s="129"/>
      <c r="BF278" s="72">
        <f t="shared" si="138"/>
        <v>0</v>
      </c>
      <c r="BG278" s="76"/>
      <c r="BH278" s="76">
        <f t="shared" si="139"/>
        <v>0</v>
      </c>
      <c r="BI278" s="94"/>
      <c r="BJ278" s="76">
        <f t="shared" si="140"/>
        <v>0</v>
      </c>
      <c r="BK278" s="123"/>
      <c r="BL278" s="45">
        <f t="shared" si="121"/>
        <v>0</v>
      </c>
      <c r="BM278" s="94"/>
      <c r="BN278" s="77">
        <f t="shared" si="125"/>
        <v>0</v>
      </c>
      <c r="BO278" s="83">
        <f t="shared" si="141"/>
        <v>0</v>
      </c>
      <c r="BP278" s="120" t="s">
        <v>526</v>
      </c>
      <c r="BQ278" s="120" t="s">
        <v>3375</v>
      </c>
      <c r="BR278" s="31"/>
    </row>
    <row r="279" spans="1:70" s="263" customFormat="1" ht="51">
      <c r="A279" s="258">
        <f>SUBTOTAL(3,C$5:$C279)</f>
        <v>275</v>
      </c>
      <c r="B279" s="272" t="s">
        <v>1349</v>
      </c>
      <c r="C279" s="265" t="s">
        <v>2023</v>
      </c>
      <c r="D279" s="46" t="s">
        <v>11</v>
      </c>
      <c r="E279" s="497" t="s">
        <v>2058</v>
      </c>
      <c r="F279" s="252" t="s">
        <v>2090</v>
      </c>
      <c r="G279" s="271"/>
      <c r="H279" s="252" t="s">
        <v>2149</v>
      </c>
      <c r="I279" s="498" t="s">
        <v>2150</v>
      </c>
      <c r="J279" s="306" t="s">
        <v>2151</v>
      </c>
      <c r="K279" s="253" t="s">
        <v>2210</v>
      </c>
      <c r="L279" s="374">
        <v>41974</v>
      </c>
      <c r="M279" s="262"/>
      <c r="N279" s="140"/>
      <c r="O279" s="141"/>
      <c r="P279" s="102">
        <f t="shared" si="144"/>
        <v>0</v>
      </c>
      <c r="Q279" s="107"/>
      <c r="R279" s="104">
        <f t="shared" si="145"/>
        <v>0</v>
      </c>
      <c r="S279" s="105"/>
      <c r="T279" s="105">
        <f t="shared" si="126"/>
        <v>0</v>
      </c>
      <c r="U279" s="216"/>
      <c r="V279" s="106">
        <f t="shared" si="142"/>
        <v>0</v>
      </c>
      <c r="W279" s="102"/>
      <c r="X279" s="102">
        <f t="shared" si="146"/>
        <v>0</v>
      </c>
      <c r="Y279" s="107"/>
      <c r="Z279" s="104">
        <f t="shared" si="147"/>
        <v>0</v>
      </c>
      <c r="AA279" s="105"/>
      <c r="AB279" s="105">
        <f t="shared" si="148"/>
        <v>0</v>
      </c>
      <c r="AC279" s="592"/>
      <c r="AD279" s="106">
        <f t="shared" si="149"/>
        <v>0</v>
      </c>
      <c r="AE279" s="126"/>
      <c r="AF279" s="73">
        <f t="shared" si="122"/>
        <v>0</v>
      </c>
      <c r="AG279" s="126"/>
      <c r="AH279" s="78">
        <f t="shared" si="143"/>
        <v>0</v>
      </c>
      <c r="AI279" s="76"/>
      <c r="AJ279" s="45">
        <f t="shared" si="127"/>
        <v>0</v>
      </c>
      <c r="AK279" s="234"/>
      <c r="AL279" s="76">
        <f t="shared" si="128"/>
        <v>0</v>
      </c>
      <c r="AM279" s="72"/>
      <c r="AN279" s="72">
        <f t="shared" si="129"/>
        <v>0</v>
      </c>
      <c r="AO279" s="79"/>
      <c r="AP279" s="72">
        <f t="shared" si="130"/>
        <v>0</v>
      </c>
      <c r="AQ279" s="76"/>
      <c r="AR279" s="76">
        <f t="shared" si="131"/>
        <v>0</v>
      </c>
      <c r="AS279" s="87"/>
      <c r="AT279" s="76">
        <f t="shared" si="132"/>
        <v>0</v>
      </c>
      <c r="AU279" s="72"/>
      <c r="AV279" s="72">
        <f t="shared" si="133"/>
        <v>0</v>
      </c>
      <c r="AW279" s="124"/>
      <c r="AX279" s="72">
        <f t="shared" si="134"/>
        <v>0</v>
      </c>
      <c r="AY279" s="76"/>
      <c r="AZ279" s="76">
        <f t="shared" si="135"/>
        <v>0</v>
      </c>
      <c r="BA279" s="94"/>
      <c r="BB279" s="76">
        <f t="shared" si="136"/>
        <v>0</v>
      </c>
      <c r="BC279" s="81"/>
      <c r="BD279" s="72">
        <f t="shared" si="137"/>
        <v>0</v>
      </c>
      <c r="BE279" s="129"/>
      <c r="BF279" s="72">
        <f t="shared" si="138"/>
        <v>0</v>
      </c>
      <c r="BG279" s="76"/>
      <c r="BH279" s="76">
        <f t="shared" si="139"/>
        <v>0</v>
      </c>
      <c r="BI279" s="94"/>
      <c r="BJ279" s="76">
        <f t="shared" si="140"/>
        <v>0</v>
      </c>
      <c r="BK279" s="123"/>
      <c r="BL279" s="45">
        <f t="shared" si="121"/>
        <v>0</v>
      </c>
      <c r="BM279" s="94"/>
      <c r="BN279" s="77">
        <f t="shared" si="125"/>
        <v>0</v>
      </c>
      <c r="BO279" s="238">
        <f t="shared" si="141"/>
        <v>0</v>
      </c>
      <c r="BP279" s="98" t="s">
        <v>808</v>
      </c>
      <c r="BQ279" s="98" t="s">
        <v>1966</v>
      </c>
      <c r="BR279" s="262"/>
    </row>
    <row r="280" spans="1:70" s="30" customFormat="1" ht="38.25">
      <c r="A280" s="33">
        <f>SUBTOTAL(3,C$5:$C280)</f>
        <v>276</v>
      </c>
      <c r="B280" s="220"/>
      <c r="C280" s="52" t="s">
        <v>2024</v>
      </c>
      <c r="D280" s="1" t="s">
        <v>411</v>
      </c>
      <c r="E280" s="494" t="s">
        <v>2059</v>
      </c>
      <c r="F280" s="251" t="s">
        <v>2091</v>
      </c>
      <c r="G280" s="382"/>
      <c r="H280" s="251" t="s">
        <v>2152</v>
      </c>
      <c r="I280" s="495" t="s">
        <v>2153</v>
      </c>
      <c r="J280" s="465"/>
      <c r="K280" s="564">
        <v>800000</v>
      </c>
      <c r="L280" s="287">
        <v>42005</v>
      </c>
      <c r="M280" s="31"/>
      <c r="N280" s="144"/>
      <c r="O280" s="122">
        <v>800000</v>
      </c>
      <c r="P280" s="73">
        <f t="shared" si="144"/>
        <v>800000</v>
      </c>
      <c r="Q280" s="124">
        <v>42115</v>
      </c>
      <c r="R280" s="75">
        <f t="shared" si="145"/>
        <v>0</v>
      </c>
      <c r="S280" s="45">
        <v>800000</v>
      </c>
      <c r="T280" s="45">
        <f t="shared" si="126"/>
        <v>800000</v>
      </c>
      <c r="U280" s="234">
        <v>42115</v>
      </c>
      <c r="V280" s="77">
        <f t="shared" si="142"/>
        <v>0</v>
      </c>
      <c r="W280" s="73">
        <v>800000</v>
      </c>
      <c r="X280" s="73">
        <f t="shared" si="146"/>
        <v>800000</v>
      </c>
      <c r="Y280" s="124">
        <v>42115</v>
      </c>
      <c r="Z280" s="75">
        <f t="shared" si="147"/>
        <v>0</v>
      </c>
      <c r="AA280" s="402">
        <v>800000</v>
      </c>
      <c r="AB280" s="45">
        <f t="shared" si="148"/>
        <v>0</v>
      </c>
      <c r="AC280" s="594"/>
      <c r="AD280" s="77">
        <f t="shared" si="149"/>
        <v>800000</v>
      </c>
      <c r="AE280" s="404"/>
      <c r="AF280" s="73">
        <f t="shared" si="122"/>
        <v>0</v>
      </c>
      <c r="AG280" s="404"/>
      <c r="AH280" s="78">
        <f t="shared" si="143"/>
        <v>0</v>
      </c>
      <c r="AI280" s="402"/>
      <c r="AJ280" s="45">
        <f t="shared" si="127"/>
        <v>0</v>
      </c>
      <c r="AK280" s="234"/>
      <c r="AL280" s="76">
        <f t="shared" si="128"/>
        <v>0</v>
      </c>
      <c r="AM280" s="399"/>
      <c r="AN280" s="72">
        <f t="shared" si="129"/>
        <v>0</v>
      </c>
      <c r="AO280" s="79"/>
      <c r="AP280" s="72">
        <f t="shared" si="130"/>
        <v>0</v>
      </c>
      <c r="AQ280" s="402"/>
      <c r="AR280" s="76">
        <f t="shared" si="131"/>
        <v>0</v>
      </c>
      <c r="AS280" s="87"/>
      <c r="AT280" s="76">
        <f t="shared" si="132"/>
        <v>0</v>
      </c>
      <c r="AU280" s="72"/>
      <c r="AV280" s="72">
        <f t="shared" si="133"/>
        <v>0</v>
      </c>
      <c r="AW280" s="124"/>
      <c r="AX280" s="72">
        <f t="shared" si="134"/>
        <v>0</v>
      </c>
      <c r="AY280" s="76"/>
      <c r="AZ280" s="76">
        <f t="shared" si="135"/>
        <v>0</v>
      </c>
      <c r="BA280" s="94"/>
      <c r="BB280" s="76">
        <f t="shared" si="136"/>
        <v>0</v>
      </c>
      <c r="BC280" s="81"/>
      <c r="BD280" s="72">
        <f t="shared" si="137"/>
        <v>0</v>
      </c>
      <c r="BE280" s="129"/>
      <c r="BF280" s="72">
        <f t="shared" si="138"/>
        <v>0</v>
      </c>
      <c r="BG280" s="76"/>
      <c r="BH280" s="76">
        <f t="shared" si="139"/>
        <v>0</v>
      </c>
      <c r="BI280" s="94"/>
      <c r="BJ280" s="76">
        <f t="shared" si="140"/>
        <v>0</v>
      </c>
      <c r="BK280" s="410"/>
      <c r="BL280" s="402">
        <f t="shared" si="121"/>
        <v>0</v>
      </c>
      <c r="BM280" s="406"/>
      <c r="BN280" s="403">
        <f t="shared" si="125"/>
        <v>0</v>
      </c>
      <c r="BO280" s="83">
        <f t="shared" si="141"/>
        <v>800000</v>
      </c>
      <c r="BP280" s="120" t="s">
        <v>1663</v>
      </c>
      <c r="BQ280" s="120" t="s">
        <v>1970</v>
      </c>
      <c r="BR280" s="31"/>
    </row>
    <row r="281" spans="1:70" s="263" customFormat="1" ht="25.5">
      <c r="A281" s="258">
        <f>SUBTOTAL(3,C$5:$C281)</f>
        <v>277</v>
      </c>
      <c r="B281" s="116" t="s">
        <v>1349</v>
      </c>
      <c r="C281" s="260" t="s">
        <v>2025</v>
      </c>
      <c r="D281" s="49" t="s">
        <v>284</v>
      </c>
      <c r="E281" s="497" t="s">
        <v>2060</v>
      </c>
      <c r="F281" s="252" t="s">
        <v>2092</v>
      </c>
      <c r="G281" s="271"/>
      <c r="H281" s="252" t="s">
        <v>2154</v>
      </c>
      <c r="I281" s="498" t="s">
        <v>2155</v>
      </c>
      <c r="J281" s="306"/>
      <c r="K281" s="515"/>
      <c r="L281" s="374"/>
      <c r="M281" s="262"/>
      <c r="N281" s="140"/>
      <c r="O281" s="141"/>
      <c r="P281" s="102">
        <f t="shared" si="144"/>
        <v>0</v>
      </c>
      <c r="Q281" s="107"/>
      <c r="R281" s="104">
        <f t="shared" si="145"/>
        <v>0</v>
      </c>
      <c r="S281" s="105"/>
      <c r="T281" s="105">
        <f t="shared" si="126"/>
        <v>0</v>
      </c>
      <c r="U281" s="216"/>
      <c r="V281" s="106">
        <f t="shared" si="142"/>
        <v>0</v>
      </c>
      <c r="W281" s="399"/>
      <c r="X281" s="73">
        <f t="shared" si="146"/>
        <v>0</v>
      </c>
      <c r="Y281" s="124"/>
      <c r="Z281" s="75">
        <f t="shared" si="147"/>
        <v>0</v>
      </c>
      <c r="AA281" s="402"/>
      <c r="AB281" s="45">
        <f t="shared" si="148"/>
        <v>0</v>
      </c>
      <c r="AC281" s="594"/>
      <c r="AD281" s="77">
        <f t="shared" si="149"/>
        <v>0</v>
      </c>
      <c r="AE281" s="404"/>
      <c r="AF281" s="73">
        <f t="shared" si="122"/>
        <v>0</v>
      </c>
      <c r="AG281" s="404"/>
      <c r="AH281" s="78">
        <f t="shared" si="143"/>
        <v>0</v>
      </c>
      <c r="AI281" s="402"/>
      <c r="AJ281" s="45">
        <f t="shared" si="127"/>
        <v>0</v>
      </c>
      <c r="AK281" s="234"/>
      <c r="AL281" s="76">
        <f t="shared" si="128"/>
        <v>0</v>
      </c>
      <c r="AM281" s="399"/>
      <c r="AN281" s="72">
        <f t="shared" si="129"/>
        <v>0</v>
      </c>
      <c r="AO281" s="79"/>
      <c r="AP281" s="72">
        <f t="shared" si="130"/>
        <v>0</v>
      </c>
      <c r="AQ281" s="402"/>
      <c r="AR281" s="76">
        <f t="shared" si="131"/>
        <v>0</v>
      </c>
      <c r="AS281" s="87"/>
      <c r="AT281" s="76">
        <f t="shared" si="132"/>
        <v>0</v>
      </c>
      <c r="AU281" s="72"/>
      <c r="AV281" s="72">
        <f t="shared" si="133"/>
        <v>0</v>
      </c>
      <c r="AW281" s="124"/>
      <c r="AX281" s="72">
        <f t="shared" si="134"/>
        <v>0</v>
      </c>
      <c r="AY281" s="76"/>
      <c r="AZ281" s="76">
        <f t="shared" si="135"/>
        <v>0</v>
      </c>
      <c r="BA281" s="94"/>
      <c r="BB281" s="76">
        <f t="shared" si="136"/>
        <v>0</v>
      </c>
      <c r="BC281" s="81"/>
      <c r="BD281" s="72">
        <f t="shared" si="137"/>
        <v>0</v>
      </c>
      <c r="BE281" s="129"/>
      <c r="BF281" s="72">
        <f t="shared" si="138"/>
        <v>0</v>
      </c>
      <c r="BG281" s="76"/>
      <c r="BH281" s="76">
        <f t="shared" si="139"/>
        <v>0</v>
      </c>
      <c r="BI281" s="94"/>
      <c r="BJ281" s="76">
        <f t="shared" si="140"/>
        <v>0</v>
      </c>
      <c r="BK281" s="410"/>
      <c r="BL281" s="402">
        <f t="shared" si="121"/>
        <v>0</v>
      </c>
      <c r="BM281" s="406"/>
      <c r="BN281" s="403">
        <f t="shared" si="125"/>
        <v>0</v>
      </c>
      <c r="BO281" s="238">
        <f t="shared" si="141"/>
        <v>0</v>
      </c>
      <c r="BP281" s="120" t="s">
        <v>1664</v>
      </c>
      <c r="BQ281" s="98" t="s">
        <v>69</v>
      </c>
      <c r="BR281" s="262"/>
    </row>
    <row r="282" spans="1:70" s="30" customFormat="1" ht="45">
      <c r="A282" s="33">
        <f>SUBTOTAL(3,C$5:$C282)</f>
        <v>278</v>
      </c>
      <c r="B282" s="220" t="s">
        <v>2211</v>
      </c>
      <c r="C282" s="12" t="s">
        <v>2026</v>
      </c>
      <c r="D282" s="47" t="s">
        <v>12</v>
      </c>
      <c r="E282" s="422" t="s">
        <v>2061</v>
      </c>
      <c r="F282" s="242" t="s">
        <v>2093</v>
      </c>
      <c r="G282" s="214"/>
      <c r="H282" s="242" t="s">
        <v>2156</v>
      </c>
      <c r="I282" s="423" t="s">
        <v>2157</v>
      </c>
      <c r="J282" s="305" t="s">
        <v>2158</v>
      </c>
      <c r="K282" s="451" t="s">
        <v>2198</v>
      </c>
      <c r="L282" s="287">
        <v>42005</v>
      </c>
      <c r="M282" s="32"/>
      <c r="N282" s="139"/>
      <c r="O282" s="122"/>
      <c r="P282" s="153">
        <f t="shared" si="144"/>
        <v>0</v>
      </c>
      <c r="Q282" s="124"/>
      <c r="R282" s="75">
        <f t="shared" si="145"/>
        <v>0</v>
      </c>
      <c r="S282" s="45">
        <v>800000</v>
      </c>
      <c r="T282" s="45">
        <f t="shared" si="126"/>
        <v>0</v>
      </c>
      <c r="U282" s="234"/>
      <c r="V282" s="77">
        <f t="shared" si="142"/>
        <v>800000</v>
      </c>
      <c r="W282" s="72">
        <v>800000</v>
      </c>
      <c r="X282" s="73">
        <f t="shared" si="146"/>
        <v>0</v>
      </c>
      <c r="Y282" s="124"/>
      <c r="Z282" s="75">
        <f t="shared" si="147"/>
        <v>800000</v>
      </c>
      <c r="AA282" s="76"/>
      <c r="AB282" s="45">
        <f t="shared" si="148"/>
        <v>0</v>
      </c>
      <c r="AC282" s="594"/>
      <c r="AD282" s="77">
        <f t="shared" si="149"/>
        <v>0</v>
      </c>
      <c r="AE282" s="126"/>
      <c r="AF282" s="73">
        <f t="shared" si="122"/>
        <v>0</v>
      </c>
      <c r="AG282" s="126"/>
      <c r="AH282" s="78">
        <f t="shared" si="143"/>
        <v>0</v>
      </c>
      <c r="AI282" s="76"/>
      <c r="AJ282" s="45">
        <f t="shared" si="127"/>
        <v>0</v>
      </c>
      <c r="AK282" s="234"/>
      <c r="AL282" s="76">
        <f t="shared" si="128"/>
        <v>0</v>
      </c>
      <c r="AM282" s="72"/>
      <c r="AN282" s="72">
        <f t="shared" si="129"/>
        <v>0</v>
      </c>
      <c r="AO282" s="79"/>
      <c r="AP282" s="72">
        <f t="shared" si="130"/>
        <v>0</v>
      </c>
      <c r="AQ282" s="76"/>
      <c r="AR282" s="76">
        <f t="shared" si="131"/>
        <v>0</v>
      </c>
      <c r="AS282" s="87"/>
      <c r="AT282" s="76">
        <f t="shared" si="132"/>
        <v>0</v>
      </c>
      <c r="AU282" s="72"/>
      <c r="AV282" s="72">
        <f t="shared" si="133"/>
        <v>0</v>
      </c>
      <c r="AW282" s="124"/>
      <c r="AX282" s="72">
        <f t="shared" si="134"/>
        <v>0</v>
      </c>
      <c r="AY282" s="76"/>
      <c r="AZ282" s="76">
        <f t="shared" si="135"/>
        <v>0</v>
      </c>
      <c r="BA282" s="94"/>
      <c r="BB282" s="76">
        <f t="shared" si="136"/>
        <v>0</v>
      </c>
      <c r="BC282" s="81"/>
      <c r="BD282" s="72">
        <f t="shared" si="137"/>
        <v>0</v>
      </c>
      <c r="BE282" s="129"/>
      <c r="BF282" s="72">
        <f t="shared" si="138"/>
        <v>0</v>
      </c>
      <c r="BG282" s="76"/>
      <c r="BH282" s="76">
        <f t="shared" si="139"/>
        <v>0</v>
      </c>
      <c r="BI282" s="94"/>
      <c r="BJ282" s="76">
        <f t="shared" si="140"/>
        <v>0</v>
      </c>
      <c r="BK282" s="123"/>
      <c r="BL282" s="45">
        <f t="shared" si="121"/>
        <v>0</v>
      </c>
      <c r="BM282" s="94"/>
      <c r="BN282" s="77">
        <f t="shared" si="125"/>
        <v>0</v>
      </c>
      <c r="BO282" s="83">
        <f t="shared" si="141"/>
        <v>1600000</v>
      </c>
      <c r="BP282" s="120" t="s">
        <v>582</v>
      </c>
      <c r="BQ282" s="120" t="s">
        <v>3216</v>
      </c>
      <c r="BR282" s="31"/>
    </row>
    <row r="283" spans="1:70" s="30" customFormat="1" ht="51">
      <c r="A283" s="33">
        <f>SUBTOTAL(3,C$5:$C283)</f>
        <v>279</v>
      </c>
      <c r="B283" s="220" t="s">
        <v>1968</v>
      </c>
      <c r="C283" s="12" t="s">
        <v>2027</v>
      </c>
      <c r="D283" s="1" t="s">
        <v>315</v>
      </c>
      <c r="E283" s="422" t="s">
        <v>2062</v>
      </c>
      <c r="F283" s="242" t="s">
        <v>2094</v>
      </c>
      <c r="G283" s="214"/>
      <c r="H283" s="242" t="s">
        <v>2159</v>
      </c>
      <c r="I283" s="423" t="s">
        <v>2160</v>
      </c>
      <c r="J283" s="305"/>
      <c r="K283" s="451" t="s">
        <v>2199</v>
      </c>
      <c r="L283" s="287">
        <v>41974</v>
      </c>
      <c r="M283" s="32"/>
      <c r="N283" s="139"/>
      <c r="O283" s="122">
        <v>800000</v>
      </c>
      <c r="P283" s="153">
        <f t="shared" si="144"/>
        <v>800000</v>
      </c>
      <c r="Q283" s="124">
        <v>42087</v>
      </c>
      <c r="R283" s="75">
        <f t="shared" si="145"/>
        <v>0</v>
      </c>
      <c r="S283" s="45">
        <v>300000</v>
      </c>
      <c r="T283" s="45">
        <f t="shared" si="126"/>
        <v>300000</v>
      </c>
      <c r="U283" s="234">
        <v>42087</v>
      </c>
      <c r="V283" s="77">
        <f t="shared" si="142"/>
        <v>0</v>
      </c>
      <c r="W283" s="72">
        <v>800000</v>
      </c>
      <c r="X283" s="73">
        <f t="shared" si="146"/>
        <v>800000</v>
      </c>
      <c r="Y283" s="124">
        <v>42087</v>
      </c>
      <c r="Z283" s="75">
        <f t="shared" si="147"/>
        <v>0</v>
      </c>
      <c r="AA283" s="76"/>
      <c r="AB283" s="45">
        <f t="shared" si="148"/>
        <v>0</v>
      </c>
      <c r="AC283" s="594"/>
      <c r="AD283" s="77">
        <f t="shared" si="149"/>
        <v>0</v>
      </c>
      <c r="AE283" s="126"/>
      <c r="AF283" s="73">
        <f t="shared" si="122"/>
        <v>0</v>
      </c>
      <c r="AG283" s="126"/>
      <c r="AH283" s="78">
        <f t="shared" si="143"/>
        <v>0</v>
      </c>
      <c r="AI283" s="76"/>
      <c r="AJ283" s="45">
        <f t="shared" si="127"/>
        <v>0</v>
      </c>
      <c r="AK283" s="234"/>
      <c r="AL283" s="76">
        <f t="shared" si="128"/>
        <v>0</v>
      </c>
      <c r="AM283" s="72"/>
      <c r="AN283" s="72">
        <f t="shared" si="129"/>
        <v>0</v>
      </c>
      <c r="AO283" s="79"/>
      <c r="AP283" s="72">
        <f t="shared" si="130"/>
        <v>0</v>
      </c>
      <c r="AQ283" s="76"/>
      <c r="AR283" s="76">
        <f t="shared" si="131"/>
        <v>0</v>
      </c>
      <c r="AS283" s="87"/>
      <c r="AT283" s="76">
        <f t="shared" si="132"/>
        <v>0</v>
      </c>
      <c r="AU283" s="72"/>
      <c r="AV283" s="72">
        <f t="shared" si="133"/>
        <v>0</v>
      </c>
      <c r="AW283" s="124"/>
      <c r="AX283" s="72">
        <f t="shared" si="134"/>
        <v>0</v>
      </c>
      <c r="AY283" s="76"/>
      <c r="AZ283" s="76">
        <f t="shared" si="135"/>
        <v>0</v>
      </c>
      <c r="BA283" s="94"/>
      <c r="BB283" s="76">
        <f t="shared" si="136"/>
        <v>0</v>
      </c>
      <c r="BC283" s="81"/>
      <c r="BD283" s="72">
        <f t="shared" si="137"/>
        <v>0</v>
      </c>
      <c r="BE283" s="129"/>
      <c r="BF283" s="72">
        <f t="shared" si="138"/>
        <v>0</v>
      </c>
      <c r="BG283" s="76"/>
      <c r="BH283" s="76">
        <f t="shared" si="139"/>
        <v>0</v>
      </c>
      <c r="BI283" s="94"/>
      <c r="BJ283" s="76">
        <f t="shared" si="140"/>
        <v>0</v>
      </c>
      <c r="BK283" s="123"/>
      <c r="BL283" s="45">
        <f t="shared" si="121"/>
        <v>0</v>
      </c>
      <c r="BM283" s="94"/>
      <c r="BN283" s="77">
        <f t="shared" si="125"/>
        <v>0</v>
      </c>
      <c r="BO283" s="83">
        <f t="shared" si="141"/>
        <v>0</v>
      </c>
      <c r="BP283" s="120" t="s">
        <v>1663</v>
      </c>
      <c r="BQ283" s="120" t="s">
        <v>1970</v>
      </c>
      <c r="BR283" s="31"/>
    </row>
    <row r="284" spans="1:70" s="30" customFormat="1" ht="45">
      <c r="A284" s="33">
        <f>SUBTOTAL(3,C$5:$C284)</f>
        <v>280</v>
      </c>
      <c r="B284" s="220" t="s">
        <v>1968</v>
      </c>
      <c r="C284" s="12" t="s">
        <v>2028</v>
      </c>
      <c r="D284" s="47" t="s">
        <v>284</v>
      </c>
      <c r="E284" s="422" t="s">
        <v>2063</v>
      </c>
      <c r="F284" s="242" t="s">
        <v>2095</v>
      </c>
      <c r="G284" s="214"/>
      <c r="H284" s="242" t="s">
        <v>2161</v>
      </c>
      <c r="I284" s="423" t="s">
        <v>2162</v>
      </c>
      <c r="J284" s="305"/>
      <c r="K284" s="451" t="s">
        <v>2200</v>
      </c>
      <c r="L284" s="287">
        <v>42005</v>
      </c>
      <c r="M284" s="32"/>
      <c r="N284" s="139"/>
      <c r="O284" s="73" t="s">
        <v>695</v>
      </c>
      <c r="P284" s="153">
        <f t="shared" si="144"/>
        <v>0</v>
      </c>
      <c r="Q284" s="124"/>
      <c r="R284" s="75">
        <v>0</v>
      </c>
      <c r="S284" s="45">
        <v>680000</v>
      </c>
      <c r="T284" s="45">
        <f t="shared" si="126"/>
        <v>0</v>
      </c>
      <c r="U284" s="234"/>
      <c r="V284" s="77">
        <f t="shared" si="142"/>
        <v>680000</v>
      </c>
      <c r="W284" s="72">
        <v>680000</v>
      </c>
      <c r="X284" s="73">
        <f t="shared" si="146"/>
        <v>0</v>
      </c>
      <c r="Y284" s="124"/>
      <c r="Z284" s="75">
        <f t="shared" si="147"/>
        <v>680000</v>
      </c>
      <c r="AA284" s="76"/>
      <c r="AB284" s="45">
        <f t="shared" si="148"/>
        <v>0</v>
      </c>
      <c r="AC284" s="594"/>
      <c r="AD284" s="77">
        <f t="shared" si="149"/>
        <v>0</v>
      </c>
      <c r="AE284" s="126"/>
      <c r="AF284" s="73">
        <f t="shared" si="122"/>
        <v>0</v>
      </c>
      <c r="AG284" s="126"/>
      <c r="AH284" s="78">
        <f t="shared" si="143"/>
        <v>0</v>
      </c>
      <c r="AI284" s="76"/>
      <c r="AJ284" s="45">
        <f t="shared" si="127"/>
        <v>0</v>
      </c>
      <c r="AK284" s="234"/>
      <c r="AL284" s="76">
        <f t="shared" si="128"/>
        <v>0</v>
      </c>
      <c r="AM284" s="72"/>
      <c r="AN284" s="72">
        <f t="shared" si="129"/>
        <v>0</v>
      </c>
      <c r="AO284" s="79"/>
      <c r="AP284" s="72">
        <f t="shared" si="130"/>
        <v>0</v>
      </c>
      <c r="AQ284" s="76"/>
      <c r="AR284" s="76">
        <f t="shared" si="131"/>
        <v>0</v>
      </c>
      <c r="AS284" s="87"/>
      <c r="AT284" s="76">
        <f t="shared" si="132"/>
        <v>0</v>
      </c>
      <c r="AU284" s="72"/>
      <c r="AV284" s="72">
        <f t="shared" si="133"/>
        <v>0</v>
      </c>
      <c r="AW284" s="124"/>
      <c r="AX284" s="72">
        <f t="shared" si="134"/>
        <v>0</v>
      </c>
      <c r="AY284" s="76"/>
      <c r="AZ284" s="76">
        <f t="shared" si="135"/>
        <v>0</v>
      </c>
      <c r="BA284" s="94"/>
      <c r="BB284" s="76">
        <f t="shared" si="136"/>
        <v>0</v>
      </c>
      <c r="BC284" s="81"/>
      <c r="BD284" s="72">
        <f t="shared" si="137"/>
        <v>0</v>
      </c>
      <c r="BE284" s="129"/>
      <c r="BF284" s="72">
        <f t="shared" si="138"/>
        <v>0</v>
      </c>
      <c r="BG284" s="76"/>
      <c r="BH284" s="76">
        <f t="shared" si="139"/>
        <v>0</v>
      </c>
      <c r="BI284" s="94"/>
      <c r="BJ284" s="76">
        <f t="shared" si="140"/>
        <v>0</v>
      </c>
      <c r="BK284" s="123"/>
      <c r="BL284" s="45">
        <f t="shared" si="121"/>
        <v>0</v>
      </c>
      <c r="BM284" s="94"/>
      <c r="BN284" s="77">
        <f t="shared" si="125"/>
        <v>0</v>
      </c>
      <c r="BO284" s="83">
        <f t="shared" si="141"/>
        <v>1360000</v>
      </c>
      <c r="BP284" s="120" t="s">
        <v>1664</v>
      </c>
      <c r="BQ284" s="120" t="s">
        <v>3376</v>
      </c>
      <c r="BR284" s="31"/>
    </row>
    <row r="285" spans="1:70" s="30" customFormat="1" ht="51">
      <c r="A285" s="33">
        <f>SUBTOTAL(3,C$5:$C285)</f>
        <v>281</v>
      </c>
      <c r="B285" s="220" t="s">
        <v>1968</v>
      </c>
      <c r="C285" s="12" t="s">
        <v>2029</v>
      </c>
      <c r="D285" s="47" t="s">
        <v>1161</v>
      </c>
      <c r="E285" s="422" t="s">
        <v>2064</v>
      </c>
      <c r="F285" s="242" t="s">
        <v>2096</v>
      </c>
      <c r="G285" s="214"/>
      <c r="H285" s="242" t="s">
        <v>2163</v>
      </c>
      <c r="I285" s="423" t="s">
        <v>2164</v>
      </c>
      <c r="J285" s="305" t="s">
        <v>2165</v>
      </c>
      <c r="K285" s="451" t="s">
        <v>2201</v>
      </c>
      <c r="L285" s="287">
        <v>41974</v>
      </c>
      <c r="M285" s="32"/>
      <c r="N285" s="139"/>
      <c r="O285" s="122">
        <v>1000000</v>
      </c>
      <c r="P285" s="153">
        <f t="shared" si="144"/>
        <v>0</v>
      </c>
      <c r="Q285" s="124"/>
      <c r="R285" s="75">
        <f t="shared" si="145"/>
        <v>1000000</v>
      </c>
      <c r="S285" s="45">
        <v>1000000</v>
      </c>
      <c r="T285" s="45">
        <f t="shared" si="126"/>
        <v>0</v>
      </c>
      <c r="U285" s="234"/>
      <c r="V285" s="77">
        <f t="shared" si="142"/>
        <v>1000000</v>
      </c>
      <c r="W285" s="72">
        <v>1000000</v>
      </c>
      <c r="X285" s="73">
        <f t="shared" si="146"/>
        <v>0</v>
      </c>
      <c r="Y285" s="124"/>
      <c r="Z285" s="75">
        <f t="shared" si="147"/>
        <v>1000000</v>
      </c>
      <c r="AA285" s="76"/>
      <c r="AB285" s="45">
        <f t="shared" si="148"/>
        <v>0</v>
      </c>
      <c r="AC285" s="594"/>
      <c r="AD285" s="77">
        <f t="shared" si="149"/>
        <v>0</v>
      </c>
      <c r="AE285" s="126"/>
      <c r="AF285" s="73">
        <f t="shared" si="122"/>
        <v>0</v>
      </c>
      <c r="AG285" s="126"/>
      <c r="AH285" s="78">
        <f t="shared" si="143"/>
        <v>0</v>
      </c>
      <c r="AI285" s="76"/>
      <c r="AJ285" s="45">
        <f t="shared" si="127"/>
        <v>0</v>
      </c>
      <c r="AK285" s="234"/>
      <c r="AL285" s="76">
        <f t="shared" si="128"/>
        <v>0</v>
      </c>
      <c r="AM285" s="72"/>
      <c r="AN285" s="72">
        <f t="shared" si="129"/>
        <v>0</v>
      </c>
      <c r="AO285" s="79"/>
      <c r="AP285" s="72">
        <f t="shared" si="130"/>
        <v>0</v>
      </c>
      <c r="AQ285" s="76"/>
      <c r="AR285" s="76">
        <f t="shared" si="131"/>
        <v>0</v>
      </c>
      <c r="AS285" s="87"/>
      <c r="AT285" s="76">
        <f t="shared" si="132"/>
        <v>0</v>
      </c>
      <c r="AU285" s="72"/>
      <c r="AV285" s="72">
        <f t="shared" si="133"/>
        <v>0</v>
      </c>
      <c r="AW285" s="124"/>
      <c r="AX285" s="72">
        <f t="shared" si="134"/>
        <v>0</v>
      </c>
      <c r="AY285" s="76"/>
      <c r="AZ285" s="76">
        <f t="shared" si="135"/>
        <v>0</v>
      </c>
      <c r="BA285" s="94"/>
      <c r="BB285" s="76">
        <f t="shared" si="136"/>
        <v>0</v>
      </c>
      <c r="BC285" s="81"/>
      <c r="BD285" s="72">
        <f t="shared" si="137"/>
        <v>0</v>
      </c>
      <c r="BE285" s="129"/>
      <c r="BF285" s="72">
        <f t="shared" si="138"/>
        <v>0</v>
      </c>
      <c r="BG285" s="76"/>
      <c r="BH285" s="76">
        <f t="shared" si="139"/>
        <v>0</v>
      </c>
      <c r="BI285" s="94"/>
      <c r="BJ285" s="76">
        <f t="shared" si="140"/>
        <v>0</v>
      </c>
      <c r="BK285" s="123"/>
      <c r="BL285" s="45">
        <f t="shared" si="121"/>
        <v>0</v>
      </c>
      <c r="BM285" s="94"/>
      <c r="BN285" s="77">
        <f t="shared" si="125"/>
        <v>0</v>
      </c>
      <c r="BO285" s="83">
        <f t="shared" si="141"/>
        <v>3000000</v>
      </c>
      <c r="BP285" s="120" t="s">
        <v>582</v>
      </c>
      <c r="BQ285" s="120" t="s">
        <v>3216</v>
      </c>
      <c r="BR285" s="31"/>
    </row>
    <row r="286" spans="1:70" s="30" customFormat="1" ht="51">
      <c r="A286" s="33">
        <f>SUBTOTAL(3,C$5:$C286)</f>
        <v>282</v>
      </c>
      <c r="B286" s="220"/>
      <c r="C286" s="12" t="s">
        <v>2030</v>
      </c>
      <c r="D286" s="47" t="s">
        <v>891</v>
      </c>
      <c r="E286" s="422" t="s">
        <v>2065</v>
      </c>
      <c r="F286" s="242" t="s">
        <v>2097</v>
      </c>
      <c r="G286" s="214"/>
      <c r="H286" s="242" t="s">
        <v>2166</v>
      </c>
      <c r="I286" s="423" t="s">
        <v>2167</v>
      </c>
      <c r="J286" s="305" t="s">
        <v>2168</v>
      </c>
      <c r="K286" s="451" t="s">
        <v>2202</v>
      </c>
      <c r="L286" s="287">
        <v>41944</v>
      </c>
      <c r="M286" s="32"/>
      <c r="N286" s="139"/>
      <c r="O286" s="122">
        <v>300000</v>
      </c>
      <c r="P286" s="153">
        <f t="shared" si="144"/>
        <v>0</v>
      </c>
      <c r="Q286" s="124"/>
      <c r="R286" s="75">
        <f t="shared" si="145"/>
        <v>300000</v>
      </c>
      <c r="S286" s="45">
        <v>300000</v>
      </c>
      <c r="T286" s="45">
        <f t="shared" si="126"/>
        <v>0</v>
      </c>
      <c r="U286" s="234"/>
      <c r="V286" s="77">
        <f t="shared" si="142"/>
        <v>300000</v>
      </c>
      <c r="W286" s="72">
        <v>300000</v>
      </c>
      <c r="X286" s="73">
        <f t="shared" si="146"/>
        <v>0</v>
      </c>
      <c r="Y286" s="124"/>
      <c r="Z286" s="75">
        <f t="shared" si="147"/>
        <v>300000</v>
      </c>
      <c r="AA286" s="76"/>
      <c r="AB286" s="45">
        <f t="shared" si="148"/>
        <v>0</v>
      </c>
      <c r="AC286" s="594"/>
      <c r="AD286" s="77">
        <f t="shared" si="149"/>
        <v>0</v>
      </c>
      <c r="AE286" s="126"/>
      <c r="AF286" s="73">
        <f t="shared" si="122"/>
        <v>0</v>
      </c>
      <c r="AG286" s="126"/>
      <c r="AH286" s="78">
        <f t="shared" si="143"/>
        <v>0</v>
      </c>
      <c r="AI286" s="76"/>
      <c r="AJ286" s="45">
        <f t="shared" si="127"/>
        <v>0</v>
      </c>
      <c r="AK286" s="234"/>
      <c r="AL286" s="76">
        <f t="shared" si="128"/>
        <v>0</v>
      </c>
      <c r="AM286" s="72"/>
      <c r="AN286" s="72">
        <f t="shared" si="129"/>
        <v>0</v>
      </c>
      <c r="AO286" s="79"/>
      <c r="AP286" s="72">
        <f t="shared" si="130"/>
        <v>0</v>
      </c>
      <c r="AQ286" s="76"/>
      <c r="AR286" s="76">
        <f t="shared" si="131"/>
        <v>0</v>
      </c>
      <c r="AS286" s="87"/>
      <c r="AT286" s="76">
        <f t="shared" si="132"/>
        <v>0</v>
      </c>
      <c r="AU286" s="72"/>
      <c r="AV286" s="72">
        <f t="shared" si="133"/>
        <v>0</v>
      </c>
      <c r="AW286" s="124"/>
      <c r="AX286" s="72">
        <f t="shared" si="134"/>
        <v>0</v>
      </c>
      <c r="AY286" s="76"/>
      <c r="AZ286" s="76">
        <f t="shared" si="135"/>
        <v>0</v>
      </c>
      <c r="BA286" s="94"/>
      <c r="BB286" s="76">
        <f t="shared" si="136"/>
        <v>0</v>
      </c>
      <c r="BC286" s="81"/>
      <c r="BD286" s="72">
        <f t="shared" si="137"/>
        <v>0</v>
      </c>
      <c r="BE286" s="129"/>
      <c r="BF286" s="72">
        <f t="shared" si="138"/>
        <v>0</v>
      </c>
      <c r="BG286" s="76"/>
      <c r="BH286" s="76">
        <f t="shared" si="139"/>
        <v>0</v>
      </c>
      <c r="BI286" s="94"/>
      <c r="BJ286" s="76">
        <f t="shared" si="140"/>
        <v>0</v>
      </c>
      <c r="BK286" s="123"/>
      <c r="BL286" s="45">
        <f t="shared" si="121"/>
        <v>0</v>
      </c>
      <c r="BM286" s="94"/>
      <c r="BN286" s="77">
        <f t="shared" si="125"/>
        <v>0</v>
      </c>
      <c r="BO286" s="83">
        <f t="shared" si="141"/>
        <v>900000</v>
      </c>
      <c r="BP286" s="120" t="s">
        <v>1663</v>
      </c>
      <c r="BQ286" s="120" t="s">
        <v>3376</v>
      </c>
      <c r="BR286" s="31"/>
    </row>
    <row r="287" spans="1:70" s="30" customFormat="1" ht="51">
      <c r="A287" s="33">
        <f>SUBTOTAL(3,C$5:$C287)</f>
        <v>283</v>
      </c>
      <c r="B287" s="220" t="s">
        <v>1968</v>
      </c>
      <c r="C287" s="12" t="s">
        <v>2031</v>
      </c>
      <c r="D287" s="34" t="s">
        <v>9</v>
      </c>
      <c r="E287" s="422" t="s">
        <v>2066</v>
      </c>
      <c r="F287" s="242" t="s">
        <v>2098</v>
      </c>
      <c r="G287" s="214"/>
      <c r="H287" s="242" t="s">
        <v>2169</v>
      </c>
      <c r="I287" s="423" t="s">
        <v>2170</v>
      </c>
      <c r="J287" s="305"/>
      <c r="K287" s="451" t="s">
        <v>2202</v>
      </c>
      <c r="L287" s="287">
        <v>42005</v>
      </c>
      <c r="M287" s="32"/>
      <c r="N287" s="139"/>
      <c r="O287" s="122">
        <v>700000</v>
      </c>
      <c r="P287" s="153">
        <f t="shared" si="144"/>
        <v>0</v>
      </c>
      <c r="Q287" s="124"/>
      <c r="R287" s="75">
        <f t="shared" si="145"/>
        <v>700000</v>
      </c>
      <c r="S287" s="45">
        <v>900000</v>
      </c>
      <c r="T287" s="45">
        <f t="shared" si="126"/>
        <v>0</v>
      </c>
      <c r="U287" s="234"/>
      <c r="V287" s="77">
        <f t="shared" si="142"/>
        <v>900000</v>
      </c>
      <c r="W287" s="72"/>
      <c r="X287" s="73">
        <f t="shared" si="146"/>
        <v>0</v>
      </c>
      <c r="Y287" s="124"/>
      <c r="Z287" s="75">
        <f t="shared" si="147"/>
        <v>0</v>
      </c>
      <c r="AA287" s="76"/>
      <c r="AB287" s="45">
        <f t="shared" si="148"/>
        <v>0</v>
      </c>
      <c r="AC287" s="594"/>
      <c r="AD287" s="77">
        <f t="shared" si="149"/>
        <v>0</v>
      </c>
      <c r="AE287" s="126"/>
      <c r="AF287" s="73">
        <f t="shared" si="122"/>
        <v>0</v>
      </c>
      <c r="AG287" s="126"/>
      <c r="AH287" s="78">
        <f t="shared" si="143"/>
        <v>0</v>
      </c>
      <c r="AI287" s="76"/>
      <c r="AJ287" s="45">
        <f t="shared" si="127"/>
        <v>0</v>
      </c>
      <c r="AK287" s="234"/>
      <c r="AL287" s="76">
        <f t="shared" si="128"/>
        <v>0</v>
      </c>
      <c r="AM287" s="72"/>
      <c r="AN287" s="72">
        <f t="shared" si="129"/>
        <v>0</v>
      </c>
      <c r="AO287" s="79"/>
      <c r="AP287" s="72">
        <f t="shared" si="130"/>
        <v>0</v>
      </c>
      <c r="AQ287" s="76"/>
      <c r="AR287" s="76">
        <f t="shared" si="131"/>
        <v>0</v>
      </c>
      <c r="AS287" s="87"/>
      <c r="AT287" s="76">
        <f t="shared" si="132"/>
        <v>0</v>
      </c>
      <c r="AU287" s="72"/>
      <c r="AV287" s="72">
        <f t="shared" si="133"/>
        <v>0</v>
      </c>
      <c r="AW287" s="124"/>
      <c r="AX287" s="72">
        <f t="shared" si="134"/>
        <v>0</v>
      </c>
      <c r="AY287" s="76"/>
      <c r="AZ287" s="76">
        <f t="shared" si="135"/>
        <v>0</v>
      </c>
      <c r="BA287" s="94"/>
      <c r="BB287" s="76">
        <f t="shared" si="136"/>
        <v>0</v>
      </c>
      <c r="BC287" s="81"/>
      <c r="BD287" s="72">
        <f t="shared" si="137"/>
        <v>0</v>
      </c>
      <c r="BE287" s="129"/>
      <c r="BF287" s="72">
        <f t="shared" si="138"/>
        <v>0</v>
      </c>
      <c r="BG287" s="76"/>
      <c r="BH287" s="76">
        <f t="shared" si="139"/>
        <v>0</v>
      </c>
      <c r="BI287" s="94"/>
      <c r="BJ287" s="76">
        <f t="shared" si="140"/>
        <v>0</v>
      </c>
      <c r="BK287" s="123"/>
      <c r="BL287" s="45">
        <f t="shared" si="121"/>
        <v>0</v>
      </c>
      <c r="BM287" s="94"/>
      <c r="BN287" s="77">
        <f t="shared" si="125"/>
        <v>0</v>
      </c>
      <c r="BO287" s="83">
        <f t="shared" si="141"/>
        <v>1600000</v>
      </c>
      <c r="BP287" s="120" t="s">
        <v>1663</v>
      </c>
      <c r="BQ287" s="120" t="s">
        <v>1966</v>
      </c>
      <c r="BR287" s="31"/>
    </row>
    <row r="288" spans="1:70" s="30" customFormat="1" ht="89.25">
      <c r="A288" s="33">
        <f>SUBTOTAL(3,C$5:$C288)</f>
        <v>284</v>
      </c>
      <c r="B288" s="220"/>
      <c r="C288" s="552" t="s">
        <v>2032</v>
      </c>
      <c r="D288" s="626" t="s">
        <v>284</v>
      </c>
      <c r="E288" s="503" t="s">
        <v>2067</v>
      </c>
      <c r="F288" s="504" t="s">
        <v>2099</v>
      </c>
      <c r="G288" s="382"/>
      <c r="H288" s="251" t="s">
        <v>2171</v>
      </c>
      <c r="I288" s="251" t="s">
        <v>2172</v>
      </c>
      <c r="J288" s="465"/>
      <c r="K288" s="257" t="s">
        <v>2203</v>
      </c>
      <c r="L288" s="390">
        <v>41821</v>
      </c>
      <c r="M288" s="31"/>
      <c r="N288" s="144"/>
      <c r="O288" s="122">
        <v>200000</v>
      </c>
      <c r="P288" s="73">
        <f t="shared" si="144"/>
        <v>200000</v>
      </c>
      <c r="Q288" s="124">
        <v>42105</v>
      </c>
      <c r="R288" s="75">
        <f t="shared" si="145"/>
        <v>0</v>
      </c>
      <c r="S288" s="45">
        <v>200000</v>
      </c>
      <c r="T288" s="45">
        <f t="shared" si="126"/>
        <v>200000</v>
      </c>
      <c r="U288" s="234">
        <v>42105</v>
      </c>
      <c r="V288" s="77">
        <f t="shared" si="142"/>
        <v>0</v>
      </c>
      <c r="W288" s="73">
        <v>200000</v>
      </c>
      <c r="X288" s="73">
        <f t="shared" si="146"/>
        <v>200000</v>
      </c>
      <c r="Y288" s="124">
        <v>42105</v>
      </c>
      <c r="Z288" s="75">
        <f t="shared" si="147"/>
        <v>0</v>
      </c>
      <c r="AA288" s="45"/>
      <c r="AB288" s="45">
        <f t="shared" si="148"/>
        <v>0</v>
      </c>
      <c r="AC288" s="594"/>
      <c r="AD288" s="77">
        <f t="shared" si="149"/>
        <v>0</v>
      </c>
      <c r="AE288" s="126"/>
      <c r="AF288" s="73">
        <f t="shared" si="122"/>
        <v>0</v>
      </c>
      <c r="AG288" s="126"/>
      <c r="AH288" s="78">
        <f t="shared" si="143"/>
        <v>0</v>
      </c>
      <c r="AI288" s="45"/>
      <c r="AJ288" s="45">
        <f t="shared" si="127"/>
        <v>0</v>
      </c>
      <c r="AK288" s="234"/>
      <c r="AL288" s="45">
        <f t="shared" si="128"/>
        <v>0</v>
      </c>
      <c r="AM288" s="73"/>
      <c r="AN288" s="73">
        <f t="shared" si="129"/>
        <v>0</v>
      </c>
      <c r="AO288" s="124"/>
      <c r="AP288" s="73">
        <f t="shared" si="130"/>
        <v>0</v>
      </c>
      <c r="AQ288" s="45"/>
      <c r="AR288" s="45">
        <f t="shared" si="131"/>
        <v>0</v>
      </c>
      <c r="AS288" s="125"/>
      <c r="AT288" s="45">
        <f t="shared" si="132"/>
        <v>0</v>
      </c>
      <c r="AU288" s="73"/>
      <c r="AV288" s="73">
        <f t="shared" si="133"/>
        <v>0</v>
      </c>
      <c r="AW288" s="124"/>
      <c r="AX288" s="73">
        <f t="shared" si="134"/>
        <v>0</v>
      </c>
      <c r="AY288" s="45"/>
      <c r="AZ288" s="45">
        <f t="shared" si="135"/>
        <v>0</v>
      </c>
      <c r="BA288" s="234"/>
      <c r="BB288" s="45">
        <f t="shared" si="136"/>
        <v>0</v>
      </c>
      <c r="BC288" s="126"/>
      <c r="BD288" s="73">
        <f t="shared" si="137"/>
        <v>0</v>
      </c>
      <c r="BE288" s="95"/>
      <c r="BF288" s="73">
        <f t="shared" si="138"/>
        <v>0</v>
      </c>
      <c r="BG288" s="45"/>
      <c r="BH288" s="45">
        <f t="shared" si="139"/>
        <v>0</v>
      </c>
      <c r="BI288" s="234"/>
      <c r="BJ288" s="45">
        <f t="shared" si="140"/>
        <v>0</v>
      </c>
      <c r="BK288" s="123"/>
      <c r="BL288" s="45">
        <f t="shared" si="121"/>
        <v>0</v>
      </c>
      <c r="BM288" s="234"/>
      <c r="BN288" s="77">
        <f t="shared" si="125"/>
        <v>0</v>
      </c>
      <c r="BO288" s="83">
        <f t="shared" si="141"/>
        <v>0</v>
      </c>
      <c r="BP288" s="120" t="s">
        <v>688</v>
      </c>
      <c r="BQ288" s="120" t="s">
        <v>3376</v>
      </c>
      <c r="BR288" s="31"/>
    </row>
    <row r="289" spans="1:70" s="30" customFormat="1" ht="51">
      <c r="A289" s="33">
        <f>SUBTOTAL(3,C$5:$C289)</f>
        <v>285</v>
      </c>
      <c r="B289" s="220"/>
      <c r="C289" s="52" t="s">
        <v>2033</v>
      </c>
      <c r="D289" s="1" t="s">
        <v>315</v>
      </c>
      <c r="E289" s="494" t="s">
        <v>2068</v>
      </c>
      <c r="F289" s="251" t="s">
        <v>2100</v>
      </c>
      <c r="G289" s="382"/>
      <c r="H289" s="251" t="s">
        <v>2173</v>
      </c>
      <c r="I289" s="495" t="s">
        <v>2174</v>
      </c>
      <c r="J289" s="465"/>
      <c r="K289" s="257" t="s">
        <v>2833</v>
      </c>
      <c r="L289" s="496">
        <v>42005</v>
      </c>
      <c r="M289" s="31"/>
      <c r="N289" s="144"/>
      <c r="O289" s="73" t="s">
        <v>695</v>
      </c>
      <c r="P289" s="73">
        <f t="shared" si="144"/>
        <v>0</v>
      </c>
      <c r="Q289" s="124"/>
      <c r="R289" s="75">
        <v>0</v>
      </c>
      <c r="S289" s="45">
        <v>400000</v>
      </c>
      <c r="T289" s="45">
        <f t="shared" si="126"/>
        <v>400000</v>
      </c>
      <c r="U289" s="234">
        <v>42135</v>
      </c>
      <c r="V289" s="77">
        <f t="shared" si="142"/>
        <v>0</v>
      </c>
      <c r="W289" s="73">
        <v>400000</v>
      </c>
      <c r="X289" s="73">
        <f t="shared" si="146"/>
        <v>400000</v>
      </c>
      <c r="Y289" s="124">
        <v>42135</v>
      </c>
      <c r="Z289" s="75">
        <f t="shared" si="147"/>
        <v>0</v>
      </c>
      <c r="AA289" s="45">
        <v>600000</v>
      </c>
      <c r="AB289" s="45">
        <f t="shared" si="148"/>
        <v>600000</v>
      </c>
      <c r="AC289" s="594">
        <v>42135</v>
      </c>
      <c r="AD289" s="77">
        <f t="shared" si="149"/>
        <v>0</v>
      </c>
      <c r="AE289" s="404"/>
      <c r="AF289" s="73">
        <f t="shared" si="122"/>
        <v>0</v>
      </c>
      <c r="AG289" s="404"/>
      <c r="AH289" s="78">
        <f t="shared" si="143"/>
        <v>0</v>
      </c>
      <c r="AI289" s="402"/>
      <c r="AJ289" s="45">
        <f t="shared" si="127"/>
        <v>0</v>
      </c>
      <c r="AK289" s="234"/>
      <c r="AL289" s="76">
        <f t="shared" si="128"/>
        <v>0</v>
      </c>
      <c r="AM289" s="399"/>
      <c r="AN289" s="72">
        <f t="shared" si="129"/>
        <v>0</v>
      </c>
      <c r="AO289" s="79"/>
      <c r="AP289" s="72">
        <f t="shared" si="130"/>
        <v>0</v>
      </c>
      <c r="AQ289" s="402"/>
      <c r="AR289" s="76">
        <f t="shared" si="131"/>
        <v>0</v>
      </c>
      <c r="AS289" s="87"/>
      <c r="AT289" s="76">
        <f t="shared" si="132"/>
        <v>0</v>
      </c>
      <c r="AU289" s="72"/>
      <c r="AV289" s="72">
        <f t="shared" si="133"/>
        <v>0</v>
      </c>
      <c r="AW289" s="124"/>
      <c r="AX289" s="72">
        <f t="shared" si="134"/>
        <v>0</v>
      </c>
      <c r="AY289" s="76"/>
      <c r="AZ289" s="76">
        <f t="shared" si="135"/>
        <v>0</v>
      </c>
      <c r="BA289" s="94"/>
      <c r="BB289" s="76">
        <f t="shared" si="136"/>
        <v>0</v>
      </c>
      <c r="BC289" s="81"/>
      <c r="BD289" s="72">
        <f t="shared" si="137"/>
        <v>0</v>
      </c>
      <c r="BE289" s="129"/>
      <c r="BF289" s="72">
        <f t="shared" si="138"/>
        <v>0</v>
      </c>
      <c r="BG289" s="76"/>
      <c r="BH289" s="76">
        <f t="shared" si="139"/>
        <v>0</v>
      </c>
      <c r="BI289" s="94"/>
      <c r="BJ289" s="76">
        <f t="shared" si="140"/>
        <v>0</v>
      </c>
      <c r="BK289" s="410"/>
      <c r="BL289" s="402">
        <f t="shared" si="121"/>
        <v>0</v>
      </c>
      <c r="BM289" s="406"/>
      <c r="BN289" s="403">
        <f t="shared" si="125"/>
        <v>0</v>
      </c>
      <c r="BO289" s="83">
        <f t="shared" si="141"/>
        <v>0</v>
      </c>
      <c r="BP289" s="120" t="s">
        <v>482</v>
      </c>
      <c r="BQ289" s="120" t="s">
        <v>1970</v>
      </c>
      <c r="BR289" s="31"/>
    </row>
    <row r="290" spans="1:70" s="30" customFormat="1" ht="76.5">
      <c r="A290" s="33">
        <f>SUBTOTAL(3,C$5:$C290)</f>
        <v>286</v>
      </c>
      <c r="B290" s="220" t="s">
        <v>1968</v>
      </c>
      <c r="C290" s="52" t="s">
        <v>2034</v>
      </c>
      <c r="D290" s="37" t="s">
        <v>1412</v>
      </c>
      <c r="E290" s="422" t="s">
        <v>2069</v>
      </c>
      <c r="F290" s="242" t="s">
        <v>2101</v>
      </c>
      <c r="G290" s="214"/>
      <c r="H290" s="242" t="s">
        <v>2175</v>
      </c>
      <c r="I290" s="423" t="s">
        <v>2176</v>
      </c>
      <c r="J290" s="351" t="s">
        <v>2177</v>
      </c>
      <c r="K290" s="451" t="s">
        <v>2204</v>
      </c>
      <c r="L290" s="287">
        <v>41974</v>
      </c>
      <c r="M290" s="32" t="s">
        <v>1977</v>
      </c>
      <c r="N290" s="139"/>
      <c r="O290" s="122">
        <v>800000</v>
      </c>
      <c r="P290" s="153">
        <f t="shared" si="144"/>
        <v>800000</v>
      </c>
      <c r="Q290" s="124">
        <v>42042</v>
      </c>
      <c r="R290" s="75">
        <f t="shared" si="145"/>
        <v>0</v>
      </c>
      <c r="S290" s="45">
        <v>800000</v>
      </c>
      <c r="T290" s="45">
        <f t="shared" si="126"/>
        <v>800000</v>
      </c>
      <c r="U290" s="234">
        <v>42074</v>
      </c>
      <c r="V290" s="77">
        <f t="shared" si="142"/>
        <v>0</v>
      </c>
      <c r="W290" s="72">
        <v>800000</v>
      </c>
      <c r="X290" s="73">
        <f t="shared" si="146"/>
        <v>800000</v>
      </c>
      <c r="Y290" s="124">
        <v>42114</v>
      </c>
      <c r="Z290" s="75">
        <f t="shared" si="147"/>
        <v>0</v>
      </c>
      <c r="AA290" s="76">
        <v>800000</v>
      </c>
      <c r="AB290" s="45">
        <f t="shared" si="148"/>
        <v>800000</v>
      </c>
      <c r="AC290" s="594">
        <v>42142</v>
      </c>
      <c r="AD290" s="77">
        <f t="shared" si="149"/>
        <v>0</v>
      </c>
      <c r="AE290" s="126"/>
      <c r="AF290" s="73">
        <f t="shared" si="122"/>
        <v>0</v>
      </c>
      <c r="AG290" s="126"/>
      <c r="AH290" s="78">
        <f t="shared" si="143"/>
        <v>0</v>
      </c>
      <c r="AI290" s="76"/>
      <c r="AJ290" s="45">
        <f t="shared" si="127"/>
        <v>0</v>
      </c>
      <c r="AK290" s="234"/>
      <c r="AL290" s="76">
        <f t="shared" si="128"/>
        <v>0</v>
      </c>
      <c r="AM290" s="72"/>
      <c r="AN290" s="72">
        <f t="shared" si="129"/>
        <v>0</v>
      </c>
      <c r="AO290" s="79"/>
      <c r="AP290" s="72">
        <f t="shared" si="130"/>
        <v>0</v>
      </c>
      <c r="AQ290" s="76"/>
      <c r="AR290" s="76">
        <f t="shared" si="131"/>
        <v>0</v>
      </c>
      <c r="AS290" s="87"/>
      <c r="AT290" s="76">
        <f t="shared" si="132"/>
        <v>0</v>
      </c>
      <c r="AU290" s="72"/>
      <c r="AV290" s="72">
        <f t="shared" si="133"/>
        <v>0</v>
      </c>
      <c r="AW290" s="124"/>
      <c r="AX290" s="72">
        <f t="shared" si="134"/>
        <v>0</v>
      </c>
      <c r="AY290" s="76"/>
      <c r="AZ290" s="76">
        <f t="shared" si="135"/>
        <v>0</v>
      </c>
      <c r="BA290" s="94"/>
      <c r="BB290" s="76">
        <f t="shared" si="136"/>
        <v>0</v>
      </c>
      <c r="BC290" s="81"/>
      <c r="BD290" s="72">
        <f t="shared" si="137"/>
        <v>0</v>
      </c>
      <c r="BE290" s="129"/>
      <c r="BF290" s="72">
        <f t="shared" si="138"/>
        <v>0</v>
      </c>
      <c r="BG290" s="76"/>
      <c r="BH290" s="76">
        <f t="shared" si="139"/>
        <v>0</v>
      </c>
      <c r="BI290" s="94"/>
      <c r="BJ290" s="76">
        <f t="shared" si="140"/>
        <v>0</v>
      </c>
      <c r="BK290" s="123"/>
      <c r="BL290" s="45">
        <f t="shared" si="121"/>
        <v>0</v>
      </c>
      <c r="BM290" s="94"/>
      <c r="BN290" s="77">
        <f t="shared" si="125"/>
        <v>0</v>
      </c>
      <c r="BO290" s="83">
        <f t="shared" si="141"/>
        <v>0</v>
      </c>
      <c r="BP290" s="120" t="s">
        <v>1046</v>
      </c>
      <c r="BQ290" s="120" t="s">
        <v>3378</v>
      </c>
      <c r="BR290" s="31"/>
    </row>
    <row r="291" spans="1:70" s="263" customFormat="1" ht="38.25">
      <c r="A291" s="258">
        <f>SUBTOTAL(3,C$5:$C291)</f>
        <v>287</v>
      </c>
      <c r="B291" s="272" t="s">
        <v>3157</v>
      </c>
      <c r="C291" s="265" t="s">
        <v>2035</v>
      </c>
      <c r="D291" s="36" t="s">
        <v>293</v>
      </c>
      <c r="E291" s="560" t="s">
        <v>2070</v>
      </c>
      <c r="F291" s="265" t="s">
        <v>2102</v>
      </c>
      <c r="G291" s="271"/>
      <c r="H291" s="265" t="s">
        <v>2178</v>
      </c>
      <c r="I291" s="49" t="s">
        <v>2179</v>
      </c>
      <c r="J291" s="266"/>
      <c r="K291" s="515"/>
      <c r="L291" s="566"/>
      <c r="M291" s="262"/>
      <c r="N291" s="140"/>
      <c r="O291" s="141"/>
      <c r="P291" s="102">
        <f t="shared" si="144"/>
        <v>0</v>
      </c>
      <c r="Q291" s="107"/>
      <c r="R291" s="104">
        <f t="shared" si="145"/>
        <v>0</v>
      </c>
      <c r="S291" s="105"/>
      <c r="T291" s="105">
        <f t="shared" si="126"/>
        <v>0</v>
      </c>
      <c r="U291" s="216"/>
      <c r="V291" s="106">
        <f t="shared" si="142"/>
        <v>0</v>
      </c>
      <c r="W291" s="102"/>
      <c r="X291" s="102">
        <f t="shared" si="146"/>
        <v>0</v>
      </c>
      <c r="Y291" s="107"/>
      <c r="Z291" s="104">
        <f t="shared" si="147"/>
        <v>0</v>
      </c>
      <c r="AA291" s="105"/>
      <c r="AB291" s="105">
        <f t="shared" si="148"/>
        <v>0</v>
      </c>
      <c r="AC291" s="592"/>
      <c r="AD291" s="106">
        <f>AA291-AB291</f>
        <v>0</v>
      </c>
      <c r="AE291" s="404"/>
      <c r="AF291" s="73">
        <f t="shared" si="122"/>
        <v>0</v>
      </c>
      <c r="AG291" s="404"/>
      <c r="AH291" s="78">
        <f t="shared" si="143"/>
        <v>0</v>
      </c>
      <c r="AI291" s="402"/>
      <c r="AJ291" s="45">
        <f t="shared" si="127"/>
        <v>0</v>
      </c>
      <c r="AK291" s="234"/>
      <c r="AL291" s="76">
        <f t="shared" si="128"/>
        <v>0</v>
      </c>
      <c r="AM291" s="399"/>
      <c r="AN291" s="72">
        <f t="shared" si="129"/>
        <v>0</v>
      </c>
      <c r="AO291" s="79"/>
      <c r="AP291" s="72">
        <f t="shared" si="130"/>
        <v>0</v>
      </c>
      <c r="AQ291" s="402"/>
      <c r="AR291" s="76">
        <f t="shared" si="131"/>
        <v>0</v>
      </c>
      <c r="AS291" s="87"/>
      <c r="AT291" s="76">
        <f t="shared" si="132"/>
        <v>0</v>
      </c>
      <c r="AU291" s="72"/>
      <c r="AV291" s="72">
        <f t="shared" si="133"/>
        <v>0</v>
      </c>
      <c r="AW291" s="124"/>
      <c r="AX291" s="72">
        <f t="shared" si="134"/>
        <v>0</v>
      </c>
      <c r="AY291" s="76"/>
      <c r="AZ291" s="76">
        <f t="shared" si="135"/>
        <v>0</v>
      </c>
      <c r="BA291" s="94"/>
      <c r="BB291" s="76">
        <f t="shared" si="136"/>
        <v>0</v>
      </c>
      <c r="BC291" s="81"/>
      <c r="BD291" s="72">
        <f t="shared" si="137"/>
        <v>0</v>
      </c>
      <c r="BE291" s="129"/>
      <c r="BF291" s="72">
        <f t="shared" si="138"/>
        <v>0</v>
      </c>
      <c r="BG291" s="76"/>
      <c r="BH291" s="76">
        <f t="shared" si="139"/>
        <v>0</v>
      </c>
      <c r="BI291" s="94"/>
      <c r="BJ291" s="76">
        <f t="shared" si="140"/>
        <v>0</v>
      </c>
      <c r="BK291" s="410"/>
      <c r="BL291" s="402">
        <f t="shared" si="121"/>
        <v>0</v>
      </c>
      <c r="BM291" s="406"/>
      <c r="BN291" s="403">
        <f t="shared" si="125"/>
        <v>0</v>
      </c>
      <c r="BO291" s="238">
        <f t="shared" si="141"/>
        <v>0</v>
      </c>
      <c r="BP291" s="98" t="s">
        <v>716</v>
      </c>
      <c r="BQ291" s="98" t="s">
        <v>69</v>
      </c>
      <c r="BR291" s="262"/>
    </row>
    <row r="292" spans="1:70" s="263" customFormat="1" ht="38.25">
      <c r="A292" s="258">
        <f>SUBTOTAL(3,C$5:$C292)</f>
        <v>288</v>
      </c>
      <c r="B292" s="272" t="s">
        <v>1349</v>
      </c>
      <c r="C292" s="265" t="s">
        <v>2036</v>
      </c>
      <c r="D292" s="32" t="s">
        <v>1367</v>
      </c>
      <c r="E292" s="560" t="s">
        <v>2071</v>
      </c>
      <c r="F292" s="265" t="s">
        <v>2103</v>
      </c>
      <c r="G292" s="271"/>
      <c r="H292" s="265" t="s">
        <v>2180</v>
      </c>
      <c r="I292" s="49" t="s">
        <v>2181</v>
      </c>
      <c r="J292" s="266"/>
      <c r="K292" s="253"/>
      <c r="L292" s="561" t="s">
        <v>2189</v>
      </c>
      <c r="M292" s="262"/>
      <c r="N292" s="140"/>
      <c r="O292" s="141"/>
      <c r="P292" s="102">
        <f t="shared" si="144"/>
        <v>0</v>
      </c>
      <c r="Q292" s="107"/>
      <c r="R292" s="104">
        <f t="shared" si="145"/>
        <v>0</v>
      </c>
      <c r="S292" s="105"/>
      <c r="T292" s="105">
        <f t="shared" si="126"/>
        <v>0</v>
      </c>
      <c r="U292" s="216"/>
      <c r="V292" s="106">
        <f t="shared" si="142"/>
        <v>0</v>
      </c>
      <c r="W292" s="102"/>
      <c r="X292" s="102">
        <f t="shared" si="146"/>
        <v>0</v>
      </c>
      <c r="Y292" s="107"/>
      <c r="Z292" s="104">
        <f t="shared" si="147"/>
        <v>0</v>
      </c>
      <c r="AA292" s="402"/>
      <c r="AB292" s="45">
        <f t="shared" si="148"/>
        <v>0</v>
      </c>
      <c r="AC292" s="594"/>
      <c r="AD292" s="77">
        <f t="shared" si="149"/>
        <v>0</v>
      </c>
      <c r="AE292" s="404"/>
      <c r="AF292" s="73">
        <f t="shared" si="122"/>
        <v>0</v>
      </c>
      <c r="AG292" s="404"/>
      <c r="AH292" s="78">
        <f t="shared" si="143"/>
        <v>0</v>
      </c>
      <c r="AI292" s="402"/>
      <c r="AJ292" s="45">
        <f t="shared" si="127"/>
        <v>0</v>
      </c>
      <c r="AK292" s="234"/>
      <c r="AL292" s="76">
        <f t="shared" si="128"/>
        <v>0</v>
      </c>
      <c r="AM292" s="399"/>
      <c r="AN292" s="72">
        <f t="shared" si="129"/>
        <v>0</v>
      </c>
      <c r="AO292" s="79"/>
      <c r="AP292" s="72">
        <f t="shared" si="130"/>
        <v>0</v>
      </c>
      <c r="AQ292" s="402"/>
      <c r="AR292" s="76">
        <f t="shared" si="131"/>
        <v>0</v>
      </c>
      <c r="AS292" s="87"/>
      <c r="AT292" s="76">
        <f t="shared" si="132"/>
        <v>0</v>
      </c>
      <c r="AU292" s="72"/>
      <c r="AV292" s="72">
        <f t="shared" si="133"/>
        <v>0</v>
      </c>
      <c r="AW292" s="124"/>
      <c r="AX292" s="72">
        <f t="shared" si="134"/>
        <v>0</v>
      </c>
      <c r="AY292" s="76"/>
      <c r="AZ292" s="76">
        <f t="shared" si="135"/>
        <v>0</v>
      </c>
      <c r="BA292" s="94"/>
      <c r="BB292" s="76">
        <f t="shared" si="136"/>
        <v>0</v>
      </c>
      <c r="BC292" s="81"/>
      <c r="BD292" s="72">
        <f t="shared" si="137"/>
        <v>0</v>
      </c>
      <c r="BE292" s="129"/>
      <c r="BF292" s="72">
        <f t="shared" si="138"/>
        <v>0</v>
      </c>
      <c r="BG292" s="76"/>
      <c r="BH292" s="76">
        <f t="shared" si="139"/>
        <v>0</v>
      </c>
      <c r="BI292" s="94"/>
      <c r="BJ292" s="76">
        <f t="shared" si="140"/>
        <v>0</v>
      </c>
      <c r="BK292" s="410"/>
      <c r="BL292" s="402">
        <f t="shared" si="121"/>
        <v>0</v>
      </c>
      <c r="BM292" s="406"/>
      <c r="BN292" s="403">
        <f t="shared" si="125"/>
        <v>0</v>
      </c>
      <c r="BO292" s="238">
        <f t="shared" si="141"/>
        <v>0</v>
      </c>
      <c r="BP292" s="98" t="s">
        <v>808</v>
      </c>
      <c r="BQ292" s="120" t="s">
        <v>69</v>
      </c>
      <c r="BR292" s="262"/>
    </row>
    <row r="293" spans="1:70" s="30" customFormat="1" ht="51">
      <c r="A293" s="33">
        <f>SUBTOTAL(3,C$5:$C293)</f>
        <v>289</v>
      </c>
      <c r="B293" s="220"/>
      <c r="C293" s="52" t="s">
        <v>2037</v>
      </c>
      <c r="D293" s="32" t="s">
        <v>1367</v>
      </c>
      <c r="E293" s="505" t="s">
        <v>2072</v>
      </c>
      <c r="F293" s="52" t="s">
        <v>2104</v>
      </c>
      <c r="G293" s="382"/>
      <c r="H293" s="52" t="s">
        <v>2182</v>
      </c>
      <c r="I293" s="44" t="s">
        <v>2183</v>
      </c>
      <c r="J293" s="289"/>
      <c r="K293" s="257" t="s">
        <v>2196</v>
      </c>
      <c r="L293" s="548" t="s">
        <v>2190</v>
      </c>
      <c r="M293" s="31" t="s">
        <v>2486</v>
      </c>
      <c r="N293" s="144"/>
      <c r="O293" s="122">
        <v>400000</v>
      </c>
      <c r="P293" s="73">
        <f t="shared" si="144"/>
        <v>0</v>
      </c>
      <c r="Q293" s="124"/>
      <c r="R293" s="75">
        <f t="shared" si="145"/>
        <v>400000</v>
      </c>
      <c r="S293" s="45">
        <v>400000</v>
      </c>
      <c r="T293" s="45">
        <f t="shared" si="126"/>
        <v>0</v>
      </c>
      <c r="U293" s="234"/>
      <c r="V293" s="77">
        <f t="shared" si="142"/>
        <v>400000</v>
      </c>
      <c r="W293" s="73">
        <v>400000</v>
      </c>
      <c r="X293" s="73">
        <f t="shared" si="146"/>
        <v>0</v>
      </c>
      <c r="Y293" s="124"/>
      <c r="Z293" s="75">
        <f t="shared" si="147"/>
        <v>400000</v>
      </c>
      <c r="AA293" s="45"/>
      <c r="AB293" s="45">
        <f t="shared" si="148"/>
        <v>0</v>
      </c>
      <c r="AC293" s="594"/>
      <c r="AD293" s="77">
        <f t="shared" si="149"/>
        <v>0</v>
      </c>
      <c r="AE293" s="126"/>
      <c r="AF293" s="73">
        <f t="shared" si="122"/>
        <v>0</v>
      </c>
      <c r="AG293" s="126"/>
      <c r="AH293" s="78">
        <f t="shared" si="143"/>
        <v>0</v>
      </c>
      <c r="AI293" s="45"/>
      <c r="AJ293" s="45">
        <f t="shared" si="127"/>
        <v>0</v>
      </c>
      <c r="AK293" s="234"/>
      <c r="AL293" s="45">
        <f t="shared" si="128"/>
        <v>0</v>
      </c>
      <c r="AM293" s="73"/>
      <c r="AN293" s="73">
        <f t="shared" si="129"/>
        <v>0</v>
      </c>
      <c r="AO293" s="124"/>
      <c r="AP293" s="73">
        <f t="shared" si="130"/>
        <v>0</v>
      </c>
      <c r="AQ293" s="45"/>
      <c r="AR293" s="45">
        <f t="shared" si="131"/>
        <v>0</v>
      </c>
      <c r="AS293" s="125"/>
      <c r="AT293" s="45">
        <f t="shared" si="132"/>
        <v>0</v>
      </c>
      <c r="AU293" s="73"/>
      <c r="AV293" s="73">
        <f t="shared" si="133"/>
        <v>0</v>
      </c>
      <c r="AW293" s="124"/>
      <c r="AX293" s="73">
        <f t="shared" si="134"/>
        <v>0</v>
      </c>
      <c r="AY293" s="45"/>
      <c r="AZ293" s="45">
        <f t="shared" si="135"/>
        <v>0</v>
      </c>
      <c r="BA293" s="234"/>
      <c r="BB293" s="45">
        <f t="shared" si="136"/>
        <v>0</v>
      </c>
      <c r="BC293" s="126"/>
      <c r="BD293" s="73">
        <f t="shared" si="137"/>
        <v>0</v>
      </c>
      <c r="BE293" s="95"/>
      <c r="BF293" s="73">
        <f t="shared" si="138"/>
        <v>0</v>
      </c>
      <c r="BG293" s="45"/>
      <c r="BH293" s="45">
        <f t="shared" si="139"/>
        <v>0</v>
      </c>
      <c r="BI293" s="234"/>
      <c r="BJ293" s="45">
        <f t="shared" si="140"/>
        <v>0</v>
      </c>
      <c r="BK293" s="123"/>
      <c r="BL293" s="45">
        <f t="shared" si="121"/>
        <v>0</v>
      </c>
      <c r="BM293" s="234"/>
      <c r="BN293" s="77">
        <f t="shared" si="125"/>
        <v>0</v>
      </c>
      <c r="BO293" s="83">
        <f t="shared" si="141"/>
        <v>1200000</v>
      </c>
      <c r="BP293" s="120" t="s">
        <v>808</v>
      </c>
      <c r="BQ293" s="120" t="s">
        <v>3216</v>
      </c>
      <c r="BR293" s="31"/>
    </row>
    <row r="294" spans="1:70" s="30" customFormat="1" ht="89.25">
      <c r="A294" s="33">
        <f>SUBTOTAL(3,C$5:$C294)</f>
        <v>290</v>
      </c>
      <c r="B294" s="220"/>
      <c r="C294" s="12" t="s">
        <v>2038</v>
      </c>
      <c r="D294" s="1" t="s">
        <v>13</v>
      </c>
      <c r="E294" s="437" t="s">
        <v>2073</v>
      </c>
      <c r="F294" s="12" t="s">
        <v>2105</v>
      </c>
      <c r="G294" s="214"/>
      <c r="H294" s="12" t="s">
        <v>2184</v>
      </c>
      <c r="I294" s="47" t="s">
        <v>2185</v>
      </c>
      <c r="J294" s="228" t="s">
        <v>2186</v>
      </c>
      <c r="K294" s="451" t="s">
        <v>2205</v>
      </c>
      <c r="L294" s="287">
        <v>41913</v>
      </c>
      <c r="M294" s="32"/>
      <c r="N294" s="139"/>
      <c r="O294" s="122">
        <v>300000</v>
      </c>
      <c r="P294" s="153">
        <f t="shared" si="144"/>
        <v>300000</v>
      </c>
      <c r="Q294" s="124">
        <v>42154</v>
      </c>
      <c r="R294" s="75">
        <f t="shared" si="145"/>
        <v>0</v>
      </c>
      <c r="S294" s="45">
        <v>300000</v>
      </c>
      <c r="T294" s="45">
        <f t="shared" si="126"/>
        <v>300000</v>
      </c>
      <c r="U294" s="234">
        <v>42154</v>
      </c>
      <c r="V294" s="77">
        <f t="shared" si="142"/>
        <v>0</v>
      </c>
      <c r="W294" s="72">
        <v>300000</v>
      </c>
      <c r="X294" s="73">
        <f t="shared" si="146"/>
        <v>300000</v>
      </c>
      <c r="Y294" s="124">
        <v>42154</v>
      </c>
      <c r="Z294" s="75">
        <f t="shared" si="147"/>
        <v>0</v>
      </c>
      <c r="AA294" s="76"/>
      <c r="AB294" s="45">
        <f t="shared" si="148"/>
        <v>0</v>
      </c>
      <c r="AC294" s="594"/>
      <c r="AD294" s="77">
        <f t="shared" si="149"/>
        <v>0</v>
      </c>
      <c r="AE294" s="126"/>
      <c r="AF294" s="73">
        <f t="shared" si="122"/>
        <v>0</v>
      </c>
      <c r="AG294" s="126"/>
      <c r="AH294" s="78">
        <f t="shared" si="143"/>
        <v>0</v>
      </c>
      <c r="AI294" s="76"/>
      <c r="AJ294" s="45">
        <f t="shared" si="127"/>
        <v>0</v>
      </c>
      <c r="AK294" s="234"/>
      <c r="AL294" s="76">
        <f t="shared" si="128"/>
        <v>0</v>
      </c>
      <c r="AM294" s="72"/>
      <c r="AN294" s="72">
        <f t="shared" si="129"/>
        <v>0</v>
      </c>
      <c r="AO294" s="79"/>
      <c r="AP294" s="72">
        <f t="shared" si="130"/>
        <v>0</v>
      </c>
      <c r="AQ294" s="76"/>
      <c r="AR294" s="76">
        <f t="shared" si="131"/>
        <v>0</v>
      </c>
      <c r="AS294" s="87"/>
      <c r="AT294" s="76">
        <f t="shared" si="132"/>
        <v>0</v>
      </c>
      <c r="AU294" s="72"/>
      <c r="AV294" s="72">
        <f t="shared" si="133"/>
        <v>0</v>
      </c>
      <c r="AW294" s="124"/>
      <c r="AX294" s="72">
        <f t="shared" si="134"/>
        <v>0</v>
      </c>
      <c r="AY294" s="76"/>
      <c r="AZ294" s="76">
        <f t="shared" si="135"/>
        <v>0</v>
      </c>
      <c r="BA294" s="94"/>
      <c r="BB294" s="76">
        <f t="shared" si="136"/>
        <v>0</v>
      </c>
      <c r="BC294" s="81"/>
      <c r="BD294" s="72">
        <f t="shared" si="137"/>
        <v>0</v>
      </c>
      <c r="BE294" s="129"/>
      <c r="BF294" s="72">
        <f t="shared" si="138"/>
        <v>0</v>
      </c>
      <c r="BG294" s="76"/>
      <c r="BH294" s="76">
        <f t="shared" si="139"/>
        <v>0</v>
      </c>
      <c r="BI294" s="94"/>
      <c r="BJ294" s="76">
        <f t="shared" si="140"/>
        <v>0</v>
      </c>
      <c r="BK294" s="123"/>
      <c r="BL294" s="45">
        <f t="shared" si="121"/>
        <v>0</v>
      </c>
      <c r="BM294" s="94"/>
      <c r="BN294" s="77">
        <f t="shared" si="125"/>
        <v>0</v>
      </c>
      <c r="BO294" s="83">
        <f t="shared" si="141"/>
        <v>0</v>
      </c>
      <c r="BP294" s="120" t="s">
        <v>2481</v>
      </c>
      <c r="BQ294" s="120" t="s">
        <v>3375</v>
      </c>
      <c r="BR294" s="31"/>
    </row>
    <row r="295" spans="1:70" s="30" customFormat="1" ht="45">
      <c r="A295" s="33">
        <f>SUBTOTAL(3,C$5:$C295)</f>
        <v>291</v>
      </c>
      <c r="B295" s="220"/>
      <c r="C295" s="52" t="s">
        <v>2236</v>
      </c>
      <c r="D295" s="212" t="s">
        <v>128</v>
      </c>
      <c r="E295" s="229" t="s">
        <v>2237</v>
      </c>
      <c r="F295" s="214" t="s">
        <v>2238</v>
      </c>
      <c r="G295" s="214"/>
      <c r="H295" s="270" t="s">
        <v>2240</v>
      </c>
      <c r="I295" s="239" t="s">
        <v>2239</v>
      </c>
      <c r="J295" s="220"/>
      <c r="K295" s="304">
        <v>700</v>
      </c>
      <c r="L295" s="439">
        <v>41821</v>
      </c>
      <c r="M295" s="32"/>
      <c r="N295" s="139"/>
      <c r="O295" s="122">
        <v>700000</v>
      </c>
      <c r="P295" s="153">
        <f t="shared" si="144"/>
        <v>700000</v>
      </c>
      <c r="Q295" s="124" t="s">
        <v>3197</v>
      </c>
      <c r="R295" s="75">
        <f t="shared" si="145"/>
        <v>0</v>
      </c>
      <c r="S295" s="45">
        <v>700000</v>
      </c>
      <c r="T295" s="45">
        <f t="shared" si="126"/>
        <v>700000</v>
      </c>
      <c r="U295" s="234" t="s">
        <v>3197</v>
      </c>
      <c r="V295" s="77">
        <f t="shared" si="142"/>
        <v>0</v>
      </c>
      <c r="W295" s="72">
        <v>700000</v>
      </c>
      <c r="X295" s="73">
        <f t="shared" si="146"/>
        <v>700000</v>
      </c>
      <c r="Y295" s="124" t="s">
        <v>3197</v>
      </c>
      <c r="Z295" s="75">
        <f t="shared" si="147"/>
        <v>0</v>
      </c>
      <c r="AA295" s="76">
        <v>700000</v>
      </c>
      <c r="AB295" s="45">
        <f t="shared" si="148"/>
        <v>0</v>
      </c>
      <c r="AC295" s="594"/>
      <c r="AD295" s="77">
        <f t="shared" si="149"/>
        <v>700000</v>
      </c>
      <c r="AE295" s="126"/>
      <c r="AF295" s="73">
        <f t="shared" si="122"/>
        <v>0</v>
      </c>
      <c r="AG295" s="126"/>
      <c r="AH295" s="78">
        <f t="shared" si="143"/>
        <v>0</v>
      </c>
      <c r="AI295" s="76"/>
      <c r="AJ295" s="45"/>
      <c r="AK295" s="234"/>
      <c r="AL295" s="76"/>
      <c r="AM295" s="72"/>
      <c r="AN295" s="72"/>
      <c r="AO295" s="79"/>
      <c r="AP295" s="72"/>
      <c r="AQ295" s="76"/>
      <c r="AR295" s="76"/>
      <c r="AS295" s="365"/>
      <c r="AT295" s="76"/>
      <c r="AU295" s="72"/>
      <c r="AV295" s="72"/>
      <c r="AW295" s="124"/>
      <c r="AX295" s="72"/>
      <c r="AY295" s="76"/>
      <c r="AZ295" s="76"/>
      <c r="BA295" s="94"/>
      <c r="BB295" s="76"/>
      <c r="BC295" s="81"/>
      <c r="BD295" s="72"/>
      <c r="BE295" s="129"/>
      <c r="BF295" s="72"/>
      <c r="BG295" s="76"/>
      <c r="BH295" s="76"/>
      <c r="BI295" s="94"/>
      <c r="BJ295" s="76"/>
      <c r="BK295" s="123"/>
      <c r="BL295" s="45"/>
      <c r="BM295" s="94"/>
      <c r="BN295" s="77"/>
      <c r="BO295" s="83">
        <f t="shared" si="141"/>
        <v>700000</v>
      </c>
      <c r="BP295" s="120" t="s">
        <v>716</v>
      </c>
      <c r="BQ295" s="120" t="s">
        <v>3216</v>
      </c>
      <c r="BR295" s="31"/>
    </row>
    <row r="296" spans="1:70" s="30" customFormat="1" ht="25.5">
      <c r="A296" s="513">
        <f>SUBTOTAL(3,C$5:$C296)</f>
        <v>292</v>
      </c>
      <c r="B296" s="377"/>
      <c r="C296" s="12" t="s">
        <v>2246</v>
      </c>
      <c r="D296" s="36" t="s">
        <v>293</v>
      </c>
      <c r="E296" s="422" t="s">
        <v>2247</v>
      </c>
      <c r="F296" s="242" t="s">
        <v>2248</v>
      </c>
      <c r="G296" s="248"/>
      <c r="H296" s="242" t="s">
        <v>2249</v>
      </c>
      <c r="I296" s="423" t="s">
        <v>2250</v>
      </c>
      <c r="J296" s="376" t="s">
        <v>2251</v>
      </c>
      <c r="K296" s="423" t="s">
        <v>2252</v>
      </c>
      <c r="L296" s="287">
        <v>41944</v>
      </c>
      <c r="M296" s="1" t="s">
        <v>3374</v>
      </c>
      <c r="N296" s="139"/>
      <c r="O296" s="122">
        <v>700000</v>
      </c>
      <c r="P296" s="153">
        <f t="shared" si="144"/>
        <v>700000</v>
      </c>
      <c r="Q296" s="124">
        <v>42107</v>
      </c>
      <c r="R296" s="75">
        <f t="shared" si="145"/>
        <v>0</v>
      </c>
      <c r="S296" s="45">
        <v>700000</v>
      </c>
      <c r="T296" s="45">
        <f t="shared" si="126"/>
        <v>700000</v>
      </c>
      <c r="U296" s="234">
        <v>42107</v>
      </c>
      <c r="V296" s="77">
        <f t="shared" si="142"/>
        <v>0</v>
      </c>
      <c r="W296" s="72">
        <v>700000</v>
      </c>
      <c r="X296" s="73">
        <f t="shared" si="146"/>
        <v>700000</v>
      </c>
      <c r="Y296" s="124">
        <v>42107</v>
      </c>
      <c r="Z296" s="75">
        <f t="shared" si="147"/>
        <v>0</v>
      </c>
      <c r="AA296" s="76"/>
      <c r="AB296" s="45">
        <f t="shared" si="148"/>
        <v>0</v>
      </c>
      <c r="AC296" s="594"/>
      <c r="AD296" s="77">
        <f t="shared" si="149"/>
        <v>0</v>
      </c>
      <c r="AE296" s="126"/>
      <c r="AF296" s="73">
        <f t="shared" si="122"/>
        <v>0</v>
      </c>
      <c r="AG296" s="126"/>
      <c r="AH296" s="78">
        <f t="shared" si="143"/>
        <v>0</v>
      </c>
      <c r="AI296" s="76"/>
      <c r="AJ296" s="45">
        <f t="shared" si="127"/>
        <v>0</v>
      </c>
      <c r="AK296" s="234"/>
      <c r="AL296" s="76">
        <f t="shared" si="128"/>
        <v>0</v>
      </c>
      <c r="AM296" s="72"/>
      <c r="AN296" s="72">
        <f t="shared" si="129"/>
        <v>0</v>
      </c>
      <c r="AO296" s="79"/>
      <c r="AP296" s="72">
        <f t="shared" si="130"/>
        <v>0</v>
      </c>
      <c r="AQ296" s="76"/>
      <c r="AR296" s="76">
        <f t="shared" si="131"/>
        <v>0</v>
      </c>
      <c r="AS296" s="87"/>
      <c r="AT296" s="76">
        <f t="shared" si="132"/>
        <v>0</v>
      </c>
      <c r="AU296" s="72"/>
      <c r="AV296" s="72">
        <f t="shared" si="133"/>
        <v>0</v>
      </c>
      <c r="AW296" s="124"/>
      <c r="AX296" s="72">
        <f t="shared" si="134"/>
        <v>0</v>
      </c>
      <c r="AY296" s="76"/>
      <c r="AZ296" s="76">
        <f t="shared" si="135"/>
        <v>0</v>
      </c>
      <c r="BA296" s="94"/>
      <c r="BB296" s="76">
        <f t="shared" si="136"/>
        <v>0</v>
      </c>
      <c r="BC296" s="81"/>
      <c r="BD296" s="72">
        <f t="shared" si="137"/>
        <v>0</v>
      </c>
      <c r="BE296" s="129"/>
      <c r="BF296" s="72">
        <f t="shared" si="138"/>
        <v>0</v>
      </c>
      <c r="BG296" s="76"/>
      <c r="BH296" s="76">
        <f t="shared" si="139"/>
        <v>0</v>
      </c>
      <c r="BI296" s="94"/>
      <c r="BJ296" s="76">
        <f t="shared" si="140"/>
        <v>0</v>
      </c>
      <c r="BK296" s="123"/>
      <c r="BL296" s="45">
        <f t="shared" si="121"/>
        <v>0</v>
      </c>
      <c r="BM296" s="94"/>
      <c r="BN296" s="77">
        <f t="shared" si="125"/>
        <v>0</v>
      </c>
      <c r="BO296" s="83">
        <f t="shared" si="141"/>
        <v>0</v>
      </c>
      <c r="BP296" s="120" t="s">
        <v>530</v>
      </c>
      <c r="BQ296" s="120" t="s">
        <v>3376</v>
      </c>
      <c r="BR296" s="31"/>
    </row>
    <row r="297" spans="1:70" s="30" customFormat="1" ht="38.25">
      <c r="A297" s="513">
        <f>SUBTOTAL(3,C$5:$C297)</f>
        <v>293</v>
      </c>
      <c r="B297" s="377"/>
      <c r="C297" s="12" t="s">
        <v>2253</v>
      </c>
      <c r="D297" s="35" t="s">
        <v>284</v>
      </c>
      <c r="E297" s="422" t="s">
        <v>2293</v>
      </c>
      <c r="F297" s="242" t="s">
        <v>2334</v>
      </c>
      <c r="G297" s="248"/>
      <c r="H297" s="242" t="s">
        <v>2373</v>
      </c>
      <c r="I297" s="423" t="s">
        <v>2374</v>
      </c>
      <c r="J297" s="376" t="s">
        <v>2375</v>
      </c>
      <c r="K297" s="563">
        <v>800000</v>
      </c>
      <c r="L297" s="287">
        <v>42024</v>
      </c>
      <c r="M297" s="32"/>
      <c r="N297" s="139"/>
      <c r="O297" s="122">
        <v>800000</v>
      </c>
      <c r="P297" s="153">
        <f t="shared" si="144"/>
        <v>0</v>
      </c>
      <c r="Q297" s="124"/>
      <c r="R297" s="75">
        <f t="shared" si="145"/>
        <v>800000</v>
      </c>
      <c r="S297" s="45">
        <v>800000</v>
      </c>
      <c r="T297" s="45">
        <f t="shared" si="126"/>
        <v>0</v>
      </c>
      <c r="U297" s="234"/>
      <c r="V297" s="77">
        <f t="shared" si="142"/>
        <v>800000</v>
      </c>
      <c r="W297" s="72">
        <v>800000</v>
      </c>
      <c r="X297" s="73">
        <f t="shared" si="146"/>
        <v>0</v>
      </c>
      <c r="Y297" s="124"/>
      <c r="Z297" s="75">
        <f t="shared" si="147"/>
        <v>800000</v>
      </c>
      <c r="AA297" s="76">
        <v>800000</v>
      </c>
      <c r="AB297" s="45">
        <f t="shared" si="148"/>
        <v>0</v>
      </c>
      <c r="AC297" s="594"/>
      <c r="AD297" s="77">
        <f t="shared" si="149"/>
        <v>800000</v>
      </c>
      <c r="AE297" s="126"/>
      <c r="AF297" s="73">
        <f t="shared" si="122"/>
        <v>0</v>
      </c>
      <c r="AG297" s="126"/>
      <c r="AH297" s="78">
        <f t="shared" si="143"/>
        <v>0</v>
      </c>
      <c r="AI297" s="76"/>
      <c r="AJ297" s="45">
        <f t="shared" si="127"/>
        <v>0</v>
      </c>
      <c r="AK297" s="234"/>
      <c r="AL297" s="76">
        <f t="shared" si="128"/>
        <v>0</v>
      </c>
      <c r="AM297" s="72"/>
      <c r="AN297" s="72">
        <f t="shared" si="129"/>
        <v>0</v>
      </c>
      <c r="AO297" s="79"/>
      <c r="AP297" s="72">
        <f t="shared" si="130"/>
        <v>0</v>
      </c>
      <c r="AQ297" s="76"/>
      <c r="AR297" s="76">
        <f t="shared" si="131"/>
        <v>0</v>
      </c>
      <c r="AS297" s="87"/>
      <c r="AT297" s="76">
        <f t="shared" si="132"/>
        <v>0</v>
      </c>
      <c r="AU297" s="72"/>
      <c r="AV297" s="72">
        <f t="shared" si="133"/>
        <v>0</v>
      </c>
      <c r="AW297" s="124"/>
      <c r="AX297" s="72">
        <f t="shared" si="134"/>
        <v>0</v>
      </c>
      <c r="AY297" s="76"/>
      <c r="AZ297" s="76">
        <f t="shared" si="135"/>
        <v>0</v>
      </c>
      <c r="BA297" s="94"/>
      <c r="BB297" s="76">
        <f t="shared" si="136"/>
        <v>0</v>
      </c>
      <c r="BC297" s="72"/>
      <c r="BD297" s="72"/>
      <c r="BE297" s="129"/>
      <c r="BF297" s="72"/>
      <c r="BG297" s="76"/>
      <c r="BH297" s="76">
        <f t="shared" si="139"/>
        <v>0</v>
      </c>
      <c r="BI297" s="94"/>
      <c r="BJ297" s="76">
        <f t="shared" si="140"/>
        <v>0</v>
      </c>
      <c r="BK297" s="123"/>
      <c r="BL297" s="45"/>
      <c r="BM297" s="94"/>
      <c r="BN297" s="77"/>
      <c r="BO297" s="83">
        <f t="shared" si="141"/>
        <v>3200000</v>
      </c>
      <c r="BP297" s="120" t="s">
        <v>526</v>
      </c>
      <c r="BQ297" s="120" t="s">
        <v>3376</v>
      </c>
      <c r="BR297" s="31"/>
    </row>
    <row r="298" spans="1:70" s="30" customFormat="1" ht="38.25">
      <c r="A298" s="513">
        <f>SUBTOTAL(3,C$5:$C298)</f>
        <v>294</v>
      </c>
      <c r="B298" s="377"/>
      <c r="C298" s="12" t="s">
        <v>2254</v>
      </c>
      <c r="D298" s="1" t="s">
        <v>13</v>
      </c>
      <c r="E298" s="422" t="s">
        <v>2294</v>
      </c>
      <c r="F298" s="242" t="s">
        <v>2335</v>
      </c>
      <c r="G298" s="248"/>
      <c r="H298" s="242" t="s">
        <v>2376</v>
      </c>
      <c r="I298" s="423" t="s">
        <v>2377</v>
      </c>
      <c r="J298" s="242"/>
      <c r="K298" s="242" t="s">
        <v>2228</v>
      </c>
      <c r="L298" s="287">
        <v>42058</v>
      </c>
      <c r="M298" s="32"/>
      <c r="N298" s="139"/>
      <c r="O298" s="122">
        <v>0</v>
      </c>
      <c r="P298" s="153">
        <f t="shared" si="144"/>
        <v>0</v>
      </c>
      <c r="Q298" s="124"/>
      <c r="R298" s="75">
        <f t="shared" si="145"/>
        <v>0</v>
      </c>
      <c r="S298" s="45">
        <v>300000</v>
      </c>
      <c r="T298" s="45">
        <f t="shared" si="126"/>
        <v>0</v>
      </c>
      <c r="U298" s="234"/>
      <c r="V298" s="77">
        <f t="shared" si="142"/>
        <v>300000</v>
      </c>
      <c r="W298" s="72">
        <v>300000</v>
      </c>
      <c r="X298" s="73">
        <f t="shared" si="146"/>
        <v>0</v>
      </c>
      <c r="Y298" s="124"/>
      <c r="Z298" s="75">
        <f t="shared" si="147"/>
        <v>300000</v>
      </c>
      <c r="AA298" s="76"/>
      <c r="AB298" s="45">
        <f t="shared" si="148"/>
        <v>0</v>
      </c>
      <c r="AC298" s="594"/>
      <c r="AD298" s="77">
        <f t="shared" si="149"/>
        <v>0</v>
      </c>
      <c r="AE298" s="126"/>
      <c r="AF298" s="73">
        <f t="shared" si="122"/>
        <v>0</v>
      </c>
      <c r="AG298" s="126"/>
      <c r="AH298" s="78">
        <f t="shared" si="143"/>
        <v>0</v>
      </c>
      <c r="AI298" s="76"/>
      <c r="AJ298" s="45">
        <f t="shared" si="127"/>
        <v>0</v>
      </c>
      <c r="AK298" s="234"/>
      <c r="AL298" s="76">
        <f t="shared" si="128"/>
        <v>0</v>
      </c>
      <c r="AM298" s="72"/>
      <c r="AN298" s="72">
        <f t="shared" si="129"/>
        <v>0</v>
      </c>
      <c r="AO298" s="79"/>
      <c r="AP298" s="72">
        <f t="shared" si="130"/>
        <v>0</v>
      </c>
      <c r="AQ298" s="76"/>
      <c r="AR298" s="76">
        <f t="shared" si="131"/>
        <v>0</v>
      </c>
      <c r="AS298" s="87"/>
      <c r="AT298" s="76">
        <f t="shared" si="132"/>
        <v>0</v>
      </c>
      <c r="AU298" s="72"/>
      <c r="AV298" s="72">
        <f t="shared" si="133"/>
        <v>0</v>
      </c>
      <c r="AW298" s="124"/>
      <c r="AX298" s="72">
        <f t="shared" si="134"/>
        <v>0</v>
      </c>
      <c r="AY298" s="76"/>
      <c r="AZ298" s="76">
        <f t="shared" si="135"/>
        <v>0</v>
      </c>
      <c r="BA298" s="94"/>
      <c r="BB298" s="76">
        <f t="shared" si="136"/>
        <v>0</v>
      </c>
      <c r="BC298" s="72"/>
      <c r="BD298" s="72"/>
      <c r="BE298" s="129"/>
      <c r="BF298" s="72"/>
      <c r="BG298" s="76"/>
      <c r="BH298" s="76">
        <f t="shared" si="139"/>
        <v>0</v>
      </c>
      <c r="BI298" s="94"/>
      <c r="BJ298" s="76">
        <f t="shared" si="140"/>
        <v>0</v>
      </c>
      <c r="BK298" s="123"/>
      <c r="BL298" s="45"/>
      <c r="BM298" s="94"/>
      <c r="BN298" s="77"/>
      <c r="BO298" s="83">
        <f t="shared" si="141"/>
        <v>600000</v>
      </c>
      <c r="BP298" s="120" t="s">
        <v>642</v>
      </c>
      <c r="BQ298" s="120" t="s">
        <v>3375</v>
      </c>
      <c r="BR298" s="31"/>
    </row>
    <row r="299" spans="1:70" s="30" customFormat="1" ht="63.75">
      <c r="A299" s="513">
        <f>SUBTOTAL(3,C$5:$C299)</f>
        <v>295</v>
      </c>
      <c r="B299" s="377"/>
      <c r="C299" s="12" t="s">
        <v>2255</v>
      </c>
      <c r="D299" s="57" t="s">
        <v>39</v>
      </c>
      <c r="E299" s="422" t="s">
        <v>2295</v>
      </c>
      <c r="F299" s="242" t="s">
        <v>2336</v>
      </c>
      <c r="G299" s="248"/>
      <c r="H299" s="242" t="s">
        <v>2378</v>
      </c>
      <c r="I299" s="423" t="s">
        <v>2379</v>
      </c>
      <c r="J299" s="242"/>
      <c r="K299" s="242" t="s">
        <v>2466</v>
      </c>
      <c r="L299" s="287">
        <v>42025</v>
      </c>
      <c r="M299" s="32"/>
      <c r="N299" s="139"/>
      <c r="O299" s="73" t="s">
        <v>695</v>
      </c>
      <c r="P299" s="153">
        <f t="shared" si="144"/>
        <v>0</v>
      </c>
      <c r="Q299" s="124"/>
      <c r="R299" s="75">
        <v>0</v>
      </c>
      <c r="S299" s="45">
        <v>300000</v>
      </c>
      <c r="T299" s="45">
        <f t="shared" si="126"/>
        <v>300000</v>
      </c>
      <c r="U299" s="234">
        <v>42115</v>
      </c>
      <c r="V299" s="77">
        <f t="shared" ref="V299:V306" si="150">S299-T299</f>
        <v>0</v>
      </c>
      <c r="W299" s="72">
        <v>700000</v>
      </c>
      <c r="X299" s="73">
        <f t="shared" si="146"/>
        <v>700000</v>
      </c>
      <c r="Y299" s="124">
        <v>42115</v>
      </c>
      <c r="Z299" s="75">
        <f t="shared" si="147"/>
        <v>0</v>
      </c>
      <c r="AA299" s="76"/>
      <c r="AB299" s="45">
        <f t="shared" si="148"/>
        <v>0</v>
      </c>
      <c r="AC299" s="594"/>
      <c r="AD299" s="77">
        <f t="shared" si="149"/>
        <v>0</v>
      </c>
      <c r="AE299" s="126"/>
      <c r="AF299" s="73">
        <f t="shared" si="122"/>
        <v>0</v>
      </c>
      <c r="AG299" s="126"/>
      <c r="AH299" s="78">
        <f t="shared" si="143"/>
        <v>0</v>
      </c>
      <c r="AI299" s="76"/>
      <c r="AJ299" s="45"/>
      <c r="AK299" s="234"/>
      <c r="AL299" s="76"/>
      <c r="AM299" s="72"/>
      <c r="AN299" s="72"/>
      <c r="AO299" s="79"/>
      <c r="AP299" s="72"/>
      <c r="AQ299" s="76"/>
      <c r="AR299" s="76"/>
      <c r="AS299" s="365"/>
      <c r="AT299" s="76"/>
      <c r="AU299" s="72"/>
      <c r="AV299" s="72"/>
      <c r="AW299" s="124"/>
      <c r="AX299" s="72"/>
      <c r="AY299" s="76"/>
      <c r="AZ299" s="76"/>
      <c r="BA299" s="94"/>
      <c r="BB299" s="76"/>
      <c r="BC299" s="72"/>
      <c r="BD299" s="72"/>
      <c r="BE299" s="129"/>
      <c r="BF299" s="72"/>
      <c r="BG299" s="76"/>
      <c r="BH299" s="76"/>
      <c r="BI299" s="94"/>
      <c r="BJ299" s="76"/>
      <c r="BK299" s="123"/>
      <c r="BL299" s="45"/>
      <c r="BM299" s="94"/>
      <c r="BN299" s="77"/>
      <c r="BO299" s="83">
        <f t="shared" si="141"/>
        <v>0</v>
      </c>
      <c r="BP299" s="120" t="s">
        <v>642</v>
      </c>
      <c r="BQ299" s="120" t="s">
        <v>3375</v>
      </c>
      <c r="BR299" s="31"/>
    </row>
    <row r="300" spans="1:70" s="30" customFormat="1" ht="38.25">
      <c r="A300" s="513">
        <f>SUBTOTAL(3,C$5:$C300)</f>
        <v>296</v>
      </c>
      <c r="B300" s="377"/>
      <c r="C300" s="12" t="s">
        <v>2256</v>
      </c>
      <c r="D300" s="35" t="s">
        <v>718</v>
      </c>
      <c r="E300" s="422" t="s">
        <v>2296</v>
      </c>
      <c r="F300" s="242" t="s">
        <v>2337</v>
      </c>
      <c r="G300" s="248"/>
      <c r="H300" s="242" t="s">
        <v>2380</v>
      </c>
      <c r="I300" s="423" t="s">
        <v>2381</v>
      </c>
      <c r="J300" s="242"/>
      <c r="K300" s="242" t="s">
        <v>2228</v>
      </c>
      <c r="L300" s="287">
        <v>42056</v>
      </c>
      <c r="M300" s="32"/>
      <c r="N300" s="139"/>
      <c r="O300" s="122"/>
      <c r="P300" s="153">
        <f t="shared" si="144"/>
        <v>0</v>
      </c>
      <c r="Q300" s="124"/>
      <c r="R300" s="75">
        <f t="shared" ref="R300:R306" si="151">O300-P300</f>
        <v>0</v>
      </c>
      <c r="S300" s="45">
        <v>700000</v>
      </c>
      <c r="T300" s="45">
        <f t="shared" si="126"/>
        <v>700000</v>
      </c>
      <c r="U300" s="234">
        <v>42107</v>
      </c>
      <c r="V300" s="77">
        <f t="shared" si="150"/>
        <v>0</v>
      </c>
      <c r="W300" s="72">
        <v>700000</v>
      </c>
      <c r="X300" s="73">
        <f t="shared" si="146"/>
        <v>700000</v>
      </c>
      <c r="Y300" s="124">
        <v>42107</v>
      </c>
      <c r="Z300" s="75">
        <f t="shared" si="147"/>
        <v>0</v>
      </c>
      <c r="AA300" s="76"/>
      <c r="AB300" s="45">
        <f t="shared" si="148"/>
        <v>0</v>
      </c>
      <c r="AC300" s="594"/>
      <c r="AD300" s="77">
        <f t="shared" si="149"/>
        <v>0</v>
      </c>
      <c r="AE300" s="126"/>
      <c r="AF300" s="73">
        <f t="shared" si="122"/>
        <v>0</v>
      </c>
      <c r="AG300" s="126"/>
      <c r="AH300" s="78">
        <f t="shared" si="143"/>
        <v>0</v>
      </c>
      <c r="AI300" s="76"/>
      <c r="AJ300" s="45"/>
      <c r="AK300" s="234"/>
      <c r="AL300" s="76"/>
      <c r="AM300" s="72"/>
      <c r="AN300" s="72"/>
      <c r="AO300" s="79"/>
      <c r="AP300" s="72"/>
      <c r="AQ300" s="76"/>
      <c r="AR300" s="76"/>
      <c r="AS300" s="365"/>
      <c r="AT300" s="76"/>
      <c r="AU300" s="72"/>
      <c r="AV300" s="72"/>
      <c r="AW300" s="124"/>
      <c r="AX300" s="72"/>
      <c r="AY300" s="76"/>
      <c r="AZ300" s="76"/>
      <c r="BA300" s="94"/>
      <c r="BB300" s="76"/>
      <c r="BC300" s="72"/>
      <c r="BD300" s="72"/>
      <c r="BE300" s="129"/>
      <c r="BF300" s="72"/>
      <c r="BG300" s="76"/>
      <c r="BH300" s="76"/>
      <c r="BI300" s="94"/>
      <c r="BJ300" s="76"/>
      <c r="BK300" s="123"/>
      <c r="BL300" s="45"/>
      <c r="BM300" s="94"/>
      <c r="BN300" s="77"/>
      <c r="BO300" s="83">
        <f t="shared" si="141"/>
        <v>0</v>
      </c>
      <c r="BP300" s="120" t="s">
        <v>642</v>
      </c>
      <c r="BQ300" s="120" t="s">
        <v>3375</v>
      </c>
      <c r="BR300" s="31"/>
    </row>
    <row r="301" spans="1:70" s="30" customFormat="1" ht="63.75">
      <c r="A301" s="513">
        <f>SUBTOTAL(3,C$5:$C301)</f>
        <v>297</v>
      </c>
      <c r="B301" s="377"/>
      <c r="C301" s="52" t="s">
        <v>2257</v>
      </c>
      <c r="D301" s="46" t="s">
        <v>11</v>
      </c>
      <c r="E301" s="422" t="s">
        <v>2297</v>
      </c>
      <c r="F301" s="242" t="s">
        <v>2338</v>
      </c>
      <c r="G301" s="248"/>
      <c r="H301" s="242" t="s">
        <v>2382</v>
      </c>
      <c r="I301" s="423" t="s">
        <v>2383</v>
      </c>
      <c r="J301" s="376" t="s">
        <v>2384</v>
      </c>
      <c r="K301" s="242" t="s">
        <v>2467</v>
      </c>
      <c r="L301" s="287">
        <v>42005</v>
      </c>
      <c r="M301" s="32"/>
      <c r="N301" s="139"/>
      <c r="O301" s="73" t="s">
        <v>695</v>
      </c>
      <c r="P301" s="153">
        <f t="shared" si="144"/>
        <v>0</v>
      </c>
      <c r="Q301" s="124"/>
      <c r="R301" s="75"/>
      <c r="S301" s="45">
        <v>400000</v>
      </c>
      <c r="T301" s="45">
        <f t="shared" si="126"/>
        <v>0</v>
      </c>
      <c r="U301" s="234"/>
      <c r="V301" s="77">
        <f t="shared" si="150"/>
        <v>400000</v>
      </c>
      <c r="W301" s="72">
        <v>400000</v>
      </c>
      <c r="X301" s="73">
        <f t="shared" si="146"/>
        <v>0</v>
      </c>
      <c r="Y301" s="124"/>
      <c r="Z301" s="75">
        <f t="shared" si="147"/>
        <v>400000</v>
      </c>
      <c r="AA301" s="76"/>
      <c r="AB301" s="45">
        <f t="shared" si="148"/>
        <v>0</v>
      </c>
      <c r="AC301" s="594"/>
      <c r="AD301" s="77">
        <f t="shared" si="149"/>
        <v>0</v>
      </c>
      <c r="AE301" s="126"/>
      <c r="AF301" s="73">
        <f t="shared" ref="AF301:AF364" si="152">IF(AG301="",0,AE301)</f>
        <v>0</v>
      </c>
      <c r="AG301" s="126"/>
      <c r="AH301" s="78">
        <f t="shared" si="143"/>
        <v>0</v>
      </c>
      <c r="AI301" s="76"/>
      <c r="AJ301" s="45"/>
      <c r="AK301" s="234"/>
      <c r="AL301" s="76"/>
      <c r="AM301" s="72"/>
      <c r="AN301" s="72"/>
      <c r="AO301" s="79"/>
      <c r="AP301" s="72"/>
      <c r="AQ301" s="76"/>
      <c r="AR301" s="76"/>
      <c r="AS301" s="365"/>
      <c r="AT301" s="76"/>
      <c r="AU301" s="72"/>
      <c r="AV301" s="72"/>
      <c r="AW301" s="124"/>
      <c r="AX301" s="72"/>
      <c r="AY301" s="76"/>
      <c r="AZ301" s="76"/>
      <c r="BA301" s="94"/>
      <c r="BB301" s="76"/>
      <c r="BC301" s="72"/>
      <c r="BD301" s="72"/>
      <c r="BE301" s="129"/>
      <c r="BF301" s="72"/>
      <c r="BG301" s="76"/>
      <c r="BH301" s="76"/>
      <c r="BI301" s="94"/>
      <c r="BJ301" s="76"/>
      <c r="BK301" s="123"/>
      <c r="BL301" s="45"/>
      <c r="BM301" s="94"/>
      <c r="BN301" s="77"/>
      <c r="BO301" s="83">
        <f t="shared" si="141"/>
        <v>800000</v>
      </c>
      <c r="BP301" s="120" t="s">
        <v>808</v>
      </c>
      <c r="BQ301" s="120" t="s">
        <v>1966</v>
      </c>
      <c r="BR301" s="31"/>
    </row>
    <row r="302" spans="1:70" s="263" customFormat="1" ht="38.25">
      <c r="A302" s="558">
        <f>SUBTOTAL(3,C$5:$C302)</f>
        <v>298</v>
      </c>
      <c r="B302" s="254" t="s">
        <v>2647</v>
      </c>
      <c r="C302" s="265" t="s">
        <v>2258</v>
      </c>
      <c r="D302" s="46" t="s">
        <v>11</v>
      </c>
      <c r="E302" s="497" t="s">
        <v>2298</v>
      </c>
      <c r="F302" s="252" t="s">
        <v>2339</v>
      </c>
      <c r="G302" s="252"/>
      <c r="H302" s="252" t="s">
        <v>2385</v>
      </c>
      <c r="I302" s="498" t="s">
        <v>2386</v>
      </c>
      <c r="J302" s="252"/>
      <c r="K302" s="498"/>
      <c r="L302" s="374"/>
      <c r="M302" s="262"/>
      <c r="N302" s="140"/>
      <c r="O302" s="141"/>
      <c r="P302" s="102">
        <f t="shared" si="144"/>
        <v>0</v>
      </c>
      <c r="Q302" s="107"/>
      <c r="R302" s="104">
        <f t="shared" si="151"/>
        <v>0</v>
      </c>
      <c r="S302" s="105"/>
      <c r="T302" s="105">
        <f t="shared" si="126"/>
        <v>0</v>
      </c>
      <c r="U302" s="216"/>
      <c r="V302" s="106">
        <f t="shared" si="150"/>
        <v>0</v>
      </c>
      <c r="W302" s="102"/>
      <c r="X302" s="102">
        <f t="shared" si="146"/>
        <v>0</v>
      </c>
      <c r="Y302" s="107"/>
      <c r="Z302" s="104">
        <f t="shared" si="147"/>
        <v>0</v>
      </c>
      <c r="AA302" s="105"/>
      <c r="AB302" s="45">
        <f t="shared" si="148"/>
        <v>0</v>
      </c>
      <c r="AC302" s="594"/>
      <c r="AD302" s="77">
        <f t="shared" si="149"/>
        <v>0</v>
      </c>
      <c r="AE302" s="109"/>
      <c r="AF302" s="73">
        <f t="shared" si="152"/>
        <v>0</v>
      </c>
      <c r="AG302" s="109"/>
      <c r="AH302" s="78">
        <f t="shared" si="143"/>
        <v>0</v>
      </c>
      <c r="AI302" s="105"/>
      <c r="AJ302" s="105"/>
      <c r="AK302" s="216"/>
      <c r="AL302" s="105"/>
      <c r="AM302" s="102"/>
      <c r="AN302" s="102"/>
      <c r="AO302" s="107"/>
      <c r="AP302" s="102"/>
      <c r="AQ302" s="105"/>
      <c r="AR302" s="105"/>
      <c r="AS302" s="217"/>
      <c r="AT302" s="105"/>
      <c r="AU302" s="102"/>
      <c r="AV302" s="102"/>
      <c r="AW302" s="107"/>
      <c r="AX302" s="102"/>
      <c r="AY302" s="105"/>
      <c r="AZ302" s="105"/>
      <c r="BA302" s="216"/>
      <c r="BB302" s="105"/>
      <c r="BC302" s="102"/>
      <c r="BD302" s="102"/>
      <c r="BE302" s="142"/>
      <c r="BF302" s="102"/>
      <c r="BG302" s="105"/>
      <c r="BH302" s="105"/>
      <c r="BI302" s="216"/>
      <c r="BJ302" s="105"/>
      <c r="BK302" s="187"/>
      <c r="BL302" s="105"/>
      <c r="BM302" s="216"/>
      <c r="BN302" s="106"/>
      <c r="BO302" s="238">
        <f t="shared" si="141"/>
        <v>0</v>
      </c>
      <c r="BP302" s="98" t="s">
        <v>642</v>
      </c>
      <c r="BQ302" s="98" t="s">
        <v>1966</v>
      </c>
      <c r="BR302" s="262"/>
    </row>
    <row r="303" spans="1:70" s="30" customFormat="1" ht="216.75">
      <c r="A303" s="513">
        <f>SUBTOTAL(3,C$5:$C303)</f>
        <v>299</v>
      </c>
      <c r="B303" s="377"/>
      <c r="C303" s="12" t="s">
        <v>2259</v>
      </c>
      <c r="D303" s="36" t="s">
        <v>293</v>
      </c>
      <c r="E303" s="422" t="s">
        <v>2299</v>
      </c>
      <c r="F303" s="242" t="s">
        <v>2340</v>
      </c>
      <c r="G303" s="248"/>
      <c r="H303" s="242" t="s">
        <v>2387</v>
      </c>
      <c r="I303" s="423" t="s">
        <v>2388</v>
      </c>
      <c r="J303" s="242"/>
      <c r="K303" s="242" t="s">
        <v>2468</v>
      </c>
      <c r="L303" s="287">
        <v>42011</v>
      </c>
      <c r="M303" s="32"/>
      <c r="N303" s="139"/>
      <c r="O303" s="122">
        <v>300000</v>
      </c>
      <c r="P303" s="153">
        <f t="shared" si="144"/>
        <v>0</v>
      </c>
      <c r="Q303" s="124"/>
      <c r="R303" s="75">
        <f t="shared" si="151"/>
        <v>300000</v>
      </c>
      <c r="S303" s="45">
        <v>300000</v>
      </c>
      <c r="T303" s="45">
        <f t="shared" si="126"/>
        <v>0</v>
      </c>
      <c r="U303" s="234"/>
      <c r="V303" s="77">
        <f t="shared" si="150"/>
        <v>300000</v>
      </c>
      <c r="W303" s="72">
        <v>500000</v>
      </c>
      <c r="X303" s="73">
        <f t="shared" si="146"/>
        <v>0</v>
      </c>
      <c r="Y303" s="124"/>
      <c r="Z303" s="75">
        <f t="shared" si="147"/>
        <v>500000</v>
      </c>
      <c r="AA303" s="76"/>
      <c r="AB303" s="45">
        <f t="shared" si="148"/>
        <v>0</v>
      </c>
      <c r="AC303" s="594"/>
      <c r="AD303" s="77">
        <f t="shared" si="149"/>
        <v>0</v>
      </c>
      <c r="AE303" s="126"/>
      <c r="AF303" s="73">
        <f t="shared" si="152"/>
        <v>0</v>
      </c>
      <c r="AG303" s="126"/>
      <c r="AH303" s="78">
        <f t="shared" si="143"/>
        <v>0</v>
      </c>
      <c r="AI303" s="76"/>
      <c r="AJ303" s="45"/>
      <c r="AK303" s="234"/>
      <c r="AL303" s="76"/>
      <c r="AM303" s="72"/>
      <c r="AN303" s="72"/>
      <c r="AO303" s="79"/>
      <c r="AP303" s="72"/>
      <c r="AQ303" s="76"/>
      <c r="AR303" s="76"/>
      <c r="AS303" s="365"/>
      <c r="AT303" s="76"/>
      <c r="AU303" s="72"/>
      <c r="AV303" s="72"/>
      <c r="AW303" s="124"/>
      <c r="AX303" s="72"/>
      <c r="AY303" s="76"/>
      <c r="AZ303" s="76"/>
      <c r="BA303" s="94"/>
      <c r="BB303" s="76"/>
      <c r="BC303" s="72"/>
      <c r="BD303" s="72"/>
      <c r="BE303" s="129"/>
      <c r="BF303" s="72"/>
      <c r="BG303" s="76"/>
      <c r="BH303" s="76"/>
      <c r="BI303" s="94"/>
      <c r="BJ303" s="76"/>
      <c r="BK303" s="123"/>
      <c r="BL303" s="45"/>
      <c r="BM303" s="94"/>
      <c r="BN303" s="77"/>
      <c r="BO303" s="83">
        <f t="shared" si="141"/>
        <v>1100000</v>
      </c>
      <c r="BP303" s="120" t="s">
        <v>1046</v>
      </c>
      <c r="BQ303" s="120" t="s">
        <v>3376</v>
      </c>
      <c r="BR303" s="31"/>
    </row>
    <row r="304" spans="1:70" s="30" customFormat="1" ht="51">
      <c r="A304" s="513">
        <f>SUBTOTAL(3,C$5:$C304)</f>
        <v>300</v>
      </c>
      <c r="B304" s="377"/>
      <c r="C304" s="12" t="s">
        <v>2260</v>
      </c>
      <c r="D304" s="37" t="s">
        <v>1412</v>
      </c>
      <c r="E304" s="242" t="s">
        <v>2300</v>
      </c>
      <c r="F304" s="242" t="s">
        <v>2341</v>
      </c>
      <c r="G304" s="248"/>
      <c r="H304" s="242" t="s">
        <v>2389</v>
      </c>
      <c r="I304" s="242" t="s">
        <v>2390</v>
      </c>
      <c r="J304" s="242"/>
      <c r="K304" s="242" t="s">
        <v>2469</v>
      </c>
      <c r="L304" s="287">
        <v>42012</v>
      </c>
      <c r="M304" s="32"/>
      <c r="N304" s="139"/>
      <c r="O304" s="122">
        <v>300000</v>
      </c>
      <c r="P304" s="153">
        <f t="shared" si="144"/>
        <v>300000</v>
      </c>
      <c r="Q304" s="124">
        <v>42140</v>
      </c>
      <c r="R304" s="75">
        <f t="shared" si="151"/>
        <v>0</v>
      </c>
      <c r="S304" s="45">
        <v>300000</v>
      </c>
      <c r="T304" s="45">
        <f t="shared" si="126"/>
        <v>300000</v>
      </c>
      <c r="U304" s="234">
        <v>42140</v>
      </c>
      <c r="V304" s="77">
        <f t="shared" si="150"/>
        <v>0</v>
      </c>
      <c r="W304" s="72">
        <v>300000</v>
      </c>
      <c r="X304" s="73">
        <f t="shared" si="146"/>
        <v>300000</v>
      </c>
      <c r="Y304" s="124">
        <v>42140</v>
      </c>
      <c r="Z304" s="75">
        <f t="shared" si="147"/>
        <v>0</v>
      </c>
      <c r="AA304" s="76"/>
      <c r="AB304" s="45">
        <f t="shared" si="148"/>
        <v>0</v>
      </c>
      <c r="AC304" s="594"/>
      <c r="AD304" s="77">
        <f t="shared" si="149"/>
        <v>0</v>
      </c>
      <c r="AE304" s="126"/>
      <c r="AF304" s="73">
        <f t="shared" si="152"/>
        <v>0</v>
      </c>
      <c r="AG304" s="126"/>
      <c r="AH304" s="78">
        <f t="shared" si="143"/>
        <v>0</v>
      </c>
      <c r="AI304" s="76"/>
      <c r="AJ304" s="45"/>
      <c r="AK304" s="234"/>
      <c r="AL304" s="76"/>
      <c r="AM304" s="72"/>
      <c r="AN304" s="72"/>
      <c r="AO304" s="79"/>
      <c r="AP304" s="72"/>
      <c r="AQ304" s="76"/>
      <c r="AR304" s="76"/>
      <c r="AS304" s="365"/>
      <c r="AT304" s="76"/>
      <c r="AU304" s="72"/>
      <c r="AV304" s="72"/>
      <c r="AW304" s="124"/>
      <c r="AX304" s="72"/>
      <c r="AY304" s="76"/>
      <c r="AZ304" s="76"/>
      <c r="BA304" s="94"/>
      <c r="BB304" s="76"/>
      <c r="BC304" s="72"/>
      <c r="BD304" s="72"/>
      <c r="BE304" s="129"/>
      <c r="BF304" s="72"/>
      <c r="BG304" s="76"/>
      <c r="BH304" s="76"/>
      <c r="BI304" s="94"/>
      <c r="BJ304" s="76"/>
      <c r="BK304" s="123"/>
      <c r="BL304" s="45"/>
      <c r="BM304" s="94"/>
      <c r="BN304" s="77"/>
      <c r="BO304" s="83">
        <f t="shared" si="141"/>
        <v>0</v>
      </c>
      <c r="BP304" s="120" t="s">
        <v>1334</v>
      </c>
      <c r="BQ304" s="120" t="s">
        <v>3378</v>
      </c>
      <c r="BR304" s="31"/>
    </row>
    <row r="305" spans="1:70" s="263" customFormat="1" ht="38.25">
      <c r="A305" s="558">
        <f>SUBTOTAL(3,C$5:$C305)</f>
        <v>301</v>
      </c>
      <c r="B305" s="254" t="s">
        <v>1349</v>
      </c>
      <c r="C305" s="265" t="s">
        <v>2261</v>
      </c>
      <c r="D305" s="47" t="s">
        <v>410</v>
      </c>
      <c r="E305" s="252" t="s">
        <v>2301</v>
      </c>
      <c r="F305" s="252" t="s">
        <v>2342</v>
      </c>
      <c r="G305" s="252"/>
      <c r="H305" s="252" t="s">
        <v>2391</v>
      </c>
      <c r="I305" s="252" t="s">
        <v>2392</v>
      </c>
      <c r="J305" s="252" t="s">
        <v>2393</v>
      </c>
      <c r="K305" s="252"/>
      <c r="L305" s="374">
        <v>41944</v>
      </c>
      <c r="M305" s="262"/>
      <c r="N305" s="140"/>
      <c r="O305" s="141"/>
      <c r="P305" s="102">
        <f t="shared" si="144"/>
        <v>0</v>
      </c>
      <c r="Q305" s="107"/>
      <c r="R305" s="104">
        <f t="shared" si="151"/>
        <v>0</v>
      </c>
      <c r="S305" s="105"/>
      <c r="T305" s="105">
        <f t="shared" si="126"/>
        <v>0</v>
      </c>
      <c r="U305" s="216"/>
      <c r="V305" s="106">
        <f t="shared" si="150"/>
        <v>0</v>
      </c>
      <c r="W305" s="102"/>
      <c r="X305" s="102">
        <f t="shared" si="146"/>
        <v>0</v>
      </c>
      <c r="Y305" s="107"/>
      <c r="Z305" s="104">
        <f t="shared" si="147"/>
        <v>0</v>
      </c>
      <c r="AA305" s="76"/>
      <c r="AB305" s="45">
        <f t="shared" si="148"/>
        <v>0</v>
      </c>
      <c r="AC305" s="594"/>
      <c r="AD305" s="77">
        <f t="shared" si="149"/>
        <v>0</v>
      </c>
      <c r="AE305" s="126"/>
      <c r="AF305" s="73">
        <f t="shared" si="152"/>
        <v>0</v>
      </c>
      <c r="AG305" s="126"/>
      <c r="AH305" s="78">
        <f t="shared" si="143"/>
        <v>0</v>
      </c>
      <c r="AI305" s="76"/>
      <c r="AJ305" s="45"/>
      <c r="AK305" s="234"/>
      <c r="AL305" s="76"/>
      <c r="AM305" s="72"/>
      <c r="AN305" s="72"/>
      <c r="AO305" s="79"/>
      <c r="AP305" s="72"/>
      <c r="AQ305" s="76"/>
      <c r="AR305" s="76"/>
      <c r="AS305" s="365"/>
      <c r="AT305" s="76"/>
      <c r="AU305" s="72"/>
      <c r="AV305" s="72"/>
      <c r="AW305" s="124"/>
      <c r="AX305" s="72"/>
      <c r="AY305" s="76"/>
      <c r="AZ305" s="76"/>
      <c r="BA305" s="94"/>
      <c r="BB305" s="76"/>
      <c r="BC305" s="72"/>
      <c r="BD305" s="72"/>
      <c r="BE305" s="129"/>
      <c r="BF305" s="72"/>
      <c r="BG305" s="76"/>
      <c r="BH305" s="76"/>
      <c r="BI305" s="94"/>
      <c r="BJ305" s="76"/>
      <c r="BK305" s="123"/>
      <c r="BL305" s="45"/>
      <c r="BM305" s="94"/>
      <c r="BN305" s="77"/>
      <c r="BO305" s="238">
        <f t="shared" si="141"/>
        <v>0</v>
      </c>
      <c r="BP305" s="98" t="s">
        <v>482</v>
      </c>
      <c r="BQ305" s="98" t="s">
        <v>1970</v>
      </c>
      <c r="BR305" s="262"/>
    </row>
    <row r="306" spans="1:70" s="30" customFormat="1" ht="51">
      <c r="A306" s="513">
        <f>SUBTOTAL(3,C$5:$C306)</f>
        <v>302</v>
      </c>
      <c r="B306" s="377"/>
      <c r="C306" s="12" t="s">
        <v>2262</v>
      </c>
      <c r="D306" s="35" t="s">
        <v>284</v>
      </c>
      <c r="E306" s="242" t="s">
        <v>2302</v>
      </c>
      <c r="F306" s="242" t="s">
        <v>2343</v>
      </c>
      <c r="G306" s="248"/>
      <c r="H306" s="242" t="s">
        <v>2394</v>
      </c>
      <c r="I306" s="12" t="s">
        <v>2680</v>
      </c>
      <c r="J306" s="242" t="s">
        <v>2395</v>
      </c>
      <c r="K306" s="242" t="s">
        <v>2470</v>
      </c>
      <c r="L306" s="242"/>
      <c r="M306" s="32" t="s">
        <v>2642</v>
      </c>
      <c r="N306" s="139"/>
      <c r="O306" s="122">
        <v>1800000</v>
      </c>
      <c r="P306" s="153">
        <f t="shared" si="144"/>
        <v>0</v>
      </c>
      <c r="Q306" s="124"/>
      <c r="R306" s="75">
        <f t="shared" si="151"/>
        <v>1800000</v>
      </c>
      <c r="S306" s="45">
        <v>1800000</v>
      </c>
      <c r="T306" s="45">
        <f t="shared" si="126"/>
        <v>0</v>
      </c>
      <c r="U306" s="234"/>
      <c r="V306" s="77">
        <f t="shared" si="150"/>
        <v>1800000</v>
      </c>
      <c r="W306" s="72">
        <v>1800000</v>
      </c>
      <c r="X306" s="73">
        <f t="shared" si="146"/>
        <v>0</v>
      </c>
      <c r="Y306" s="124"/>
      <c r="Z306" s="75">
        <f t="shared" si="147"/>
        <v>1800000</v>
      </c>
      <c r="AA306" s="76"/>
      <c r="AB306" s="45">
        <f t="shared" si="148"/>
        <v>0</v>
      </c>
      <c r="AC306" s="594"/>
      <c r="AD306" s="77">
        <f t="shared" si="149"/>
        <v>0</v>
      </c>
      <c r="AE306" s="126"/>
      <c r="AF306" s="73">
        <f t="shared" si="152"/>
        <v>0</v>
      </c>
      <c r="AG306" s="126"/>
      <c r="AH306" s="78">
        <f t="shared" si="143"/>
        <v>0</v>
      </c>
      <c r="AI306" s="76"/>
      <c r="AJ306" s="45"/>
      <c r="AK306" s="234"/>
      <c r="AL306" s="76"/>
      <c r="AM306" s="72"/>
      <c r="AN306" s="72"/>
      <c r="AO306" s="79"/>
      <c r="AP306" s="72"/>
      <c r="AQ306" s="76"/>
      <c r="AR306" s="76"/>
      <c r="AS306" s="365"/>
      <c r="AT306" s="76"/>
      <c r="AU306" s="72"/>
      <c r="AV306" s="72"/>
      <c r="AW306" s="124"/>
      <c r="AX306" s="72"/>
      <c r="AY306" s="76"/>
      <c r="AZ306" s="76"/>
      <c r="BA306" s="94"/>
      <c r="BB306" s="76"/>
      <c r="BC306" s="72"/>
      <c r="BD306" s="72"/>
      <c r="BE306" s="129"/>
      <c r="BF306" s="72"/>
      <c r="BG306" s="76"/>
      <c r="BH306" s="76"/>
      <c r="BI306" s="94"/>
      <c r="BJ306" s="76"/>
      <c r="BK306" s="123"/>
      <c r="BL306" s="45"/>
      <c r="BM306" s="94"/>
      <c r="BN306" s="77"/>
      <c r="BO306" s="83">
        <f t="shared" si="141"/>
        <v>5400000</v>
      </c>
      <c r="BP306" s="120" t="s">
        <v>519</v>
      </c>
      <c r="BQ306" s="120" t="s">
        <v>3376</v>
      </c>
      <c r="BR306" s="31"/>
    </row>
    <row r="307" spans="1:70" s="30" customFormat="1" ht="25.5">
      <c r="A307" s="513">
        <f>SUBTOTAL(3,C$5:$C307)</f>
        <v>303</v>
      </c>
      <c r="B307" s="377" t="s">
        <v>65</v>
      </c>
      <c r="C307" s="12" t="s">
        <v>2263</v>
      </c>
      <c r="D307" s="35" t="s">
        <v>718</v>
      </c>
      <c r="E307" s="242" t="s">
        <v>2303</v>
      </c>
      <c r="F307" s="242"/>
      <c r="G307" s="248"/>
      <c r="H307" s="242"/>
      <c r="I307" s="242"/>
      <c r="J307" s="242"/>
      <c r="K307" s="251"/>
      <c r="L307" s="242"/>
      <c r="M307" s="32" t="s">
        <v>2642</v>
      </c>
      <c r="N307" s="139"/>
      <c r="O307" s="73" t="s">
        <v>695</v>
      </c>
      <c r="P307" s="153">
        <f t="shared" ref="P307:P338" si="153">IF(Q307="",0,O307)</f>
        <v>0</v>
      </c>
      <c r="Q307" s="124"/>
      <c r="R307" s="75">
        <v>0</v>
      </c>
      <c r="S307" s="73" t="s">
        <v>695</v>
      </c>
      <c r="T307" s="45">
        <f t="shared" ref="T307:T338" si="154">IF(U307="",0,S307)</f>
        <v>0</v>
      </c>
      <c r="U307" s="234"/>
      <c r="V307" s="77">
        <v>0</v>
      </c>
      <c r="W307" s="73" t="s">
        <v>695</v>
      </c>
      <c r="X307" s="73">
        <f t="shared" ref="X307:X338" si="155">IF(Y307="",0,W307)</f>
        <v>0</v>
      </c>
      <c r="Y307" s="124"/>
      <c r="Z307" s="75">
        <v>0</v>
      </c>
      <c r="AA307" s="76"/>
      <c r="AB307" s="45">
        <f t="shared" ref="AB307:AB338" si="156">IF(AC307="",0,AA307)</f>
        <v>0</v>
      </c>
      <c r="AC307" s="594"/>
      <c r="AD307" s="77">
        <f t="shared" ref="AD307:AD338" si="157">AA307-AB307</f>
        <v>0</v>
      </c>
      <c r="AE307" s="126"/>
      <c r="AF307" s="73">
        <f t="shared" si="152"/>
        <v>0</v>
      </c>
      <c r="AG307" s="126"/>
      <c r="AH307" s="78">
        <f t="shared" si="143"/>
        <v>0</v>
      </c>
      <c r="AI307" s="76"/>
      <c r="AJ307" s="45"/>
      <c r="AK307" s="234"/>
      <c r="AL307" s="76"/>
      <c r="AM307" s="72"/>
      <c r="AN307" s="72"/>
      <c r="AO307" s="79"/>
      <c r="AP307" s="72"/>
      <c r="AQ307" s="76"/>
      <c r="AR307" s="76"/>
      <c r="AS307" s="365"/>
      <c r="AT307" s="76"/>
      <c r="AU307" s="72"/>
      <c r="AV307" s="72"/>
      <c r="AW307" s="124"/>
      <c r="AX307" s="72"/>
      <c r="AY307" s="76"/>
      <c r="AZ307" s="76"/>
      <c r="BA307" s="94"/>
      <c r="BB307" s="76"/>
      <c r="BC307" s="72"/>
      <c r="BD307" s="72"/>
      <c r="BE307" s="129"/>
      <c r="BF307" s="72"/>
      <c r="BG307" s="76"/>
      <c r="BH307" s="76"/>
      <c r="BI307" s="94"/>
      <c r="BJ307" s="76"/>
      <c r="BK307" s="123"/>
      <c r="BL307" s="45"/>
      <c r="BM307" s="94"/>
      <c r="BN307" s="77"/>
      <c r="BO307" s="83">
        <f t="shared" ref="BO307:BO338" si="158">+N307+R307+V307+Z307+AD307+AH307+AL307+AP307+AT307+AX307+BB307+BF307+BJ307+BN307</f>
        <v>0</v>
      </c>
      <c r="BP307" s="120" t="s">
        <v>716</v>
      </c>
      <c r="BQ307" s="120" t="s">
        <v>1972</v>
      </c>
      <c r="BR307" s="31"/>
    </row>
    <row r="308" spans="1:70" s="30" customFormat="1" ht="51">
      <c r="A308" s="513">
        <f>SUBTOTAL(3,C$5:$C308)</f>
        <v>304</v>
      </c>
      <c r="B308" s="377"/>
      <c r="C308" s="12" t="s">
        <v>2713</v>
      </c>
      <c r="D308" s="35" t="s">
        <v>1313</v>
      </c>
      <c r="E308" s="242">
        <v>106647397</v>
      </c>
      <c r="F308" s="12" t="s">
        <v>2715</v>
      </c>
      <c r="G308" s="248"/>
      <c r="H308" s="242" t="s">
        <v>2716</v>
      </c>
      <c r="I308" s="242" t="s">
        <v>2717</v>
      </c>
      <c r="J308" s="242"/>
      <c r="K308" s="242" t="s">
        <v>2718</v>
      </c>
      <c r="L308" s="242"/>
      <c r="M308" s="32"/>
      <c r="N308" s="139"/>
      <c r="O308" s="122"/>
      <c r="P308" s="153">
        <f t="shared" si="153"/>
        <v>0</v>
      </c>
      <c r="Q308" s="124"/>
      <c r="R308" s="75">
        <f>O308-P308</f>
        <v>0</v>
      </c>
      <c r="S308" s="45"/>
      <c r="T308" s="45">
        <f t="shared" si="154"/>
        <v>0</v>
      </c>
      <c r="U308" s="234"/>
      <c r="V308" s="77">
        <f t="shared" ref="V308:V317" si="159">S308-T308</f>
        <v>0</v>
      </c>
      <c r="W308" s="72"/>
      <c r="X308" s="73">
        <f t="shared" si="155"/>
        <v>0</v>
      </c>
      <c r="Y308" s="124"/>
      <c r="Z308" s="75">
        <f t="shared" ref="Z308:Z346" si="160">W308-X308</f>
        <v>0</v>
      </c>
      <c r="AA308" s="76"/>
      <c r="AB308" s="45">
        <f t="shared" si="156"/>
        <v>0</v>
      </c>
      <c r="AC308" s="594"/>
      <c r="AD308" s="77">
        <f t="shared" si="157"/>
        <v>0</v>
      </c>
      <c r="AE308" s="126"/>
      <c r="AF308" s="73">
        <f t="shared" si="152"/>
        <v>0</v>
      </c>
      <c r="AG308" s="126"/>
      <c r="AH308" s="78">
        <f t="shared" si="143"/>
        <v>0</v>
      </c>
      <c r="AI308" s="76"/>
      <c r="AJ308" s="45"/>
      <c r="AK308" s="234"/>
      <c r="AL308" s="76"/>
      <c r="AM308" s="72"/>
      <c r="AN308" s="72"/>
      <c r="AO308" s="79"/>
      <c r="AP308" s="72"/>
      <c r="AQ308" s="76"/>
      <c r="AR308" s="76"/>
      <c r="AS308" s="365"/>
      <c r="AT308" s="76"/>
      <c r="AU308" s="72"/>
      <c r="AV308" s="72"/>
      <c r="AW308" s="124"/>
      <c r="AX308" s="72"/>
      <c r="AY308" s="76"/>
      <c r="AZ308" s="76"/>
      <c r="BA308" s="94"/>
      <c r="BB308" s="76"/>
      <c r="BC308" s="72"/>
      <c r="BD308" s="72"/>
      <c r="BE308" s="129"/>
      <c r="BF308" s="72"/>
      <c r="BG308" s="76"/>
      <c r="BH308" s="76"/>
      <c r="BI308" s="94"/>
      <c r="BJ308" s="76"/>
      <c r="BK308" s="123"/>
      <c r="BL308" s="45"/>
      <c r="BM308" s="94"/>
      <c r="BN308" s="77"/>
      <c r="BO308" s="83">
        <f t="shared" si="158"/>
        <v>0</v>
      </c>
      <c r="BP308" s="120" t="s">
        <v>523</v>
      </c>
      <c r="BQ308" s="120"/>
      <c r="BR308" s="31"/>
    </row>
    <row r="309" spans="1:70" s="30" customFormat="1" ht="38.25">
      <c r="A309" s="513">
        <f>SUBTOTAL(3,C$5:$C309)</f>
        <v>305</v>
      </c>
      <c r="B309" s="377"/>
      <c r="C309" s="12" t="s">
        <v>3220</v>
      </c>
      <c r="D309" s="57" t="s">
        <v>39</v>
      </c>
      <c r="E309" s="242" t="s">
        <v>2305</v>
      </c>
      <c r="F309" s="242"/>
      <c r="G309" s="248"/>
      <c r="H309" s="242" t="s">
        <v>2396</v>
      </c>
      <c r="I309" s="242" t="s">
        <v>2397</v>
      </c>
      <c r="J309" s="242"/>
      <c r="K309" s="251">
        <v>800</v>
      </c>
      <c r="L309" s="242"/>
      <c r="M309" s="32"/>
      <c r="N309" s="139"/>
      <c r="O309" s="122">
        <v>800000</v>
      </c>
      <c r="P309" s="153">
        <f t="shared" si="153"/>
        <v>800000</v>
      </c>
      <c r="Q309" s="124">
        <v>42143</v>
      </c>
      <c r="R309" s="75">
        <f>O309-P309</f>
        <v>0</v>
      </c>
      <c r="S309" s="45">
        <v>800000</v>
      </c>
      <c r="T309" s="45">
        <f t="shared" si="154"/>
        <v>800000</v>
      </c>
      <c r="U309" s="234">
        <v>42143</v>
      </c>
      <c r="V309" s="77">
        <f t="shared" si="159"/>
        <v>0</v>
      </c>
      <c r="W309" s="72">
        <v>800000</v>
      </c>
      <c r="X309" s="73">
        <f t="shared" si="155"/>
        <v>800000</v>
      </c>
      <c r="Y309" s="124">
        <v>42143</v>
      </c>
      <c r="Z309" s="75">
        <f t="shared" si="160"/>
        <v>0</v>
      </c>
      <c r="AA309" s="76">
        <v>800000</v>
      </c>
      <c r="AB309" s="45">
        <f t="shared" si="156"/>
        <v>0</v>
      </c>
      <c r="AC309" s="594"/>
      <c r="AD309" s="77">
        <f t="shared" si="157"/>
        <v>800000</v>
      </c>
      <c r="AE309" s="126"/>
      <c r="AF309" s="73">
        <f t="shared" si="152"/>
        <v>0</v>
      </c>
      <c r="AG309" s="126"/>
      <c r="AH309" s="78">
        <f t="shared" si="143"/>
        <v>0</v>
      </c>
      <c r="AI309" s="76"/>
      <c r="AJ309" s="45"/>
      <c r="AK309" s="234"/>
      <c r="AL309" s="76"/>
      <c r="AM309" s="72"/>
      <c r="AN309" s="72"/>
      <c r="AO309" s="79"/>
      <c r="AP309" s="72"/>
      <c r="AQ309" s="76"/>
      <c r="AR309" s="76"/>
      <c r="AS309" s="365"/>
      <c r="AT309" s="76"/>
      <c r="AU309" s="72"/>
      <c r="AV309" s="72"/>
      <c r="AW309" s="124"/>
      <c r="AX309" s="72"/>
      <c r="AY309" s="76"/>
      <c r="AZ309" s="76"/>
      <c r="BA309" s="94"/>
      <c r="BB309" s="76"/>
      <c r="BC309" s="72"/>
      <c r="BD309" s="72"/>
      <c r="BE309" s="129"/>
      <c r="BF309" s="72"/>
      <c r="BG309" s="76"/>
      <c r="BH309" s="76"/>
      <c r="BI309" s="94"/>
      <c r="BJ309" s="76"/>
      <c r="BK309" s="123"/>
      <c r="BL309" s="45"/>
      <c r="BM309" s="94"/>
      <c r="BN309" s="77"/>
      <c r="BO309" s="83">
        <f t="shared" si="158"/>
        <v>800000</v>
      </c>
      <c r="BP309" s="120" t="s">
        <v>716</v>
      </c>
      <c r="BQ309" s="120" t="s">
        <v>3375</v>
      </c>
      <c r="BR309" s="31"/>
    </row>
    <row r="310" spans="1:70" s="30" customFormat="1" ht="51">
      <c r="A310" s="513">
        <f>SUBTOTAL(3,C$5:$C310)</f>
        <v>306</v>
      </c>
      <c r="B310" s="377"/>
      <c r="C310" s="12" t="s">
        <v>2264</v>
      </c>
      <c r="D310" s="1" t="s">
        <v>411</v>
      </c>
      <c r="E310" s="242" t="s">
        <v>2306</v>
      </c>
      <c r="F310" s="242" t="s">
        <v>2344</v>
      </c>
      <c r="G310" s="248"/>
      <c r="H310" s="242" t="s">
        <v>2398</v>
      </c>
      <c r="I310" s="242" t="s">
        <v>2399</v>
      </c>
      <c r="J310" s="242"/>
      <c r="K310" s="251" t="s">
        <v>2918</v>
      </c>
      <c r="L310" s="242"/>
      <c r="M310" s="32"/>
      <c r="N310" s="139"/>
      <c r="O310" s="122">
        <v>800000</v>
      </c>
      <c r="P310" s="153">
        <f t="shared" si="153"/>
        <v>800000</v>
      </c>
      <c r="Q310" s="124">
        <v>42138</v>
      </c>
      <c r="R310" s="75">
        <f>O310-P310</f>
        <v>0</v>
      </c>
      <c r="S310" s="45">
        <v>800000</v>
      </c>
      <c r="T310" s="45">
        <f t="shared" si="154"/>
        <v>800000</v>
      </c>
      <c r="U310" s="234">
        <v>42138</v>
      </c>
      <c r="V310" s="77">
        <f t="shared" si="159"/>
        <v>0</v>
      </c>
      <c r="W310" s="72">
        <v>800000</v>
      </c>
      <c r="X310" s="73">
        <f t="shared" si="155"/>
        <v>800000</v>
      </c>
      <c r="Y310" s="124">
        <v>42138</v>
      </c>
      <c r="Z310" s="75">
        <f t="shared" si="160"/>
        <v>0</v>
      </c>
      <c r="AA310" s="76">
        <v>800000</v>
      </c>
      <c r="AB310" s="45">
        <f t="shared" si="156"/>
        <v>0</v>
      </c>
      <c r="AC310" s="594"/>
      <c r="AD310" s="77">
        <f t="shared" si="157"/>
        <v>800000</v>
      </c>
      <c r="AE310" s="126"/>
      <c r="AF310" s="73">
        <f t="shared" si="152"/>
        <v>0</v>
      </c>
      <c r="AG310" s="126"/>
      <c r="AH310" s="78">
        <f t="shared" si="143"/>
        <v>0</v>
      </c>
      <c r="AI310" s="76"/>
      <c r="AJ310" s="45"/>
      <c r="AK310" s="234"/>
      <c r="AL310" s="76"/>
      <c r="AM310" s="72"/>
      <c r="AN310" s="72"/>
      <c r="AO310" s="79"/>
      <c r="AP310" s="72"/>
      <c r="AQ310" s="76"/>
      <c r="AR310" s="76"/>
      <c r="AS310" s="365"/>
      <c r="AT310" s="76"/>
      <c r="AU310" s="72"/>
      <c r="AV310" s="72"/>
      <c r="AW310" s="124"/>
      <c r="AX310" s="72"/>
      <c r="AY310" s="76"/>
      <c r="AZ310" s="76"/>
      <c r="BA310" s="94"/>
      <c r="BB310" s="76"/>
      <c r="BC310" s="72"/>
      <c r="BD310" s="72"/>
      <c r="BE310" s="129"/>
      <c r="BF310" s="72"/>
      <c r="BG310" s="76"/>
      <c r="BH310" s="76"/>
      <c r="BI310" s="94"/>
      <c r="BJ310" s="76"/>
      <c r="BK310" s="123"/>
      <c r="BL310" s="45"/>
      <c r="BM310" s="94"/>
      <c r="BN310" s="77"/>
      <c r="BO310" s="83">
        <f t="shared" si="158"/>
        <v>800000</v>
      </c>
      <c r="BP310" s="120" t="s">
        <v>482</v>
      </c>
      <c r="BQ310" s="120" t="s">
        <v>1970</v>
      </c>
      <c r="BR310" s="31"/>
    </row>
    <row r="311" spans="1:70" s="30" customFormat="1" ht="51">
      <c r="A311" s="513">
        <f>SUBTOTAL(3,C$5:$C311)</f>
        <v>307</v>
      </c>
      <c r="B311" s="377"/>
      <c r="C311" s="12" t="s">
        <v>2265</v>
      </c>
      <c r="D311" s="1" t="s">
        <v>13</v>
      </c>
      <c r="E311" s="242" t="s">
        <v>2307</v>
      </c>
      <c r="F311" s="242" t="s">
        <v>2345</v>
      </c>
      <c r="G311" s="248"/>
      <c r="H311" s="242" t="s">
        <v>2400</v>
      </c>
      <c r="I311" s="242" t="s">
        <v>2401</v>
      </c>
      <c r="J311" s="242"/>
      <c r="K311" s="242" t="s">
        <v>2663</v>
      </c>
      <c r="L311" s="287">
        <v>42005</v>
      </c>
      <c r="M311" s="32"/>
      <c r="N311" s="139"/>
      <c r="O311" s="73" t="s">
        <v>695</v>
      </c>
      <c r="P311" s="153">
        <f t="shared" si="153"/>
        <v>0</v>
      </c>
      <c r="Q311" s="124"/>
      <c r="R311" s="75">
        <v>0</v>
      </c>
      <c r="S311" s="45">
        <v>300000</v>
      </c>
      <c r="T311" s="45">
        <f t="shared" si="154"/>
        <v>300000</v>
      </c>
      <c r="U311" s="234">
        <v>42107</v>
      </c>
      <c r="V311" s="77">
        <f t="shared" si="159"/>
        <v>0</v>
      </c>
      <c r="W311" s="72">
        <v>700000</v>
      </c>
      <c r="X311" s="73">
        <f t="shared" si="155"/>
        <v>700000</v>
      </c>
      <c r="Y311" s="124">
        <v>42107</v>
      </c>
      <c r="Z311" s="75">
        <f t="shared" si="160"/>
        <v>0</v>
      </c>
      <c r="AA311" s="76"/>
      <c r="AB311" s="45">
        <f t="shared" si="156"/>
        <v>0</v>
      </c>
      <c r="AC311" s="594"/>
      <c r="AD311" s="77">
        <f t="shared" si="157"/>
        <v>0</v>
      </c>
      <c r="AE311" s="126"/>
      <c r="AF311" s="73">
        <f t="shared" si="152"/>
        <v>0</v>
      </c>
      <c r="AG311" s="126"/>
      <c r="AH311" s="78">
        <f t="shared" si="143"/>
        <v>0</v>
      </c>
      <c r="AI311" s="76"/>
      <c r="AJ311" s="45"/>
      <c r="AK311" s="234"/>
      <c r="AL311" s="76"/>
      <c r="AM311" s="72"/>
      <c r="AN311" s="72"/>
      <c r="AO311" s="79"/>
      <c r="AP311" s="72"/>
      <c r="AQ311" s="76"/>
      <c r="AR311" s="76"/>
      <c r="AS311" s="365"/>
      <c r="AT311" s="76"/>
      <c r="AU311" s="72"/>
      <c r="AV311" s="72"/>
      <c r="AW311" s="124"/>
      <c r="AX311" s="72"/>
      <c r="AY311" s="76"/>
      <c r="AZ311" s="76"/>
      <c r="BA311" s="94"/>
      <c r="BB311" s="76"/>
      <c r="BC311" s="72"/>
      <c r="BD311" s="72"/>
      <c r="BE311" s="129"/>
      <c r="BF311" s="72"/>
      <c r="BG311" s="76"/>
      <c r="BH311" s="76"/>
      <c r="BI311" s="94"/>
      <c r="BJ311" s="76"/>
      <c r="BK311" s="123"/>
      <c r="BL311" s="45"/>
      <c r="BM311" s="94"/>
      <c r="BN311" s="77"/>
      <c r="BO311" s="83">
        <f t="shared" si="158"/>
        <v>0</v>
      </c>
      <c r="BP311" s="120" t="s">
        <v>642</v>
      </c>
      <c r="BQ311" s="120" t="s">
        <v>3375</v>
      </c>
      <c r="BR311" s="31"/>
    </row>
    <row r="312" spans="1:70" s="30" customFormat="1" ht="63.75">
      <c r="A312" s="513">
        <f>SUBTOTAL(3,C$5:$C312)</f>
        <v>308</v>
      </c>
      <c r="B312" s="377"/>
      <c r="C312" s="52" t="s">
        <v>2266</v>
      </c>
      <c r="D312" s="1" t="s">
        <v>411</v>
      </c>
      <c r="E312" s="242">
        <v>313115315</v>
      </c>
      <c r="F312" s="242" t="s">
        <v>2346</v>
      </c>
      <c r="G312" s="248"/>
      <c r="H312" s="242" t="s">
        <v>2402</v>
      </c>
      <c r="I312" s="242" t="s">
        <v>2403</v>
      </c>
      <c r="J312" s="376" t="s">
        <v>2404</v>
      </c>
      <c r="K312" s="242" t="s">
        <v>2471</v>
      </c>
      <c r="L312" s="287">
        <v>42005</v>
      </c>
      <c r="M312" s="32"/>
      <c r="N312" s="139"/>
      <c r="O312" s="122">
        <v>400000</v>
      </c>
      <c r="P312" s="153">
        <f t="shared" si="153"/>
        <v>400000</v>
      </c>
      <c r="Q312" s="124">
        <v>42144</v>
      </c>
      <c r="R312" s="75">
        <f t="shared" ref="R312:R319" si="161">O312-P312</f>
        <v>0</v>
      </c>
      <c r="S312" s="45">
        <v>400000</v>
      </c>
      <c r="T312" s="45">
        <f t="shared" si="154"/>
        <v>400000</v>
      </c>
      <c r="U312" s="234">
        <v>42144</v>
      </c>
      <c r="V312" s="77">
        <f t="shared" si="159"/>
        <v>0</v>
      </c>
      <c r="W312" s="72">
        <v>400000</v>
      </c>
      <c r="X312" s="73">
        <f t="shared" si="155"/>
        <v>400000</v>
      </c>
      <c r="Y312" s="124">
        <v>42144</v>
      </c>
      <c r="Z312" s="75">
        <f t="shared" si="160"/>
        <v>0</v>
      </c>
      <c r="AA312" s="76"/>
      <c r="AB312" s="45">
        <f t="shared" si="156"/>
        <v>0</v>
      </c>
      <c r="AC312" s="594"/>
      <c r="AD312" s="77">
        <f t="shared" si="157"/>
        <v>0</v>
      </c>
      <c r="AE312" s="126"/>
      <c r="AF312" s="73">
        <f t="shared" si="152"/>
        <v>0</v>
      </c>
      <c r="AG312" s="126"/>
      <c r="AH312" s="78">
        <f t="shared" si="143"/>
        <v>0</v>
      </c>
      <c r="AI312" s="76"/>
      <c r="AJ312" s="45"/>
      <c r="AK312" s="234"/>
      <c r="AL312" s="76"/>
      <c r="AM312" s="72"/>
      <c r="AN312" s="72"/>
      <c r="AO312" s="79"/>
      <c r="AP312" s="72"/>
      <c r="AQ312" s="76"/>
      <c r="AR312" s="76"/>
      <c r="AS312" s="365"/>
      <c r="AT312" s="76"/>
      <c r="AU312" s="72"/>
      <c r="AV312" s="72"/>
      <c r="AW312" s="124"/>
      <c r="AX312" s="72"/>
      <c r="AY312" s="76"/>
      <c r="AZ312" s="76"/>
      <c r="BA312" s="94"/>
      <c r="BB312" s="76"/>
      <c r="BC312" s="72"/>
      <c r="BD312" s="72"/>
      <c r="BE312" s="129"/>
      <c r="BF312" s="72"/>
      <c r="BG312" s="76"/>
      <c r="BH312" s="76"/>
      <c r="BI312" s="94"/>
      <c r="BJ312" s="76"/>
      <c r="BK312" s="123"/>
      <c r="BL312" s="45"/>
      <c r="BM312" s="94"/>
      <c r="BN312" s="77"/>
      <c r="BO312" s="83">
        <f t="shared" si="158"/>
        <v>0</v>
      </c>
      <c r="BP312" s="120" t="s">
        <v>482</v>
      </c>
      <c r="BQ312" s="120" t="s">
        <v>1970</v>
      </c>
      <c r="BR312" s="31" t="s">
        <v>3373</v>
      </c>
    </row>
    <row r="313" spans="1:70" s="30" customFormat="1" ht="25.5">
      <c r="A313" s="513">
        <f>SUBTOTAL(3,C$5:$C313)</f>
        <v>309</v>
      </c>
      <c r="B313" s="377"/>
      <c r="C313" s="12" t="s">
        <v>2267</v>
      </c>
      <c r="D313" s="1" t="s">
        <v>787</v>
      </c>
      <c r="E313" s="242" t="s">
        <v>2308</v>
      </c>
      <c r="F313" s="242" t="s">
        <v>2347</v>
      </c>
      <c r="G313" s="248"/>
      <c r="H313" s="242" t="s">
        <v>2405</v>
      </c>
      <c r="I313" s="242" t="s">
        <v>2406</v>
      </c>
      <c r="J313" s="242"/>
      <c r="K313" s="251"/>
      <c r="L313" s="287">
        <v>42005</v>
      </c>
      <c r="M313" s="32"/>
      <c r="N313" s="139"/>
      <c r="O313" s="122">
        <v>1000000</v>
      </c>
      <c r="P313" s="153">
        <f t="shared" si="153"/>
        <v>1000000</v>
      </c>
      <c r="Q313" s="124" t="s">
        <v>2849</v>
      </c>
      <c r="R313" s="75">
        <f t="shared" si="161"/>
        <v>0</v>
      </c>
      <c r="S313" s="45">
        <v>1000000</v>
      </c>
      <c r="T313" s="45">
        <f t="shared" si="154"/>
        <v>1000000</v>
      </c>
      <c r="U313" s="234" t="s">
        <v>2849</v>
      </c>
      <c r="V313" s="77">
        <f t="shared" si="159"/>
        <v>0</v>
      </c>
      <c r="W313" s="72">
        <v>1000000</v>
      </c>
      <c r="X313" s="73">
        <f t="shared" si="155"/>
        <v>1000000</v>
      </c>
      <c r="Y313" s="124" t="s">
        <v>2849</v>
      </c>
      <c r="Z313" s="75">
        <f t="shared" si="160"/>
        <v>0</v>
      </c>
      <c r="AA313" s="76"/>
      <c r="AB313" s="45">
        <f t="shared" si="156"/>
        <v>0</v>
      </c>
      <c r="AC313" s="594"/>
      <c r="AD313" s="77">
        <f t="shared" si="157"/>
        <v>0</v>
      </c>
      <c r="AE313" s="126"/>
      <c r="AF313" s="73">
        <f t="shared" si="152"/>
        <v>0</v>
      </c>
      <c r="AG313" s="126"/>
      <c r="AH313" s="78">
        <f t="shared" si="143"/>
        <v>0</v>
      </c>
      <c r="AI313" s="76"/>
      <c r="AJ313" s="45"/>
      <c r="AK313" s="234"/>
      <c r="AL313" s="76"/>
      <c r="AM313" s="72"/>
      <c r="AN313" s="72"/>
      <c r="AO313" s="79"/>
      <c r="AP313" s="72"/>
      <c r="AQ313" s="76"/>
      <c r="AR313" s="76"/>
      <c r="AS313" s="365"/>
      <c r="AT313" s="76"/>
      <c r="AU313" s="72"/>
      <c r="AV313" s="72"/>
      <c r="AW313" s="124"/>
      <c r="AX313" s="72"/>
      <c r="AY313" s="76"/>
      <c r="AZ313" s="76"/>
      <c r="BA313" s="94"/>
      <c r="BB313" s="76"/>
      <c r="BC313" s="72"/>
      <c r="BD313" s="72"/>
      <c r="BE313" s="129"/>
      <c r="BF313" s="72"/>
      <c r="BG313" s="76"/>
      <c r="BH313" s="76"/>
      <c r="BI313" s="94"/>
      <c r="BJ313" s="76"/>
      <c r="BK313" s="123"/>
      <c r="BL313" s="45"/>
      <c r="BM313" s="94"/>
      <c r="BN313" s="77"/>
      <c r="BO313" s="83">
        <f t="shared" si="158"/>
        <v>0</v>
      </c>
      <c r="BP313" s="120" t="s">
        <v>1334</v>
      </c>
      <c r="BQ313" s="120" t="s">
        <v>69</v>
      </c>
      <c r="BR313" s="31"/>
    </row>
    <row r="314" spans="1:70" s="30" customFormat="1" ht="25.5">
      <c r="A314" s="513">
        <f>SUBTOTAL(3,C$5:$C314)</f>
        <v>310</v>
      </c>
      <c r="B314" s="377"/>
      <c r="C314" s="12" t="s">
        <v>2268</v>
      </c>
      <c r="D314" s="57" t="s">
        <v>39</v>
      </c>
      <c r="E314" s="242" t="s">
        <v>2309</v>
      </c>
      <c r="F314" s="242" t="s">
        <v>2348</v>
      </c>
      <c r="G314" s="248"/>
      <c r="H314" s="242" t="s">
        <v>2407</v>
      </c>
      <c r="I314" s="242" t="s">
        <v>2408</v>
      </c>
      <c r="J314" s="242"/>
      <c r="K314" s="251"/>
      <c r="L314" s="287">
        <v>42046</v>
      </c>
      <c r="M314" s="32"/>
      <c r="N314" s="139"/>
      <c r="O314" s="122"/>
      <c r="P314" s="153">
        <f t="shared" si="153"/>
        <v>0</v>
      </c>
      <c r="Q314" s="124"/>
      <c r="R314" s="75">
        <f t="shared" si="161"/>
        <v>0</v>
      </c>
      <c r="S314" s="45">
        <v>300000</v>
      </c>
      <c r="T314" s="45">
        <f t="shared" si="154"/>
        <v>0</v>
      </c>
      <c r="U314" s="234"/>
      <c r="V314" s="77">
        <f t="shared" si="159"/>
        <v>300000</v>
      </c>
      <c r="W314" s="72">
        <v>300000</v>
      </c>
      <c r="X314" s="73">
        <f t="shared" si="155"/>
        <v>0</v>
      </c>
      <c r="Y314" s="124"/>
      <c r="Z314" s="75">
        <f t="shared" si="160"/>
        <v>300000</v>
      </c>
      <c r="AA314" s="76"/>
      <c r="AB314" s="45">
        <f t="shared" si="156"/>
        <v>0</v>
      </c>
      <c r="AC314" s="594"/>
      <c r="AD314" s="77">
        <f t="shared" si="157"/>
        <v>0</v>
      </c>
      <c r="AE314" s="126"/>
      <c r="AF314" s="73">
        <f t="shared" si="152"/>
        <v>0</v>
      </c>
      <c r="AG314" s="126"/>
      <c r="AH314" s="78">
        <f t="shared" si="143"/>
        <v>0</v>
      </c>
      <c r="AI314" s="76"/>
      <c r="AJ314" s="45"/>
      <c r="AK314" s="234"/>
      <c r="AL314" s="76"/>
      <c r="AM314" s="72"/>
      <c r="AN314" s="72"/>
      <c r="AO314" s="79"/>
      <c r="AP314" s="72"/>
      <c r="AQ314" s="76"/>
      <c r="AR314" s="76"/>
      <c r="AS314" s="365"/>
      <c r="AT314" s="76"/>
      <c r="AU314" s="72"/>
      <c r="AV314" s="72"/>
      <c r="AW314" s="124"/>
      <c r="AX314" s="72"/>
      <c r="AY314" s="76"/>
      <c r="AZ314" s="76"/>
      <c r="BA314" s="94"/>
      <c r="BB314" s="76"/>
      <c r="BC314" s="72"/>
      <c r="BD314" s="72"/>
      <c r="BE314" s="129"/>
      <c r="BF314" s="72"/>
      <c r="BG314" s="76"/>
      <c r="BH314" s="76"/>
      <c r="BI314" s="94"/>
      <c r="BJ314" s="76"/>
      <c r="BK314" s="123"/>
      <c r="BL314" s="45"/>
      <c r="BM314" s="94"/>
      <c r="BN314" s="77"/>
      <c r="BO314" s="83">
        <f t="shared" si="158"/>
        <v>600000</v>
      </c>
      <c r="BP314" s="120" t="s">
        <v>642</v>
      </c>
      <c r="BQ314" s="120" t="s">
        <v>3375</v>
      </c>
      <c r="BR314" s="31"/>
    </row>
    <row r="315" spans="1:70" s="30" customFormat="1" ht="63.75">
      <c r="A315" s="513">
        <f>SUBTOTAL(3,C$5:$C315)</f>
        <v>311</v>
      </c>
      <c r="B315" s="377"/>
      <c r="C315" s="242" t="s">
        <v>2269</v>
      </c>
      <c r="D315" s="34" t="s">
        <v>9</v>
      </c>
      <c r="E315" s="414" t="s">
        <v>2310</v>
      </c>
      <c r="F315" s="242" t="s">
        <v>2349</v>
      </c>
      <c r="G315" s="248"/>
      <c r="H315" s="242" t="s">
        <v>2409</v>
      </c>
      <c r="I315" s="242" t="s">
        <v>2410</v>
      </c>
      <c r="J315" s="242"/>
      <c r="K315" s="242" t="s">
        <v>2840</v>
      </c>
      <c r="L315" s="287">
        <v>42036</v>
      </c>
      <c r="M315" s="32"/>
      <c r="N315" s="139"/>
      <c r="O315" s="122"/>
      <c r="P315" s="153">
        <f t="shared" si="153"/>
        <v>0</v>
      </c>
      <c r="Q315" s="124"/>
      <c r="R315" s="75">
        <f t="shared" si="161"/>
        <v>0</v>
      </c>
      <c r="S315" s="45">
        <v>300000</v>
      </c>
      <c r="T315" s="45">
        <f t="shared" si="154"/>
        <v>300000</v>
      </c>
      <c r="U315" s="234">
        <v>42109</v>
      </c>
      <c r="V315" s="77">
        <f t="shared" si="159"/>
        <v>0</v>
      </c>
      <c r="W315" s="72">
        <v>300000</v>
      </c>
      <c r="X315" s="73">
        <f t="shared" si="155"/>
        <v>300000</v>
      </c>
      <c r="Y315" s="124">
        <v>42109</v>
      </c>
      <c r="Z315" s="75">
        <f t="shared" si="160"/>
        <v>0</v>
      </c>
      <c r="AA315" s="76">
        <v>300000</v>
      </c>
      <c r="AB315" s="45">
        <f t="shared" si="156"/>
        <v>0</v>
      </c>
      <c r="AC315" s="594"/>
      <c r="AD315" s="77">
        <f t="shared" si="157"/>
        <v>300000</v>
      </c>
      <c r="AE315" s="126"/>
      <c r="AF315" s="73">
        <f t="shared" si="152"/>
        <v>0</v>
      </c>
      <c r="AG315" s="126"/>
      <c r="AH315" s="78">
        <f t="shared" si="143"/>
        <v>0</v>
      </c>
      <c r="AI315" s="76"/>
      <c r="AJ315" s="45"/>
      <c r="AK315" s="234"/>
      <c r="AL315" s="76"/>
      <c r="AM315" s="72"/>
      <c r="AN315" s="72"/>
      <c r="AO315" s="79"/>
      <c r="AP315" s="72"/>
      <c r="AQ315" s="76"/>
      <c r="AR315" s="76"/>
      <c r="AS315" s="365"/>
      <c r="AT315" s="76"/>
      <c r="AU315" s="72"/>
      <c r="AV315" s="72"/>
      <c r="AW315" s="124"/>
      <c r="AX315" s="72"/>
      <c r="AY315" s="76"/>
      <c r="AZ315" s="76"/>
      <c r="BA315" s="94"/>
      <c r="BB315" s="76"/>
      <c r="BC315" s="72"/>
      <c r="BD315" s="72"/>
      <c r="BE315" s="129"/>
      <c r="BF315" s="72"/>
      <c r="BG315" s="76"/>
      <c r="BH315" s="76"/>
      <c r="BI315" s="94"/>
      <c r="BJ315" s="76"/>
      <c r="BK315" s="123"/>
      <c r="BL315" s="45"/>
      <c r="BM315" s="94"/>
      <c r="BN315" s="77"/>
      <c r="BO315" s="83">
        <f t="shared" si="158"/>
        <v>300000</v>
      </c>
      <c r="BP315" s="120" t="s">
        <v>1046</v>
      </c>
      <c r="BQ315" s="120" t="s">
        <v>1966</v>
      </c>
      <c r="BR315" s="31"/>
    </row>
    <row r="316" spans="1:70" s="263" customFormat="1" ht="38.25">
      <c r="A316" s="558">
        <f>SUBTOTAL(3,C$5:$C316)</f>
        <v>312</v>
      </c>
      <c r="B316" s="254" t="s">
        <v>1349</v>
      </c>
      <c r="C316" s="265" t="s">
        <v>2270</v>
      </c>
      <c r="D316" s="1" t="s">
        <v>787</v>
      </c>
      <c r="E316" s="559" t="s">
        <v>2311</v>
      </c>
      <c r="F316" s="252" t="s">
        <v>2350</v>
      </c>
      <c r="G316" s="252"/>
      <c r="H316" s="252" t="s">
        <v>2411</v>
      </c>
      <c r="I316" s="252" t="s">
        <v>2412</v>
      </c>
      <c r="J316" s="252"/>
      <c r="K316" s="252" t="s">
        <v>2472</v>
      </c>
      <c r="L316" s="374">
        <v>42005</v>
      </c>
      <c r="M316" s="262"/>
      <c r="N316" s="140"/>
      <c r="O316" s="141"/>
      <c r="P316" s="102">
        <f t="shared" si="153"/>
        <v>0</v>
      </c>
      <c r="Q316" s="107"/>
      <c r="R316" s="104">
        <f t="shared" si="161"/>
        <v>0</v>
      </c>
      <c r="S316" s="105"/>
      <c r="T316" s="105">
        <f t="shared" si="154"/>
        <v>0</v>
      </c>
      <c r="U316" s="216"/>
      <c r="V316" s="106">
        <f t="shared" si="159"/>
        <v>0</v>
      </c>
      <c r="W316" s="102"/>
      <c r="X316" s="102">
        <f t="shared" si="155"/>
        <v>0</v>
      </c>
      <c r="Y316" s="107"/>
      <c r="Z316" s="104">
        <f t="shared" si="160"/>
        <v>0</v>
      </c>
      <c r="AA316" s="105"/>
      <c r="AB316" s="45">
        <f t="shared" si="156"/>
        <v>0</v>
      </c>
      <c r="AC316" s="594"/>
      <c r="AD316" s="77">
        <f t="shared" si="157"/>
        <v>0</v>
      </c>
      <c r="AE316" s="109"/>
      <c r="AF316" s="73">
        <f t="shared" si="152"/>
        <v>0</v>
      </c>
      <c r="AG316" s="109"/>
      <c r="AH316" s="78">
        <f t="shared" si="143"/>
        <v>0</v>
      </c>
      <c r="AI316" s="105"/>
      <c r="AJ316" s="105"/>
      <c r="AK316" s="216"/>
      <c r="AL316" s="105"/>
      <c r="AM316" s="102"/>
      <c r="AN316" s="102"/>
      <c r="AO316" s="107"/>
      <c r="AP316" s="102"/>
      <c r="AQ316" s="105"/>
      <c r="AR316" s="105"/>
      <c r="AS316" s="217"/>
      <c r="AT316" s="105"/>
      <c r="AU316" s="102"/>
      <c r="AV316" s="102"/>
      <c r="AW316" s="107"/>
      <c r="AX316" s="102"/>
      <c r="AY316" s="105"/>
      <c r="AZ316" s="105"/>
      <c r="BA316" s="216"/>
      <c r="BB316" s="105"/>
      <c r="BC316" s="102"/>
      <c r="BD316" s="102"/>
      <c r="BE316" s="142"/>
      <c r="BF316" s="102"/>
      <c r="BG316" s="105"/>
      <c r="BH316" s="105"/>
      <c r="BI316" s="216"/>
      <c r="BJ316" s="105"/>
      <c r="BK316" s="187"/>
      <c r="BL316" s="105"/>
      <c r="BM316" s="216"/>
      <c r="BN316" s="106"/>
      <c r="BO316" s="238">
        <f t="shared" si="158"/>
        <v>0</v>
      </c>
      <c r="BP316" s="98" t="s">
        <v>1334</v>
      </c>
      <c r="BQ316" s="98"/>
      <c r="BR316" s="262"/>
    </row>
    <row r="317" spans="1:70" s="30" customFormat="1" ht="38.25">
      <c r="A317" s="513">
        <f>SUBTOTAL(3,C$5:$C317)</f>
        <v>313</v>
      </c>
      <c r="B317" s="377"/>
      <c r="C317" s="12" t="s">
        <v>2271</v>
      </c>
      <c r="D317" s="1" t="s">
        <v>787</v>
      </c>
      <c r="E317" s="414" t="s">
        <v>2312</v>
      </c>
      <c r="F317" s="242" t="s">
        <v>2351</v>
      </c>
      <c r="G317" s="248"/>
      <c r="H317" s="242" t="s">
        <v>2413</v>
      </c>
      <c r="I317" s="242" t="s">
        <v>2414</v>
      </c>
      <c r="J317" s="376" t="s">
        <v>2415</v>
      </c>
      <c r="K317" s="242" t="s">
        <v>2473</v>
      </c>
      <c r="L317" s="287">
        <v>42036</v>
      </c>
      <c r="M317" s="32"/>
      <c r="N317" s="139"/>
      <c r="O317" s="122"/>
      <c r="P317" s="153">
        <f t="shared" si="153"/>
        <v>0</v>
      </c>
      <c r="Q317" s="124"/>
      <c r="R317" s="75">
        <f t="shared" si="161"/>
        <v>0</v>
      </c>
      <c r="S317" s="45">
        <v>1000000</v>
      </c>
      <c r="T317" s="45">
        <f t="shared" si="154"/>
        <v>1000000</v>
      </c>
      <c r="U317" s="234" t="s">
        <v>2686</v>
      </c>
      <c r="V317" s="77">
        <f t="shared" si="159"/>
        <v>0</v>
      </c>
      <c r="W317" s="72">
        <v>1000000</v>
      </c>
      <c r="X317" s="73">
        <f t="shared" si="155"/>
        <v>0</v>
      </c>
      <c r="Y317" s="124"/>
      <c r="Z317" s="75">
        <f t="shared" si="160"/>
        <v>1000000</v>
      </c>
      <c r="AA317" s="76"/>
      <c r="AB317" s="45">
        <f t="shared" si="156"/>
        <v>0</v>
      </c>
      <c r="AC317" s="594"/>
      <c r="AD317" s="77">
        <f t="shared" si="157"/>
        <v>0</v>
      </c>
      <c r="AE317" s="126"/>
      <c r="AF317" s="73">
        <f t="shared" si="152"/>
        <v>0</v>
      </c>
      <c r="AG317" s="126"/>
      <c r="AH317" s="78">
        <f t="shared" si="143"/>
        <v>0</v>
      </c>
      <c r="AI317" s="76"/>
      <c r="AJ317" s="45"/>
      <c r="AK317" s="234"/>
      <c r="AL317" s="76"/>
      <c r="AM317" s="72"/>
      <c r="AN317" s="72"/>
      <c r="AO317" s="79"/>
      <c r="AP317" s="72"/>
      <c r="AQ317" s="76"/>
      <c r="AR317" s="76"/>
      <c r="AS317" s="365"/>
      <c r="AT317" s="76"/>
      <c r="AU317" s="72"/>
      <c r="AV317" s="72"/>
      <c r="AW317" s="124"/>
      <c r="AX317" s="72"/>
      <c r="AY317" s="76"/>
      <c r="AZ317" s="76"/>
      <c r="BA317" s="94"/>
      <c r="BB317" s="76"/>
      <c r="BC317" s="72"/>
      <c r="BD317" s="72"/>
      <c r="BE317" s="129"/>
      <c r="BF317" s="72"/>
      <c r="BG317" s="76"/>
      <c r="BH317" s="76"/>
      <c r="BI317" s="94"/>
      <c r="BJ317" s="76"/>
      <c r="BK317" s="123"/>
      <c r="BL317" s="45"/>
      <c r="BM317" s="94"/>
      <c r="BN317" s="77"/>
      <c r="BO317" s="83">
        <f t="shared" si="158"/>
        <v>1000000</v>
      </c>
      <c r="BP317" s="120" t="s">
        <v>1334</v>
      </c>
      <c r="BQ317" s="120" t="s">
        <v>69</v>
      </c>
      <c r="BR317" s="31"/>
    </row>
    <row r="318" spans="1:70" s="30" customFormat="1" ht="51">
      <c r="A318" s="513">
        <f>SUBTOTAL(3,C$5:$C318)</f>
        <v>314</v>
      </c>
      <c r="B318" s="377"/>
      <c r="C318" s="12" t="s">
        <v>2272</v>
      </c>
      <c r="D318" s="35" t="s">
        <v>718</v>
      </c>
      <c r="E318" s="414" t="s">
        <v>2313</v>
      </c>
      <c r="F318" s="242" t="s">
        <v>2352</v>
      </c>
      <c r="G318" s="248"/>
      <c r="H318" s="242" t="s">
        <v>2416</v>
      </c>
      <c r="I318" s="242" t="s">
        <v>2417</v>
      </c>
      <c r="J318" s="242"/>
      <c r="K318" s="251" t="s">
        <v>2931</v>
      </c>
      <c r="L318" s="287"/>
      <c r="M318" s="32"/>
      <c r="N318" s="139"/>
      <c r="O318" s="122"/>
      <c r="P318" s="153">
        <f t="shared" si="153"/>
        <v>0</v>
      </c>
      <c r="Q318" s="124"/>
      <c r="R318" s="75">
        <f t="shared" si="161"/>
        <v>0</v>
      </c>
      <c r="S318" s="45" t="s">
        <v>695</v>
      </c>
      <c r="T318" s="45">
        <f t="shared" si="154"/>
        <v>0</v>
      </c>
      <c r="U318" s="234"/>
      <c r="V318" s="77">
        <v>0</v>
      </c>
      <c r="W318" s="72">
        <v>400000</v>
      </c>
      <c r="X318" s="73">
        <f t="shared" si="155"/>
        <v>400000</v>
      </c>
      <c r="Y318" s="124">
        <v>42132</v>
      </c>
      <c r="Z318" s="75">
        <f t="shared" si="160"/>
        <v>0</v>
      </c>
      <c r="AA318" s="76">
        <v>400000</v>
      </c>
      <c r="AB318" s="45">
        <f t="shared" si="156"/>
        <v>400000</v>
      </c>
      <c r="AC318" s="594">
        <v>42132</v>
      </c>
      <c r="AD318" s="77">
        <f t="shared" si="157"/>
        <v>0</v>
      </c>
      <c r="AE318" s="126"/>
      <c r="AF318" s="73">
        <f t="shared" si="152"/>
        <v>0</v>
      </c>
      <c r="AG318" s="126"/>
      <c r="AH318" s="78">
        <f t="shared" si="143"/>
        <v>0</v>
      </c>
      <c r="AI318" s="76"/>
      <c r="AJ318" s="45"/>
      <c r="AK318" s="234"/>
      <c r="AL318" s="76"/>
      <c r="AM318" s="72"/>
      <c r="AN318" s="72"/>
      <c r="AO318" s="79"/>
      <c r="AP318" s="72"/>
      <c r="AQ318" s="76"/>
      <c r="AR318" s="76"/>
      <c r="AS318" s="365"/>
      <c r="AT318" s="76"/>
      <c r="AU318" s="72"/>
      <c r="AV318" s="72"/>
      <c r="AW318" s="124"/>
      <c r="AX318" s="72"/>
      <c r="AY318" s="76"/>
      <c r="AZ318" s="76"/>
      <c r="BA318" s="94"/>
      <c r="BB318" s="76"/>
      <c r="BC318" s="72"/>
      <c r="BD318" s="72"/>
      <c r="BE318" s="129"/>
      <c r="BF318" s="72"/>
      <c r="BG318" s="76"/>
      <c r="BH318" s="76"/>
      <c r="BI318" s="94"/>
      <c r="BJ318" s="76"/>
      <c r="BK318" s="123"/>
      <c r="BL318" s="45"/>
      <c r="BM318" s="94"/>
      <c r="BN318" s="77"/>
      <c r="BO318" s="83">
        <f t="shared" si="158"/>
        <v>0</v>
      </c>
      <c r="BP318" s="120" t="s">
        <v>716</v>
      </c>
      <c r="BQ318" s="120" t="s">
        <v>3375</v>
      </c>
      <c r="BR318" s="31"/>
    </row>
    <row r="319" spans="1:70" s="30" customFormat="1" ht="25.5">
      <c r="A319" s="513">
        <f>SUBTOTAL(3,C$5:$C319)</f>
        <v>315</v>
      </c>
      <c r="B319" s="377"/>
      <c r="C319" s="12" t="s">
        <v>2273</v>
      </c>
      <c r="D319" s="1" t="s">
        <v>787</v>
      </c>
      <c r="E319" s="414" t="s">
        <v>2314</v>
      </c>
      <c r="F319" s="242" t="s">
        <v>2353</v>
      </c>
      <c r="G319" s="248"/>
      <c r="H319" s="242" t="s">
        <v>2418</v>
      </c>
      <c r="I319" s="242" t="s">
        <v>2419</v>
      </c>
      <c r="J319" s="242"/>
      <c r="K319" s="242" t="s">
        <v>2474</v>
      </c>
      <c r="L319" s="287">
        <v>42005</v>
      </c>
      <c r="M319" s="32"/>
      <c r="N319" s="139"/>
      <c r="O319" s="122">
        <v>500000</v>
      </c>
      <c r="P319" s="153">
        <f t="shared" si="153"/>
        <v>500000</v>
      </c>
      <c r="Q319" s="124">
        <v>42117</v>
      </c>
      <c r="R319" s="75">
        <f t="shared" si="161"/>
        <v>0</v>
      </c>
      <c r="S319" s="45">
        <v>500000</v>
      </c>
      <c r="T319" s="45">
        <f t="shared" si="154"/>
        <v>500000</v>
      </c>
      <c r="U319" s="234">
        <v>42117</v>
      </c>
      <c r="V319" s="77">
        <f>S319-T319</f>
        <v>0</v>
      </c>
      <c r="W319" s="72">
        <v>500000</v>
      </c>
      <c r="X319" s="73">
        <f t="shared" si="155"/>
        <v>500000</v>
      </c>
      <c r="Y319" s="124">
        <v>42117</v>
      </c>
      <c r="Z319" s="75">
        <f t="shared" si="160"/>
        <v>0</v>
      </c>
      <c r="AA319" s="76"/>
      <c r="AB319" s="45">
        <f t="shared" si="156"/>
        <v>0</v>
      </c>
      <c r="AC319" s="594"/>
      <c r="AD319" s="77">
        <f t="shared" si="157"/>
        <v>0</v>
      </c>
      <c r="AE319" s="126"/>
      <c r="AF319" s="73">
        <f t="shared" si="152"/>
        <v>0</v>
      </c>
      <c r="AG319" s="126"/>
      <c r="AH319" s="78">
        <f t="shared" si="143"/>
        <v>0</v>
      </c>
      <c r="AI319" s="76"/>
      <c r="AJ319" s="45"/>
      <c r="AK319" s="234"/>
      <c r="AL319" s="76"/>
      <c r="AM319" s="72"/>
      <c r="AN319" s="72"/>
      <c r="AO319" s="79"/>
      <c r="AP319" s="72"/>
      <c r="AQ319" s="76"/>
      <c r="AR319" s="76"/>
      <c r="AS319" s="365"/>
      <c r="AT319" s="76"/>
      <c r="AU319" s="72"/>
      <c r="AV319" s="72"/>
      <c r="AW319" s="124"/>
      <c r="AX319" s="72"/>
      <c r="AY319" s="76"/>
      <c r="AZ319" s="76"/>
      <c r="BA319" s="94"/>
      <c r="BB319" s="76"/>
      <c r="BC319" s="72"/>
      <c r="BD319" s="72"/>
      <c r="BE319" s="129"/>
      <c r="BF319" s="72"/>
      <c r="BG319" s="76"/>
      <c r="BH319" s="76"/>
      <c r="BI319" s="94"/>
      <c r="BJ319" s="76"/>
      <c r="BK319" s="123"/>
      <c r="BL319" s="45"/>
      <c r="BM319" s="94"/>
      <c r="BN319" s="77"/>
      <c r="BO319" s="83">
        <f t="shared" si="158"/>
        <v>0</v>
      </c>
      <c r="BP319" s="120" t="s">
        <v>1334</v>
      </c>
      <c r="BQ319" s="120" t="s">
        <v>69</v>
      </c>
      <c r="BR319" s="31"/>
    </row>
    <row r="320" spans="1:70" s="30" customFormat="1" ht="63.75">
      <c r="A320" s="513">
        <f>SUBTOTAL(3,C$5:$C320)</f>
        <v>316</v>
      </c>
      <c r="B320" s="377"/>
      <c r="C320" s="12" t="s">
        <v>2274</v>
      </c>
      <c r="D320" s="1" t="s">
        <v>13</v>
      </c>
      <c r="E320" s="414" t="s">
        <v>2315</v>
      </c>
      <c r="F320" s="242" t="s">
        <v>2354</v>
      </c>
      <c r="G320" s="248"/>
      <c r="H320" s="242" t="s">
        <v>2420</v>
      </c>
      <c r="I320" s="242"/>
      <c r="J320" s="242"/>
      <c r="K320" s="242" t="s">
        <v>2475</v>
      </c>
      <c r="L320" s="287">
        <v>42005</v>
      </c>
      <c r="M320" s="32"/>
      <c r="N320" s="139"/>
      <c r="O320" s="73" t="s">
        <v>695</v>
      </c>
      <c r="P320" s="153">
        <f t="shared" si="153"/>
        <v>0</v>
      </c>
      <c r="Q320" s="124"/>
      <c r="R320" s="75"/>
      <c r="S320" s="45">
        <v>300000</v>
      </c>
      <c r="T320" s="45">
        <f t="shared" si="154"/>
        <v>300000</v>
      </c>
      <c r="U320" s="234">
        <v>42109</v>
      </c>
      <c r="V320" s="77">
        <f>S320-T320</f>
        <v>0</v>
      </c>
      <c r="W320" s="72">
        <v>700000</v>
      </c>
      <c r="X320" s="73">
        <f t="shared" si="155"/>
        <v>700000</v>
      </c>
      <c r="Y320" s="124">
        <v>42109</v>
      </c>
      <c r="Z320" s="75">
        <f t="shared" si="160"/>
        <v>0</v>
      </c>
      <c r="AA320" s="76"/>
      <c r="AB320" s="45">
        <f t="shared" si="156"/>
        <v>0</v>
      </c>
      <c r="AC320" s="594"/>
      <c r="AD320" s="77">
        <f t="shared" si="157"/>
        <v>0</v>
      </c>
      <c r="AE320" s="126"/>
      <c r="AF320" s="73">
        <f t="shared" si="152"/>
        <v>0</v>
      </c>
      <c r="AG320" s="126"/>
      <c r="AH320" s="78">
        <f t="shared" si="143"/>
        <v>0</v>
      </c>
      <c r="AI320" s="76"/>
      <c r="AJ320" s="45"/>
      <c r="AK320" s="234"/>
      <c r="AL320" s="76"/>
      <c r="AM320" s="72"/>
      <c r="AN320" s="72"/>
      <c r="AO320" s="79"/>
      <c r="AP320" s="72"/>
      <c r="AQ320" s="76"/>
      <c r="AR320" s="76"/>
      <c r="AS320" s="365"/>
      <c r="AT320" s="76"/>
      <c r="AU320" s="72"/>
      <c r="AV320" s="72"/>
      <c r="AW320" s="124"/>
      <c r="AX320" s="72"/>
      <c r="AY320" s="76"/>
      <c r="AZ320" s="76"/>
      <c r="BA320" s="94"/>
      <c r="BB320" s="76"/>
      <c r="BC320" s="72"/>
      <c r="BD320" s="72"/>
      <c r="BE320" s="129"/>
      <c r="BF320" s="72"/>
      <c r="BG320" s="76"/>
      <c r="BH320" s="76"/>
      <c r="BI320" s="94"/>
      <c r="BJ320" s="76"/>
      <c r="BK320" s="123"/>
      <c r="BL320" s="45"/>
      <c r="BM320" s="94"/>
      <c r="BN320" s="77"/>
      <c r="BO320" s="83">
        <f t="shared" si="158"/>
        <v>0</v>
      </c>
      <c r="BP320" s="120" t="s">
        <v>642</v>
      </c>
      <c r="BQ320" s="120" t="s">
        <v>3375</v>
      </c>
      <c r="BR320" s="31"/>
    </row>
    <row r="321" spans="1:71" s="30" customFormat="1" ht="63.75">
      <c r="A321" s="513">
        <f>SUBTOTAL(3,C$5:$C321)</f>
        <v>317</v>
      </c>
      <c r="B321" s="377"/>
      <c r="C321" s="12" t="s">
        <v>2275</v>
      </c>
      <c r="D321" s="36" t="s">
        <v>195</v>
      </c>
      <c r="E321" s="414" t="s">
        <v>2316</v>
      </c>
      <c r="F321" s="242" t="s">
        <v>2355</v>
      </c>
      <c r="G321" s="248"/>
      <c r="H321" s="242" t="s">
        <v>2421</v>
      </c>
      <c r="I321" s="242" t="s">
        <v>2422</v>
      </c>
      <c r="J321" s="376" t="s">
        <v>2423</v>
      </c>
      <c r="K321" s="242" t="s">
        <v>2475</v>
      </c>
      <c r="L321" s="287">
        <v>42036</v>
      </c>
      <c r="M321" s="32"/>
      <c r="N321" s="139"/>
      <c r="O321" s="73" t="s">
        <v>695</v>
      </c>
      <c r="P321" s="153">
        <f t="shared" si="153"/>
        <v>0</v>
      </c>
      <c r="Q321" s="124"/>
      <c r="R321" s="75">
        <v>0</v>
      </c>
      <c r="S321" s="45">
        <v>300000</v>
      </c>
      <c r="T321" s="45">
        <f t="shared" si="154"/>
        <v>300000</v>
      </c>
      <c r="U321" s="234">
        <v>42129</v>
      </c>
      <c r="V321" s="77">
        <f>S321-T321</f>
        <v>0</v>
      </c>
      <c r="W321" s="72">
        <v>300000</v>
      </c>
      <c r="X321" s="73">
        <f t="shared" si="155"/>
        <v>300000</v>
      </c>
      <c r="Y321" s="124">
        <v>42129</v>
      </c>
      <c r="Z321" s="75">
        <f t="shared" si="160"/>
        <v>0</v>
      </c>
      <c r="AA321" s="76"/>
      <c r="AB321" s="45">
        <f t="shared" si="156"/>
        <v>0</v>
      </c>
      <c r="AC321" s="594"/>
      <c r="AD321" s="77">
        <f t="shared" si="157"/>
        <v>0</v>
      </c>
      <c r="AE321" s="126"/>
      <c r="AF321" s="73">
        <f t="shared" si="152"/>
        <v>0</v>
      </c>
      <c r="AG321" s="126"/>
      <c r="AH321" s="78">
        <f t="shared" si="143"/>
        <v>0</v>
      </c>
      <c r="AI321" s="76"/>
      <c r="AJ321" s="45"/>
      <c r="AK321" s="234"/>
      <c r="AL321" s="76"/>
      <c r="AM321" s="72"/>
      <c r="AN321" s="72"/>
      <c r="AO321" s="79"/>
      <c r="AP321" s="72"/>
      <c r="AQ321" s="76"/>
      <c r="AR321" s="76"/>
      <c r="AS321" s="365"/>
      <c r="AT321" s="76"/>
      <c r="AU321" s="72"/>
      <c r="AV321" s="72"/>
      <c r="AW321" s="124"/>
      <c r="AX321" s="72"/>
      <c r="AY321" s="76"/>
      <c r="AZ321" s="76"/>
      <c r="BA321" s="94"/>
      <c r="BB321" s="76"/>
      <c r="BC321" s="72"/>
      <c r="BD321" s="72"/>
      <c r="BE321" s="129"/>
      <c r="BF321" s="72"/>
      <c r="BG321" s="76"/>
      <c r="BH321" s="76"/>
      <c r="BI321" s="94"/>
      <c r="BJ321" s="76"/>
      <c r="BK321" s="123"/>
      <c r="BL321" s="45"/>
      <c r="BM321" s="94"/>
      <c r="BN321" s="77"/>
      <c r="BO321" s="83">
        <f t="shared" si="158"/>
        <v>0</v>
      </c>
      <c r="BP321" s="120" t="s">
        <v>642</v>
      </c>
      <c r="BQ321" s="120" t="s">
        <v>3216</v>
      </c>
      <c r="BR321" s="31"/>
    </row>
    <row r="322" spans="1:71" s="30" customFormat="1" ht="38.25">
      <c r="A322" s="513">
        <f>SUBTOTAL(3,C$5:$C322)</f>
        <v>318</v>
      </c>
      <c r="B322" s="377"/>
      <c r="C322" s="12" t="s">
        <v>2276</v>
      </c>
      <c r="D322" s="1" t="s">
        <v>787</v>
      </c>
      <c r="E322" s="414" t="s">
        <v>2317</v>
      </c>
      <c r="F322" s="242" t="s">
        <v>2356</v>
      </c>
      <c r="G322" s="248"/>
      <c r="H322" s="242" t="s">
        <v>2424</v>
      </c>
      <c r="I322" s="242" t="s">
        <v>2425</v>
      </c>
      <c r="J322" s="242"/>
      <c r="K322" s="242" t="s">
        <v>2474</v>
      </c>
      <c r="L322" s="287">
        <v>42005</v>
      </c>
      <c r="M322" s="32"/>
      <c r="N322" s="139"/>
      <c r="O322" s="122">
        <v>500000</v>
      </c>
      <c r="P322" s="153">
        <f t="shared" si="153"/>
        <v>0</v>
      </c>
      <c r="Q322" s="124"/>
      <c r="R322" s="75">
        <f t="shared" ref="R322:R353" si="162">O322-P322</f>
        <v>500000</v>
      </c>
      <c r="S322" s="45">
        <v>500000</v>
      </c>
      <c r="T322" s="45">
        <f t="shared" si="154"/>
        <v>0</v>
      </c>
      <c r="U322" s="234"/>
      <c r="V322" s="77">
        <f>S322-T322</f>
        <v>500000</v>
      </c>
      <c r="W322" s="72">
        <v>1000000</v>
      </c>
      <c r="X322" s="73">
        <f t="shared" si="155"/>
        <v>0</v>
      </c>
      <c r="Y322" s="124"/>
      <c r="Z322" s="75">
        <f t="shared" si="160"/>
        <v>1000000</v>
      </c>
      <c r="AA322" s="76"/>
      <c r="AB322" s="45">
        <f t="shared" si="156"/>
        <v>0</v>
      </c>
      <c r="AC322" s="594"/>
      <c r="AD322" s="77">
        <f t="shared" si="157"/>
        <v>0</v>
      </c>
      <c r="AE322" s="126"/>
      <c r="AF322" s="73">
        <f t="shared" si="152"/>
        <v>0</v>
      </c>
      <c r="AG322" s="126"/>
      <c r="AH322" s="78">
        <f t="shared" si="143"/>
        <v>0</v>
      </c>
      <c r="AI322" s="76"/>
      <c r="AJ322" s="45"/>
      <c r="AK322" s="234"/>
      <c r="AL322" s="76"/>
      <c r="AM322" s="72"/>
      <c r="AN322" s="72"/>
      <c r="AO322" s="79"/>
      <c r="AP322" s="72"/>
      <c r="AQ322" s="76"/>
      <c r="AR322" s="76"/>
      <c r="AS322" s="365"/>
      <c r="AT322" s="76"/>
      <c r="AU322" s="72"/>
      <c r="AV322" s="72"/>
      <c r="AW322" s="124"/>
      <c r="AX322" s="72"/>
      <c r="AY322" s="76"/>
      <c r="AZ322" s="76"/>
      <c r="BA322" s="94"/>
      <c r="BB322" s="76"/>
      <c r="BC322" s="72"/>
      <c r="BD322" s="72"/>
      <c r="BE322" s="129"/>
      <c r="BF322" s="72"/>
      <c r="BG322" s="76"/>
      <c r="BH322" s="76"/>
      <c r="BI322" s="94"/>
      <c r="BJ322" s="76"/>
      <c r="BK322" s="123"/>
      <c r="BL322" s="45"/>
      <c r="BM322" s="94"/>
      <c r="BN322" s="77"/>
      <c r="BO322" s="83">
        <f t="shared" si="158"/>
        <v>2000000</v>
      </c>
      <c r="BP322" s="120" t="s">
        <v>1334</v>
      </c>
      <c r="BQ322" s="120" t="s">
        <v>69</v>
      </c>
      <c r="BR322" s="31"/>
    </row>
    <row r="323" spans="1:71" s="30" customFormat="1" ht="38.25">
      <c r="A323" s="513">
        <f>SUBTOTAL(3,C$5:$C323)</f>
        <v>319</v>
      </c>
      <c r="B323" s="377"/>
      <c r="C323" s="12" t="s">
        <v>2277</v>
      </c>
      <c r="D323" s="35" t="s">
        <v>718</v>
      </c>
      <c r="E323" s="414" t="s">
        <v>2318</v>
      </c>
      <c r="F323" s="242" t="s">
        <v>2357</v>
      </c>
      <c r="G323" s="248"/>
      <c r="H323" s="242" t="s">
        <v>2426</v>
      </c>
      <c r="I323" s="242" t="s">
        <v>2427</v>
      </c>
      <c r="J323" s="242"/>
      <c r="K323" s="251">
        <v>1000</v>
      </c>
      <c r="L323" s="287"/>
      <c r="M323" s="32"/>
      <c r="N323" s="139"/>
      <c r="O323" s="122"/>
      <c r="P323" s="153">
        <f t="shared" si="153"/>
        <v>0</v>
      </c>
      <c r="Q323" s="124"/>
      <c r="R323" s="75">
        <f t="shared" si="162"/>
        <v>0</v>
      </c>
      <c r="S323" s="45" t="s">
        <v>695</v>
      </c>
      <c r="T323" s="45">
        <f t="shared" si="154"/>
        <v>0</v>
      </c>
      <c r="U323" s="234"/>
      <c r="V323" s="77">
        <v>0</v>
      </c>
      <c r="W323" s="72">
        <v>1000000</v>
      </c>
      <c r="X323" s="73">
        <f t="shared" si="155"/>
        <v>1000000</v>
      </c>
      <c r="Y323" s="124">
        <v>42132</v>
      </c>
      <c r="Z323" s="75">
        <f t="shared" si="160"/>
        <v>0</v>
      </c>
      <c r="AA323" s="76">
        <v>1000000</v>
      </c>
      <c r="AB323" s="45">
        <f t="shared" si="156"/>
        <v>1000000</v>
      </c>
      <c r="AC323" s="594">
        <v>42132</v>
      </c>
      <c r="AD323" s="77">
        <f t="shared" si="157"/>
        <v>0</v>
      </c>
      <c r="AE323" s="126"/>
      <c r="AF323" s="73">
        <f t="shared" si="152"/>
        <v>0</v>
      </c>
      <c r="AG323" s="126"/>
      <c r="AH323" s="78">
        <f t="shared" ref="AH323:AH386" si="163">AE323-AF323</f>
        <v>0</v>
      </c>
      <c r="AI323" s="76"/>
      <c r="AJ323" s="45"/>
      <c r="AK323" s="234"/>
      <c r="AL323" s="76"/>
      <c r="AM323" s="72"/>
      <c r="AN323" s="72"/>
      <c r="AO323" s="79"/>
      <c r="AP323" s="72"/>
      <c r="AQ323" s="76"/>
      <c r="AR323" s="76"/>
      <c r="AS323" s="365"/>
      <c r="AT323" s="76"/>
      <c r="AU323" s="72"/>
      <c r="AV323" s="72"/>
      <c r="AW323" s="124"/>
      <c r="AX323" s="72"/>
      <c r="AY323" s="76"/>
      <c r="AZ323" s="76"/>
      <c r="BA323" s="94"/>
      <c r="BB323" s="76"/>
      <c r="BC323" s="72"/>
      <c r="BD323" s="72"/>
      <c r="BE323" s="129"/>
      <c r="BF323" s="72"/>
      <c r="BG323" s="76"/>
      <c r="BH323" s="76"/>
      <c r="BI323" s="94"/>
      <c r="BJ323" s="76"/>
      <c r="BK323" s="123"/>
      <c r="BL323" s="45"/>
      <c r="BM323" s="94"/>
      <c r="BN323" s="77"/>
      <c r="BO323" s="83">
        <f t="shared" si="158"/>
        <v>0</v>
      </c>
      <c r="BP323" s="120" t="s">
        <v>569</v>
      </c>
      <c r="BQ323" s="120" t="s">
        <v>3375</v>
      </c>
      <c r="BR323" s="31"/>
    </row>
    <row r="324" spans="1:71" s="263" customFormat="1" ht="51">
      <c r="A324" s="558">
        <f>SUBTOTAL(3,C$5:$C324)</f>
        <v>320</v>
      </c>
      <c r="B324" s="254" t="s">
        <v>1963</v>
      </c>
      <c r="C324" s="252" t="s">
        <v>2278</v>
      </c>
      <c r="D324" s="183" t="s">
        <v>9</v>
      </c>
      <c r="E324" s="559" t="s">
        <v>2319</v>
      </c>
      <c r="F324" s="252" t="s">
        <v>2358</v>
      </c>
      <c r="G324" s="252"/>
      <c r="H324" s="252" t="s">
        <v>2428</v>
      </c>
      <c r="I324" s="252" t="s">
        <v>2429</v>
      </c>
      <c r="J324" s="622" t="s">
        <v>2430</v>
      </c>
      <c r="K324" s="252"/>
      <c r="L324" s="623"/>
      <c r="M324" s="262"/>
      <c r="N324" s="140"/>
      <c r="O324" s="141"/>
      <c r="P324" s="102">
        <f t="shared" si="153"/>
        <v>0</v>
      </c>
      <c r="Q324" s="107"/>
      <c r="R324" s="104">
        <f t="shared" si="162"/>
        <v>0</v>
      </c>
      <c r="S324" s="105"/>
      <c r="T324" s="105">
        <f t="shared" si="154"/>
        <v>0</v>
      </c>
      <c r="U324" s="216"/>
      <c r="V324" s="106">
        <f t="shared" ref="V324:V333" si="164">S324-T324</f>
        <v>0</v>
      </c>
      <c r="W324" s="102"/>
      <c r="X324" s="102">
        <f t="shared" si="155"/>
        <v>0</v>
      </c>
      <c r="Y324" s="107"/>
      <c r="Z324" s="104">
        <f t="shared" si="160"/>
        <v>0</v>
      </c>
      <c r="AA324" s="105"/>
      <c r="AB324" s="105">
        <f t="shared" si="156"/>
        <v>0</v>
      </c>
      <c r="AC324" s="592"/>
      <c r="AD324" s="106">
        <f t="shared" si="157"/>
        <v>0</v>
      </c>
      <c r="AE324" s="109"/>
      <c r="AF324" s="73">
        <f t="shared" si="152"/>
        <v>0</v>
      </c>
      <c r="AG324" s="109"/>
      <c r="AH324" s="143">
        <f t="shared" si="163"/>
        <v>0</v>
      </c>
      <c r="AI324" s="76"/>
      <c r="AJ324" s="45"/>
      <c r="AK324" s="234"/>
      <c r="AL324" s="76"/>
      <c r="AM324" s="72"/>
      <c r="AN324" s="72"/>
      <c r="AO324" s="79"/>
      <c r="AP324" s="72"/>
      <c r="AQ324" s="76"/>
      <c r="AR324" s="76"/>
      <c r="AS324" s="365"/>
      <c r="AT324" s="76"/>
      <c r="AU324" s="72"/>
      <c r="AV324" s="72"/>
      <c r="AW324" s="124"/>
      <c r="AX324" s="72"/>
      <c r="AY324" s="76"/>
      <c r="AZ324" s="76"/>
      <c r="BA324" s="94"/>
      <c r="BB324" s="76"/>
      <c r="BC324" s="72"/>
      <c r="BD324" s="72"/>
      <c r="BE324" s="129"/>
      <c r="BF324" s="72"/>
      <c r="BG324" s="76"/>
      <c r="BH324" s="76"/>
      <c r="BI324" s="94"/>
      <c r="BJ324" s="76"/>
      <c r="BK324" s="123"/>
      <c r="BL324" s="45"/>
      <c r="BM324" s="94"/>
      <c r="BN324" s="77"/>
      <c r="BO324" s="238">
        <f t="shared" si="158"/>
        <v>0</v>
      </c>
      <c r="BP324" s="98" t="s">
        <v>1336</v>
      </c>
      <c r="BQ324" s="98" t="s">
        <v>1966</v>
      </c>
      <c r="BR324" s="262"/>
    </row>
    <row r="325" spans="1:71" s="30" customFormat="1" ht="25.5">
      <c r="A325" s="513">
        <f>SUBTOTAL(3,C$5:$C325)</f>
        <v>321</v>
      </c>
      <c r="B325" s="377"/>
      <c r="C325" s="12" t="s">
        <v>2279</v>
      </c>
      <c r="D325" s="35" t="s">
        <v>284</v>
      </c>
      <c r="E325" s="414" t="s">
        <v>2320</v>
      </c>
      <c r="F325" s="242" t="s">
        <v>2359</v>
      </c>
      <c r="G325" s="248"/>
      <c r="H325" s="242" t="s">
        <v>2431</v>
      </c>
      <c r="I325" s="242" t="s">
        <v>2432</v>
      </c>
      <c r="J325" s="376" t="s">
        <v>2433</v>
      </c>
      <c r="K325" s="251"/>
      <c r="L325" s="242"/>
      <c r="M325" s="32"/>
      <c r="N325" s="139"/>
      <c r="O325" s="122"/>
      <c r="P325" s="153">
        <f t="shared" si="153"/>
        <v>0</v>
      </c>
      <c r="Q325" s="124"/>
      <c r="R325" s="75">
        <f t="shared" si="162"/>
        <v>0</v>
      </c>
      <c r="S325" s="45"/>
      <c r="T325" s="45">
        <f t="shared" si="154"/>
        <v>0</v>
      </c>
      <c r="U325" s="234"/>
      <c r="V325" s="77">
        <f t="shared" si="164"/>
        <v>0</v>
      </c>
      <c r="W325" s="72"/>
      <c r="X325" s="73">
        <f t="shared" si="155"/>
        <v>0</v>
      </c>
      <c r="Y325" s="124"/>
      <c r="Z325" s="75">
        <f t="shared" si="160"/>
        <v>0</v>
      </c>
      <c r="AA325" s="76"/>
      <c r="AB325" s="45">
        <f t="shared" si="156"/>
        <v>0</v>
      </c>
      <c r="AC325" s="594"/>
      <c r="AD325" s="77">
        <f t="shared" si="157"/>
        <v>0</v>
      </c>
      <c r="AE325" s="126"/>
      <c r="AF325" s="73">
        <f t="shared" si="152"/>
        <v>0</v>
      </c>
      <c r="AG325" s="126"/>
      <c r="AH325" s="78">
        <f t="shared" si="163"/>
        <v>0</v>
      </c>
      <c r="AI325" s="76"/>
      <c r="AJ325" s="45"/>
      <c r="AK325" s="234"/>
      <c r="AL325" s="76"/>
      <c r="AM325" s="72"/>
      <c r="AN325" s="72"/>
      <c r="AO325" s="79"/>
      <c r="AP325" s="72"/>
      <c r="AQ325" s="76"/>
      <c r="AR325" s="76"/>
      <c r="AS325" s="365"/>
      <c r="AT325" s="76"/>
      <c r="AU325" s="72"/>
      <c r="AV325" s="72"/>
      <c r="AW325" s="124"/>
      <c r="AX325" s="72"/>
      <c r="AY325" s="76"/>
      <c r="AZ325" s="76"/>
      <c r="BA325" s="94"/>
      <c r="BB325" s="76"/>
      <c r="BC325" s="72"/>
      <c r="BD325" s="72"/>
      <c r="BE325" s="129"/>
      <c r="BF325" s="72"/>
      <c r="BG325" s="76"/>
      <c r="BH325" s="76"/>
      <c r="BI325" s="94"/>
      <c r="BJ325" s="76"/>
      <c r="BK325" s="123"/>
      <c r="BL325" s="45"/>
      <c r="BM325" s="94"/>
      <c r="BN325" s="77"/>
      <c r="BO325" s="83">
        <f t="shared" si="158"/>
        <v>0</v>
      </c>
      <c r="BP325" s="120" t="s">
        <v>716</v>
      </c>
      <c r="BQ325" s="120" t="s">
        <v>3376</v>
      </c>
      <c r="BR325" s="31"/>
    </row>
    <row r="326" spans="1:71" s="30" customFormat="1" ht="153">
      <c r="A326" s="513">
        <f>SUBTOTAL(3,C$5:$C326)</f>
        <v>322</v>
      </c>
      <c r="B326" s="377"/>
      <c r="C326" s="12" t="s">
        <v>2280</v>
      </c>
      <c r="D326" s="37" t="s">
        <v>1412</v>
      </c>
      <c r="E326" s="414" t="s">
        <v>2321</v>
      </c>
      <c r="F326" s="242" t="s">
        <v>2360</v>
      </c>
      <c r="G326" s="248"/>
      <c r="H326" s="242" t="s">
        <v>2434</v>
      </c>
      <c r="I326" s="242" t="s">
        <v>2435</v>
      </c>
      <c r="J326" s="376" t="s">
        <v>2436</v>
      </c>
      <c r="K326" s="242" t="s">
        <v>2476</v>
      </c>
      <c r="L326" s="287">
        <v>42005</v>
      </c>
      <c r="M326" s="32"/>
      <c r="N326" s="139"/>
      <c r="O326" s="122">
        <v>400000</v>
      </c>
      <c r="P326" s="153">
        <f t="shared" si="153"/>
        <v>400000</v>
      </c>
      <c r="Q326" s="124">
        <v>42137</v>
      </c>
      <c r="R326" s="75">
        <f t="shared" si="162"/>
        <v>0</v>
      </c>
      <c r="S326" s="45">
        <v>400000</v>
      </c>
      <c r="T326" s="45">
        <f t="shared" si="154"/>
        <v>400000</v>
      </c>
      <c r="U326" s="234">
        <v>42137</v>
      </c>
      <c r="V326" s="77">
        <f t="shared" si="164"/>
        <v>0</v>
      </c>
      <c r="W326" s="72">
        <v>400000</v>
      </c>
      <c r="X326" s="73">
        <f t="shared" si="155"/>
        <v>400000</v>
      </c>
      <c r="Y326" s="124">
        <v>42137</v>
      </c>
      <c r="Z326" s="75">
        <f t="shared" si="160"/>
        <v>0</v>
      </c>
      <c r="AA326" s="76"/>
      <c r="AB326" s="45">
        <f t="shared" si="156"/>
        <v>0</v>
      </c>
      <c r="AC326" s="594"/>
      <c r="AD326" s="77">
        <f t="shared" si="157"/>
        <v>0</v>
      </c>
      <c r="AE326" s="126"/>
      <c r="AF326" s="73">
        <f t="shared" si="152"/>
        <v>0</v>
      </c>
      <c r="AG326" s="126"/>
      <c r="AH326" s="78">
        <f t="shared" si="163"/>
        <v>0</v>
      </c>
      <c r="AI326" s="76"/>
      <c r="AJ326" s="45"/>
      <c r="AK326" s="234"/>
      <c r="AL326" s="76"/>
      <c r="AM326" s="72"/>
      <c r="AN326" s="72"/>
      <c r="AO326" s="79"/>
      <c r="AP326" s="72"/>
      <c r="AQ326" s="76"/>
      <c r="AR326" s="76"/>
      <c r="AS326" s="365"/>
      <c r="AT326" s="76"/>
      <c r="AU326" s="72"/>
      <c r="AV326" s="72"/>
      <c r="AW326" s="124"/>
      <c r="AX326" s="72"/>
      <c r="AY326" s="76"/>
      <c r="AZ326" s="76"/>
      <c r="BA326" s="94"/>
      <c r="BB326" s="76"/>
      <c r="BC326" s="72"/>
      <c r="BD326" s="72"/>
      <c r="BE326" s="129"/>
      <c r="BF326" s="72"/>
      <c r="BG326" s="76"/>
      <c r="BH326" s="76"/>
      <c r="BI326" s="94"/>
      <c r="BJ326" s="76"/>
      <c r="BK326" s="123"/>
      <c r="BL326" s="45"/>
      <c r="BM326" s="94"/>
      <c r="BN326" s="77"/>
      <c r="BO326" s="83">
        <f t="shared" si="158"/>
        <v>0</v>
      </c>
      <c r="BP326" s="120" t="s">
        <v>688</v>
      </c>
      <c r="BQ326" s="120" t="s">
        <v>3378</v>
      </c>
      <c r="BR326" s="31" t="s">
        <v>3219</v>
      </c>
      <c r="BS326" s="587"/>
    </row>
    <row r="327" spans="1:71" s="30" customFormat="1" ht="76.5">
      <c r="A327" s="513">
        <f>SUBTOTAL(3,C$5:$C327)</f>
        <v>323</v>
      </c>
      <c r="B327" s="377"/>
      <c r="C327" s="12" t="s">
        <v>2281</v>
      </c>
      <c r="D327" s="37" t="s">
        <v>1412</v>
      </c>
      <c r="E327" s="414" t="s">
        <v>2322</v>
      </c>
      <c r="F327" s="242" t="s">
        <v>2361</v>
      </c>
      <c r="G327" s="248"/>
      <c r="H327" s="242" t="s">
        <v>2437</v>
      </c>
      <c r="I327" s="242" t="s">
        <v>2438</v>
      </c>
      <c r="J327" s="242"/>
      <c r="K327" s="242" t="s">
        <v>2477</v>
      </c>
      <c r="L327" s="287">
        <v>42005</v>
      </c>
      <c r="M327" s="32"/>
      <c r="N327" s="139"/>
      <c r="O327" s="73" t="s">
        <v>695</v>
      </c>
      <c r="P327" s="153">
        <f t="shared" si="153"/>
        <v>0</v>
      </c>
      <c r="Q327" s="124"/>
      <c r="R327" s="75">
        <v>0</v>
      </c>
      <c r="S327" s="45">
        <v>350000</v>
      </c>
      <c r="T327" s="45">
        <f t="shared" si="154"/>
        <v>350000</v>
      </c>
      <c r="U327" s="234">
        <v>42136</v>
      </c>
      <c r="V327" s="77">
        <f t="shared" si="164"/>
        <v>0</v>
      </c>
      <c r="W327" s="72">
        <v>350000</v>
      </c>
      <c r="X327" s="73">
        <f t="shared" si="155"/>
        <v>350000</v>
      </c>
      <c r="Y327" s="124">
        <v>42136</v>
      </c>
      <c r="Z327" s="75">
        <f t="shared" si="160"/>
        <v>0</v>
      </c>
      <c r="AA327" s="76"/>
      <c r="AB327" s="45">
        <f t="shared" si="156"/>
        <v>0</v>
      </c>
      <c r="AC327" s="594"/>
      <c r="AD327" s="77">
        <f t="shared" si="157"/>
        <v>0</v>
      </c>
      <c r="AE327" s="126"/>
      <c r="AF327" s="73">
        <f t="shared" si="152"/>
        <v>0</v>
      </c>
      <c r="AG327" s="126"/>
      <c r="AH327" s="78">
        <f t="shared" si="163"/>
        <v>0</v>
      </c>
      <c r="AI327" s="76"/>
      <c r="AJ327" s="45"/>
      <c r="AK327" s="234"/>
      <c r="AL327" s="76"/>
      <c r="AM327" s="72"/>
      <c r="AN327" s="72"/>
      <c r="AO327" s="79"/>
      <c r="AP327" s="72"/>
      <c r="AQ327" s="76"/>
      <c r="AR327" s="76"/>
      <c r="AS327" s="365"/>
      <c r="AT327" s="76"/>
      <c r="AU327" s="72"/>
      <c r="AV327" s="72"/>
      <c r="AW327" s="124"/>
      <c r="AX327" s="72"/>
      <c r="AY327" s="76"/>
      <c r="AZ327" s="76"/>
      <c r="BA327" s="94"/>
      <c r="BB327" s="76"/>
      <c r="BC327" s="72"/>
      <c r="BD327" s="72"/>
      <c r="BE327" s="129"/>
      <c r="BF327" s="72"/>
      <c r="BG327" s="76"/>
      <c r="BH327" s="76"/>
      <c r="BI327" s="94"/>
      <c r="BJ327" s="76"/>
      <c r="BK327" s="123"/>
      <c r="BL327" s="45"/>
      <c r="BM327" s="94"/>
      <c r="BN327" s="77"/>
      <c r="BO327" s="83">
        <f t="shared" si="158"/>
        <v>0</v>
      </c>
      <c r="BP327" s="12" t="s">
        <v>483</v>
      </c>
      <c r="BQ327" s="120" t="s">
        <v>3378</v>
      </c>
      <c r="BR327" s="31"/>
      <c r="BS327" s="620"/>
    </row>
    <row r="328" spans="1:71" s="30" customFormat="1" ht="51">
      <c r="A328" s="513">
        <f>SUBTOTAL(3,C$5:$C328)</f>
        <v>324</v>
      </c>
      <c r="B328" s="377"/>
      <c r="C328" s="12" t="s">
        <v>2282</v>
      </c>
      <c r="D328" s="35" t="s">
        <v>1973</v>
      </c>
      <c r="E328" s="414" t="s">
        <v>2323</v>
      </c>
      <c r="F328" s="242" t="s">
        <v>2362</v>
      </c>
      <c r="G328" s="248"/>
      <c r="H328" s="242" t="s">
        <v>2439</v>
      </c>
      <c r="I328" s="242" t="s">
        <v>2440</v>
      </c>
      <c r="J328" s="242"/>
      <c r="K328" s="242" t="s">
        <v>2478</v>
      </c>
      <c r="L328" s="287">
        <v>42036</v>
      </c>
      <c r="M328" s="32"/>
      <c r="N328" s="139"/>
      <c r="O328" s="122"/>
      <c r="P328" s="153">
        <f t="shared" si="153"/>
        <v>0</v>
      </c>
      <c r="Q328" s="124"/>
      <c r="R328" s="75">
        <f t="shared" si="162"/>
        <v>0</v>
      </c>
      <c r="S328" s="45">
        <v>300000</v>
      </c>
      <c r="T328" s="45">
        <f t="shared" si="154"/>
        <v>300000</v>
      </c>
      <c r="U328" s="234">
        <v>42069</v>
      </c>
      <c r="V328" s="77">
        <f t="shared" si="164"/>
        <v>0</v>
      </c>
      <c r="W328" s="72">
        <v>300000</v>
      </c>
      <c r="X328" s="73">
        <f t="shared" si="155"/>
        <v>0</v>
      </c>
      <c r="Y328" s="124"/>
      <c r="Z328" s="75">
        <f t="shared" si="160"/>
        <v>300000</v>
      </c>
      <c r="AA328" s="76"/>
      <c r="AB328" s="45">
        <f t="shared" si="156"/>
        <v>0</v>
      </c>
      <c r="AC328" s="594"/>
      <c r="AD328" s="77">
        <f t="shared" si="157"/>
        <v>0</v>
      </c>
      <c r="AE328" s="126"/>
      <c r="AF328" s="73">
        <f t="shared" si="152"/>
        <v>0</v>
      </c>
      <c r="AG328" s="126"/>
      <c r="AH328" s="78">
        <f t="shared" si="163"/>
        <v>0</v>
      </c>
      <c r="AI328" s="76"/>
      <c r="AJ328" s="45"/>
      <c r="AK328" s="234"/>
      <c r="AL328" s="76"/>
      <c r="AM328" s="72"/>
      <c r="AN328" s="72"/>
      <c r="AO328" s="79"/>
      <c r="AP328" s="72"/>
      <c r="AQ328" s="76"/>
      <c r="AR328" s="76"/>
      <c r="AS328" s="365"/>
      <c r="AT328" s="76"/>
      <c r="AU328" s="72"/>
      <c r="AV328" s="72"/>
      <c r="AW328" s="124"/>
      <c r="AX328" s="72"/>
      <c r="AY328" s="76"/>
      <c r="AZ328" s="76"/>
      <c r="BA328" s="94"/>
      <c r="BB328" s="76"/>
      <c r="BC328" s="72"/>
      <c r="BD328" s="72"/>
      <c r="BE328" s="129"/>
      <c r="BF328" s="72"/>
      <c r="BG328" s="76"/>
      <c r="BH328" s="76"/>
      <c r="BI328" s="94"/>
      <c r="BJ328" s="76"/>
      <c r="BK328" s="123"/>
      <c r="BL328" s="45"/>
      <c r="BM328" s="94"/>
      <c r="BN328" s="77"/>
      <c r="BO328" s="83">
        <f t="shared" si="158"/>
        <v>300000</v>
      </c>
      <c r="BP328" s="120" t="s">
        <v>1960</v>
      </c>
      <c r="BQ328" s="120" t="s">
        <v>3375</v>
      </c>
      <c r="BR328" s="31"/>
      <c r="BS328" s="621"/>
    </row>
    <row r="329" spans="1:71" s="30" customFormat="1" ht="51">
      <c r="A329" s="513">
        <f>SUBTOTAL(3,C$5:$C329)</f>
        <v>325</v>
      </c>
      <c r="B329" s="377"/>
      <c r="C329" s="242" t="s">
        <v>2283</v>
      </c>
      <c r="D329" s="34" t="s">
        <v>9</v>
      </c>
      <c r="E329" s="414" t="s">
        <v>2324</v>
      </c>
      <c r="F329" s="242" t="s">
        <v>2363</v>
      </c>
      <c r="G329" s="248"/>
      <c r="H329" s="242" t="s">
        <v>2441</v>
      </c>
      <c r="I329" s="242" t="s">
        <v>2442</v>
      </c>
      <c r="J329" s="242"/>
      <c r="K329" s="251"/>
      <c r="L329" s="242"/>
      <c r="M329" s="32"/>
      <c r="N329" s="139"/>
      <c r="O329" s="122"/>
      <c r="P329" s="153">
        <f t="shared" si="153"/>
        <v>0</v>
      </c>
      <c r="Q329" s="124"/>
      <c r="R329" s="75">
        <f t="shared" si="162"/>
        <v>0</v>
      </c>
      <c r="S329" s="45"/>
      <c r="T329" s="45">
        <f t="shared" si="154"/>
        <v>0</v>
      </c>
      <c r="U329" s="234"/>
      <c r="V329" s="77">
        <f t="shared" si="164"/>
        <v>0</v>
      </c>
      <c r="W329" s="72"/>
      <c r="X329" s="73">
        <f t="shared" si="155"/>
        <v>0</v>
      </c>
      <c r="Y329" s="124"/>
      <c r="Z329" s="75">
        <f t="shared" si="160"/>
        <v>0</v>
      </c>
      <c r="AA329" s="76"/>
      <c r="AB329" s="45">
        <f t="shared" si="156"/>
        <v>0</v>
      </c>
      <c r="AC329" s="594"/>
      <c r="AD329" s="77">
        <f t="shared" si="157"/>
        <v>0</v>
      </c>
      <c r="AE329" s="126"/>
      <c r="AF329" s="73">
        <f t="shared" si="152"/>
        <v>0</v>
      </c>
      <c r="AG329" s="126"/>
      <c r="AH329" s="78">
        <f t="shared" si="163"/>
        <v>0</v>
      </c>
      <c r="AI329" s="76"/>
      <c r="AJ329" s="45"/>
      <c r="AK329" s="234"/>
      <c r="AL329" s="76"/>
      <c r="AM329" s="72"/>
      <c r="AN329" s="72"/>
      <c r="AO329" s="79"/>
      <c r="AP329" s="72"/>
      <c r="AQ329" s="76"/>
      <c r="AR329" s="76"/>
      <c r="AS329" s="365"/>
      <c r="AT329" s="76"/>
      <c r="AU329" s="72"/>
      <c r="AV329" s="72"/>
      <c r="AW329" s="124"/>
      <c r="AX329" s="72"/>
      <c r="AY329" s="76"/>
      <c r="AZ329" s="76"/>
      <c r="BA329" s="94"/>
      <c r="BB329" s="76"/>
      <c r="BC329" s="72"/>
      <c r="BD329" s="72"/>
      <c r="BE329" s="129"/>
      <c r="BF329" s="72"/>
      <c r="BG329" s="76"/>
      <c r="BH329" s="76"/>
      <c r="BI329" s="94"/>
      <c r="BJ329" s="76"/>
      <c r="BK329" s="123"/>
      <c r="BL329" s="45"/>
      <c r="BM329" s="94"/>
      <c r="BN329" s="77"/>
      <c r="BO329" s="83">
        <f t="shared" si="158"/>
        <v>0</v>
      </c>
      <c r="BP329" s="120" t="s">
        <v>1336</v>
      </c>
      <c r="BQ329" s="120" t="s">
        <v>1966</v>
      </c>
      <c r="BR329" s="31"/>
    </row>
    <row r="330" spans="1:71" s="30" customFormat="1" ht="114.75">
      <c r="A330" s="513">
        <f>SUBTOTAL(3,C$5:$C330)</f>
        <v>326</v>
      </c>
      <c r="B330" s="377"/>
      <c r="C330" s="12" t="s">
        <v>2284</v>
      </c>
      <c r="D330" s="37" t="s">
        <v>1412</v>
      </c>
      <c r="E330" s="414" t="s">
        <v>2325</v>
      </c>
      <c r="F330" s="242" t="s">
        <v>2364</v>
      </c>
      <c r="G330" s="248"/>
      <c r="H330" s="242" t="s">
        <v>2443</v>
      </c>
      <c r="I330" s="242" t="s">
        <v>2444</v>
      </c>
      <c r="J330" s="376" t="s">
        <v>2445</v>
      </c>
      <c r="K330" s="242" t="s">
        <v>2479</v>
      </c>
      <c r="L330" s="287">
        <v>42005</v>
      </c>
      <c r="M330" s="32"/>
      <c r="N330" s="139"/>
      <c r="O330" s="122">
        <v>200000</v>
      </c>
      <c r="P330" s="153">
        <f t="shared" si="153"/>
        <v>200000</v>
      </c>
      <c r="Q330" s="124">
        <v>42132</v>
      </c>
      <c r="R330" s="75">
        <f t="shared" si="162"/>
        <v>0</v>
      </c>
      <c r="S330" s="45">
        <v>200000</v>
      </c>
      <c r="T330" s="45">
        <f t="shared" si="154"/>
        <v>200000</v>
      </c>
      <c r="U330" s="234">
        <v>42132</v>
      </c>
      <c r="V330" s="77">
        <f t="shared" si="164"/>
        <v>0</v>
      </c>
      <c r="W330" s="72">
        <v>200000</v>
      </c>
      <c r="X330" s="73">
        <f t="shared" si="155"/>
        <v>200000</v>
      </c>
      <c r="Y330" s="124">
        <v>42132</v>
      </c>
      <c r="Z330" s="75">
        <f t="shared" si="160"/>
        <v>0</v>
      </c>
      <c r="AA330" s="76"/>
      <c r="AB330" s="45">
        <f t="shared" si="156"/>
        <v>0</v>
      </c>
      <c r="AC330" s="594"/>
      <c r="AD330" s="77">
        <f t="shared" si="157"/>
        <v>0</v>
      </c>
      <c r="AE330" s="126"/>
      <c r="AF330" s="73">
        <f t="shared" si="152"/>
        <v>0</v>
      </c>
      <c r="AG330" s="126"/>
      <c r="AH330" s="78">
        <f t="shared" si="163"/>
        <v>0</v>
      </c>
      <c r="AI330" s="76"/>
      <c r="AJ330" s="45"/>
      <c r="AK330" s="234"/>
      <c r="AL330" s="76"/>
      <c r="AM330" s="72"/>
      <c r="AN330" s="72"/>
      <c r="AO330" s="79"/>
      <c r="AP330" s="72"/>
      <c r="AQ330" s="76"/>
      <c r="AR330" s="76"/>
      <c r="AS330" s="365"/>
      <c r="AT330" s="76"/>
      <c r="AU330" s="72"/>
      <c r="AV330" s="72"/>
      <c r="AW330" s="124"/>
      <c r="AX330" s="72"/>
      <c r="AY330" s="76"/>
      <c r="AZ330" s="76"/>
      <c r="BA330" s="94"/>
      <c r="BB330" s="76"/>
      <c r="BC330" s="72"/>
      <c r="BD330" s="72"/>
      <c r="BE330" s="129"/>
      <c r="BF330" s="72"/>
      <c r="BG330" s="76"/>
      <c r="BH330" s="76"/>
      <c r="BI330" s="94"/>
      <c r="BJ330" s="76"/>
      <c r="BK330" s="123"/>
      <c r="BL330" s="45"/>
      <c r="BM330" s="94"/>
      <c r="BN330" s="77"/>
      <c r="BO330" s="83">
        <f t="shared" si="158"/>
        <v>0</v>
      </c>
      <c r="BP330" s="12" t="s">
        <v>483</v>
      </c>
      <c r="BQ330" s="120" t="s">
        <v>3378</v>
      </c>
      <c r="BR330" s="31"/>
    </row>
    <row r="331" spans="1:71" s="30" customFormat="1" ht="38.25">
      <c r="A331" s="513">
        <f>SUBTOTAL(3,C$5:$C331)</f>
        <v>327</v>
      </c>
      <c r="B331" s="377"/>
      <c r="C331" s="12" t="s">
        <v>2285</v>
      </c>
      <c r="D331" s="36" t="s">
        <v>293</v>
      </c>
      <c r="E331" s="414" t="s">
        <v>2326</v>
      </c>
      <c r="F331" s="242" t="s">
        <v>2365</v>
      </c>
      <c r="G331" s="248"/>
      <c r="H331" s="242" t="s">
        <v>852</v>
      </c>
      <c r="I331" s="242" t="s">
        <v>2446</v>
      </c>
      <c r="J331" s="242"/>
      <c r="K331" s="242" t="s">
        <v>2667</v>
      </c>
      <c r="L331" s="242"/>
      <c r="M331" s="1" t="s">
        <v>3374</v>
      </c>
      <c r="N331" s="139"/>
      <c r="O331" s="122"/>
      <c r="P331" s="153">
        <f t="shared" si="153"/>
        <v>0</v>
      </c>
      <c r="Q331" s="124"/>
      <c r="R331" s="75">
        <f t="shared" si="162"/>
        <v>0</v>
      </c>
      <c r="S331" s="45">
        <v>1000000</v>
      </c>
      <c r="T331" s="45">
        <f t="shared" si="154"/>
        <v>0</v>
      </c>
      <c r="U331" s="234"/>
      <c r="V331" s="77">
        <f t="shared" si="164"/>
        <v>1000000</v>
      </c>
      <c r="W331" s="72">
        <v>1000000</v>
      </c>
      <c r="X331" s="73">
        <f t="shared" si="155"/>
        <v>0</v>
      </c>
      <c r="Y331" s="124"/>
      <c r="Z331" s="75">
        <f t="shared" si="160"/>
        <v>1000000</v>
      </c>
      <c r="AA331" s="76"/>
      <c r="AB331" s="45">
        <f t="shared" si="156"/>
        <v>0</v>
      </c>
      <c r="AC331" s="594"/>
      <c r="AD331" s="77">
        <f t="shared" si="157"/>
        <v>0</v>
      </c>
      <c r="AE331" s="126"/>
      <c r="AF331" s="73">
        <f t="shared" si="152"/>
        <v>0</v>
      </c>
      <c r="AG331" s="126"/>
      <c r="AH331" s="78">
        <f t="shared" si="163"/>
        <v>0</v>
      </c>
      <c r="AI331" s="76"/>
      <c r="AJ331" s="45"/>
      <c r="AK331" s="234"/>
      <c r="AL331" s="76"/>
      <c r="AM331" s="72"/>
      <c r="AN331" s="72"/>
      <c r="AO331" s="79"/>
      <c r="AP331" s="72"/>
      <c r="AQ331" s="76"/>
      <c r="AR331" s="76"/>
      <c r="AS331" s="365"/>
      <c r="AT331" s="76"/>
      <c r="AU331" s="72"/>
      <c r="AV331" s="72"/>
      <c r="AW331" s="124"/>
      <c r="AX331" s="72"/>
      <c r="AY331" s="76"/>
      <c r="AZ331" s="76"/>
      <c r="BA331" s="94"/>
      <c r="BB331" s="76"/>
      <c r="BC331" s="72"/>
      <c r="BD331" s="72"/>
      <c r="BE331" s="129"/>
      <c r="BF331" s="72"/>
      <c r="BG331" s="76"/>
      <c r="BH331" s="76"/>
      <c r="BI331" s="94"/>
      <c r="BJ331" s="76"/>
      <c r="BK331" s="123"/>
      <c r="BL331" s="45"/>
      <c r="BM331" s="94"/>
      <c r="BN331" s="77"/>
      <c r="BO331" s="83">
        <f t="shared" si="158"/>
        <v>2000000</v>
      </c>
      <c r="BP331" s="120" t="s">
        <v>716</v>
      </c>
      <c r="BQ331" s="120" t="s">
        <v>3376</v>
      </c>
      <c r="BR331" s="31"/>
    </row>
    <row r="332" spans="1:71" s="30" customFormat="1" ht="63.75">
      <c r="A332" s="513">
        <f>SUBTOTAL(3,C$5:$C332)</f>
        <v>328</v>
      </c>
      <c r="B332" s="377"/>
      <c r="C332" s="52" t="s">
        <v>2286</v>
      </c>
      <c r="D332" s="35" t="s">
        <v>284</v>
      </c>
      <c r="E332" s="414" t="s">
        <v>2327</v>
      </c>
      <c r="F332" s="242" t="s">
        <v>2366</v>
      </c>
      <c r="G332" s="248"/>
      <c r="H332" s="242" t="s">
        <v>2447</v>
      </c>
      <c r="I332" s="242" t="s">
        <v>2448</v>
      </c>
      <c r="J332" s="242"/>
      <c r="K332" s="242" t="s">
        <v>2692</v>
      </c>
      <c r="L332" s="287">
        <v>42036</v>
      </c>
      <c r="M332" s="32"/>
      <c r="N332" s="139"/>
      <c r="O332" s="122"/>
      <c r="P332" s="153">
        <f t="shared" si="153"/>
        <v>0</v>
      </c>
      <c r="Q332" s="124"/>
      <c r="R332" s="75">
        <f t="shared" si="162"/>
        <v>0</v>
      </c>
      <c r="S332" s="45">
        <v>400000</v>
      </c>
      <c r="T332" s="45">
        <f t="shared" si="154"/>
        <v>0</v>
      </c>
      <c r="U332" s="234"/>
      <c r="V332" s="77">
        <f t="shared" si="164"/>
        <v>400000</v>
      </c>
      <c r="W332" s="72">
        <v>400000</v>
      </c>
      <c r="X332" s="73">
        <f t="shared" si="155"/>
        <v>0</v>
      </c>
      <c r="Y332" s="124"/>
      <c r="Z332" s="75">
        <f t="shared" si="160"/>
        <v>400000</v>
      </c>
      <c r="AA332" s="76"/>
      <c r="AB332" s="45">
        <f t="shared" si="156"/>
        <v>0</v>
      </c>
      <c r="AC332" s="594"/>
      <c r="AD332" s="77">
        <f t="shared" si="157"/>
        <v>0</v>
      </c>
      <c r="AE332" s="126"/>
      <c r="AF332" s="73">
        <f t="shared" si="152"/>
        <v>0</v>
      </c>
      <c r="AG332" s="126"/>
      <c r="AH332" s="78">
        <f t="shared" si="163"/>
        <v>0</v>
      </c>
      <c r="AI332" s="76"/>
      <c r="AJ332" s="45"/>
      <c r="AK332" s="234"/>
      <c r="AL332" s="76"/>
      <c r="AM332" s="72"/>
      <c r="AN332" s="72"/>
      <c r="AO332" s="79"/>
      <c r="AP332" s="72"/>
      <c r="AQ332" s="76"/>
      <c r="AR332" s="76"/>
      <c r="AS332" s="365"/>
      <c r="AT332" s="76"/>
      <c r="AU332" s="72"/>
      <c r="AV332" s="72"/>
      <c r="AW332" s="124"/>
      <c r="AX332" s="72"/>
      <c r="AY332" s="76"/>
      <c r="AZ332" s="76"/>
      <c r="BA332" s="94"/>
      <c r="BB332" s="76"/>
      <c r="BC332" s="72"/>
      <c r="BD332" s="72"/>
      <c r="BE332" s="129"/>
      <c r="BF332" s="72"/>
      <c r="BG332" s="76"/>
      <c r="BH332" s="76"/>
      <c r="BI332" s="94"/>
      <c r="BJ332" s="76"/>
      <c r="BK332" s="123"/>
      <c r="BL332" s="45"/>
      <c r="BM332" s="94"/>
      <c r="BN332" s="77"/>
      <c r="BO332" s="83">
        <f t="shared" si="158"/>
        <v>800000</v>
      </c>
      <c r="BP332" s="120" t="s">
        <v>808</v>
      </c>
      <c r="BQ332" s="120" t="s">
        <v>3376</v>
      </c>
      <c r="BR332" s="31"/>
    </row>
    <row r="333" spans="1:71" s="30" customFormat="1" ht="89.25">
      <c r="A333" s="513">
        <f>SUBTOTAL(3,C$5:$C333)</f>
        <v>329</v>
      </c>
      <c r="B333" s="377"/>
      <c r="C333" s="12" t="s">
        <v>2287</v>
      </c>
      <c r="D333" s="34" t="s">
        <v>9</v>
      </c>
      <c r="E333" s="414" t="s">
        <v>2328</v>
      </c>
      <c r="F333" s="242" t="s">
        <v>2367</v>
      </c>
      <c r="G333" s="248"/>
      <c r="H333" s="242" t="s">
        <v>2449</v>
      </c>
      <c r="I333" s="242" t="s">
        <v>2450</v>
      </c>
      <c r="J333" s="376" t="s">
        <v>2451</v>
      </c>
      <c r="K333" s="242" t="s">
        <v>2480</v>
      </c>
      <c r="L333" s="287">
        <v>42005</v>
      </c>
      <c r="M333" s="32"/>
      <c r="N333" s="139"/>
      <c r="O333" s="122">
        <v>300000</v>
      </c>
      <c r="P333" s="153">
        <f t="shared" si="153"/>
        <v>300000</v>
      </c>
      <c r="Q333" s="124">
        <v>42130</v>
      </c>
      <c r="R333" s="75">
        <f t="shared" si="162"/>
        <v>0</v>
      </c>
      <c r="S333" s="45">
        <v>300000</v>
      </c>
      <c r="T333" s="45">
        <f t="shared" si="154"/>
        <v>300000</v>
      </c>
      <c r="U333" s="234">
        <v>42130</v>
      </c>
      <c r="V333" s="77">
        <f t="shared" si="164"/>
        <v>0</v>
      </c>
      <c r="W333" s="72">
        <v>300000</v>
      </c>
      <c r="X333" s="73">
        <f t="shared" si="155"/>
        <v>300000</v>
      </c>
      <c r="Y333" s="124">
        <v>42130</v>
      </c>
      <c r="Z333" s="75">
        <f t="shared" si="160"/>
        <v>0</v>
      </c>
      <c r="AA333" s="76"/>
      <c r="AB333" s="45">
        <f t="shared" si="156"/>
        <v>0</v>
      </c>
      <c r="AC333" s="594"/>
      <c r="AD333" s="77">
        <f t="shared" si="157"/>
        <v>0</v>
      </c>
      <c r="AE333" s="126"/>
      <c r="AF333" s="73">
        <f t="shared" si="152"/>
        <v>0</v>
      </c>
      <c r="AG333" s="126"/>
      <c r="AH333" s="78">
        <f t="shared" si="163"/>
        <v>0</v>
      </c>
      <c r="AI333" s="76"/>
      <c r="AJ333" s="45"/>
      <c r="AK333" s="234"/>
      <c r="AL333" s="76"/>
      <c r="AM333" s="72"/>
      <c r="AN333" s="72"/>
      <c r="AO333" s="79"/>
      <c r="AP333" s="72"/>
      <c r="AQ333" s="76"/>
      <c r="AR333" s="76"/>
      <c r="AS333" s="365"/>
      <c r="AT333" s="76"/>
      <c r="AU333" s="72"/>
      <c r="AV333" s="72"/>
      <c r="AW333" s="124"/>
      <c r="AX333" s="72"/>
      <c r="AY333" s="76"/>
      <c r="AZ333" s="76"/>
      <c r="BA333" s="94"/>
      <c r="BB333" s="76"/>
      <c r="BC333" s="72"/>
      <c r="BD333" s="72"/>
      <c r="BE333" s="129"/>
      <c r="BF333" s="72"/>
      <c r="BG333" s="76"/>
      <c r="BH333" s="76"/>
      <c r="BI333" s="94"/>
      <c r="BJ333" s="76"/>
      <c r="BK333" s="123"/>
      <c r="BL333" s="45"/>
      <c r="BM333" s="94"/>
      <c r="BN333" s="77"/>
      <c r="BO333" s="83">
        <f t="shared" si="158"/>
        <v>0</v>
      </c>
      <c r="BP333" s="120" t="s">
        <v>2482</v>
      </c>
      <c r="BQ333" s="120" t="s">
        <v>1966</v>
      </c>
      <c r="BR333" s="31"/>
    </row>
    <row r="334" spans="1:71" s="30" customFormat="1" ht="89.25">
      <c r="A334" s="513">
        <f>SUBTOTAL(3,C$5:$C334)</f>
        <v>330</v>
      </c>
      <c r="B334" s="377"/>
      <c r="C334" s="52" t="s">
        <v>2288</v>
      </c>
      <c r="D334" s="47" t="s">
        <v>410</v>
      </c>
      <c r="E334" s="414" t="s">
        <v>2329</v>
      </c>
      <c r="F334" s="242" t="s">
        <v>2368</v>
      </c>
      <c r="G334" s="248"/>
      <c r="H334" s="242" t="s">
        <v>2452</v>
      </c>
      <c r="I334" s="242" t="s">
        <v>2453</v>
      </c>
      <c r="J334" s="376" t="s">
        <v>2454</v>
      </c>
      <c r="K334" s="251" t="s">
        <v>2602</v>
      </c>
      <c r="L334" s="242"/>
      <c r="M334" s="32"/>
      <c r="N334" s="139"/>
      <c r="O334" s="122"/>
      <c r="P334" s="153">
        <f t="shared" si="153"/>
        <v>0</v>
      </c>
      <c r="Q334" s="124"/>
      <c r="R334" s="75">
        <f t="shared" si="162"/>
        <v>0</v>
      </c>
      <c r="S334" s="45" t="s">
        <v>695</v>
      </c>
      <c r="T334" s="45">
        <f t="shared" si="154"/>
        <v>0</v>
      </c>
      <c r="U334" s="234"/>
      <c r="V334" s="77">
        <v>0</v>
      </c>
      <c r="W334" s="72">
        <v>800000</v>
      </c>
      <c r="X334" s="73">
        <f t="shared" si="155"/>
        <v>800000</v>
      </c>
      <c r="Y334" s="124">
        <v>42139</v>
      </c>
      <c r="Z334" s="75">
        <f t="shared" si="160"/>
        <v>0</v>
      </c>
      <c r="AA334" s="76">
        <v>800000</v>
      </c>
      <c r="AB334" s="45">
        <f t="shared" si="156"/>
        <v>800000</v>
      </c>
      <c r="AC334" s="594">
        <v>42139</v>
      </c>
      <c r="AD334" s="77">
        <f t="shared" si="157"/>
        <v>0</v>
      </c>
      <c r="AE334" s="126"/>
      <c r="AF334" s="73">
        <f t="shared" si="152"/>
        <v>0</v>
      </c>
      <c r="AG334" s="126"/>
      <c r="AH334" s="78">
        <f t="shared" si="163"/>
        <v>0</v>
      </c>
      <c r="AI334" s="76"/>
      <c r="AJ334" s="45"/>
      <c r="AK334" s="234"/>
      <c r="AL334" s="76"/>
      <c r="AM334" s="72"/>
      <c r="AN334" s="72"/>
      <c r="AO334" s="79"/>
      <c r="AP334" s="72"/>
      <c r="AQ334" s="76"/>
      <c r="AR334" s="76"/>
      <c r="AS334" s="365"/>
      <c r="AT334" s="76"/>
      <c r="AU334" s="72"/>
      <c r="AV334" s="72"/>
      <c r="AW334" s="124"/>
      <c r="AX334" s="72"/>
      <c r="AY334" s="76"/>
      <c r="AZ334" s="76"/>
      <c r="BA334" s="94"/>
      <c r="BB334" s="76"/>
      <c r="BC334" s="72"/>
      <c r="BD334" s="72"/>
      <c r="BE334" s="129"/>
      <c r="BF334" s="72"/>
      <c r="BG334" s="76"/>
      <c r="BH334" s="76"/>
      <c r="BI334" s="94"/>
      <c r="BJ334" s="76"/>
      <c r="BK334" s="123"/>
      <c r="BL334" s="45"/>
      <c r="BM334" s="94"/>
      <c r="BN334" s="77"/>
      <c r="BO334" s="83">
        <f t="shared" si="158"/>
        <v>0</v>
      </c>
      <c r="BP334" s="120" t="s">
        <v>482</v>
      </c>
      <c r="BQ334" s="120" t="s">
        <v>1970</v>
      </c>
      <c r="BR334" s="31"/>
    </row>
    <row r="335" spans="1:71" s="30" customFormat="1" ht="51">
      <c r="A335" s="513">
        <f>SUBTOTAL(3,C$5:$C335)</f>
        <v>331</v>
      </c>
      <c r="B335" s="377"/>
      <c r="C335" s="553" t="s">
        <v>2289</v>
      </c>
      <c r="D335" s="36" t="s">
        <v>293</v>
      </c>
      <c r="E335" s="414" t="s">
        <v>2330</v>
      </c>
      <c r="F335" s="242" t="s">
        <v>2369</v>
      </c>
      <c r="G335" s="248"/>
      <c r="H335" s="242" t="s">
        <v>2455</v>
      </c>
      <c r="I335" s="242" t="s">
        <v>2456</v>
      </c>
      <c r="J335" s="376" t="s">
        <v>2457</v>
      </c>
      <c r="K335" s="251" t="s">
        <v>3195</v>
      </c>
      <c r="L335" s="242"/>
      <c r="M335" s="32"/>
      <c r="N335" s="139"/>
      <c r="O335" s="122"/>
      <c r="P335" s="153">
        <f t="shared" si="153"/>
        <v>0</v>
      </c>
      <c r="Q335" s="124"/>
      <c r="R335" s="75">
        <f t="shared" si="162"/>
        <v>0</v>
      </c>
      <c r="S335" s="45">
        <v>800000</v>
      </c>
      <c r="T335" s="45">
        <f t="shared" si="154"/>
        <v>0</v>
      </c>
      <c r="U335" s="234"/>
      <c r="V335" s="77">
        <f t="shared" ref="V335:V353" si="165">S335-T335</f>
        <v>800000</v>
      </c>
      <c r="W335" s="72">
        <v>800000</v>
      </c>
      <c r="X335" s="73">
        <f t="shared" si="155"/>
        <v>0</v>
      </c>
      <c r="Y335" s="124"/>
      <c r="Z335" s="75">
        <f t="shared" si="160"/>
        <v>800000</v>
      </c>
      <c r="AA335" s="76"/>
      <c r="AB335" s="45">
        <f t="shared" si="156"/>
        <v>0</v>
      </c>
      <c r="AC335" s="594"/>
      <c r="AD335" s="77">
        <f t="shared" si="157"/>
        <v>0</v>
      </c>
      <c r="AE335" s="126"/>
      <c r="AF335" s="73">
        <f t="shared" si="152"/>
        <v>0</v>
      </c>
      <c r="AG335" s="126"/>
      <c r="AH335" s="78">
        <f t="shared" si="163"/>
        <v>0</v>
      </c>
      <c r="AI335" s="76"/>
      <c r="AJ335" s="45"/>
      <c r="AK335" s="234"/>
      <c r="AL335" s="76"/>
      <c r="AM335" s="72"/>
      <c r="AN335" s="72"/>
      <c r="AO335" s="79"/>
      <c r="AP335" s="72"/>
      <c r="AQ335" s="76"/>
      <c r="AR335" s="76"/>
      <c r="AS335" s="365"/>
      <c r="AT335" s="76"/>
      <c r="AU335" s="72"/>
      <c r="AV335" s="72"/>
      <c r="AW335" s="124"/>
      <c r="AX335" s="72"/>
      <c r="AY335" s="76"/>
      <c r="AZ335" s="76"/>
      <c r="BA335" s="94"/>
      <c r="BB335" s="76"/>
      <c r="BC335" s="72"/>
      <c r="BD335" s="72"/>
      <c r="BE335" s="129"/>
      <c r="BF335" s="72"/>
      <c r="BG335" s="76"/>
      <c r="BH335" s="76"/>
      <c r="BI335" s="94"/>
      <c r="BJ335" s="76"/>
      <c r="BK335" s="123"/>
      <c r="BL335" s="45"/>
      <c r="BM335" s="94"/>
      <c r="BN335" s="77"/>
      <c r="BO335" s="83">
        <f t="shared" si="158"/>
        <v>1600000</v>
      </c>
      <c r="BP335" s="120" t="s">
        <v>530</v>
      </c>
      <c r="BQ335" s="120" t="s">
        <v>3376</v>
      </c>
      <c r="BR335" s="31"/>
    </row>
    <row r="336" spans="1:71" s="30" customFormat="1" ht="25.5">
      <c r="A336" s="513">
        <f>SUBTOTAL(3,C$5:$C336)</f>
        <v>332</v>
      </c>
      <c r="B336" s="377"/>
      <c r="C336" s="12" t="s">
        <v>2290</v>
      </c>
      <c r="D336" s="36" t="s">
        <v>293</v>
      </c>
      <c r="E336" s="414" t="s">
        <v>2331</v>
      </c>
      <c r="F336" s="242" t="s">
        <v>2370</v>
      </c>
      <c r="G336" s="248"/>
      <c r="H336" s="242" t="s">
        <v>2458</v>
      </c>
      <c r="I336" s="242" t="s">
        <v>2459</v>
      </c>
      <c r="J336" s="242"/>
      <c r="K336" s="242" t="s">
        <v>2699</v>
      </c>
      <c r="L336" s="287">
        <v>42036</v>
      </c>
      <c r="M336" s="32"/>
      <c r="N336" s="139"/>
      <c r="O336" s="122"/>
      <c r="P336" s="153">
        <f t="shared" si="153"/>
        <v>0</v>
      </c>
      <c r="Q336" s="124"/>
      <c r="R336" s="75">
        <f t="shared" si="162"/>
        <v>0</v>
      </c>
      <c r="S336" s="45">
        <v>500000</v>
      </c>
      <c r="T336" s="45">
        <f t="shared" si="154"/>
        <v>0</v>
      </c>
      <c r="U336" s="234"/>
      <c r="V336" s="77">
        <f t="shared" si="165"/>
        <v>500000</v>
      </c>
      <c r="W336" s="72">
        <v>500000</v>
      </c>
      <c r="X336" s="73">
        <f t="shared" si="155"/>
        <v>0</v>
      </c>
      <c r="Y336" s="124"/>
      <c r="Z336" s="75">
        <f t="shared" si="160"/>
        <v>500000</v>
      </c>
      <c r="AA336" s="76"/>
      <c r="AB336" s="45">
        <f t="shared" si="156"/>
        <v>0</v>
      </c>
      <c r="AC336" s="594"/>
      <c r="AD336" s="77">
        <f t="shared" si="157"/>
        <v>0</v>
      </c>
      <c r="AE336" s="126"/>
      <c r="AF336" s="73">
        <f t="shared" si="152"/>
        <v>0</v>
      </c>
      <c r="AG336" s="126"/>
      <c r="AH336" s="78">
        <f t="shared" si="163"/>
        <v>0</v>
      </c>
      <c r="AI336" s="76"/>
      <c r="AJ336" s="45"/>
      <c r="AK336" s="234"/>
      <c r="AL336" s="76"/>
      <c r="AM336" s="72"/>
      <c r="AN336" s="72"/>
      <c r="AO336" s="79"/>
      <c r="AP336" s="72"/>
      <c r="AQ336" s="76"/>
      <c r="AR336" s="76"/>
      <c r="AS336" s="365"/>
      <c r="AT336" s="76"/>
      <c r="AU336" s="72"/>
      <c r="AV336" s="72"/>
      <c r="AW336" s="124"/>
      <c r="AX336" s="72"/>
      <c r="AY336" s="76"/>
      <c r="AZ336" s="76"/>
      <c r="BA336" s="94"/>
      <c r="BB336" s="76"/>
      <c r="BC336" s="72"/>
      <c r="BD336" s="72"/>
      <c r="BE336" s="129"/>
      <c r="BF336" s="72"/>
      <c r="BG336" s="76"/>
      <c r="BH336" s="76"/>
      <c r="BI336" s="94"/>
      <c r="BJ336" s="76"/>
      <c r="BK336" s="123"/>
      <c r="BL336" s="45"/>
      <c r="BM336" s="94"/>
      <c r="BN336" s="77"/>
      <c r="BO336" s="83">
        <f t="shared" si="158"/>
        <v>1000000</v>
      </c>
      <c r="BP336" s="120" t="s">
        <v>526</v>
      </c>
      <c r="BQ336" s="120" t="s">
        <v>3376</v>
      </c>
      <c r="BR336" s="31"/>
    </row>
    <row r="337" spans="1:71" s="30" customFormat="1" ht="76.5">
      <c r="A337" s="513">
        <f>SUBTOTAL(3,C$5:$C337)</f>
        <v>333</v>
      </c>
      <c r="B337" s="377"/>
      <c r="C337" s="12" t="s">
        <v>2291</v>
      </c>
      <c r="D337" s="35" t="s">
        <v>10</v>
      </c>
      <c r="E337" s="414" t="s">
        <v>2332</v>
      </c>
      <c r="F337" s="242" t="s">
        <v>2371</v>
      </c>
      <c r="G337" s="248"/>
      <c r="H337" s="242" t="s">
        <v>2460</v>
      </c>
      <c r="I337" s="242" t="s">
        <v>2461</v>
      </c>
      <c r="J337" s="376" t="s">
        <v>2462</v>
      </c>
      <c r="K337" s="242" t="s">
        <v>2595</v>
      </c>
      <c r="L337" s="287">
        <v>42005</v>
      </c>
      <c r="M337" s="32"/>
      <c r="N337" s="139"/>
      <c r="O337" s="122">
        <v>300000</v>
      </c>
      <c r="P337" s="153">
        <f t="shared" si="153"/>
        <v>300000</v>
      </c>
      <c r="Q337" s="124">
        <v>42116</v>
      </c>
      <c r="R337" s="75">
        <f t="shared" si="162"/>
        <v>0</v>
      </c>
      <c r="S337" s="45">
        <v>300000</v>
      </c>
      <c r="T337" s="45">
        <f t="shared" si="154"/>
        <v>300000</v>
      </c>
      <c r="U337" s="234">
        <v>42116</v>
      </c>
      <c r="V337" s="77">
        <f t="shared" si="165"/>
        <v>0</v>
      </c>
      <c r="W337" s="72">
        <v>300000</v>
      </c>
      <c r="X337" s="73">
        <f t="shared" si="155"/>
        <v>300000</v>
      </c>
      <c r="Y337" s="124">
        <v>42116</v>
      </c>
      <c r="Z337" s="75">
        <f t="shared" si="160"/>
        <v>0</v>
      </c>
      <c r="AA337" s="76"/>
      <c r="AB337" s="45">
        <f t="shared" si="156"/>
        <v>0</v>
      </c>
      <c r="AC337" s="594"/>
      <c r="AD337" s="77">
        <f t="shared" si="157"/>
        <v>0</v>
      </c>
      <c r="AE337" s="126"/>
      <c r="AF337" s="73">
        <f t="shared" si="152"/>
        <v>0</v>
      </c>
      <c r="AG337" s="126"/>
      <c r="AH337" s="78">
        <f t="shared" si="163"/>
        <v>0</v>
      </c>
      <c r="AI337" s="76"/>
      <c r="AJ337" s="45"/>
      <c r="AK337" s="234"/>
      <c r="AL337" s="76"/>
      <c r="AM337" s="72"/>
      <c r="AN337" s="72"/>
      <c r="AO337" s="79"/>
      <c r="AP337" s="72"/>
      <c r="AQ337" s="76"/>
      <c r="AR337" s="76"/>
      <c r="AS337" s="365"/>
      <c r="AT337" s="76"/>
      <c r="AU337" s="72"/>
      <c r="AV337" s="72"/>
      <c r="AW337" s="124"/>
      <c r="AX337" s="72"/>
      <c r="AY337" s="76"/>
      <c r="AZ337" s="76"/>
      <c r="BA337" s="94"/>
      <c r="BB337" s="76"/>
      <c r="BC337" s="72"/>
      <c r="BD337" s="72"/>
      <c r="BE337" s="129"/>
      <c r="BF337" s="72"/>
      <c r="BG337" s="76"/>
      <c r="BH337" s="76"/>
      <c r="BI337" s="94"/>
      <c r="BJ337" s="76"/>
      <c r="BK337" s="123"/>
      <c r="BL337" s="45"/>
      <c r="BM337" s="94"/>
      <c r="BN337" s="77"/>
      <c r="BO337" s="83">
        <f t="shared" si="158"/>
        <v>0</v>
      </c>
      <c r="BP337" s="120" t="s">
        <v>1334</v>
      </c>
      <c r="BQ337" s="120" t="s">
        <v>3378</v>
      </c>
      <c r="BR337" s="31"/>
    </row>
    <row r="338" spans="1:71" s="30" customFormat="1" ht="63.75">
      <c r="A338" s="513">
        <f>SUBTOTAL(3,C$5:$C338)</f>
        <v>334</v>
      </c>
      <c r="B338" s="377"/>
      <c r="C338" s="12" t="s">
        <v>2292</v>
      </c>
      <c r="D338" s="1" t="s">
        <v>315</v>
      </c>
      <c r="E338" s="414" t="s">
        <v>2333</v>
      </c>
      <c r="F338" s="242" t="s">
        <v>2372</v>
      </c>
      <c r="G338" s="248"/>
      <c r="H338" s="242" t="s">
        <v>2463</v>
      </c>
      <c r="I338" s="242" t="s">
        <v>2464</v>
      </c>
      <c r="J338" s="376" t="s">
        <v>2465</v>
      </c>
      <c r="K338" s="251" t="s">
        <v>2919</v>
      </c>
      <c r="L338" s="242"/>
      <c r="M338" s="32"/>
      <c r="N338" s="139"/>
      <c r="O338" s="122">
        <v>300000</v>
      </c>
      <c r="P338" s="153">
        <f t="shared" si="153"/>
        <v>300000</v>
      </c>
      <c r="Q338" s="124">
        <v>42151</v>
      </c>
      <c r="R338" s="75">
        <f t="shared" si="162"/>
        <v>0</v>
      </c>
      <c r="S338" s="45">
        <v>300000</v>
      </c>
      <c r="T338" s="45">
        <f t="shared" si="154"/>
        <v>300000</v>
      </c>
      <c r="U338" s="234">
        <v>42151</v>
      </c>
      <c r="V338" s="77">
        <f t="shared" si="165"/>
        <v>0</v>
      </c>
      <c r="W338" s="72">
        <v>800000</v>
      </c>
      <c r="X338" s="73">
        <f t="shared" si="155"/>
        <v>800000</v>
      </c>
      <c r="Y338" s="124">
        <v>42151</v>
      </c>
      <c r="Z338" s="75">
        <f t="shared" si="160"/>
        <v>0</v>
      </c>
      <c r="AA338" s="76"/>
      <c r="AB338" s="45">
        <f t="shared" si="156"/>
        <v>0</v>
      </c>
      <c r="AC338" s="594"/>
      <c r="AD338" s="77">
        <f t="shared" si="157"/>
        <v>0</v>
      </c>
      <c r="AE338" s="126"/>
      <c r="AF338" s="73">
        <f t="shared" si="152"/>
        <v>0</v>
      </c>
      <c r="AG338" s="126"/>
      <c r="AH338" s="78">
        <f t="shared" si="163"/>
        <v>0</v>
      </c>
      <c r="AI338" s="76"/>
      <c r="AJ338" s="45"/>
      <c r="AK338" s="234"/>
      <c r="AL338" s="76"/>
      <c r="AM338" s="72"/>
      <c r="AN338" s="72"/>
      <c r="AO338" s="79"/>
      <c r="AP338" s="72"/>
      <c r="AQ338" s="76"/>
      <c r="AR338" s="76"/>
      <c r="AS338" s="365"/>
      <c r="AT338" s="76"/>
      <c r="AU338" s="72"/>
      <c r="AV338" s="72"/>
      <c r="AW338" s="124"/>
      <c r="AX338" s="72"/>
      <c r="AY338" s="76"/>
      <c r="AZ338" s="76"/>
      <c r="BA338" s="94"/>
      <c r="BB338" s="76"/>
      <c r="BC338" s="72"/>
      <c r="BD338" s="72"/>
      <c r="BE338" s="129"/>
      <c r="BF338" s="72"/>
      <c r="BG338" s="76"/>
      <c r="BH338" s="76"/>
      <c r="BI338" s="94"/>
      <c r="BJ338" s="76"/>
      <c r="BK338" s="123"/>
      <c r="BL338" s="45"/>
      <c r="BM338" s="94"/>
      <c r="BN338" s="77"/>
      <c r="BO338" s="83">
        <f t="shared" si="158"/>
        <v>0</v>
      </c>
      <c r="BP338" s="120" t="s">
        <v>1336</v>
      </c>
      <c r="BQ338" s="120" t="s">
        <v>1970</v>
      </c>
      <c r="BR338" s="31"/>
    </row>
    <row r="339" spans="1:71" s="30" customFormat="1" ht="38.25">
      <c r="A339" s="513">
        <f>SUBTOTAL(3,C$5:$C339)</f>
        <v>335</v>
      </c>
      <c r="B339" s="112" t="s">
        <v>2484</v>
      </c>
      <c r="C339" s="52" t="s">
        <v>1679</v>
      </c>
      <c r="D339" s="34" t="s">
        <v>9</v>
      </c>
      <c r="E339" s="288" t="s">
        <v>1749</v>
      </c>
      <c r="F339" s="52" t="s">
        <v>1709</v>
      </c>
      <c r="G339" s="52"/>
      <c r="H339" s="52" t="s">
        <v>1710</v>
      </c>
      <c r="I339" s="52" t="s">
        <v>1711</v>
      </c>
      <c r="J339" s="52"/>
      <c r="K339" s="251" t="s">
        <v>2932</v>
      </c>
      <c r="L339" s="514"/>
      <c r="M339" s="1" t="s">
        <v>3374</v>
      </c>
      <c r="N339" s="139"/>
      <c r="O339" s="122">
        <v>800000</v>
      </c>
      <c r="P339" s="153">
        <f t="shared" ref="P339:P370" si="166">IF(Q339="",0,O339)</f>
        <v>800000</v>
      </c>
      <c r="Q339" s="124" t="s">
        <v>3380</v>
      </c>
      <c r="R339" s="75">
        <f t="shared" si="162"/>
        <v>0</v>
      </c>
      <c r="S339" s="45">
        <v>800000</v>
      </c>
      <c r="T339" s="45">
        <f t="shared" ref="T339:T370" si="167">IF(U339="",0,S339)</f>
        <v>800000</v>
      </c>
      <c r="U339" s="234" t="s">
        <v>3380</v>
      </c>
      <c r="V339" s="77">
        <f t="shared" si="165"/>
        <v>0</v>
      </c>
      <c r="W339" s="72">
        <v>1200000</v>
      </c>
      <c r="X339" s="73">
        <f t="shared" ref="X339:X370" si="168">IF(Y339="",0,W339)</f>
        <v>1200000</v>
      </c>
      <c r="Y339" s="124" t="s">
        <v>3380</v>
      </c>
      <c r="Z339" s="75">
        <f t="shared" si="160"/>
        <v>0</v>
      </c>
      <c r="AA339" s="76"/>
      <c r="AB339" s="45">
        <f t="shared" ref="AB339:AB370" si="169">IF(AC339="",0,AA339)</f>
        <v>0</v>
      </c>
      <c r="AC339" s="594"/>
      <c r="AD339" s="77">
        <f t="shared" ref="AD339:AD370" si="170">AA339-AB339</f>
        <v>0</v>
      </c>
      <c r="AE339" s="126"/>
      <c r="AF339" s="73">
        <f t="shared" si="152"/>
        <v>0</v>
      </c>
      <c r="AG339" s="126"/>
      <c r="AH339" s="78">
        <f t="shared" si="163"/>
        <v>0</v>
      </c>
      <c r="AI339" s="76"/>
      <c r="AJ339" s="45"/>
      <c r="AK339" s="234"/>
      <c r="AL339" s="76"/>
      <c r="AM339" s="72"/>
      <c r="AN339" s="72"/>
      <c r="AO339" s="79"/>
      <c r="AP339" s="72"/>
      <c r="AQ339" s="76"/>
      <c r="AR339" s="76"/>
      <c r="AS339" s="365"/>
      <c r="AT339" s="76"/>
      <c r="AU339" s="72"/>
      <c r="AV339" s="72"/>
      <c r="AW339" s="124"/>
      <c r="AX339" s="72"/>
      <c r="AY339" s="76"/>
      <c r="AZ339" s="76"/>
      <c r="BA339" s="94"/>
      <c r="BB339" s="76"/>
      <c r="BC339" s="72"/>
      <c r="BD339" s="72"/>
      <c r="BE339" s="129"/>
      <c r="BF339" s="72"/>
      <c r="BG339" s="76"/>
      <c r="BH339" s="76"/>
      <c r="BI339" s="94"/>
      <c r="BJ339" s="76"/>
      <c r="BK339" s="123"/>
      <c r="BL339" s="45"/>
      <c r="BM339" s="94"/>
      <c r="BN339" s="77"/>
      <c r="BO339" s="83">
        <f t="shared" ref="BO339:BO370" si="171">+N339+R339+V339+Z339+AD339+AH339+AL339+AP339+AT339+AX339+BB339+BF339+BJ339+BN339</f>
        <v>0</v>
      </c>
      <c r="BP339" s="120" t="s">
        <v>1336</v>
      </c>
      <c r="BQ339" s="120" t="s">
        <v>1966</v>
      </c>
      <c r="BR339" s="31" t="s">
        <v>2687</v>
      </c>
      <c r="BS339" s="31" t="s">
        <v>3379</v>
      </c>
    </row>
    <row r="340" spans="1:71" s="30" customFormat="1" ht="25.5">
      <c r="A340" s="513">
        <f>SUBTOTAL(3,C$5:$C340)</f>
        <v>336</v>
      </c>
      <c r="B340" s="110"/>
      <c r="C340" s="381" t="s">
        <v>1520</v>
      </c>
      <c r="D340" s="36" t="s">
        <v>293</v>
      </c>
      <c r="E340" s="288" t="s">
        <v>1541</v>
      </c>
      <c r="F340" s="52" t="s">
        <v>1563</v>
      </c>
      <c r="G340" s="382"/>
      <c r="H340" s="52" t="s">
        <v>1590</v>
      </c>
      <c r="I340" s="52" t="s">
        <v>1591</v>
      </c>
      <c r="J340" s="265"/>
      <c r="K340" s="251"/>
      <c r="L340" s="287"/>
      <c r="M340" s="262"/>
      <c r="N340" s="139"/>
      <c r="O340" s="122"/>
      <c r="P340" s="153">
        <f t="shared" si="166"/>
        <v>0</v>
      </c>
      <c r="Q340" s="124"/>
      <c r="R340" s="75">
        <f t="shared" si="162"/>
        <v>0</v>
      </c>
      <c r="S340" s="45"/>
      <c r="T340" s="45">
        <f t="shared" si="167"/>
        <v>0</v>
      </c>
      <c r="U340" s="234"/>
      <c r="V340" s="77">
        <f t="shared" si="165"/>
        <v>0</v>
      </c>
      <c r="W340" s="72"/>
      <c r="X340" s="73">
        <f t="shared" si="168"/>
        <v>0</v>
      </c>
      <c r="Y340" s="124"/>
      <c r="Z340" s="75">
        <f t="shared" si="160"/>
        <v>0</v>
      </c>
      <c r="AA340" s="76"/>
      <c r="AB340" s="45">
        <f t="shared" si="169"/>
        <v>0</v>
      </c>
      <c r="AC340" s="594"/>
      <c r="AD340" s="77">
        <f t="shared" si="170"/>
        <v>0</v>
      </c>
      <c r="AE340" s="126"/>
      <c r="AF340" s="73">
        <f t="shared" si="152"/>
        <v>0</v>
      </c>
      <c r="AG340" s="126"/>
      <c r="AH340" s="78">
        <f t="shared" si="163"/>
        <v>0</v>
      </c>
      <c r="AI340" s="76"/>
      <c r="AJ340" s="45"/>
      <c r="AK340" s="234"/>
      <c r="AL340" s="76"/>
      <c r="AM340" s="72"/>
      <c r="AN340" s="72"/>
      <c r="AO340" s="79"/>
      <c r="AP340" s="72"/>
      <c r="AQ340" s="76"/>
      <c r="AR340" s="76"/>
      <c r="AS340" s="365"/>
      <c r="AT340" s="76"/>
      <c r="AU340" s="72"/>
      <c r="AV340" s="72"/>
      <c r="AW340" s="124"/>
      <c r="AX340" s="72"/>
      <c r="AY340" s="76"/>
      <c r="AZ340" s="76"/>
      <c r="BA340" s="94"/>
      <c r="BB340" s="76"/>
      <c r="BC340" s="72"/>
      <c r="BD340" s="72"/>
      <c r="BE340" s="129"/>
      <c r="BF340" s="72"/>
      <c r="BG340" s="76"/>
      <c r="BH340" s="76"/>
      <c r="BI340" s="94"/>
      <c r="BJ340" s="76"/>
      <c r="BK340" s="123"/>
      <c r="BL340" s="45"/>
      <c r="BM340" s="94"/>
      <c r="BN340" s="77"/>
      <c r="BO340" s="83">
        <f t="shared" si="171"/>
        <v>0</v>
      </c>
      <c r="BP340" s="120" t="s">
        <v>716</v>
      </c>
      <c r="BQ340" s="120" t="s">
        <v>3376</v>
      </c>
      <c r="BR340" s="380"/>
    </row>
    <row r="341" spans="1:71" s="263" customFormat="1" ht="25.5">
      <c r="A341" s="558">
        <f>SUBTOTAL(3,C$5:$C341)</f>
        <v>337</v>
      </c>
      <c r="B341" s="254" t="s">
        <v>1349</v>
      </c>
      <c r="C341" s="265" t="s">
        <v>2492</v>
      </c>
      <c r="D341" s="185" t="s">
        <v>12</v>
      </c>
      <c r="E341" s="559" t="s">
        <v>2517</v>
      </c>
      <c r="F341" s="252" t="s">
        <v>2604</v>
      </c>
      <c r="G341" s="252"/>
      <c r="H341" s="252" t="s">
        <v>2540</v>
      </c>
      <c r="I341" s="252" t="s">
        <v>2541</v>
      </c>
      <c r="J341" s="252"/>
      <c r="K341" s="252"/>
      <c r="L341" s="374"/>
      <c r="M341" s="262"/>
      <c r="N341" s="140"/>
      <c r="O341" s="141"/>
      <c r="P341" s="102">
        <f t="shared" si="166"/>
        <v>0</v>
      </c>
      <c r="Q341" s="107"/>
      <c r="R341" s="104">
        <f t="shared" si="162"/>
        <v>0</v>
      </c>
      <c r="S341" s="105"/>
      <c r="T341" s="105">
        <f t="shared" si="167"/>
        <v>0</v>
      </c>
      <c r="U341" s="216"/>
      <c r="V341" s="106">
        <f t="shared" si="165"/>
        <v>0</v>
      </c>
      <c r="W341" s="102"/>
      <c r="X341" s="102">
        <f t="shared" si="168"/>
        <v>0</v>
      </c>
      <c r="Y341" s="107"/>
      <c r="Z341" s="104">
        <f t="shared" si="160"/>
        <v>0</v>
      </c>
      <c r="AA341" s="76"/>
      <c r="AB341" s="45">
        <f t="shared" si="169"/>
        <v>0</v>
      </c>
      <c r="AC341" s="594"/>
      <c r="AD341" s="77">
        <f t="shared" si="170"/>
        <v>0</v>
      </c>
      <c r="AE341" s="126"/>
      <c r="AF341" s="73">
        <f t="shared" si="152"/>
        <v>0</v>
      </c>
      <c r="AG341" s="126"/>
      <c r="AH341" s="78">
        <f t="shared" si="163"/>
        <v>0</v>
      </c>
      <c r="AI341" s="76"/>
      <c r="AJ341" s="45"/>
      <c r="AK341" s="234"/>
      <c r="AL341" s="76"/>
      <c r="AM341" s="72"/>
      <c r="AN341" s="72"/>
      <c r="AO341" s="79"/>
      <c r="AP341" s="72"/>
      <c r="AQ341" s="76"/>
      <c r="AR341" s="76"/>
      <c r="AS341" s="365"/>
      <c r="AT341" s="76"/>
      <c r="AU341" s="72"/>
      <c r="AV341" s="72"/>
      <c r="AW341" s="124"/>
      <c r="AX341" s="72"/>
      <c r="AY341" s="76"/>
      <c r="AZ341" s="76"/>
      <c r="BA341" s="94"/>
      <c r="BB341" s="76"/>
      <c r="BC341" s="72"/>
      <c r="BD341" s="72"/>
      <c r="BE341" s="129"/>
      <c r="BF341" s="72"/>
      <c r="BG341" s="76"/>
      <c r="BH341" s="76"/>
      <c r="BI341" s="94"/>
      <c r="BJ341" s="76"/>
      <c r="BK341" s="123"/>
      <c r="BL341" s="45"/>
      <c r="BM341" s="94"/>
      <c r="BN341" s="77"/>
      <c r="BO341" s="238">
        <f t="shared" si="171"/>
        <v>0</v>
      </c>
      <c r="BP341" s="98" t="s">
        <v>582</v>
      </c>
      <c r="BQ341" s="120" t="s">
        <v>69</v>
      </c>
      <c r="BR341" s="262"/>
    </row>
    <row r="342" spans="1:71" s="30" customFormat="1" ht="89.25">
      <c r="A342" s="513">
        <f>SUBTOTAL(3,C$5:$C342)</f>
        <v>338</v>
      </c>
      <c r="B342" s="377"/>
      <c r="C342" s="12" t="s">
        <v>2493</v>
      </c>
      <c r="D342" s="36" t="s">
        <v>293</v>
      </c>
      <c r="E342" s="414" t="s">
        <v>2518</v>
      </c>
      <c r="F342" s="242" t="s">
        <v>2605</v>
      </c>
      <c r="G342" s="248"/>
      <c r="H342" s="242" t="s">
        <v>2542</v>
      </c>
      <c r="I342" s="242" t="s">
        <v>2543</v>
      </c>
      <c r="J342" s="305" t="s">
        <v>2544</v>
      </c>
      <c r="K342" s="242" t="s">
        <v>2593</v>
      </c>
      <c r="L342" s="287">
        <v>42036</v>
      </c>
      <c r="M342" s="32"/>
      <c r="N342" s="139"/>
      <c r="O342" s="122"/>
      <c r="P342" s="153">
        <f t="shared" si="166"/>
        <v>0</v>
      </c>
      <c r="Q342" s="124"/>
      <c r="R342" s="75">
        <f t="shared" si="162"/>
        <v>0</v>
      </c>
      <c r="S342" s="45"/>
      <c r="T342" s="45">
        <f t="shared" si="167"/>
        <v>0</v>
      </c>
      <c r="U342" s="234"/>
      <c r="V342" s="77">
        <f t="shared" si="165"/>
        <v>0</v>
      </c>
      <c r="W342" s="72">
        <v>300000</v>
      </c>
      <c r="X342" s="73">
        <f t="shared" si="168"/>
        <v>0</v>
      </c>
      <c r="Y342" s="124"/>
      <c r="Z342" s="75">
        <f t="shared" si="160"/>
        <v>300000</v>
      </c>
      <c r="AA342" s="76"/>
      <c r="AB342" s="45">
        <f t="shared" si="169"/>
        <v>0</v>
      </c>
      <c r="AC342" s="594"/>
      <c r="AD342" s="77">
        <f t="shared" si="170"/>
        <v>0</v>
      </c>
      <c r="AE342" s="126"/>
      <c r="AF342" s="73">
        <f t="shared" si="152"/>
        <v>0</v>
      </c>
      <c r="AG342" s="126"/>
      <c r="AH342" s="78">
        <f t="shared" si="163"/>
        <v>0</v>
      </c>
      <c r="AI342" s="76"/>
      <c r="AJ342" s="45"/>
      <c r="AK342" s="234"/>
      <c r="AL342" s="76"/>
      <c r="AM342" s="72"/>
      <c r="AN342" s="72"/>
      <c r="AO342" s="79"/>
      <c r="AP342" s="72"/>
      <c r="AQ342" s="76"/>
      <c r="AR342" s="76"/>
      <c r="AS342" s="365"/>
      <c r="AT342" s="76"/>
      <c r="AU342" s="72"/>
      <c r="AV342" s="72"/>
      <c r="AW342" s="124"/>
      <c r="AX342" s="72"/>
      <c r="AY342" s="76"/>
      <c r="AZ342" s="76"/>
      <c r="BA342" s="94"/>
      <c r="BB342" s="76"/>
      <c r="BC342" s="72"/>
      <c r="BD342" s="72"/>
      <c r="BE342" s="129"/>
      <c r="BF342" s="72"/>
      <c r="BG342" s="76"/>
      <c r="BH342" s="76"/>
      <c r="BI342" s="94"/>
      <c r="BJ342" s="76"/>
      <c r="BK342" s="123"/>
      <c r="BL342" s="45"/>
      <c r="BM342" s="94"/>
      <c r="BN342" s="77"/>
      <c r="BO342" s="83">
        <f t="shared" si="171"/>
        <v>300000</v>
      </c>
      <c r="BP342" s="120" t="s">
        <v>530</v>
      </c>
      <c r="BQ342" s="120" t="s">
        <v>3376</v>
      </c>
      <c r="BR342" s="31"/>
    </row>
    <row r="343" spans="1:71" s="263" customFormat="1" ht="51">
      <c r="A343" s="558">
        <f>SUBTOTAL(3,C$5:$C343)</f>
        <v>339</v>
      </c>
      <c r="B343" s="254" t="s">
        <v>1349</v>
      </c>
      <c r="C343" s="265" t="s">
        <v>3377</v>
      </c>
      <c r="D343" s="262" t="s">
        <v>1367</v>
      </c>
      <c r="E343" s="559" t="s">
        <v>2519</v>
      </c>
      <c r="F343" s="252" t="s">
        <v>2606</v>
      </c>
      <c r="G343" s="252"/>
      <c r="H343" s="252" t="s">
        <v>2545</v>
      </c>
      <c r="I343" s="252" t="s">
        <v>2546</v>
      </c>
      <c r="J343" s="252"/>
      <c r="K343" s="252"/>
      <c r="L343" s="252"/>
      <c r="M343" s="262"/>
      <c r="N343" s="140"/>
      <c r="O343" s="141"/>
      <c r="P343" s="102">
        <f t="shared" si="166"/>
        <v>0</v>
      </c>
      <c r="Q343" s="107"/>
      <c r="R343" s="104">
        <f t="shared" si="162"/>
        <v>0</v>
      </c>
      <c r="S343" s="105"/>
      <c r="T343" s="105">
        <f t="shared" si="167"/>
        <v>0</v>
      </c>
      <c r="U343" s="216"/>
      <c r="V343" s="106">
        <f t="shared" si="165"/>
        <v>0</v>
      </c>
      <c r="W343" s="102"/>
      <c r="X343" s="102">
        <f t="shared" si="168"/>
        <v>0</v>
      </c>
      <c r="Y343" s="107"/>
      <c r="Z343" s="104">
        <f t="shared" si="160"/>
        <v>0</v>
      </c>
      <c r="AA343" s="105"/>
      <c r="AB343" s="105">
        <f t="shared" si="169"/>
        <v>0</v>
      </c>
      <c r="AC343" s="592"/>
      <c r="AD343" s="106">
        <f t="shared" si="170"/>
        <v>0</v>
      </c>
      <c r="AE343" s="109"/>
      <c r="AF343" s="102">
        <f t="shared" si="152"/>
        <v>0</v>
      </c>
      <c r="AG343" s="109"/>
      <c r="AH343" s="143">
        <f t="shared" si="163"/>
        <v>0</v>
      </c>
      <c r="AI343" s="76"/>
      <c r="AJ343" s="45"/>
      <c r="AK343" s="234"/>
      <c r="AL343" s="76"/>
      <c r="AM343" s="72"/>
      <c r="AN343" s="72"/>
      <c r="AO343" s="79"/>
      <c r="AP343" s="72"/>
      <c r="AQ343" s="76"/>
      <c r="AR343" s="76"/>
      <c r="AS343" s="365"/>
      <c r="AT343" s="76"/>
      <c r="AU343" s="72"/>
      <c r="AV343" s="72"/>
      <c r="AW343" s="124"/>
      <c r="AX343" s="72"/>
      <c r="AY343" s="76"/>
      <c r="AZ343" s="76"/>
      <c r="BA343" s="94"/>
      <c r="BB343" s="76"/>
      <c r="BC343" s="72"/>
      <c r="BD343" s="72"/>
      <c r="BE343" s="129"/>
      <c r="BF343" s="72"/>
      <c r="BG343" s="76"/>
      <c r="BH343" s="76"/>
      <c r="BI343" s="94"/>
      <c r="BJ343" s="76"/>
      <c r="BK343" s="123"/>
      <c r="BL343" s="45"/>
      <c r="BM343" s="94"/>
      <c r="BN343" s="77"/>
      <c r="BO343" s="238">
        <f t="shared" si="171"/>
        <v>0</v>
      </c>
      <c r="BP343" s="98" t="s">
        <v>716</v>
      </c>
      <c r="BQ343" s="98" t="s">
        <v>69</v>
      </c>
      <c r="BR343" s="262"/>
    </row>
    <row r="344" spans="1:71" s="30" customFormat="1" ht="76.5">
      <c r="A344" s="513">
        <f>SUBTOTAL(3,C$5:$C344)</f>
        <v>340</v>
      </c>
      <c r="B344" s="377"/>
      <c r="C344" s="12" t="s">
        <v>2494</v>
      </c>
      <c r="D344" s="12" t="s">
        <v>2630</v>
      </c>
      <c r="E344" s="414" t="s">
        <v>2520</v>
      </c>
      <c r="F344" s="242" t="s">
        <v>2607</v>
      </c>
      <c r="G344" s="248"/>
      <c r="H344" s="242" t="s">
        <v>2547</v>
      </c>
      <c r="I344" s="242" t="s">
        <v>2548</v>
      </c>
      <c r="J344" s="351" t="s">
        <v>2549</v>
      </c>
      <c r="K344" s="242" t="s">
        <v>2594</v>
      </c>
      <c r="L344" s="287">
        <v>42005</v>
      </c>
      <c r="M344" s="32"/>
      <c r="N344" s="139"/>
      <c r="O344" s="122"/>
      <c r="P344" s="153">
        <f t="shared" si="166"/>
        <v>0</v>
      </c>
      <c r="Q344" s="124"/>
      <c r="R344" s="75">
        <f t="shared" si="162"/>
        <v>0</v>
      </c>
      <c r="S344" s="45"/>
      <c r="T344" s="45">
        <f t="shared" si="167"/>
        <v>0</v>
      </c>
      <c r="U344" s="234"/>
      <c r="V344" s="77">
        <f t="shared" si="165"/>
        <v>0</v>
      </c>
      <c r="W344" s="72"/>
      <c r="X344" s="73">
        <f t="shared" si="168"/>
        <v>0</v>
      </c>
      <c r="Y344" s="124"/>
      <c r="Z344" s="75">
        <f t="shared" si="160"/>
        <v>0</v>
      </c>
      <c r="AA344" s="76"/>
      <c r="AB344" s="45">
        <f t="shared" si="169"/>
        <v>0</v>
      </c>
      <c r="AC344" s="594"/>
      <c r="AD344" s="77">
        <f t="shared" si="170"/>
        <v>0</v>
      </c>
      <c r="AE344" s="126"/>
      <c r="AF344" s="73">
        <f t="shared" si="152"/>
        <v>0</v>
      </c>
      <c r="AG344" s="126"/>
      <c r="AH344" s="78">
        <f t="shared" si="163"/>
        <v>0</v>
      </c>
      <c r="AI344" s="76"/>
      <c r="AJ344" s="45"/>
      <c r="AK344" s="234"/>
      <c r="AL344" s="76"/>
      <c r="AM344" s="72"/>
      <c r="AN344" s="72"/>
      <c r="AO344" s="79"/>
      <c r="AP344" s="72"/>
      <c r="AQ344" s="76"/>
      <c r="AR344" s="76"/>
      <c r="AS344" s="365"/>
      <c r="AT344" s="76"/>
      <c r="AU344" s="72"/>
      <c r="AV344" s="72"/>
      <c r="AW344" s="124"/>
      <c r="AX344" s="72"/>
      <c r="AY344" s="76"/>
      <c r="AZ344" s="76"/>
      <c r="BA344" s="94"/>
      <c r="BB344" s="76"/>
      <c r="BC344" s="72"/>
      <c r="BD344" s="72"/>
      <c r="BE344" s="129"/>
      <c r="BF344" s="72"/>
      <c r="BG344" s="76"/>
      <c r="BH344" s="76"/>
      <c r="BI344" s="94"/>
      <c r="BJ344" s="76"/>
      <c r="BK344" s="123"/>
      <c r="BL344" s="45"/>
      <c r="BM344" s="94"/>
      <c r="BN344" s="77"/>
      <c r="BO344" s="83">
        <f t="shared" si="171"/>
        <v>0</v>
      </c>
      <c r="BP344" s="120" t="s">
        <v>2632</v>
      </c>
      <c r="BQ344" s="120"/>
      <c r="BR344" s="31"/>
    </row>
    <row r="345" spans="1:71" s="30" customFormat="1" ht="76.5">
      <c r="A345" s="513">
        <f>SUBTOTAL(3,C$5:$C345)</f>
        <v>341</v>
      </c>
      <c r="B345" s="377"/>
      <c r="C345" s="12" t="s">
        <v>2495</v>
      </c>
      <c r="D345" s="37" t="s">
        <v>1412</v>
      </c>
      <c r="E345" s="437" t="s">
        <v>2521</v>
      </c>
      <c r="F345" s="12" t="s">
        <v>2608</v>
      </c>
      <c r="G345" s="248"/>
      <c r="H345" s="12" t="s">
        <v>2550</v>
      </c>
      <c r="I345" s="47" t="s">
        <v>2551</v>
      </c>
      <c r="J345" s="221" t="s">
        <v>2552</v>
      </c>
      <c r="K345" s="242" t="s">
        <v>2595</v>
      </c>
      <c r="L345" s="439">
        <v>42064</v>
      </c>
      <c r="M345" s="32"/>
      <c r="N345" s="139"/>
      <c r="O345" s="122"/>
      <c r="P345" s="153">
        <f t="shared" si="166"/>
        <v>0</v>
      </c>
      <c r="Q345" s="124"/>
      <c r="R345" s="75">
        <f t="shared" si="162"/>
        <v>0</v>
      </c>
      <c r="S345" s="45"/>
      <c r="T345" s="45">
        <f t="shared" si="167"/>
        <v>0</v>
      </c>
      <c r="U345" s="234"/>
      <c r="V345" s="77">
        <f t="shared" si="165"/>
        <v>0</v>
      </c>
      <c r="W345" s="72">
        <v>300000</v>
      </c>
      <c r="X345" s="73">
        <f t="shared" si="168"/>
        <v>0</v>
      </c>
      <c r="Y345" s="124"/>
      <c r="Z345" s="75">
        <f t="shared" si="160"/>
        <v>300000</v>
      </c>
      <c r="AA345" s="76"/>
      <c r="AB345" s="45">
        <f t="shared" si="169"/>
        <v>0</v>
      </c>
      <c r="AC345" s="594"/>
      <c r="AD345" s="77">
        <f t="shared" si="170"/>
        <v>0</v>
      </c>
      <c r="AE345" s="126"/>
      <c r="AF345" s="73">
        <f t="shared" si="152"/>
        <v>0</v>
      </c>
      <c r="AG345" s="126"/>
      <c r="AH345" s="78">
        <f t="shared" si="163"/>
        <v>0</v>
      </c>
      <c r="AI345" s="76"/>
      <c r="AJ345" s="45"/>
      <c r="AK345" s="234"/>
      <c r="AL345" s="76"/>
      <c r="AM345" s="72"/>
      <c r="AN345" s="72"/>
      <c r="AO345" s="79"/>
      <c r="AP345" s="72"/>
      <c r="AQ345" s="76"/>
      <c r="AR345" s="76"/>
      <c r="AS345" s="365"/>
      <c r="AT345" s="76"/>
      <c r="AU345" s="72"/>
      <c r="AV345" s="72"/>
      <c r="AW345" s="124"/>
      <c r="AX345" s="72"/>
      <c r="AY345" s="76"/>
      <c r="AZ345" s="76"/>
      <c r="BA345" s="94"/>
      <c r="BB345" s="76"/>
      <c r="BC345" s="72"/>
      <c r="BD345" s="72"/>
      <c r="BE345" s="129"/>
      <c r="BF345" s="72"/>
      <c r="BG345" s="76"/>
      <c r="BH345" s="76"/>
      <c r="BI345" s="94"/>
      <c r="BJ345" s="76"/>
      <c r="BK345" s="123"/>
      <c r="BL345" s="45"/>
      <c r="BM345" s="94"/>
      <c r="BN345" s="77"/>
      <c r="BO345" s="83">
        <f t="shared" si="171"/>
        <v>300000</v>
      </c>
      <c r="BP345" s="120" t="s">
        <v>716</v>
      </c>
      <c r="BQ345" s="120" t="s">
        <v>3378</v>
      </c>
      <c r="BR345" s="31"/>
    </row>
    <row r="346" spans="1:71" s="30" customFormat="1" ht="51">
      <c r="A346" s="513">
        <f>SUBTOTAL(3,C$5:$C346)</f>
        <v>342</v>
      </c>
      <c r="B346" s="377"/>
      <c r="C346" s="52" t="s">
        <v>2496</v>
      </c>
      <c r="D346" s="47" t="s">
        <v>2631</v>
      </c>
      <c r="E346" s="437" t="s">
        <v>2522</v>
      </c>
      <c r="F346" s="12" t="s">
        <v>2609</v>
      </c>
      <c r="G346" s="248"/>
      <c r="H346" s="12" t="s">
        <v>2553</v>
      </c>
      <c r="I346" s="47" t="s">
        <v>2554</v>
      </c>
      <c r="J346" s="12"/>
      <c r="K346" s="257" t="s">
        <v>2196</v>
      </c>
      <c r="L346" s="287">
        <v>42064</v>
      </c>
      <c r="M346" s="32"/>
      <c r="N346" s="139"/>
      <c r="O346" s="122"/>
      <c r="P346" s="153">
        <f t="shared" si="166"/>
        <v>0</v>
      </c>
      <c r="Q346" s="124"/>
      <c r="R346" s="75">
        <f t="shared" si="162"/>
        <v>0</v>
      </c>
      <c r="S346" s="45"/>
      <c r="T346" s="45">
        <f t="shared" si="167"/>
        <v>0</v>
      </c>
      <c r="U346" s="234"/>
      <c r="V346" s="77">
        <f t="shared" si="165"/>
        <v>0</v>
      </c>
      <c r="W346" s="72">
        <v>400000</v>
      </c>
      <c r="X346" s="73">
        <f t="shared" si="168"/>
        <v>0</v>
      </c>
      <c r="Y346" s="124"/>
      <c r="Z346" s="75">
        <f t="shared" si="160"/>
        <v>400000</v>
      </c>
      <c r="AA346" s="76"/>
      <c r="AB346" s="45">
        <f t="shared" si="169"/>
        <v>0</v>
      </c>
      <c r="AC346" s="594"/>
      <c r="AD346" s="77">
        <f t="shared" si="170"/>
        <v>0</v>
      </c>
      <c r="AE346" s="126"/>
      <c r="AF346" s="73">
        <f t="shared" si="152"/>
        <v>0</v>
      </c>
      <c r="AG346" s="126"/>
      <c r="AH346" s="78">
        <f t="shared" si="163"/>
        <v>0</v>
      </c>
      <c r="AI346" s="76"/>
      <c r="AJ346" s="45"/>
      <c r="AK346" s="234"/>
      <c r="AL346" s="76"/>
      <c r="AM346" s="72"/>
      <c r="AN346" s="72"/>
      <c r="AO346" s="79"/>
      <c r="AP346" s="72"/>
      <c r="AQ346" s="76"/>
      <c r="AR346" s="76"/>
      <c r="AS346" s="365"/>
      <c r="AT346" s="76"/>
      <c r="AU346" s="72"/>
      <c r="AV346" s="72"/>
      <c r="AW346" s="124"/>
      <c r="AX346" s="72"/>
      <c r="AY346" s="76"/>
      <c r="AZ346" s="76"/>
      <c r="BA346" s="94"/>
      <c r="BB346" s="76"/>
      <c r="BC346" s="72"/>
      <c r="BD346" s="72"/>
      <c r="BE346" s="129"/>
      <c r="BF346" s="72"/>
      <c r="BG346" s="76"/>
      <c r="BH346" s="76"/>
      <c r="BI346" s="94"/>
      <c r="BJ346" s="76"/>
      <c r="BK346" s="123"/>
      <c r="BL346" s="45"/>
      <c r="BM346" s="94"/>
      <c r="BN346" s="77"/>
      <c r="BO346" s="83">
        <f t="shared" si="171"/>
        <v>400000</v>
      </c>
      <c r="BP346" s="120" t="s">
        <v>808</v>
      </c>
      <c r="BQ346" s="120" t="s">
        <v>69</v>
      </c>
      <c r="BR346" s="31"/>
    </row>
    <row r="347" spans="1:71" s="30" customFormat="1" ht="25.5">
      <c r="A347" s="513">
        <f>SUBTOTAL(3,C$5:$C347)</f>
        <v>343</v>
      </c>
      <c r="B347" s="377"/>
      <c r="C347" s="52" t="s">
        <v>2497</v>
      </c>
      <c r="D347" s="47" t="s">
        <v>1758</v>
      </c>
      <c r="E347" s="437" t="s">
        <v>2523</v>
      </c>
      <c r="F347" s="12" t="s">
        <v>2610</v>
      </c>
      <c r="G347" s="248"/>
      <c r="H347" s="12" t="s">
        <v>2555</v>
      </c>
      <c r="I347" s="47" t="s">
        <v>2556</v>
      </c>
      <c r="J347" s="12"/>
      <c r="K347" s="495">
        <v>500</v>
      </c>
      <c r="L347" s="439">
        <v>42064</v>
      </c>
      <c r="M347" s="32"/>
      <c r="N347" s="139"/>
      <c r="O347" s="122"/>
      <c r="P347" s="153">
        <f t="shared" si="166"/>
        <v>0</v>
      </c>
      <c r="Q347" s="124"/>
      <c r="R347" s="75">
        <f t="shared" si="162"/>
        <v>0</v>
      </c>
      <c r="S347" s="45">
        <v>0</v>
      </c>
      <c r="T347" s="45">
        <f t="shared" si="167"/>
        <v>0</v>
      </c>
      <c r="U347" s="234"/>
      <c r="V347" s="77">
        <f t="shared" si="165"/>
        <v>0</v>
      </c>
      <c r="W347" s="72">
        <v>500000</v>
      </c>
      <c r="X347" s="73">
        <f t="shared" si="168"/>
        <v>0</v>
      </c>
      <c r="Y347" s="124"/>
      <c r="Z347" s="75">
        <f t="shared" ref="Z347:Z360" si="172">W347-X347</f>
        <v>500000</v>
      </c>
      <c r="AA347" s="76">
        <v>500000</v>
      </c>
      <c r="AB347" s="45">
        <f t="shared" si="169"/>
        <v>0</v>
      </c>
      <c r="AC347" s="594"/>
      <c r="AD347" s="77">
        <f t="shared" si="170"/>
        <v>500000</v>
      </c>
      <c r="AE347" s="126"/>
      <c r="AF347" s="73">
        <f t="shared" si="152"/>
        <v>0</v>
      </c>
      <c r="AG347" s="126"/>
      <c r="AH347" s="78">
        <f t="shared" si="163"/>
        <v>0</v>
      </c>
      <c r="AI347" s="76"/>
      <c r="AJ347" s="45"/>
      <c r="AK347" s="234"/>
      <c r="AL347" s="76"/>
      <c r="AM347" s="72"/>
      <c r="AN347" s="72"/>
      <c r="AO347" s="79"/>
      <c r="AP347" s="72"/>
      <c r="AQ347" s="76"/>
      <c r="AR347" s="76"/>
      <c r="AS347" s="365"/>
      <c r="AT347" s="76"/>
      <c r="AU347" s="72"/>
      <c r="AV347" s="72"/>
      <c r="AW347" s="124"/>
      <c r="AX347" s="72"/>
      <c r="AY347" s="76"/>
      <c r="AZ347" s="76"/>
      <c r="BA347" s="94"/>
      <c r="BB347" s="76"/>
      <c r="BC347" s="72"/>
      <c r="BD347" s="72"/>
      <c r="BE347" s="129"/>
      <c r="BF347" s="72"/>
      <c r="BG347" s="76"/>
      <c r="BH347" s="76"/>
      <c r="BI347" s="94"/>
      <c r="BJ347" s="76"/>
      <c r="BK347" s="123"/>
      <c r="BL347" s="45"/>
      <c r="BM347" s="94"/>
      <c r="BN347" s="77"/>
      <c r="BO347" s="83">
        <f t="shared" si="171"/>
        <v>1000000</v>
      </c>
      <c r="BP347" s="120" t="s">
        <v>716</v>
      </c>
      <c r="BQ347" s="120" t="s">
        <v>1966</v>
      </c>
      <c r="BR347" s="31"/>
    </row>
    <row r="348" spans="1:71" s="30" customFormat="1" ht="25.5">
      <c r="A348" s="513">
        <f>SUBTOTAL(3,C$5:$C348)</f>
        <v>344</v>
      </c>
      <c r="B348" s="377"/>
      <c r="C348" s="52" t="s">
        <v>2498</v>
      </c>
      <c r="D348" s="46" t="s">
        <v>11</v>
      </c>
      <c r="E348" s="437" t="s">
        <v>2524</v>
      </c>
      <c r="F348" s="12" t="s">
        <v>2611</v>
      </c>
      <c r="G348" s="248"/>
      <c r="H348" s="12" t="s">
        <v>2557</v>
      </c>
      <c r="I348" s="47" t="s">
        <v>2556</v>
      </c>
      <c r="J348" s="12"/>
      <c r="K348" s="495">
        <v>500</v>
      </c>
      <c r="L348" s="439">
        <v>42064</v>
      </c>
      <c r="M348" s="32"/>
      <c r="N348" s="139"/>
      <c r="O348" s="122">
        <v>0</v>
      </c>
      <c r="P348" s="153">
        <f t="shared" si="166"/>
        <v>0</v>
      </c>
      <c r="Q348" s="124"/>
      <c r="R348" s="75">
        <f t="shared" si="162"/>
        <v>0</v>
      </c>
      <c r="S348" s="45">
        <v>0</v>
      </c>
      <c r="T348" s="45">
        <f t="shared" si="167"/>
        <v>0</v>
      </c>
      <c r="U348" s="234"/>
      <c r="V348" s="77">
        <f t="shared" si="165"/>
        <v>0</v>
      </c>
      <c r="W348" s="72">
        <v>500000</v>
      </c>
      <c r="X348" s="73">
        <f t="shared" si="168"/>
        <v>0</v>
      </c>
      <c r="Y348" s="124"/>
      <c r="Z348" s="75">
        <f t="shared" si="172"/>
        <v>500000</v>
      </c>
      <c r="AA348" s="76">
        <v>500000</v>
      </c>
      <c r="AB348" s="45">
        <f t="shared" si="169"/>
        <v>0</v>
      </c>
      <c r="AC348" s="594"/>
      <c r="AD348" s="77">
        <f t="shared" si="170"/>
        <v>500000</v>
      </c>
      <c r="AE348" s="126"/>
      <c r="AF348" s="73">
        <f t="shared" si="152"/>
        <v>0</v>
      </c>
      <c r="AG348" s="126"/>
      <c r="AH348" s="78">
        <f t="shared" si="163"/>
        <v>0</v>
      </c>
      <c r="AI348" s="76"/>
      <c r="AJ348" s="45"/>
      <c r="AK348" s="234"/>
      <c r="AL348" s="76"/>
      <c r="AM348" s="72"/>
      <c r="AN348" s="72"/>
      <c r="AO348" s="79"/>
      <c r="AP348" s="72"/>
      <c r="AQ348" s="76"/>
      <c r="AR348" s="76"/>
      <c r="AS348" s="365"/>
      <c r="AT348" s="76"/>
      <c r="AU348" s="72"/>
      <c r="AV348" s="72"/>
      <c r="AW348" s="124"/>
      <c r="AX348" s="72"/>
      <c r="AY348" s="76"/>
      <c r="AZ348" s="76"/>
      <c r="BA348" s="94"/>
      <c r="BB348" s="76"/>
      <c r="BC348" s="72"/>
      <c r="BD348" s="72"/>
      <c r="BE348" s="129"/>
      <c r="BF348" s="72"/>
      <c r="BG348" s="76"/>
      <c r="BH348" s="76"/>
      <c r="BI348" s="94"/>
      <c r="BJ348" s="76"/>
      <c r="BK348" s="123"/>
      <c r="BL348" s="45"/>
      <c r="BM348" s="94"/>
      <c r="BN348" s="77"/>
      <c r="BO348" s="83">
        <f t="shared" si="171"/>
        <v>1000000</v>
      </c>
      <c r="BP348" s="120" t="s">
        <v>716</v>
      </c>
      <c r="BQ348" s="120" t="s">
        <v>1966</v>
      </c>
      <c r="BR348" s="31"/>
    </row>
    <row r="349" spans="1:71" s="30" customFormat="1" ht="76.5">
      <c r="A349" s="513">
        <f>SUBTOTAL(3,C$5:$C349)</f>
        <v>345</v>
      </c>
      <c r="B349" s="178"/>
      <c r="C349" s="12" t="s">
        <v>2499</v>
      </c>
      <c r="D349" s="36" t="s">
        <v>293</v>
      </c>
      <c r="E349" s="437" t="s">
        <v>2525</v>
      </c>
      <c r="F349" s="12" t="s">
        <v>2612</v>
      </c>
      <c r="G349" s="214"/>
      <c r="H349" s="12" t="s">
        <v>2558</v>
      </c>
      <c r="I349" s="47" t="s">
        <v>2559</v>
      </c>
      <c r="J349" s="12"/>
      <c r="K349" s="242" t="s">
        <v>2596</v>
      </c>
      <c r="L349" s="287">
        <v>42064</v>
      </c>
      <c r="M349" s="32"/>
      <c r="N349" s="139"/>
      <c r="O349" s="122"/>
      <c r="P349" s="153">
        <f t="shared" si="166"/>
        <v>0</v>
      </c>
      <c r="Q349" s="124"/>
      <c r="R349" s="75">
        <f t="shared" si="162"/>
        <v>0</v>
      </c>
      <c r="S349" s="45"/>
      <c r="T349" s="45">
        <f t="shared" si="167"/>
        <v>0</v>
      </c>
      <c r="U349" s="234"/>
      <c r="V349" s="77">
        <f t="shared" si="165"/>
        <v>0</v>
      </c>
      <c r="W349" s="72">
        <v>400000</v>
      </c>
      <c r="X349" s="73">
        <f t="shared" si="168"/>
        <v>0</v>
      </c>
      <c r="Y349" s="124"/>
      <c r="Z349" s="75">
        <f t="shared" si="172"/>
        <v>400000</v>
      </c>
      <c r="AA349" s="76"/>
      <c r="AB349" s="45">
        <f t="shared" si="169"/>
        <v>0</v>
      </c>
      <c r="AC349" s="594"/>
      <c r="AD349" s="77">
        <f t="shared" si="170"/>
        <v>0</v>
      </c>
      <c r="AE349" s="126"/>
      <c r="AF349" s="73">
        <f t="shared" si="152"/>
        <v>0</v>
      </c>
      <c r="AG349" s="126"/>
      <c r="AH349" s="78">
        <f t="shared" si="163"/>
        <v>0</v>
      </c>
      <c r="AI349" s="76"/>
      <c r="AJ349" s="45"/>
      <c r="AK349" s="234"/>
      <c r="AL349" s="76"/>
      <c r="AM349" s="72"/>
      <c r="AN349" s="72"/>
      <c r="AO349" s="79"/>
      <c r="AP349" s="72"/>
      <c r="AQ349" s="76"/>
      <c r="AR349" s="76"/>
      <c r="AS349" s="365"/>
      <c r="AT349" s="76"/>
      <c r="AU349" s="72"/>
      <c r="AV349" s="72"/>
      <c r="AW349" s="124"/>
      <c r="AX349" s="72"/>
      <c r="AY349" s="76"/>
      <c r="AZ349" s="76"/>
      <c r="BA349" s="94"/>
      <c r="BB349" s="76"/>
      <c r="BC349" s="72"/>
      <c r="BD349" s="72"/>
      <c r="BE349" s="129"/>
      <c r="BF349" s="72"/>
      <c r="BG349" s="76"/>
      <c r="BH349" s="76"/>
      <c r="BI349" s="94"/>
      <c r="BJ349" s="76"/>
      <c r="BK349" s="123"/>
      <c r="BL349" s="45"/>
      <c r="BM349" s="94"/>
      <c r="BN349" s="77"/>
      <c r="BO349" s="83">
        <f t="shared" si="171"/>
        <v>400000</v>
      </c>
      <c r="BP349" s="120" t="s">
        <v>1140</v>
      </c>
      <c r="BQ349" s="120" t="s">
        <v>3376</v>
      </c>
      <c r="BR349" s="31"/>
    </row>
    <row r="350" spans="1:71" s="263" customFormat="1" ht="30">
      <c r="A350" s="59">
        <f>SUBTOTAL(3,C$5:$C350)</f>
        <v>346</v>
      </c>
      <c r="B350" s="259" t="s">
        <v>1349</v>
      </c>
      <c r="C350" s="265" t="s">
        <v>2500</v>
      </c>
      <c r="D350" s="1" t="s">
        <v>315</v>
      </c>
      <c r="E350" s="560" t="s">
        <v>2526</v>
      </c>
      <c r="F350" s="265" t="s">
        <v>2613</v>
      </c>
      <c r="G350" s="271"/>
      <c r="H350" s="265" t="s">
        <v>2560</v>
      </c>
      <c r="I350" s="49" t="s">
        <v>2561</v>
      </c>
      <c r="J350" s="265"/>
      <c r="K350" s="498"/>
      <c r="L350" s="566"/>
      <c r="M350" s="262"/>
      <c r="N350" s="140"/>
      <c r="O350" s="141"/>
      <c r="P350" s="102">
        <f t="shared" si="166"/>
        <v>0</v>
      </c>
      <c r="Q350" s="107"/>
      <c r="R350" s="104">
        <f t="shared" si="162"/>
        <v>0</v>
      </c>
      <c r="S350" s="105"/>
      <c r="T350" s="105">
        <f t="shared" si="167"/>
        <v>0</v>
      </c>
      <c r="U350" s="216"/>
      <c r="V350" s="106">
        <f t="shared" si="165"/>
        <v>0</v>
      </c>
      <c r="W350" s="102"/>
      <c r="X350" s="102">
        <f t="shared" si="168"/>
        <v>0</v>
      </c>
      <c r="Y350" s="107"/>
      <c r="Z350" s="104">
        <f t="shared" si="172"/>
        <v>0</v>
      </c>
      <c r="AA350" s="105"/>
      <c r="AB350" s="45">
        <f t="shared" si="169"/>
        <v>0</v>
      </c>
      <c r="AC350" s="594"/>
      <c r="AD350" s="77">
        <f t="shared" si="170"/>
        <v>0</v>
      </c>
      <c r="AE350" s="109"/>
      <c r="AF350" s="73">
        <f t="shared" si="152"/>
        <v>0</v>
      </c>
      <c r="AG350" s="109"/>
      <c r="AH350" s="78">
        <f t="shared" si="163"/>
        <v>0</v>
      </c>
      <c r="AI350" s="105"/>
      <c r="AJ350" s="105"/>
      <c r="AK350" s="216"/>
      <c r="AL350" s="105"/>
      <c r="AM350" s="102"/>
      <c r="AN350" s="102"/>
      <c r="AO350" s="107"/>
      <c r="AP350" s="102"/>
      <c r="AQ350" s="105"/>
      <c r="AR350" s="105"/>
      <c r="AS350" s="217"/>
      <c r="AT350" s="105"/>
      <c r="AU350" s="102"/>
      <c r="AV350" s="102"/>
      <c r="AW350" s="107"/>
      <c r="AX350" s="102"/>
      <c r="AY350" s="105"/>
      <c r="AZ350" s="105"/>
      <c r="BA350" s="216"/>
      <c r="BB350" s="105"/>
      <c r="BC350" s="102"/>
      <c r="BD350" s="102"/>
      <c r="BE350" s="142"/>
      <c r="BF350" s="102"/>
      <c r="BG350" s="105"/>
      <c r="BH350" s="105"/>
      <c r="BI350" s="216"/>
      <c r="BJ350" s="105"/>
      <c r="BK350" s="187"/>
      <c r="BL350" s="105"/>
      <c r="BM350" s="216"/>
      <c r="BN350" s="106"/>
      <c r="BO350" s="238">
        <f t="shared" si="171"/>
        <v>0</v>
      </c>
      <c r="BP350" s="120" t="s">
        <v>523</v>
      </c>
      <c r="BQ350" s="120" t="s">
        <v>1970</v>
      </c>
      <c r="BR350" s="262"/>
    </row>
    <row r="351" spans="1:71" s="30" customFormat="1" ht="89.25">
      <c r="A351" s="513">
        <f>SUBTOTAL(3,C$5:$C351)</f>
        <v>347</v>
      </c>
      <c r="B351" s="178"/>
      <c r="C351" s="12" t="s">
        <v>2501</v>
      </c>
      <c r="D351" s="47" t="s">
        <v>2630</v>
      </c>
      <c r="E351" s="437" t="s">
        <v>2527</v>
      </c>
      <c r="F351" s="12" t="s">
        <v>2614</v>
      </c>
      <c r="G351" s="214"/>
      <c r="H351" s="12" t="s">
        <v>2562</v>
      </c>
      <c r="I351" s="47" t="s">
        <v>2563</v>
      </c>
      <c r="J351" s="228" t="s">
        <v>2564</v>
      </c>
      <c r="K351" s="242" t="s">
        <v>2597</v>
      </c>
      <c r="L351" s="287">
        <v>42005</v>
      </c>
      <c r="M351" s="32"/>
      <c r="N351" s="139"/>
      <c r="O351" s="122">
        <v>400000</v>
      </c>
      <c r="P351" s="153">
        <f t="shared" si="166"/>
        <v>0</v>
      </c>
      <c r="Q351" s="124"/>
      <c r="R351" s="75">
        <f t="shared" si="162"/>
        <v>400000</v>
      </c>
      <c r="S351" s="45">
        <v>400000</v>
      </c>
      <c r="T351" s="45">
        <f t="shared" si="167"/>
        <v>0</v>
      </c>
      <c r="U351" s="234"/>
      <c r="V351" s="77">
        <f t="shared" si="165"/>
        <v>400000</v>
      </c>
      <c r="W351" s="72">
        <v>600000</v>
      </c>
      <c r="X351" s="73">
        <f t="shared" si="168"/>
        <v>0</v>
      </c>
      <c r="Y351" s="124"/>
      <c r="Z351" s="75">
        <f t="shared" si="172"/>
        <v>600000</v>
      </c>
      <c r="AA351" s="76"/>
      <c r="AB351" s="45">
        <f t="shared" si="169"/>
        <v>0</v>
      </c>
      <c r="AC351" s="594"/>
      <c r="AD351" s="77">
        <f t="shared" si="170"/>
        <v>0</v>
      </c>
      <c r="AE351" s="126"/>
      <c r="AF351" s="73">
        <f t="shared" si="152"/>
        <v>0</v>
      </c>
      <c r="AG351" s="126"/>
      <c r="AH351" s="78">
        <f t="shared" si="163"/>
        <v>0</v>
      </c>
      <c r="AI351" s="76"/>
      <c r="AJ351" s="45"/>
      <c r="AK351" s="234"/>
      <c r="AL351" s="76"/>
      <c r="AM351" s="72"/>
      <c r="AN351" s="72"/>
      <c r="AO351" s="79"/>
      <c r="AP351" s="72"/>
      <c r="AQ351" s="76"/>
      <c r="AR351" s="76"/>
      <c r="AS351" s="365"/>
      <c r="AT351" s="76"/>
      <c r="AU351" s="72"/>
      <c r="AV351" s="72"/>
      <c r="AW351" s="124"/>
      <c r="AX351" s="72"/>
      <c r="AY351" s="76"/>
      <c r="AZ351" s="76"/>
      <c r="BA351" s="94"/>
      <c r="BB351" s="76"/>
      <c r="BC351" s="72"/>
      <c r="BD351" s="72"/>
      <c r="BE351" s="129"/>
      <c r="BF351" s="72"/>
      <c r="BG351" s="76"/>
      <c r="BH351" s="76"/>
      <c r="BI351" s="94"/>
      <c r="BJ351" s="76"/>
      <c r="BK351" s="123"/>
      <c r="BL351" s="45"/>
      <c r="BM351" s="94"/>
      <c r="BN351" s="77"/>
      <c r="BO351" s="83">
        <f t="shared" si="171"/>
        <v>1400000</v>
      </c>
      <c r="BP351" s="120" t="s">
        <v>2632</v>
      </c>
      <c r="BQ351" s="120"/>
      <c r="BR351" s="31"/>
    </row>
    <row r="352" spans="1:71" s="30" customFormat="1" ht="63.75">
      <c r="A352" s="513">
        <f>SUBTOTAL(3,C$5:$C352)</f>
        <v>348</v>
      </c>
      <c r="B352" s="178"/>
      <c r="C352" s="12" t="s">
        <v>2502</v>
      </c>
      <c r="D352" s="47" t="s">
        <v>2630</v>
      </c>
      <c r="E352" s="437" t="s">
        <v>2528</v>
      </c>
      <c r="F352" s="12" t="s">
        <v>2615</v>
      </c>
      <c r="G352" s="214"/>
      <c r="H352" s="12" t="s">
        <v>2565</v>
      </c>
      <c r="I352" s="47" t="s">
        <v>2566</v>
      </c>
      <c r="J352" s="12"/>
      <c r="K352" s="251" t="s">
        <v>2920</v>
      </c>
      <c r="L352" s="439"/>
      <c r="M352" s="32"/>
      <c r="N352" s="139"/>
      <c r="O352" s="122"/>
      <c r="P352" s="153">
        <f t="shared" si="166"/>
        <v>0</v>
      </c>
      <c r="Q352" s="124"/>
      <c r="R352" s="75">
        <f t="shared" si="162"/>
        <v>0</v>
      </c>
      <c r="S352" s="45"/>
      <c r="T352" s="45">
        <f t="shared" si="167"/>
        <v>0</v>
      </c>
      <c r="U352" s="234"/>
      <c r="V352" s="77">
        <f t="shared" si="165"/>
        <v>0</v>
      </c>
      <c r="W352" s="72"/>
      <c r="X352" s="73">
        <f t="shared" si="168"/>
        <v>0</v>
      </c>
      <c r="Y352" s="124"/>
      <c r="Z352" s="75">
        <f t="shared" si="172"/>
        <v>0</v>
      </c>
      <c r="AA352" s="76"/>
      <c r="AB352" s="45">
        <f t="shared" si="169"/>
        <v>0</v>
      </c>
      <c r="AC352" s="594"/>
      <c r="AD352" s="77">
        <f t="shared" si="170"/>
        <v>0</v>
      </c>
      <c r="AE352" s="126"/>
      <c r="AF352" s="73">
        <f t="shared" si="152"/>
        <v>0</v>
      </c>
      <c r="AG352" s="126"/>
      <c r="AH352" s="78">
        <f t="shared" si="163"/>
        <v>0</v>
      </c>
      <c r="AI352" s="76"/>
      <c r="AJ352" s="45"/>
      <c r="AK352" s="234"/>
      <c r="AL352" s="76"/>
      <c r="AM352" s="72"/>
      <c r="AN352" s="72"/>
      <c r="AO352" s="79"/>
      <c r="AP352" s="72"/>
      <c r="AQ352" s="76"/>
      <c r="AR352" s="76"/>
      <c r="AS352" s="365"/>
      <c r="AT352" s="76"/>
      <c r="AU352" s="72"/>
      <c r="AV352" s="72"/>
      <c r="AW352" s="124"/>
      <c r="AX352" s="72"/>
      <c r="AY352" s="76"/>
      <c r="AZ352" s="76"/>
      <c r="BA352" s="94"/>
      <c r="BB352" s="76"/>
      <c r="BC352" s="72"/>
      <c r="BD352" s="72"/>
      <c r="BE352" s="129"/>
      <c r="BF352" s="72"/>
      <c r="BG352" s="76"/>
      <c r="BH352" s="76"/>
      <c r="BI352" s="94"/>
      <c r="BJ352" s="76"/>
      <c r="BK352" s="123"/>
      <c r="BL352" s="45"/>
      <c r="BM352" s="94"/>
      <c r="BN352" s="77"/>
      <c r="BO352" s="83">
        <f t="shared" si="171"/>
        <v>0</v>
      </c>
      <c r="BP352" s="120" t="s">
        <v>2632</v>
      </c>
      <c r="BQ352" s="120"/>
      <c r="BR352" s="31"/>
    </row>
    <row r="353" spans="1:70" s="30" customFormat="1" ht="38.25">
      <c r="A353" s="513">
        <f>SUBTOTAL(3,C$5:$C353)</f>
        <v>349</v>
      </c>
      <c r="B353" s="178"/>
      <c r="C353" s="12" t="s">
        <v>2504</v>
      </c>
      <c r="D353" s="35" t="s">
        <v>1973</v>
      </c>
      <c r="E353" s="437" t="s">
        <v>2530</v>
      </c>
      <c r="F353" s="12" t="s">
        <v>2617</v>
      </c>
      <c r="G353" s="214"/>
      <c r="H353" s="12" t="s">
        <v>2570</v>
      </c>
      <c r="I353" s="47"/>
      <c r="J353" s="12"/>
      <c r="K353" s="627">
        <v>800</v>
      </c>
      <c r="L353" s="287">
        <v>42064</v>
      </c>
      <c r="M353" s="32"/>
      <c r="N353" s="139"/>
      <c r="O353" s="122"/>
      <c r="P353" s="153">
        <f t="shared" si="166"/>
        <v>0</v>
      </c>
      <c r="Q353" s="124"/>
      <c r="R353" s="75">
        <f t="shared" si="162"/>
        <v>0</v>
      </c>
      <c r="S353" s="45"/>
      <c r="T353" s="45">
        <f t="shared" si="167"/>
        <v>0</v>
      </c>
      <c r="U353" s="234"/>
      <c r="V353" s="77">
        <f t="shared" si="165"/>
        <v>0</v>
      </c>
      <c r="W353" s="72">
        <v>800000</v>
      </c>
      <c r="X353" s="73">
        <f t="shared" si="168"/>
        <v>0</v>
      </c>
      <c r="Y353" s="124"/>
      <c r="Z353" s="75">
        <f t="shared" si="172"/>
        <v>800000</v>
      </c>
      <c r="AA353" s="76">
        <v>800000</v>
      </c>
      <c r="AB353" s="45">
        <f t="shared" si="169"/>
        <v>0</v>
      </c>
      <c r="AC353" s="594"/>
      <c r="AD353" s="77">
        <f t="shared" si="170"/>
        <v>800000</v>
      </c>
      <c r="AE353" s="126"/>
      <c r="AF353" s="73">
        <f t="shared" si="152"/>
        <v>0</v>
      </c>
      <c r="AG353" s="126"/>
      <c r="AH353" s="78">
        <f t="shared" si="163"/>
        <v>0</v>
      </c>
      <c r="AI353" s="76"/>
      <c r="AJ353" s="45"/>
      <c r="AK353" s="234"/>
      <c r="AL353" s="76"/>
      <c r="AM353" s="72"/>
      <c r="AN353" s="72"/>
      <c r="AO353" s="79"/>
      <c r="AP353" s="72"/>
      <c r="AQ353" s="76"/>
      <c r="AR353" s="76"/>
      <c r="AS353" s="365"/>
      <c r="AT353" s="76"/>
      <c r="AU353" s="72"/>
      <c r="AV353" s="72"/>
      <c r="AW353" s="124"/>
      <c r="AX353" s="72"/>
      <c r="AY353" s="76"/>
      <c r="AZ353" s="76"/>
      <c r="BA353" s="94"/>
      <c r="BB353" s="76"/>
      <c r="BC353" s="72"/>
      <c r="BD353" s="72"/>
      <c r="BE353" s="129"/>
      <c r="BF353" s="72"/>
      <c r="BG353" s="76"/>
      <c r="BH353" s="76"/>
      <c r="BI353" s="94"/>
      <c r="BJ353" s="76"/>
      <c r="BK353" s="123"/>
      <c r="BL353" s="45"/>
      <c r="BM353" s="94"/>
      <c r="BN353" s="77"/>
      <c r="BO353" s="83">
        <f t="shared" si="171"/>
        <v>1600000</v>
      </c>
      <c r="BP353" s="120" t="s">
        <v>716</v>
      </c>
      <c r="BQ353" s="120" t="s">
        <v>3375</v>
      </c>
      <c r="BR353" s="31"/>
    </row>
    <row r="354" spans="1:70" s="30" customFormat="1" ht="63.75">
      <c r="A354" s="513">
        <f>SUBTOTAL(3,C$5:$C354)</f>
        <v>350</v>
      </c>
      <c r="B354" s="178"/>
      <c r="C354" s="52" t="s">
        <v>2505</v>
      </c>
      <c r="D354" s="1" t="s">
        <v>284</v>
      </c>
      <c r="E354" s="437" t="s">
        <v>2531</v>
      </c>
      <c r="F354" s="12" t="s">
        <v>2618</v>
      </c>
      <c r="G354" s="214"/>
      <c r="H354" s="12" t="s">
        <v>1710</v>
      </c>
      <c r="I354" s="47" t="s">
        <v>2571</v>
      </c>
      <c r="J354" s="12"/>
      <c r="K354" s="257" t="s">
        <v>2696</v>
      </c>
      <c r="L354" s="287">
        <v>42064</v>
      </c>
      <c r="M354" s="32"/>
      <c r="N354" s="139"/>
      <c r="O354" s="122"/>
      <c r="P354" s="153">
        <f t="shared" si="166"/>
        <v>0</v>
      </c>
      <c r="Q354" s="124"/>
      <c r="R354" s="75">
        <f t="shared" ref="R354:R385" si="173">O354-P354</f>
        <v>0</v>
      </c>
      <c r="S354" s="45" t="s">
        <v>695</v>
      </c>
      <c r="T354" s="45">
        <f t="shared" si="167"/>
        <v>0</v>
      </c>
      <c r="U354" s="234"/>
      <c r="V354" s="77">
        <v>0</v>
      </c>
      <c r="W354" s="72">
        <v>700000</v>
      </c>
      <c r="X354" s="73">
        <f t="shared" si="168"/>
        <v>0</v>
      </c>
      <c r="Y354" s="124"/>
      <c r="Z354" s="75">
        <f t="shared" si="172"/>
        <v>700000</v>
      </c>
      <c r="AA354" s="76"/>
      <c r="AB354" s="45">
        <f t="shared" si="169"/>
        <v>0</v>
      </c>
      <c r="AC354" s="594"/>
      <c r="AD354" s="77">
        <f t="shared" si="170"/>
        <v>0</v>
      </c>
      <c r="AE354" s="126"/>
      <c r="AF354" s="73">
        <f t="shared" si="152"/>
        <v>0</v>
      </c>
      <c r="AG354" s="126"/>
      <c r="AH354" s="78">
        <f t="shared" si="163"/>
        <v>0</v>
      </c>
      <c r="AI354" s="76"/>
      <c r="AJ354" s="45"/>
      <c r="AK354" s="234"/>
      <c r="AL354" s="76"/>
      <c r="AM354" s="72"/>
      <c r="AN354" s="72"/>
      <c r="AO354" s="79"/>
      <c r="AP354" s="72"/>
      <c r="AQ354" s="76"/>
      <c r="AR354" s="76"/>
      <c r="AS354" s="365"/>
      <c r="AT354" s="76"/>
      <c r="AU354" s="72"/>
      <c r="AV354" s="72"/>
      <c r="AW354" s="124"/>
      <c r="AX354" s="72"/>
      <c r="AY354" s="76"/>
      <c r="AZ354" s="76"/>
      <c r="BA354" s="94"/>
      <c r="BB354" s="76"/>
      <c r="BC354" s="72"/>
      <c r="BD354" s="72"/>
      <c r="BE354" s="129"/>
      <c r="BF354" s="72"/>
      <c r="BG354" s="76"/>
      <c r="BH354" s="76"/>
      <c r="BI354" s="94"/>
      <c r="BJ354" s="76"/>
      <c r="BK354" s="123"/>
      <c r="BL354" s="45"/>
      <c r="BM354" s="94"/>
      <c r="BN354" s="77"/>
      <c r="BO354" s="83">
        <f t="shared" si="171"/>
        <v>700000</v>
      </c>
      <c r="BP354" s="120" t="s">
        <v>808</v>
      </c>
      <c r="BQ354" s="120" t="s">
        <v>3376</v>
      </c>
      <c r="BR354" s="31"/>
    </row>
    <row r="355" spans="1:70" s="30" customFormat="1" ht="38.25">
      <c r="A355" s="513">
        <f>SUBTOTAL(3,C$5:$C355)</f>
        <v>351</v>
      </c>
      <c r="B355" s="178"/>
      <c r="C355" s="12" t="s">
        <v>2506</v>
      </c>
      <c r="D355" s="1" t="s">
        <v>787</v>
      </c>
      <c r="E355" s="521">
        <v>3603265072</v>
      </c>
      <c r="F355" s="12" t="s">
        <v>2619</v>
      </c>
      <c r="G355" s="214"/>
      <c r="H355" s="12" t="s">
        <v>2572</v>
      </c>
      <c r="I355" s="47" t="s">
        <v>2573</v>
      </c>
      <c r="J355" s="12"/>
      <c r="K355" s="423" t="s">
        <v>2599</v>
      </c>
      <c r="L355" s="287">
        <v>42036</v>
      </c>
      <c r="M355" s="32"/>
      <c r="N355" s="139"/>
      <c r="O355" s="122"/>
      <c r="P355" s="153">
        <f t="shared" si="166"/>
        <v>0</v>
      </c>
      <c r="Q355" s="124"/>
      <c r="R355" s="75">
        <f t="shared" si="173"/>
        <v>0</v>
      </c>
      <c r="S355" s="45">
        <v>800000</v>
      </c>
      <c r="T355" s="45">
        <f t="shared" si="167"/>
        <v>800000</v>
      </c>
      <c r="U355" s="234" t="s">
        <v>2688</v>
      </c>
      <c r="V355" s="77">
        <f t="shared" ref="V355:V386" si="174">S355-T355</f>
        <v>0</v>
      </c>
      <c r="W355" s="72">
        <v>800000</v>
      </c>
      <c r="X355" s="73">
        <f t="shared" si="168"/>
        <v>800000</v>
      </c>
      <c r="Y355" s="234" t="s">
        <v>2688</v>
      </c>
      <c r="Z355" s="75">
        <f t="shared" si="172"/>
        <v>0</v>
      </c>
      <c r="AA355" s="76"/>
      <c r="AB355" s="45">
        <f t="shared" si="169"/>
        <v>0</v>
      </c>
      <c r="AC355" s="594"/>
      <c r="AD355" s="77">
        <f t="shared" si="170"/>
        <v>0</v>
      </c>
      <c r="AE355" s="126"/>
      <c r="AF355" s="73">
        <f t="shared" si="152"/>
        <v>0</v>
      </c>
      <c r="AG355" s="126"/>
      <c r="AH355" s="78">
        <f t="shared" si="163"/>
        <v>0</v>
      </c>
      <c r="AI355" s="76"/>
      <c r="AJ355" s="45"/>
      <c r="AK355" s="234"/>
      <c r="AL355" s="76"/>
      <c r="AM355" s="72"/>
      <c r="AN355" s="72"/>
      <c r="AO355" s="79"/>
      <c r="AP355" s="72"/>
      <c r="AQ355" s="76"/>
      <c r="AR355" s="76"/>
      <c r="AS355" s="365"/>
      <c r="AT355" s="76"/>
      <c r="AU355" s="72"/>
      <c r="AV355" s="72"/>
      <c r="AW355" s="124"/>
      <c r="AX355" s="72"/>
      <c r="AY355" s="76"/>
      <c r="AZ355" s="76"/>
      <c r="BA355" s="94"/>
      <c r="BB355" s="76"/>
      <c r="BC355" s="72"/>
      <c r="BD355" s="72"/>
      <c r="BE355" s="129"/>
      <c r="BF355" s="72"/>
      <c r="BG355" s="76"/>
      <c r="BH355" s="76"/>
      <c r="BI355" s="94"/>
      <c r="BJ355" s="76"/>
      <c r="BK355" s="123"/>
      <c r="BL355" s="45"/>
      <c r="BM355" s="94"/>
      <c r="BN355" s="77"/>
      <c r="BO355" s="83">
        <f t="shared" si="171"/>
        <v>0</v>
      </c>
      <c r="BP355" s="120" t="s">
        <v>1334</v>
      </c>
      <c r="BQ355" s="120" t="s">
        <v>69</v>
      </c>
      <c r="BR355" s="31" t="s">
        <v>2687</v>
      </c>
    </row>
    <row r="356" spans="1:70" s="30" customFormat="1" ht="63.75">
      <c r="A356" s="513">
        <f>SUBTOTAL(3,C$5:$C356)</f>
        <v>352</v>
      </c>
      <c r="B356" s="178"/>
      <c r="C356" s="12" t="s">
        <v>2507</v>
      </c>
      <c r="D356" s="1" t="s">
        <v>787</v>
      </c>
      <c r="E356" s="521">
        <v>3603267489</v>
      </c>
      <c r="F356" s="12" t="s">
        <v>2620</v>
      </c>
      <c r="G356" s="214"/>
      <c r="H356" s="12" t="s">
        <v>2574</v>
      </c>
      <c r="I356" s="47" t="s">
        <v>2575</v>
      </c>
      <c r="J356" s="12"/>
      <c r="K356" s="242" t="s">
        <v>2600</v>
      </c>
      <c r="L356" s="287">
        <v>42064</v>
      </c>
      <c r="M356" s="32"/>
      <c r="N356" s="139"/>
      <c r="O356" s="122"/>
      <c r="P356" s="153">
        <f t="shared" si="166"/>
        <v>0</v>
      </c>
      <c r="Q356" s="124"/>
      <c r="R356" s="75">
        <f t="shared" si="173"/>
        <v>0</v>
      </c>
      <c r="S356" s="45"/>
      <c r="T356" s="45">
        <f t="shared" si="167"/>
        <v>0</v>
      </c>
      <c r="U356" s="234"/>
      <c r="V356" s="77">
        <f t="shared" si="174"/>
        <v>0</v>
      </c>
      <c r="W356" s="72">
        <v>800000</v>
      </c>
      <c r="X356" s="73">
        <f t="shared" si="168"/>
        <v>800000</v>
      </c>
      <c r="Y356" s="124" t="s">
        <v>2686</v>
      </c>
      <c r="Z356" s="75">
        <f t="shared" si="172"/>
        <v>0</v>
      </c>
      <c r="AA356" s="76">
        <v>800000</v>
      </c>
      <c r="AB356" s="45">
        <f t="shared" si="169"/>
        <v>800000</v>
      </c>
      <c r="AC356" s="594" t="s">
        <v>3201</v>
      </c>
      <c r="AD356" s="77">
        <f t="shared" si="170"/>
        <v>0</v>
      </c>
      <c r="AE356" s="126"/>
      <c r="AF356" s="73">
        <f t="shared" si="152"/>
        <v>0</v>
      </c>
      <c r="AG356" s="126"/>
      <c r="AH356" s="78">
        <f t="shared" si="163"/>
        <v>0</v>
      </c>
      <c r="AI356" s="76"/>
      <c r="AJ356" s="45"/>
      <c r="AK356" s="234"/>
      <c r="AL356" s="76"/>
      <c r="AM356" s="72"/>
      <c r="AN356" s="72"/>
      <c r="AO356" s="79"/>
      <c r="AP356" s="72"/>
      <c r="AQ356" s="76"/>
      <c r="AR356" s="76"/>
      <c r="AS356" s="365"/>
      <c r="AT356" s="76"/>
      <c r="AU356" s="72"/>
      <c r="AV356" s="72"/>
      <c r="AW356" s="124"/>
      <c r="AX356" s="72"/>
      <c r="AY356" s="76"/>
      <c r="AZ356" s="76"/>
      <c r="BA356" s="94"/>
      <c r="BB356" s="76"/>
      <c r="BC356" s="72"/>
      <c r="BD356" s="72"/>
      <c r="BE356" s="129"/>
      <c r="BF356" s="72"/>
      <c r="BG356" s="76"/>
      <c r="BH356" s="76"/>
      <c r="BI356" s="94"/>
      <c r="BJ356" s="76"/>
      <c r="BK356" s="123"/>
      <c r="BL356" s="45"/>
      <c r="BM356" s="94"/>
      <c r="BN356" s="77"/>
      <c r="BO356" s="83">
        <f t="shared" si="171"/>
        <v>0</v>
      </c>
      <c r="BP356" s="120" t="s">
        <v>1334</v>
      </c>
      <c r="BQ356" s="120" t="s">
        <v>69</v>
      </c>
      <c r="BR356" s="31"/>
    </row>
    <row r="357" spans="1:70" s="30" customFormat="1" ht="76.5">
      <c r="A357" s="513">
        <f>SUBTOTAL(3,C$5:$C357)</f>
        <v>353</v>
      </c>
      <c r="B357" s="178"/>
      <c r="C357" s="12" t="s">
        <v>2508</v>
      </c>
      <c r="D357" s="1" t="s">
        <v>787</v>
      </c>
      <c r="E357" s="521">
        <v>3603264784</v>
      </c>
      <c r="F357" s="12" t="s">
        <v>2621</v>
      </c>
      <c r="G357" s="214"/>
      <c r="H357" s="12" t="s">
        <v>2576</v>
      </c>
      <c r="I357" s="47" t="s">
        <v>2577</v>
      </c>
      <c r="J357" s="12"/>
      <c r="K357" s="242" t="s">
        <v>2601</v>
      </c>
      <c r="L357" s="287">
        <v>42050</v>
      </c>
      <c r="M357" s="32"/>
      <c r="N357" s="139"/>
      <c r="O357" s="122"/>
      <c r="P357" s="153">
        <f t="shared" si="166"/>
        <v>0</v>
      </c>
      <c r="Q357" s="124"/>
      <c r="R357" s="75">
        <f t="shared" si="173"/>
        <v>0</v>
      </c>
      <c r="S357" s="45">
        <v>500000</v>
      </c>
      <c r="T357" s="45">
        <f t="shared" si="167"/>
        <v>0</v>
      </c>
      <c r="U357" s="234"/>
      <c r="V357" s="77">
        <f t="shared" si="174"/>
        <v>500000</v>
      </c>
      <c r="W357" s="72">
        <v>500000</v>
      </c>
      <c r="X357" s="73">
        <f t="shared" si="168"/>
        <v>0</v>
      </c>
      <c r="Y357" s="124"/>
      <c r="Z357" s="75">
        <f t="shared" si="172"/>
        <v>500000</v>
      </c>
      <c r="AA357" s="76"/>
      <c r="AB357" s="45">
        <f t="shared" si="169"/>
        <v>0</v>
      </c>
      <c r="AC357" s="594"/>
      <c r="AD357" s="77">
        <f t="shared" si="170"/>
        <v>0</v>
      </c>
      <c r="AE357" s="126"/>
      <c r="AF357" s="73">
        <f t="shared" si="152"/>
        <v>0</v>
      </c>
      <c r="AG357" s="126"/>
      <c r="AH357" s="78">
        <f t="shared" si="163"/>
        <v>0</v>
      </c>
      <c r="AI357" s="76"/>
      <c r="AJ357" s="45"/>
      <c r="AK357" s="234"/>
      <c r="AL357" s="76"/>
      <c r="AM357" s="72"/>
      <c r="AN357" s="72"/>
      <c r="AO357" s="79"/>
      <c r="AP357" s="72"/>
      <c r="AQ357" s="76"/>
      <c r="AR357" s="76"/>
      <c r="AS357" s="365"/>
      <c r="AT357" s="76"/>
      <c r="AU357" s="72"/>
      <c r="AV357" s="72"/>
      <c r="AW357" s="124"/>
      <c r="AX357" s="72"/>
      <c r="AY357" s="76"/>
      <c r="AZ357" s="76"/>
      <c r="BA357" s="94"/>
      <c r="BB357" s="76"/>
      <c r="BC357" s="72"/>
      <c r="BD357" s="72"/>
      <c r="BE357" s="129"/>
      <c r="BF357" s="72"/>
      <c r="BG357" s="76"/>
      <c r="BH357" s="76"/>
      <c r="BI357" s="94"/>
      <c r="BJ357" s="76"/>
      <c r="BK357" s="123"/>
      <c r="BL357" s="45"/>
      <c r="BM357" s="94"/>
      <c r="BN357" s="77"/>
      <c r="BO357" s="83">
        <f t="shared" si="171"/>
        <v>1000000</v>
      </c>
      <c r="BP357" s="120" t="s">
        <v>1334</v>
      </c>
      <c r="BQ357" s="120" t="s">
        <v>69</v>
      </c>
      <c r="BR357" s="31"/>
    </row>
    <row r="358" spans="1:70" s="30" customFormat="1" ht="89.25">
      <c r="A358" s="513">
        <f>SUBTOTAL(3,C$5:$C358)</f>
        <v>354</v>
      </c>
      <c r="B358" s="178"/>
      <c r="C358" s="12" t="s">
        <v>2509</v>
      </c>
      <c r="D358" s="47" t="s">
        <v>2630</v>
      </c>
      <c r="E358" s="437" t="s">
        <v>2532</v>
      </c>
      <c r="F358" s="12" t="s">
        <v>2622</v>
      </c>
      <c r="G358" s="214"/>
      <c r="H358" s="12" t="s">
        <v>2578</v>
      </c>
      <c r="I358" s="47">
        <v>93304720555</v>
      </c>
      <c r="J358" s="228" t="s">
        <v>2579</v>
      </c>
      <c r="K358" s="251" t="s">
        <v>2597</v>
      </c>
      <c r="L358" s="439"/>
      <c r="M358" s="32"/>
      <c r="N358" s="139"/>
      <c r="O358" s="122"/>
      <c r="P358" s="153">
        <f t="shared" si="166"/>
        <v>0</v>
      </c>
      <c r="Q358" s="124"/>
      <c r="R358" s="75">
        <f t="shared" si="173"/>
        <v>0</v>
      </c>
      <c r="S358" s="45"/>
      <c r="T358" s="45">
        <f t="shared" si="167"/>
        <v>0</v>
      </c>
      <c r="U358" s="234"/>
      <c r="V358" s="77">
        <f t="shared" si="174"/>
        <v>0</v>
      </c>
      <c r="W358" s="72"/>
      <c r="X358" s="73">
        <f t="shared" si="168"/>
        <v>0</v>
      </c>
      <c r="Y358" s="124"/>
      <c r="Z358" s="75">
        <f t="shared" si="172"/>
        <v>0</v>
      </c>
      <c r="AA358" s="76"/>
      <c r="AB358" s="45">
        <f t="shared" si="169"/>
        <v>0</v>
      </c>
      <c r="AC358" s="594"/>
      <c r="AD358" s="77">
        <f t="shared" si="170"/>
        <v>0</v>
      </c>
      <c r="AE358" s="126"/>
      <c r="AF358" s="73">
        <f t="shared" si="152"/>
        <v>0</v>
      </c>
      <c r="AG358" s="126"/>
      <c r="AH358" s="78">
        <f t="shared" si="163"/>
        <v>0</v>
      </c>
      <c r="AI358" s="76"/>
      <c r="AJ358" s="45"/>
      <c r="AK358" s="234"/>
      <c r="AL358" s="76"/>
      <c r="AM358" s="72"/>
      <c r="AN358" s="72"/>
      <c r="AO358" s="79"/>
      <c r="AP358" s="72"/>
      <c r="AQ358" s="76"/>
      <c r="AR358" s="76"/>
      <c r="AS358" s="365"/>
      <c r="AT358" s="76"/>
      <c r="AU358" s="72"/>
      <c r="AV358" s="72"/>
      <c r="AW358" s="124"/>
      <c r="AX358" s="72"/>
      <c r="AY358" s="76"/>
      <c r="AZ358" s="76"/>
      <c r="BA358" s="94"/>
      <c r="BB358" s="76"/>
      <c r="BC358" s="72"/>
      <c r="BD358" s="72"/>
      <c r="BE358" s="129"/>
      <c r="BF358" s="72"/>
      <c r="BG358" s="76"/>
      <c r="BH358" s="76"/>
      <c r="BI358" s="94"/>
      <c r="BJ358" s="76"/>
      <c r="BK358" s="123"/>
      <c r="BL358" s="45"/>
      <c r="BM358" s="94"/>
      <c r="BN358" s="77"/>
      <c r="BO358" s="83">
        <f t="shared" si="171"/>
        <v>0</v>
      </c>
      <c r="BP358" s="120" t="s">
        <v>2632</v>
      </c>
      <c r="BQ358" s="120"/>
      <c r="BR358" s="31"/>
    </row>
    <row r="359" spans="1:70" s="30" customFormat="1" ht="51">
      <c r="A359" s="513">
        <f>SUBTOTAL(3,C$5:$C359)</f>
        <v>355</v>
      </c>
      <c r="B359" s="178"/>
      <c r="C359" s="12" t="s">
        <v>2510</v>
      </c>
      <c r="D359" s="36" t="s">
        <v>293</v>
      </c>
      <c r="E359" s="437" t="s">
        <v>2533</v>
      </c>
      <c r="F359" s="12" t="s">
        <v>2623</v>
      </c>
      <c r="G359" s="214"/>
      <c r="H359" s="12" t="s">
        <v>2580</v>
      </c>
      <c r="I359" s="47" t="s">
        <v>2581</v>
      </c>
      <c r="J359" s="228" t="s">
        <v>2582</v>
      </c>
      <c r="K359" s="251" t="s">
        <v>2921</v>
      </c>
      <c r="L359" s="439"/>
      <c r="M359" s="32"/>
      <c r="N359" s="139"/>
      <c r="O359" s="122"/>
      <c r="P359" s="153">
        <f t="shared" si="166"/>
        <v>0</v>
      </c>
      <c r="Q359" s="124"/>
      <c r="R359" s="75">
        <f t="shared" si="173"/>
        <v>0</v>
      </c>
      <c r="S359" s="45"/>
      <c r="T359" s="45">
        <f t="shared" si="167"/>
        <v>0</v>
      </c>
      <c r="U359" s="234"/>
      <c r="V359" s="77">
        <f t="shared" si="174"/>
        <v>0</v>
      </c>
      <c r="W359" s="72">
        <v>300000</v>
      </c>
      <c r="X359" s="73">
        <f t="shared" si="168"/>
        <v>0</v>
      </c>
      <c r="Y359" s="124"/>
      <c r="Z359" s="75">
        <f t="shared" si="172"/>
        <v>300000</v>
      </c>
      <c r="AA359" s="76"/>
      <c r="AB359" s="45">
        <f t="shared" si="169"/>
        <v>0</v>
      </c>
      <c r="AC359" s="594"/>
      <c r="AD359" s="77">
        <f t="shared" si="170"/>
        <v>0</v>
      </c>
      <c r="AE359" s="126"/>
      <c r="AF359" s="73">
        <f t="shared" si="152"/>
        <v>0</v>
      </c>
      <c r="AG359" s="126"/>
      <c r="AH359" s="78">
        <f t="shared" si="163"/>
        <v>0</v>
      </c>
      <c r="AI359" s="76"/>
      <c r="AJ359" s="45"/>
      <c r="AK359" s="234"/>
      <c r="AL359" s="76"/>
      <c r="AM359" s="72"/>
      <c r="AN359" s="72"/>
      <c r="AO359" s="79"/>
      <c r="AP359" s="72"/>
      <c r="AQ359" s="76"/>
      <c r="AR359" s="76"/>
      <c r="AS359" s="365"/>
      <c r="AT359" s="76"/>
      <c r="AU359" s="72"/>
      <c r="AV359" s="72"/>
      <c r="AW359" s="124"/>
      <c r="AX359" s="72"/>
      <c r="AY359" s="76"/>
      <c r="AZ359" s="76"/>
      <c r="BA359" s="94"/>
      <c r="BB359" s="76"/>
      <c r="BC359" s="72"/>
      <c r="BD359" s="72"/>
      <c r="BE359" s="129"/>
      <c r="BF359" s="72"/>
      <c r="BG359" s="76"/>
      <c r="BH359" s="76"/>
      <c r="BI359" s="94"/>
      <c r="BJ359" s="76"/>
      <c r="BK359" s="123"/>
      <c r="BL359" s="45"/>
      <c r="BM359" s="94"/>
      <c r="BN359" s="77"/>
      <c r="BO359" s="83">
        <f t="shared" si="171"/>
        <v>300000</v>
      </c>
      <c r="BP359" s="120" t="s">
        <v>530</v>
      </c>
      <c r="BQ359" s="120" t="s">
        <v>3376</v>
      </c>
      <c r="BR359" s="31"/>
    </row>
    <row r="360" spans="1:70" s="30" customFormat="1" ht="38.25">
      <c r="A360" s="513">
        <f>SUBTOTAL(3,C$5:$C360)</f>
        <v>356</v>
      </c>
      <c r="B360" s="178"/>
      <c r="C360" s="12" t="s">
        <v>2511</v>
      </c>
      <c r="D360" s="47" t="s">
        <v>2630</v>
      </c>
      <c r="E360" s="437" t="s">
        <v>2534</v>
      </c>
      <c r="F360" s="12" t="s">
        <v>2624</v>
      </c>
      <c r="G360" s="214"/>
      <c r="H360" s="12" t="s">
        <v>2583</v>
      </c>
      <c r="I360" s="47"/>
      <c r="J360" s="12"/>
      <c r="K360" s="495"/>
      <c r="L360" s="439"/>
      <c r="M360" s="32"/>
      <c r="N360" s="139"/>
      <c r="O360" s="122"/>
      <c r="P360" s="153">
        <f t="shared" si="166"/>
        <v>0</v>
      </c>
      <c r="Q360" s="124"/>
      <c r="R360" s="75">
        <f t="shared" si="173"/>
        <v>0</v>
      </c>
      <c r="S360" s="45"/>
      <c r="T360" s="45">
        <f t="shared" si="167"/>
        <v>0</v>
      </c>
      <c r="U360" s="234"/>
      <c r="V360" s="77">
        <f t="shared" si="174"/>
        <v>0</v>
      </c>
      <c r="W360" s="72"/>
      <c r="X360" s="73">
        <f t="shared" si="168"/>
        <v>0</v>
      </c>
      <c r="Y360" s="124"/>
      <c r="Z360" s="75">
        <f t="shared" si="172"/>
        <v>0</v>
      </c>
      <c r="AA360" s="76"/>
      <c r="AB360" s="45">
        <f t="shared" si="169"/>
        <v>0</v>
      </c>
      <c r="AC360" s="594"/>
      <c r="AD360" s="77">
        <f t="shared" si="170"/>
        <v>0</v>
      </c>
      <c r="AE360" s="126"/>
      <c r="AF360" s="73">
        <f t="shared" si="152"/>
        <v>0</v>
      </c>
      <c r="AG360" s="126"/>
      <c r="AH360" s="78">
        <f t="shared" si="163"/>
        <v>0</v>
      </c>
      <c r="AI360" s="76"/>
      <c r="AJ360" s="45"/>
      <c r="AK360" s="234"/>
      <c r="AL360" s="76"/>
      <c r="AM360" s="72"/>
      <c r="AN360" s="72"/>
      <c r="AO360" s="79"/>
      <c r="AP360" s="72"/>
      <c r="AQ360" s="76"/>
      <c r="AR360" s="76"/>
      <c r="AS360" s="365"/>
      <c r="AT360" s="76"/>
      <c r="AU360" s="72"/>
      <c r="AV360" s="72"/>
      <c r="AW360" s="124"/>
      <c r="AX360" s="72"/>
      <c r="AY360" s="76"/>
      <c r="AZ360" s="76"/>
      <c r="BA360" s="94"/>
      <c r="BB360" s="76"/>
      <c r="BC360" s="72"/>
      <c r="BD360" s="72"/>
      <c r="BE360" s="129"/>
      <c r="BF360" s="72"/>
      <c r="BG360" s="76"/>
      <c r="BH360" s="76"/>
      <c r="BI360" s="94"/>
      <c r="BJ360" s="76"/>
      <c r="BK360" s="123"/>
      <c r="BL360" s="45"/>
      <c r="BM360" s="94"/>
      <c r="BN360" s="77"/>
      <c r="BO360" s="83">
        <f t="shared" si="171"/>
        <v>0</v>
      </c>
      <c r="BP360" s="120" t="s">
        <v>2632</v>
      </c>
      <c r="BQ360" s="120"/>
      <c r="BR360" s="31"/>
    </row>
    <row r="361" spans="1:70" s="30" customFormat="1" ht="51">
      <c r="A361" s="513">
        <f>SUBTOTAL(3,C$5:$C361)</f>
        <v>357</v>
      </c>
      <c r="B361" s="178"/>
      <c r="C361" s="12" t="s">
        <v>2512</v>
      </c>
      <c r="D361" s="35" t="s">
        <v>1973</v>
      </c>
      <c r="E361" s="437" t="s">
        <v>2535</v>
      </c>
      <c r="F361" s="12" t="s">
        <v>2625</v>
      </c>
      <c r="G361" s="214"/>
      <c r="H361" s="12" t="s">
        <v>2584</v>
      </c>
      <c r="I361" s="522" t="s">
        <v>2585</v>
      </c>
      <c r="J361" s="12"/>
      <c r="K361" s="242" t="s">
        <v>2689</v>
      </c>
      <c r="L361" s="439"/>
      <c r="M361" s="32"/>
      <c r="N361" s="139"/>
      <c r="O361" s="122"/>
      <c r="P361" s="153">
        <f t="shared" si="166"/>
        <v>0</v>
      </c>
      <c r="Q361" s="124"/>
      <c r="R361" s="75">
        <f t="shared" si="173"/>
        <v>0</v>
      </c>
      <c r="S361" s="45"/>
      <c r="T361" s="45">
        <f t="shared" si="167"/>
        <v>0</v>
      </c>
      <c r="U361" s="234"/>
      <c r="V361" s="77">
        <f t="shared" si="174"/>
        <v>0</v>
      </c>
      <c r="W361" s="72" t="s">
        <v>695</v>
      </c>
      <c r="X361" s="73">
        <f t="shared" si="168"/>
        <v>0</v>
      </c>
      <c r="Y361" s="124"/>
      <c r="Z361" s="75"/>
      <c r="AA361" s="76"/>
      <c r="AB361" s="45">
        <f t="shared" si="169"/>
        <v>0</v>
      </c>
      <c r="AC361" s="594"/>
      <c r="AD361" s="77">
        <f t="shared" si="170"/>
        <v>0</v>
      </c>
      <c r="AE361" s="126"/>
      <c r="AF361" s="73">
        <f t="shared" si="152"/>
        <v>0</v>
      </c>
      <c r="AG361" s="126"/>
      <c r="AH361" s="78">
        <f t="shared" si="163"/>
        <v>0</v>
      </c>
      <c r="AI361" s="76"/>
      <c r="AJ361" s="45"/>
      <c r="AK361" s="234"/>
      <c r="AL361" s="76"/>
      <c r="AM361" s="72"/>
      <c r="AN361" s="72"/>
      <c r="AO361" s="79"/>
      <c r="AP361" s="72"/>
      <c r="AQ361" s="76"/>
      <c r="AR361" s="76"/>
      <c r="AS361" s="365"/>
      <c r="AT361" s="76"/>
      <c r="AU361" s="72"/>
      <c r="AV361" s="72"/>
      <c r="AW361" s="124"/>
      <c r="AX361" s="72"/>
      <c r="AY361" s="76"/>
      <c r="AZ361" s="76"/>
      <c r="BA361" s="94"/>
      <c r="BB361" s="76"/>
      <c r="BC361" s="72"/>
      <c r="BD361" s="72"/>
      <c r="BE361" s="129"/>
      <c r="BF361" s="72"/>
      <c r="BG361" s="76"/>
      <c r="BH361" s="76"/>
      <c r="BI361" s="94"/>
      <c r="BJ361" s="76"/>
      <c r="BK361" s="123"/>
      <c r="BL361" s="45"/>
      <c r="BM361" s="94"/>
      <c r="BN361" s="77"/>
      <c r="BO361" s="83">
        <f t="shared" si="171"/>
        <v>0</v>
      </c>
      <c r="BP361" s="120" t="s">
        <v>1960</v>
      </c>
      <c r="BQ361" s="120" t="s">
        <v>3375</v>
      </c>
      <c r="BR361" s="31"/>
    </row>
    <row r="362" spans="1:70" s="30" customFormat="1" ht="25.5">
      <c r="A362" s="513">
        <f>SUBTOTAL(3,C$5:$C362)</f>
        <v>358</v>
      </c>
      <c r="B362" s="178"/>
      <c r="C362" s="12" t="s">
        <v>2513</v>
      </c>
      <c r="D362" s="47" t="s">
        <v>2630</v>
      </c>
      <c r="E362" s="437" t="s">
        <v>2536</v>
      </c>
      <c r="F362" s="12" t="s">
        <v>2626</v>
      </c>
      <c r="G362" s="214"/>
      <c r="H362" s="12" t="s">
        <v>2586</v>
      </c>
      <c r="I362" s="523" t="s">
        <v>2587</v>
      </c>
      <c r="J362" s="12"/>
      <c r="K362" s="495"/>
      <c r="L362" s="439"/>
      <c r="M362" s="32"/>
      <c r="N362" s="139"/>
      <c r="O362" s="122"/>
      <c r="P362" s="153">
        <f t="shared" si="166"/>
        <v>0</v>
      </c>
      <c r="Q362" s="124"/>
      <c r="R362" s="75">
        <f t="shared" si="173"/>
        <v>0</v>
      </c>
      <c r="S362" s="45"/>
      <c r="T362" s="45">
        <f t="shared" si="167"/>
        <v>0</v>
      </c>
      <c r="U362" s="234"/>
      <c r="V362" s="77">
        <f t="shared" si="174"/>
        <v>0</v>
      </c>
      <c r="W362" s="72"/>
      <c r="X362" s="73">
        <f t="shared" si="168"/>
        <v>0</v>
      </c>
      <c r="Y362" s="124"/>
      <c r="Z362" s="75">
        <f t="shared" ref="Z362:Z395" si="175">W362-X362</f>
        <v>0</v>
      </c>
      <c r="AA362" s="76"/>
      <c r="AB362" s="45">
        <f t="shared" si="169"/>
        <v>0</v>
      </c>
      <c r="AC362" s="594"/>
      <c r="AD362" s="77">
        <f t="shared" si="170"/>
        <v>0</v>
      </c>
      <c r="AE362" s="126"/>
      <c r="AF362" s="73">
        <f t="shared" si="152"/>
        <v>0</v>
      </c>
      <c r="AG362" s="126"/>
      <c r="AH362" s="78">
        <f t="shared" si="163"/>
        <v>0</v>
      </c>
      <c r="AI362" s="76"/>
      <c r="AJ362" s="45"/>
      <c r="AK362" s="234"/>
      <c r="AL362" s="76"/>
      <c r="AM362" s="72"/>
      <c r="AN362" s="72"/>
      <c r="AO362" s="79"/>
      <c r="AP362" s="72"/>
      <c r="AQ362" s="76"/>
      <c r="AR362" s="76"/>
      <c r="AS362" s="365"/>
      <c r="AT362" s="76"/>
      <c r="AU362" s="72"/>
      <c r="AV362" s="72"/>
      <c r="AW362" s="124"/>
      <c r="AX362" s="72"/>
      <c r="AY362" s="76"/>
      <c r="AZ362" s="76"/>
      <c r="BA362" s="94"/>
      <c r="BB362" s="76"/>
      <c r="BC362" s="72"/>
      <c r="BD362" s="72"/>
      <c r="BE362" s="129"/>
      <c r="BF362" s="72"/>
      <c r="BG362" s="76"/>
      <c r="BH362" s="76"/>
      <c r="BI362" s="94"/>
      <c r="BJ362" s="76"/>
      <c r="BK362" s="123"/>
      <c r="BL362" s="45"/>
      <c r="BM362" s="94"/>
      <c r="BN362" s="77"/>
      <c r="BO362" s="83">
        <f t="shared" si="171"/>
        <v>0</v>
      </c>
      <c r="BP362" s="120" t="s">
        <v>2632</v>
      </c>
      <c r="BQ362" s="120"/>
      <c r="BR362" s="31"/>
    </row>
    <row r="363" spans="1:70" s="30" customFormat="1" ht="89.25">
      <c r="A363" s="513">
        <f>SUBTOTAL(3,C$5:$C363)</f>
        <v>359</v>
      </c>
      <c r="B363" s="178"/>
      <c r="C363" s="12" t="s">
        <v>2514</v>
      </c>
      <c r="D363" s="114" t="s">
        <v>12</v>
      </c>
      <c r="E363" s="437" t="s">
        <v>2537</v>
      </c>
      <c r="F363" s="12" t="s">
        <v>2627</v>
      </c>
      <c r="G363" s="214"/>
      <c r="H363" s="12" t="s">
        <v>2588</v>
      </c>
      <c r="I363" s="522" t="s">
        <v>2589</v>
      </c>
      <c r="J363" s="12"/>
      <c r="K363" s="372" t="s">
        <v>2602</v>
      </c>
      <c r="L363" s="372">
        <v>42036</v>
      </c>
      <c r="M363" s="32"/>
      <c r="N363" s="139"/>
      <c r="O363" s="122"/>
      <c r="P363" s="153">
        <f t="shared" si="166"/>
        <v>0</v>
      </c>
      <c r="Q363" s="124"/>
      <c r="R363" s="75">
        <f t="shared" si="173"/>
        <v>0</v>
      </c>
      <c r="S363" s="45">
        <v>400000</v>
      </c>
      <c r="T363" s="45">
        <f t="shared" si="167"/>
        <v>0</v>
      </c>
      <c r="U363" s="234"/>
      <c r="V363" s="77">
        <f t="shared" si="174"/>
        <v>400000</v>
      </c>
      <c r="W363" s="72">
        <v>400000</v>
      </c>
      <c r="X363" s="73">
        <f t="shared" si="168"/>
        <v>0</v>
      </c>
      <c r="Y363" s="124"/>
      <c r="Z363" s="75">
        <f t="shared" si="175"/>
        <v>400000</v>
      </c>
      <c r="AA363" s="76"/>
      <c r="AB363" s="45">
        <f t="shared" si="169"/>
        <v>0</v>
      </c>
      <c r="AC363" s="594"/>
      <c r="AD363" s="77">
        <f t="shared" si="170"/>
        <v>0</v>
      </c>
      <c r="AE363" s="126"/>
      <c r="AF363" s="73">
        <f t="shared" si="152"/>
        <v>0</v>
      </c>
      <c r="AG363" s="126"/>
      <c r="AH363" s="78">
        <f t="shared" si="163"/>
        <v>0</v>
      </c>
      <c r="AI363" s="76"/>
      <c r="AJ363" s="45"/>
      <c r="AK363" s="234"/>
      <c r="AL363" s="76"/>
      <c r="AM363" s="72"/>
      <c r="AN363" s="72"/>
      <c r="AO363" s="79"/>
      <c r="AP363" s="72"/>
      <c r="AQ363" s="76"/>
      <c r="AR363" s="76"/>
      <c r="AS363" s="365"/>
      <c r="AT363" s="76"/>
      <c r="AU363" s="72"/>
      <c r="AV363" s="72"/>
      <c r="AW363" s="124"/>
      <c r="AX363" s="72"/>
      <c r="AY363" s="76"/>
      <c r="AZ363" s="76"/>
      <c r="BA363" s="94"/>
      <c r="BB363" s="76"/>
      <c r="BC363" s="72"/>
      <c r="BD363" s="72"/>
      <c r="BE363" s="129"/>
      <c r="BF363" s="72"/>
      <c r="BG363" s="76"/>
      <c r="BH363" s="76"/>
      <c r="BI363" s="94"/>
      <c r="BJ363" s="76"/>
      <c r="BK363" s="123"/>
      <c r="BL363" s="45"/>
      <c r="BM363" s="94"/>
      <c r="BN363" s="77"/>
      <c r="BO363" s="83">
        <f t="shared" si="171"/>
        <v>800000</v>
      </c>
      <c r="BP363" s="120" t="s">
        <v>716</v>
      </c>
      <c r="BQ363" s="120" t="s">
        <v>3216</v>
      </c>
      <c r="BR363" s="31"/>
    </row>
    <row r="364" spans="1:70" s="30" customFormat="1" ht="25.5">
      <c r="A364" s="513">
        <f>SUBTOTAL(3,C$5:$C364)</f>
        <v>360</v>
      </c>
      <c r="B364" s="178"/>
      <c r="C364" s="12" t="s">
        <v>2515</v>
      </c>
      <c r="D364" s="1" t="s">
        <v>891</v>
      </c>
      <c r="E364" s="437" t="s">
        <v>2538</v>
      </c>
      <c r="F364" s="12" t="s">
        <v>2628</v>
      </c>
      <c r="G364" s="214"/>
      <c r="H364" s="12" t="s">
        <v>1156</v>
      </c>
      <c r="I364" s="47" t="s">
        <v>2590</v>
      </c>
      <c r="J364" s="12"/>
      <c r="K364" s="495"/>
      <c r="L364" s="439"/>
      <c r="M364" s="32"/>
      <c r="N364" s="139"/>
      <c r="O364" s="122"/>
      <c r="P364" s="153">
        <f t="shared" si="166"/>
        <v>0</v>
      </c>
      <c r="Q364" s="124"/>
      <c r="R364" s="75">
        <f t="shared" si="173"/>
        <v>0</v>
      </c>
      <c r="S364" s="45"/>
      <c r="T364" s="45">
        <f t="shared" si="167"/>
        <v>0</v>
      </c>
      <c r="U364" s="234"/>
      <c r="V364" s="77">
        <f t="shared" si="174"/>
        <v>0</v>
      </c>
      <c r="W364" s="72"/>
      <c r="X364" s="73">
        <f t="shared" si="168"/>
        <v>0</v>
      </c>
      <c r="Y364" s="124"/>
      <c r="Z364" s="75">
        <f t="shared" si="175"/>
        <v>0</v>
      </c>
      <c r="AA364" s="76"/>
      <c r="AB364" s="45">
        <f t="shared" si="169"/>
        <v>0</v>
      </c>
      <c r="AC364" s="594"/>
      <c r="AD364" s="77">
        <f t="shared" si="170"/>
        <v>0</v>
      </c>
      <c r="AE364" s="126"/>
      <c r="AF364" s="73">
        <f t="shared" si="152"/>
        <v>0</v>
      </c>
      <c r="AG364" s="126"/>
      <c r="AH364" s="78">
        <f t="shared" si="163"/>
        <v>0</v>
      </c>
      <c r="AI364" s="76"/>
      <c r="AJ364" s="45"/>
      <c r="AK364" s="234"/>
      <c r="AL364" s="76"/>
      <c r="AM364" s="72"/>
      <c r="AN364" s="72"/>
      <c r="AO364" s="79"/>
      <c r="AP364" s="72"/>
      <c r="AQ364" s="76"/>
      <c r="AR364" s="76"/>
      <c r="AS364" s="365"/>
      <c r="AT364" s="76"/>
      <c r="AU364" s="72"/>
      <c r="AV364" s="72"/>
      <c r="AW364" s="124"/>
      <c r="AX364" s="72"/>
      <c r="AY364" s="76"/>
      <c r="AZ364" s="76"/>
      <c r="BA364" s="94"/>
      <c r="BB364" s="76"/>
      <c r="BC364" s="72"/>
      <c r="BD364" s="72"/>
      <c r="BE364" s="129"/>
      <c r="BF364" s="72"/>
      <c r="BG364" s="76"/>
      <c r="BH364" s="76"/>
      <c r="BI364" s="94"/>
      <c r="BJ364" s="76"/>
      <c r="BK364" s="123"/>
      <c r="BL364" s="45"/>
      <c r="BM364" s="94"/>
      <c r="BN364" s="77"/>
      <c r="BO364" s="83">
        <f t="shared" si="171"/>
        <v>0</v>
      </c>
      <c r="BP364" s="120" t="s">
        <v>716</v>
      </c>
      <c r="BQ364" s="120" t="s">
        <v>3376</v>
      </c>
      <c r="BR364" s="31"/>
    </row>
    <row r="365" spans="1:70" s="30" customFormat="1" ht="38.25">
      <c r="A365" s="513">
        <f>SUBTOTAL(3,C$5:$C365)</f>
        <v>361</v>
      </c>
      <c r="B365" s="178"/>
      <c r="C365" s="12" t="s">
        <v>2516</v>
      </c>
      <c r="D365" s="46" t="s">
        <v>1161</v>
      </c>
      <c r="E365" s="437" t="s">
        <v>2539</v>
      </c>
      <c r="F365" s="12" t="s">
        <v>2629</v>
      </c>
      <c r="G365" s="214"/>
      <c r="H365" s="12" t="s">
        <v>2591</v>
      </c>
      <c r="I365" s="47" t="s">
        <v>2592</v>
      </c>
      <c r="J365" s="12"/>
      <c r="K365" s="251" t="s">
        <v>2922</v>
      </c>
      <c r="L365" s="439">
        <v>42064</v>
      </c>
      <c r="M365" s="32"/>
      <c r="N365" s="139"/>
      <c r="O365" s="122"/>
      <c r="P365" s="153">
        <f t="shared" si="166"/>
        <v>0</v>
      </c>
      <c r="Q365" s="124"/>
      <c r="R365" s="75">
        <f t="shared" si="173"/>
        <v>0</v>
      </c>
      <c r="S365" s="45"/>
      <c r="T365" s="45">
        <f t="shared" si="167"/>
        <v>0</v>
      </c>
      <c r="U365" s="234"/>
      <c r="V365" s="77">
        <f t="shared" si="174"/>
        <v>0</v>
      </c>
      <c r="W365" s="72">
        <v>800000</v>
      </c>
      <c r="X365" s="73">
        <f t="shared" si="168"/>
        <v>0</v>
      </c>
      <c r="Y365" s="124"/>
      <c r="Z365" s="75">
        <f t="shared" si="175"/>
        <v>800000</v>
      </c>
      <c r="AA365" s="76"/>
      <c r="AB365" s="45">
        <f t="shared" si="169"/>
        <v>0</v>
      </c>
      <c r="AC365" s="594"/>
      <c r="AD365" s="77">
        <f t="shared" si="170"/>
        <v>0</v>
      </c>
      <c r="AE365" s="126"/>
      <c r="AF365" s="73">
        <f t="shared" ref="AF365:AF428" si="176">IF(AG365="",0,AE365)</f>
        <v>0</v>
      </c>
      <c r="AG365" s="126"/>
      <c r="AH365" s="78">
        <f t="shared" si="163"/>
        <v>0</v>
      </c>
      <c r="AI365" s="76"/>
      <c r="AJ365" s="45"/>
      <c r="AK365" s="234"/>
      <c r="AL365" s="76"/>
      <c r="AM365" s="72"/>
      <c r="AN365" s="72"/>
      <c r="AO365" s="79"/>
      <c r="AP365" s="72"/>
      <c r="AQ365" s="76"/>
      <c r="AR365" s="76"/>
      <c r="AS365" s="365"/>
      <c r="AT365" s="76"/>
      <c r="AU365" s="72"/>
      <c r="AV365" s="72"/>
      <c r="AW365" s="124"/>
      <c r="AX365" s="72"/>
      <c r="AY365" s="76"/>
      <c r="AZ365" s="76"/>
      <c r="BA365" s="94"/>
      <c r="BB365" s="76"/>
      <c r="BC365" s="72"/>
      <c r="BD365" s="72"/>
      <c r="BE365" s="129"/>
      <c r="BF365" s="72"/>
      <c r="BG365" s="76"/>
      <c r="BH365" s="76"/>
      <c r="BI365" s="94"/>
      <c r="BJ365" s="76"/>
      <c r="BK365" s="123"/>
      <c r="BL365" s="45"/>
      <c r="BM365" s="94"/>
      <c r="BN365" s="77"/>
      <c r="BO365" s="83">
        <f t="shared" si="171"/>
        <v>800000</v>
      </c>
      <c r="BP365" s="120" t="s">
        <v>688</v>
      </c>
      <c r="BQ365" s="120" t="s">
        <v>3216</v>
      </c>
      <c r="BR365" s="31"/>
    </row>
    <row r="366" spans="1:70" s="30" customFormat="1" ht="25.5">
      <c r="A366" s="513">
        <f>SUBTOTAL(3,C$5:$C366)</f>
        <v>362</v>
      </c>
      <c r="B366" s="178"/>
      <c r="C366" s="12" t="s">
        <v>2220</v>
      </c>
      <c r="D366" s="1" t="s">
        <v>1758</v>
      </c>
      <c r="E366" s="437" t="s">
        <v>2221</v>
      </c>
      <c r="F366" s="12"/>
      <c r="G366" s="12"/>
      <c r="H366" s="12"/>
      <c r="I366" s="12"/>
      <c r="J366" s="12"/>
      <c r="K366" s="251">
        <v>500</v>
      </c>
      <c r="L366" s="372">
        <v>41791</v>
      </c>
      <c r="M366" s="1" t="s">
        <v>2637</v>
      </c>
      <c r="N366" s="139"/>
      <c r="O366" s="122">
        <v>500000</v>
      </c>
      <c r="P366" s="153">
        <f t="shared" si="166"/>
        <v>0</v>
      </c>
      <c r="Q366" s="124"/>
      <c r="R366" s="75">
        <f t="shared" si="173"/>
        <v>500000</v>
      </c>
      <c r="S366" s="45">
        <v>500000</v>
      </c>
      <c r="T366" s="45">
        <f t="shared" si="167"/>
        <v>0</v>
      </c>
      <c r="U366" s="234"/>
      <c r="V366" s="77">
        <f t="shared" si="174"/>
        <v>500000</v>
      </c>
      <c r="W366" s="72">
        <v>500000</v>
      </c>
      <c r="X366" s="73">
        <f t="shared" si="168"/>
        <v>0</v>
      </c>
      <c r="Y366" s="124"/>
      <c r="Z366" s="75">
        <f t="shared" si="175"/>
        <v>500000</v>
      </c>
      <c r="AA366" s="76">
        <v>500000</v>
      </c>
      <c r="AB366" s="45">
        <f t="shared" si="169"/>
        <v>0</v>
      </c>
      <c r="AC366" s="594"/>
      <c r="AD366" s="77">
        <f t="shared" si="170"/>
        <v>500000</v>
      </c>
      <c r="AE366" s="126"/>
      <c r="AF366" s="73">
        <f t="shared" si="176"/>
        <v>0</v>
      </c>
      <c r="AG366" s="126"/>
      <c r="AH366" s="78">
        <f t="shared" si="163"/>
        <v>0</v>
      </c>
      <c r="AI366" s="76"/>
      <c r="AJ366" s="45"/>
      <c r="AK366" s="234"/>
      <c r="AL366" s="76"/>
      <c r="AM366" s="72"/>
      <c r="AN366" s="72"/>
      <c r="AO366" s="79"/>
      <c r="AP366" s="72"/>
      <c r="AQ366" s="76"/>
      <c r="AR366" s="76"/>
      <c r="AS366" s="365"/>
      <c r="AT366" s="76"/>
      <c r="AU366" s="72"/>
      <c r="AV366" s="72"/>
      <c r="AW366" s="124"/>
      <c r="AX366" s="72"/>
      <c r="AY366" s="76"/>
      <c r="AZ366" s="76"/>
      <c r="BA366" s="94"/>
      <c r="BB366" s="76"/>
      <c r="BC366" s="72"/>
      <c r="BD366" s="72"/>
      <c r="BE366" s="129"/>
      <c r="BF366" s="72"/>
      <c r="BG366" s="76"/>
      <c r="BH366" s="76"/>
      <c r="BI366" s="94"/>
      <c r="BJ366" s="76"/>
      <c r="BK366" s="123"/>
      <c r="BL366" s="45"/>
      <c r="BM366" s="94"/>
      <c r="BN366" s="77"/>
      <c r="BO366" s="83">
        <f t="shared" si="171"/>
        <v>2000000</v>
      </c>
      <c r="BP366" s="120" t="s">
        <v>716</v>
      </c>
      <c r="BQ366" s="120" t="s">
        <v>1966</v>
      </c>
      <c r="BR366" s="31"/>
    </row>
    <row r="367" spans="1:70" s="30" customFormat="1" ht="89.25">
      <c r="A367" s="513">
        <f>SUBTOTAL(3,C$5:$C367)</f>
        <v>363</v>
      </c>
      <c r="B367" s="178"/>
      <c r="C367" s="12" t="s">
        <v>2638</v>
      </c>
      <c r="D367" s="46" t="s">
        <v>11</v>
      </c>
      <c r="E367" s="525">
        <v>3603054635</v>
      </c>
      <c r="F367" s="12" t="s">
        <v>2639</v>
      </c>
      <c r="G367" s="12"/>
      <c r="H367" s="12" t="s">
        <v>2640</v>
      </c>
      <c r="I367" s="12" t="s">
        <v>2641</v>
      </c>
      <c r="J367" s="12"/>
      <c r="K367" s="242" t="s">
        <v>2643</v>
      </c>
      <c r="L367" s="462"/>
      <c r="M367" s="32" t="s">
        <v>2642</v>
      </c>
      <c r="N367" s="139"/>
      <c r="O367" s="122">
        <v>800000</v>
      </c>
      <c r="P367" s="153">
        <f t="shared" si="166"/>
        <v>0</v>
      </c>
      <c r="Q367" s="124"/>
      <c r="R367" s="75">
        <f t="shared" si="173"/>
        <v>800000</v>
      </c>
      <c r="S367" s="45">
        <v>800000</v>
      </c>
      <c r="T367" s="45">
        <f t="shared" si="167"/>
        <v>0</v>
      </c>
      <c r="U367" s="234"/>
      <c r="V367" s="77">
        <f t="shared" si="174"/>
        <v>800000</v>
      </c>
      <c r="W367" s="72">
        <v>800000</v>
      </c>
      <c r="X367" s="73">
        <f t="shared" si="168"/>
        <v>0</v>
      </c>
      <c r="Y367" s="124"/>
      <c r="Z367" s="75">
        <f t="shared" si="175"/>
        <v>800000</v>
      </c>
      <c r="AA367" s="76"/>
      <c r="AB367" s="45">
        <f t="shared" si="169"/>
        <v>0</v>
      </c>
      <c r="AC367" s="594"/>
      <c r="AD367" s="77">
        <f t="shared" si="170"/>
        <v>0</v>
      </c>
      <c r="AE367" s="126"/>
      <c r="AF367" s="73">
        <f t="shared" si="176"/>
        <v>0</v>
      </c>
      <c r="AG367" s="126"/>
      <c r="AH367" s="78">
        <f t="shared" si="163"/>
        <v>0</v>
      </c>
      <c r="AI367" s="76"/>
      <c r="AJ367" s="45"/>
      <c r="AK367" s="234"/>
      <c r="AL367" s="76"/>
      <c r="AM367" s="72"/>
      <c r="AN367" s="72"/>
      <c r="AO367" s="79"/>
      <c r="AP367" s="72"/>
      <c r="AQ367" s="76"/>
      <c r="AR367" s="76"/>
      <c r="AS367" s="365"/>
      <c r="AT367" s="76"/>
      <c r="AU367" s="72"/>
      <c r="AV367" s="72"/>
      <c r="AW367" s="124"/>
      <c r="AX367" s="72"/>
      <c r="AY367" s="76"/>
      <c r="AZ367" s="76"/>
      <c r="BA367" s="94"/>
      <c r="BB367" s="76"/>
      <c r="BC367" s="72"/>
      <c r="BD367" s="72"/>
      <c r="BE367" s="129"/>
      <c r="BF367" s="72"/>
      <c r="BG367" s="76"/>
      <c r="BH367" s="76"/>
      <c r="BI367" s="94"/>
      <c r="BJ367" s="76"/>
      <c r="BK367" s="123"/>
      <c r="BL367" s="45"/>
      <c r="BM367" s="94"/>
      <c r="BN367" s="77"/>
      <c r="BO367" s="83">
        <f t="shared" si="171"/>
        <v>2400000</v>
      </c>
      <c r="BP367" s="120" t="s">
        <v>2481</v>
      </c>
      <c r="BQ367" s="120" t="s">
        <v>1966</v>
      </c>
      <c r="BR367" s="31"/>
    </row>
    <row r="368" spans="1:70" s="30" customFormat="1" ht="63.75">
      <c r="A368" s="513">
        <f>SUBTOTAL(3,C$5:$C368)</f>
        <v>364</v>
      </c>
      <c r="B368" s="178"/>
      <c r="C368" s="12" t="s">
        <v>2650</v>
      </c>
      <c r="D368" s="1" t="s">
        <v>891</v>
      </c>
      <c r="E368" s="525" t="s">
        <v>2651</v>
      </c>
      <c r="F368" s="12" t="s">
        <v>2652</v>
      </c>
      <c r="G368" s="12"/>
      <c r="H368" s="12" t="s">
        <v>2653</v>
      </c>
      <c r="I368" s="12" t="s">
        <v>2654</v>
      </c>
      <c r="J368" s="12"/>
      <c r="K368" s="242" t="s">
        <v>2655</v>
      </c>
      <c r="L368" s="462"/>
      <c r="M368" s="32" t="s">
        <v>1977</v>
      </c>
      <c r="N368" s="139"/>
      <c r="O368" s="122">
        <v>600000</v>
      </c>
      <c r="P368" s="153">
        <f t="shared" si="166"/>
        <v>0</v>
      </c>
      <c r="Q368" s="124"/>
      <c r="R368" s="75">
        <f t="shared" si="173"/>
        <v>600000</v>
      </c>
      <c r="S368" s="45">
        <v>600000</v>
      </c>
      <c r="T368" s="45">
        <f t="shared" si="167"/>
        <v>0</v>
      </c>
      <c r="U368" s="234"/>
      <c r="V368" s="77">
        <f t="shared" si="174"/>
        <v>600000</v>
      </c>
      <c r="W368" s="72">
        <v>600000</v>
      </c>
      <c r="X368" s="73">
        <f t="shared" si="168"/>
        <v>0</v>
      </c>
      <c r="Y368" s="124"/>
      <c r="Z368" s="75">
        <f t="shared" si="175"/>
        <v>600000</v>
      </c>
      <c r="AA368" s="76"/>
      <c r="AB368" s="45">
        <f t="shared" si="169"/>
        <v>0</v>
      </c>
      <c r="AC368" s="594"/>
      <c r="AD368" s="77">
        <f t="shared" si="170"/>
        <v>0</v>
      </c>
      <c r="AE368" s="126"/>
      <c r="AF368" s="73">
        <f t="shared" si="176"/>
        <v>0</v>
      </c>
      <c r="AG368" s="126"/>
      <c r="AH368" s="78">
        <f t="shared" si="163"/>
        <v>0</v>
      </c>
      <c r="AI368" s="76"/>
      <c r="AJ368" s="45"/>
      <c r="AK368" s="234"/>
      <c r="AL368" s="76"/>
      <c r="AM368" s="72"/>
      <c r="AN368" s="72"/>
      <c r="AO368" s="79"/>
      <c r="AP368" s="72"/>
      <c r="AQ368" s="76"/>
      <c r="AR368" s="76"/>
      <c r="AS368" s="365"/>
      <c r="AT368" s="76"/>
      <c r="AU368" s="72"/>
      <c r="AV368" s="72"/>
      <c r="AW368" s="124"/>
      <c r="AX368" s="72"/>
      <c r="AY368" s="76"/>
      <c r="AZ368" s="76"/>
      <c r="BA368" s="94"/>
      <c r="BB368" s="76"/>
      <c r="BC368" s="72"/>
      <c r="BD368" s="72"/>
      <c r="BE368" s="129"/>
      <c r="BF368" s="72"/>
      <c r="BG368" s="76"/>
      <c r="BH368" s="76"/>
      <c r="BI368" s="94"/>
      <c r="BJ368" s="76"/>
      <c r="BK368" s="123"/>
      <c r="BL368" s="45"/>
      <c r="BM368" s="94"/>
      <c r="BN368" s="77"/>
      <c r="BO368" s="83">
        <f t="shared" si="171"/>
        <v>1800000</v>
      </c>
      <c r="BP368" s="120" t="s">
        <v>1334</v>
      </c>
      <c r="BQ368" s="120" t="s">
        <v>3376</v>
      </c>
      <c r="BR368" s="31"/>
    </row>
    <row r="369" spans="1:70" s="30" customFormat="1" ht="25.5">
      <c r="A369" s="513">
        <f>SUBTOTAL(3,C$5:$C369)</f>
        <v>365</v>
      </c>
      <c r="B369" s="178"/>
      <c r="C369" s="12" t="s">
        <v>2657</v>
      </c>
      <c r="D369" s="1" t="s">
        <v>410</v>
      </c>
      <c r="E369" s="525" t="s">
        <v>2656</v>
      </c>
      <c r="F369" s="12" t="s">
        <v>2658</v>
      </c>
      <c r="G369" s="12"/>
      <c r="H369" s="12" t="s">
        <v>2659</v>
      </c>
      <c r="I369" s="12"/>
      <c r="J369" s="12"/>
      <c r="K369" s="251"/>
      <c r="L369" s="462"/>
      <c r="M369" s="32" t="s">
        <v>1977</v>
      </c>
      <c r="N369" s="139"/>
      <c r="O369" s="73" t="s">
        <v>695</v>
      </c>
      <c r="P369" s="153">
        <f t="shared" si="166"/>
        <v>0</v>
      </c>
      <c r="Q369" s="124"/>
      <c r="R369" s="75">
        <v>0</v>
      </c>
      <c r="S369" s="45" t="s">
        <v>695</v>
      </c>
      <c r="T369" s="45">
        <f t="shared" si="167"/>
        <v>0</v>
      </c>
      <c r="U369" s="234"/>
      <c r="V369" s="77">
        <v>0</v>
      </c>
      <c r="W369" s="72" t="s">
        <v>695</v>
      </c>
      <c r="X369" s="73">
        <f t="shared" si="168"/>
        <v>0</v>
      </c>
      <c r="Y369" s="124"/>
      <c r="Z369" s="75">
        <v>0</v>
      </c>
      <c r="AA369" s="76"/>
      <c r="AB369" s="45">
        <f t="shared" si="169"/>
        <v>0</v>
      </c>
      <c r="AC369" s="594"/>
      <c r="AD369" s="77">
        <f t="shared" si="170"/>
        <v>0</v>
      </c>
      <c r="AE369" s="126"/>
      <c r="AF369" s="73">
        <f t="shared" si="176"/>
        <v>0</v>
      </c>
      <c r="AG369" s="126"/>
      <c r="AH369" s="78">
        <f t="shared" si="163"/>
        <v>0</v>
      </c>
      <c r="AI369" s="76"/>
      <c r="AJ369" s="45"/>
      <c r="AK369" s="234"/>
      <c r="AL369" s="76"/>
      <c r="AM369" s="72"/>
      <c r="AN369" s="72"/>
      <c r="AO369" s="79"/>
      <c r="AP369" s="72"/>
      <c r="AQ369" s="76"/>
      <c r="AR369" s="76"/>
      <c r="AS369" s="365"/>
      <c r="AT369" s="76"/>
      <c r="AU369" s="72"/>
      <c r="AV369" s="72"/>
      <c r="AW369" s="124"/>
      <c r="AX369" s="72"/>
      <c r="AY369" s="76"/>
      <c r="AZ369" s="76"/>
      <c r="BA369" s="94"/>
      <c r="BB369" s="76"/>
      <c r="BC369" s="72"/>
      <c r="BD369" s="72"/>
      <c r="BE369" s="129"/>
      <c r="BF369" s="72"/>
      <c r="BG369" s="76"/>
      <c r="BH369" s="76"/>
      <c r="BI369" s="94"/>
      <c r="BJ369" s="76"/>
      <c r="BK369" s="123"/>
      <c r="BL369" s="45"/>
      <c r="BM369" s="94"/>
      <c r="BN369" s="77"/>
      <c r="BO369" s="83">
        <f t="shared" si="171"/>
        <v>0</v>
      </c>
      <c r="BP369" s="120" t="s">
        <v>2685</v>
      </c>
      <c r="BQ369" s="120" t="s">
        <v>1970</v>
      </c>
      <c r="BR369" s="31"/>
    </row>
    <row r="370" spans="1:70" s="30" customFormat="1" ht="38.25">
      <c r="A370" s="513">
        <f>SUBTOTAL(3,C$5:$C370)</f>
        <v>366</v>
      </c>
      <c r="B370" s="178"/>
      <c r="C370" s="52" t="s">
        <v>2671</v>
      </c>
      <c r="D370" s="1" t="s">
        <v>410</v>
      </c>
      <c r="E370" s="525" t="s">
        <v>2672</v>
      </c>
      <c r="F370" s="12" t="s">
        <v>2673</v>
      </c>
      <c r="G370" s="12"/>
      <c r="H370" s="12" t="s">
        <v>2674</v>
      </c>
      <c r="I370" s="12" t="s">
        <v>2675</v>
      </c>
      <c r="J370" s="12"/>
      <c r="K370" s="549">
        <v>1800000</v>
      </c>
      <c r="L370" s="462"/>
      <c r="M370" s="32" t="s">
        <v>2486</v>
      </c>
      <c r="N370" s="139"/>
      <c r="O370" s="122">
        <v>1800000</v>
      </c>
      <c r="P370" s="153">
        <f t="shared" si="166"/>
        <v>0</v>
      </c>
      <c r="Q370" s="124"/>
      <c r="R370" s="75">
        <f t="shared" si="173"/>
        <v>1800000</v>
      </c>
      <c r="S370" s="45">
        <v>1800000</v>
      </c>
      <c r="T370" s="45">
        <f t="shared" si="167"/>
        <v>0</v>
      </c>
      <c r="U370" s="234"/>
      <c r="V370" s="77">
        <f t="shared" si="174"/>
        <v>1800000</v>
      </c>
      <c r="W370" s="72">
        <v>1800000</v>
      </c>
      <c r="X370" s="73">
        <f t="shared" si="168"/>
        <v>0</v>
      </c>
      <c r="Y370" s="124"/>
      <c r="Z370" s="75">
        <f t="shared" si="175"/>
        <v>1800000</v>
      </c>
      <c r="AA370" s="76">
        <v>1800000</v>
      </c>
      <c r="AB370" s="45">
        <f t="shared" si="169"/>
        <v>0</v>
      </c>
      <c r="AC370" s="594"/>
      <c r="AD370" s="77">
        <f t="shared" si="170"/>
        <v>1800000</v>
      </c>
      <c r="AE370" s="126"/>
      <c r="AF370" s="73">
        <f t="shared" si="176"/>
        <v>0</v>
      </c>
      <c r="AG370" s="126"/>
      <c r="AH370" s="78">
        <f t="shared" si="163"/>
        <v>0</v>
      </c>
      <c r="AI370" s="76"/>
      <c r="AJ370" s="45"/>
      <c r="AK370" s="234"/>
      <c r="AL370" s="76"/>
      <c r="AM370" s="72"/>
      <c r="AN370" s="72"/>
      <c r="AO370" s="79"/>
      <c r="AP370" s="72"/>
      <c r="AQ370" s="76"/>
      <c r="AR370" s="76"/>
      <c r="AS370" s="365"/>
      <c r="AT370" s="76"/>
      <c r="AU370" s="72"/>
      <c r="AV370" s="72"/>
      <c r="AW370" s="124"/>
      <c r="AX370" s="72"/>
      <c r="AY370" s="76"/>
      <c r="AZ370" s="76"/>
      <c r="BA370" s="94"/>
      <c r="BB370" s="76"/>
      <c r="BC370" s="72"/>
      <c r="BD370" s="72"/>
      <c r="BE370" s="129"/>
      <c r="BF370" s="72"/>
      <c r="BG370" s="76"/>
      <c r="BH370" s="76"/>
      <c r="BI370" s="94"/>
      <c r="BJ370" s="76"/>
      <c r="BK370" s="123"/>
      <c r="BL370" s="45"/>
      <c r="BM370" s="94"/>
      <c r="BN370" s="77"/>
      <c r="BO370" s="83">
        <f t="shared" si="171"/>
        <v>7200000</v>
      </c>
      <c r="BP370" s="120" t="s">
        <v>482</v>
      </c>
      <c r="BQ370" s="120" t="s">
        <v>1970</v>
      </c>
      <c r="BR370" s="31"/>
    </row>
    <row r="371" spans="1:70" s="30" customFormat="1" ht="51">
      <c r="A371" s="513">
        <f>SUBTOTAL(3,C$5:$C371)</f>
        <v>367</v>
      </c>
      <c r="B371" s="178"/>
      <c r="C371" s="12" t="s">
        <v>2700</v>
      </c>
      <c r="D371" s="36" t="s">
        <v>195</v>
      </c>
      <c r="E371" s="437" t="s">
        <v>2701</v>
      </c>
      <c r="F371" s="12" t="s">
        <v>2702</v>
      </c>
      <c r="G371" s="12"/>
      <c r="H371" s="12" t="s">
        <v>2703</v>
      </c>
      <c r="I371" s="12" t="s">
        <v>2704</v>
      </c>
      <c r="J371" s="12"/>
      <c r="K371" s="242" t="s">
        <v>2705</v>
      </c>
      <c r="L371" s="462"/>
      <c r="M371" s="32"/>
      <c r="N371" s="139"/>
      <c r="O371" s="122">
        <v>400000</v>
      </c>
      <c r="P371" s="153">
        <f t="shared" ref="P371:P402" si="177">IF(Q371="",0,O371)</f>
        <v>0</v>
      </c>
      <c r="Q371" s="124"/>
      <c r="R371" s="75">
        <f t="shared" si="173"/>
        <v>400000</v>
      </c>
      <c r="S371" s="45">
        <v>400000</v>
      </c>
      <c r="T371" s="45">
        <f t="shared" ref="T371:T402" si="178">IF(U371="",0,S371)</f>
        <v>0</v>
      </c>
      <c r="U371" s="234"/>
      <c r="V371" s="77">
        <f t="shared" si="174"/>
        <v>400000</v>
      </c>
      <c r="W371" s="72">
        <v>400000</v>
      </c>
      <c r="X371" s="73">
        <f t="shared" ref="X371:X402" si="179">IF(Y371="",0,W371)</f>
        <v>0</v>
      </c>
      <c r="Y371" s="124"/>
      <c r="Z371" s="75">
        <f t="shared" si="175"/>
        <v>400000</v>
      </c>
      <c r="AA371" s="76"/>
      <c r="AB371" s="45">
        <f t="shared" ref="AB371:AB402" si="180">IF(AC371="",0,AA371)</f>
        <v>0</v>
      </c>
      <c r="AC371" s="594"/>
      <c r="AD371" s="77">
        <f t="shared" ref="AD371:AD402" si="181">AA371-AB371</f>
        <v>0</v>
      </c>
      <c r="AE371" s="126"/>
      <c r="AF371" s="73">
        <f t="shared" si="176"/>
        <v>0</v>
      </c>
      <c r="AG371" s="126"/>
      <c r="AH371" s="78">
        <f t="shared" si="163"/>
        <v>0</v>
      </c>
      <c r="AI371" s="76"/>
      <c r="AJ371" s="45"/>
      <c r="AK371" s="234"/>
      <c r="AL371" s="76"/>
      <c r="AM371" s="72"/>
      <c r="AN371" s="72"/>
      <c r="AO371" s="79"/>
      <c r="AP371" s="72"/>
      <c r="AQ371" s="76"/>
      <c r="AR371" s="76"/>
      <c r="AS371" s="365"/>
      <c r="AT371" s="76"/>
      <c r="AU371" s="72"/>
      <c r="AV371" s="72"/>
      <c r="AW371" s="124"/>
      <c r="AX371" s="72"/>
      <c r="AY371" s="76"/>
      <c r="AZ371" s="76"/>
      <c r="BA371" s="94"/>
      <c r="BB371" s="76"/>
      <c r="BC371" s="72"/>
      <c r="BD371" s="72"/>
      <c r="BE371" s="129"/>
      <c r="BF371" s="72"/>
      <c r="BG371" s="76"/>
      <c r="BH371" s="76"/>
      <c r="BI371" s="94"/>
      <c r="BJ371" s="76"/>
      <c r="BK371" s="123"/>
      <c r="BL371" s="45"/>
      <c r="BM371" s="94"/>
      <c r="BN371" s="77"/>
      <c r="BO371" s="83">
        <f t="shared" ref="BO371:BO435" si="182">+N371+R371+V371+Z371+AD371+AH371+AL371+AP371+AT371+AX371+BB371+BF371+BJ371+BN371</f>
        <v>1200000</v>
      </c>
      <c r="BP371" s="120" t="s">
        <v>526</v>
      </c>
      <c r="BQ371" s="120" t="s">
        <v>3216</v>
      </c>
      <c r="BR371" s="31"/>
    </row>
    <row r="372" spans="1:70" s="616" customFormat="1" ht="25.5">
      <c r="A372" s="377">
        <f>SUBTOTAL(3,C$5:$C372)</f>
        <v>368</v>
      </c>
      <c r="B372" s="304"/>
      <c r="C372" s="12" t="s">
        <v>3159</v>
      </c>
      <c r="D372" s="1" t="s">
        <v>315</v>
      </c>
      <c r="E372" s="414" t="s">
        <v>3163</v>
      </c>
      <c r="F372" s="242" t="s">
        <v>3166</v>
      </c>
      <c r="G372" s="242"/>
      <c r="H372" s="242" t="s">
        <v>3170</v>
      </c>
      <c r="I372" s="242" t="s">
        <v>3173</v>
      </c>
      <c r="J372" s="242"/>
      <c r="K372" s="242"/>
      <c r="L372" s="611"/>
      <c r="M372" s="250"/>
      <c r="N372" s="139"/>
      <c r="O372" s="122">
        <v>0</v>
      </c>
      <c r="P372" s="153">
        <f t="shared" si="177"/>
        <v>0</v>
      </c>
      <c r="Q372" s="124"/>
      <c r="R372" s="75">
        <f t="shared" si="173"/>
        <v>0</v>
      </c>
      <c r="S372" s="45">
        <v>0</v>
      </c>
      <c r="T372" s="45">
        <f t="shared" si="178"/>
        <v>0</v>
      </c>
      <c r="U372" s="234"/>
      <c r="V372" s="77">
        <f t="shared" si="174"/>
        <v>0</v>
      </c>
      <c r="W372" s="72">
        <v>0</v>
      </c>
      <c r="X372" s="73">
        <f t="shared" si="179"/>
        <v>0</v>
      </c>
      <c r="Y372" s="124"/>
      <c r="Z372" s="75">
        <f t="shared" si="175"/>
        <v>0</v>
      </c>
      <c r="AA372" s="76"/>
      <c r="AB372" s="45">
        <f t="shared" si="180"/>
        <v>0</v>
      </c>
      <c r="AC372" s="594"/>
      <c r="AD372" s="77">
        <f t="shared" si="181"/>
        <v>0</v>
      </c>
      <c r="AE372" s="251"/>
      <c r="AF372" s="73">
        <f t="shared" si="176"/>
        <v>0</v>
      </c>
      <c r="AG372" s="251"/>
      <c r="AH372" s="78">
        <f t="shared" si="163"/>
        <v>0</v>
      </c>
      <c r="AI372" s="249"/>
      <c r="AJ372" s="257"/>
      <c r="AK372" s="613"/>
      <c r="AL372" s="249"/>
      <c r="AM372" s="249"/>
      <c r="AN372" s="249"/>
      <c r="AO372" s="614"/>
      <c r="AP372" s="249"/>
      <c r="AQ372" s="249"/>
      <c r="AR372" s="249"/>
      <c r="AS372" s="615"/>
      <c r="AT372" s="249"/>
      <c r="AU372" s="249"/>
      <c r="AV372" s="249"/>
      <c r="AW372" s="613"/>
      <c r="AX372" s="249"/>
      <c r="AY372" s="249"/>
      <c r="AZ372" s="249"/>
      <c r="BA372" s="614"/>
      <c r="BB372" s="249"/>
      <c r="BC372" s="249"/>
      <c r="BD372" s="249"/>
      <c r="BE372" s="615"/>
      <c r="BF372" s="249"/>
      <c r="BG372" s="249"/>
      <c r="BH372" s="249"/>
      <c r="BI372" s="614"/>
      <c r="BJ372" s="249"/>
      <c r="BK372" s="612"/>
      <c r="BL372" s="257"/>
      <c r="BM372" s="614"/>
      <c r="BN372" s="257"/>
      <c r="BO372" s="83">
        <f t="shared" si="182"/>
        <v>0</v>
      </c>
      <c r="BP372" s="120" t="s">
        <v>808</v>
      </c>
      <c r="BQ372" s="120" t="s">
        <v>1970</v>
      </c>
      <c r="BR372" s="247"/>
    </row>
    <row r="373" spans="1:70" s="616" customFormat="1" ht="25.5">
      <c r="A373" s="377">
        <f>SUBTOTAL(3,C$5:$C373)</f>
        <v>369</v>
      </c>
      <c r="B373" s="304"/>
      <c r="C373" s="12" t="s">
        <v>3160</v>
      </c>
      <c r="D373" s="1" t="s">
        <v>315</v>
      </c>
      <c r="E373" s="414" t="s">
        <v>3164</v>
      </c>
      <c r="F373" s="242" t="s">
        <v>3167</v>
      </c>
      <c r="G373" s="242"/>
      <c r="H373" s="242" t="s">
        <v>3170</v>
      </c>
      <c r="I373" s="242" t="s">
        <v>3173</v>
      </c>
      <c r="J373" s="242"/>
      <c r="K373" s="242"/>
      <c r="L373" s="611"/>
      <c r="M373" s="250"/>
      <c r="N373" s="139"/>
      <c r="O373" s="122">
        <v>0</v>
      </c>
      <c r="P373" s="153">
        <f t="shared" si="177"/>
        <v>0</v>
      </c>
      <c r="Q373" s="124"/>
      <c r="R373" s="75">
        <f t="shared" si="173"/>
        <v>0</v>
      </c>
      <c r="S373" s="45">
        <v>0</v>
      </c>
      <c r="T373" s="45">
        <f t="shared" si="178"/>
        <v>0</v>
      </c>
      <c r="U373" s="234"/>
      <c r="V373" s="77">
        <f t="shared" si="174"/>
        <v>0</v>
      </c>
      <c r="W373" s="72">
        <v>0</v>
      </c>
      <c r="X373" s="73">
        <f t="shared" si="179"/>
        <v>0</v>
      </c>
      <c r="Y373" s="124"/>
      <c r="Z373" s="75">
        <f t="shared" si="175"/>
        <v>0</v>
      </c>
      <c r="AA373" s="76"/>
      <c r="AB373" s="45">
        <f t="shared" si="180"/>
        <v>0</v>
      </c>
      <c r="AC373" s="594"/>
      <c r="AD373" s="77">
        <f t="shared" si="181"/>
        <v>0</v>
      </c>
      <c r="AE373" s="251"/>
      <c r="AF373" s="73">
        <f t="shared" si="176"/>
        <v>0</v>
      </c>
      <c r="AG373" s="251"/>
      <c r="AH373" s="78">
        <f t="shared" si="163"/>
        <v>0</v>
      </c>
      <c r="AI373" s="249"/>
      <c r="AJ373" s="257"/>
      <c r="AK373" s="613"/>
      <c r="AL373" s="249"/>
      <c r="AM373" s="249"/>
      <c r="AN373" s="249"/>
      <c r="AO373" s="614"/>
      <c r="AP373" s="249"/>
      <c r="AQ373" s="249"/>
      <c r="AR373" s="249"/>
      <c r="AS373" s="615"/>
      <c r="AT373" s="249"/>
      <c r="AU373" s="249"/>
      <c r="AV373" s="249"/>
      <c r="AW373" s="613"/>
      <c r="AX373" s="249"/>
      <c r="AY373" s="249"/>
      <c r="AZ373" s="249"/>
      <c r="BA373" s="614"/>
      <c r="BB373" s="249"/>
      <c r="BC373" s="249"/>
      <c r="BD373" s="249"/>
      <c r="BE373" s="615"/>
      <c r="BF373" s="249"/>
      <c r="BG373" s="249"/>
      <c r="BH373" s="249"/>
      <c r="BI373" s="614"/>
      <c r="BJ373" s="249"/>
      <c r="BK373" s="612"/>
      <c r="BL373" s="257"/>
      <c r="BM373" s="614"/>
      <c r="BN373" s="257"/>
      <c r="BO373" s="83">
        <f t="shared" si="182"/>
        <v>0</v>
      </c>
      <c r="BP373" s="120" t="s">
        <v>808</v>
      </c>
      <c r="BQ373" s="120" t="s">
        <v>1970</v>
      </c>
      <c r="BR373" s="247"/>
    </row>
    <row r="374" spans="1:70" s="616" customFormat="1" ht="25.5">
      <c r="A374" s="377">
        <f>SUBTOTAL(3,C$5:$C374)</f>
        <v>370</v>
      </c>
      <c r="B374" s="304"/>
      <c r="C374" s="12" t="s">
        <v>3161</v>
      </c>
      <c r="D374" s="1" t="s">
        <v>13</v>
      </c>
      <c r="E374" s="414" t="s">
        <v>3158</v>
      </c>
      <c r="F374" s="242" t="s">
        <v>3168</v>
      </c>
      <c r="G374" s="242"/>
      <c r="H374" s="242" t="s">
        <v>3171</v>
      </c>
      <c r="I374" s="242" t="s">
        <v>3174</v>
      </c>
      <c r="J374" s="242"/>
      <c r="K374" s="242"/>
      <c r="L374" s="611"/>
      <c r="M374" s="250"/>
      <c r="N374" s="139"/>
      <c r="O374" s="122">
        <v>0</v>
      </c>
      <c r="P374" s="153">
        <f t="shared" si="177"/>
        <v>0</v>
      </c>
      <c r="Q374" s="124"/>
      <c r="R374" s="75">
        <f t="shared" si="173"/>
        <v>0</v>
      </c>
      <c r="S374" s="45">
        <v>0</v>
      </c>
      <c r="T374" s="45">
        <f t="shared" si="178"/>
        <v>0</v>
      </c>
      <c r="U374" s="234"/>
      <c r="V374" s="77">
        <f t="shared" si="174"/>
        <v>0</v>
      </c>
      <c r="W374" s="72">
        <v>0</v>
      </c>
      <c r="X374" s="73">
        <f t="shared" si="179"/>
        <v>0</v>
      </c>
      <c r="Y374" s="124"/>
      <c r="Z374" s="75">
        <f t="shared" si="175"/>
        <v>0</v>
      </c>
      <c r="AA374" s="76"/>
      <c r="AB374" s="45">
        <f t="shared" si="180"/>
        <v>0</v>
      </c>
      <c r="AC374" s="594"/>
      <c r="AD374" s="77">
        <f t="shared" si="181"/>
        <v>0</v>
      </c>
      <c r="AE374" s="251"/>
      <c r="AF374" s="73">
        <f t="shared" si="176"/>
        <v>0</v>
      </c>
      <c r="AG374" s="251"/>
      <c r="AH374" s="78">
        <f t="shared" si="163"/>
        <v>0</v>
      </c>
      <c r="AI374" s="249"/>
      <c r="AJ374" s="257"/>
      <c r="AK374" s="613"/>
      <c r="AL374" s="249"/>
      <c r="AM374" s="249"/>
      <c r="AN374" s="249"/>
      <c r="AO374" s="614"/>
      <c r="AP374" s="249"/>
      <c r="AQ374" s="249"/>
      <c r="AR374" s="249"/>
      <c r="AS374" s="615"/>
      <c r="AT374" s="249"/>
      <c r="AU374" s="249"/>
      <c r="AV374" s="249"/>
      <c r="AW374" s="613"/>
      <c r="AX374" s="249"/>
      <c r="AY374" s="249"/>
      <c r="AZ374" s="249"/>
      <c r="BA374" s="614"/>
      <c r="BB374" s="249"/>
      <c r="BC374" s="249"/>
      <c r="BD374" s="249"/>
      <c r="BE374" s="615"/>
      <c r="BF374" s="249"/>
      <c r="BG374" s="249"/>
      <c r="BH374" s="249"/>
      <c r="BI374" s="614"/>
      <c r="BJ374" s="249"/>
      <c r="BK374" s="612"/>
      <c r="BL374" s="257"/>
      <c r="BM374" s="614"/>
      <c r="BN374" s="257"/>
      <c r="BO374" s="83">
        <f t="shared" si="182"/>
        <v>0</v>
      </c>
      <c r="BP374" s="120" t="s">
        <v>642</v>
      </c>
      <c r="BQ374" s="120" t="s">
        <v>3375</v>
      </c>
      <c r="BR374" s="247"/>
    </row>
    <row r="375" spans="1:70" s="616" customFormat="1" ht="63.75">
      <c r="A375" s="377">
        <f>SUBTOTAL(3,C$5:$C375)</f>
        <v>371</v>
      </c>
      <c r="B375" s="304"/>
      <c r="C375" s="12" t="s">
        <v>3162</v>
      </c>
      <c r="D375" s="36" t="s">
        <v>293</v>
      </c>
      <c r="E375" s="414" t="s">
        <v>3165</v>
      </c>
      <c r="F375" s="242" t="s">
        <v>3169</v>
      </c>
      <c r="G375" s="242"/>
      <c r="H375" s="242" t="s">
        <v>3172</v>
      </c>
      <c r="I375" s="242" t="s">
        <v>3175</v>
      </c>
      <c r="J375" s="242"/>
      <c r="K375" s="242" t="s">
        <v>3177</v>
      </c>
      <c r="L375" s="611"/>
      <c r="M375" s="250"/>
      <c r="N375" s="139"/>
      <c r="O375" s="122">
        <v>1000000</v>
      </c>
      <c r="P375" s="153">
        <f t="shared" si="177"/>
        <v>1000000</v>
      </c>
      <c r="Q375" s="124">
        <v>42135</v>
      </c>
      <c r="R375" s="75">
        <f t="shared" si="173"/>
        <v>0</v>
      </c>
      <c r="S375" s="45">
        <v>1000000</v>
      </c>
      <c r="T375" s="45">
        <f t="shared" si="178"/>
        <v>1000000</v>
      </c>
      <c r="U375" s="234">
        <v>42135</v>
      </c>
      <c r="V375" s="77">
        <f t="shared" si="174"/>
        <v>0</v>
      </c>
      <c r="W375" s="72">
        <v>1000000</v>
      </c>
      <c r="X375" s="73">
        <f t="shared" si="179"/>
        <v>1000000</v>
      </c>
      <c r="Y375" s="124">
        <v>42135</v>
      </c>
      <c r="Z375" s="75">
        <f t="shared" si="175"/>
        <v>0</v>
      </c>
      <c r="AA375" s="76"/>
      <c r="AB375" s="45">
        <f t="shared" si="180"/>
        <v>0</v>
      </c>
      <c r="AC375" s="594"/>
      <c r="AD375" s="77">
        <f t="shared" si="181"/>
        <v>0</v>
      </c>
      <c r="AE375" s="251"/>
      <c r="AF375" s="73">
        <f t="shared" si="176"/>
        <v>0</v>
      </c>
      <c r="AG375" s="251"/>
      <c r="AH375" s="78">
        <f t="shared" si="163"/>
        <v>0</v>
      </c>
      <c r="AI375" s="249"/>
      <c r="AJ375" s="257"/>
      <c r="AK375" s="613"/>
      <c r="AL375" s="249"/>
      <c r="AM375" s="249"/>
      <c r="AN375" s="249"/>
      <c r="AO375" s="614"/>
      <c r="AP375" s="249"/>
      <c r="AQ375" s="249"/>
      <c r="AR375" s="249"/>
      <c r="AS375" s="615"/>
      <c r="AT375" s="249"/>
      <c r="AU375" s="249"/>
      <c r="AV375" s="249"/>
      <c r="AW375" s="613"/>
      <c r="AX375" s="249"/>
      <c r="AY375" s="249"/>
      <c r="AZ375" s="249"/>
      <c r="BA375" s="614"/>
      <c r="BB375" s="249"/>
      <c r="BC375" s="249"/>
      <c r="BD375" s="249"/>
      <c r="BE375" s="615"/>
      <c r="BF375" s="249"/>
      <c r="BG375" s="249"/>
      <c r="BH375" s="249"/>
      <c r="BI375" s="614"/>
      <c r="BJ375" s="249"/>
      <c r="BK375" s="612"/>
      <c r="BL375" s="257"/>
      <c r="BM375" s="614"/>
      <c r="BN375" s="257"/>
      <c r="BO375" s="83">
        <f t="shared" si="182"/>
        <v>0</v>
      </c>
      <c r="BP375" s="242" t="s">
        <v>3176</v>
      </c>
      <c r="BQ375" s="120" t="s">
        <v>3376</v>
      </c>
      <c r="BR375" s="247"/>
    </row>
    <row r="376" spans="1:70" s="30" customFormat="1" ht="51">
      <c r="A376" s="513">
        <f>SUBTOTAL(3,C$5:$C376)</f>
        <v>372</v>
      </c>
      <c r="B376" s="112"/>
      <c r="C376" s="12" t="s">
        <v>2719</v>
      </c>
      <c r="D376" s="35" t="s">
        <v>1313</v>
      </c>
      <c r="E376" s="437" t="s">
        <v>1310</v>
      </c>
      <c r="F376" s="12" t="s">
        <v>2756</v>
      </c>
      <c r="G376" s="214"/>
      <c r="H376" s="12" t="s">
        <v>1311</v>
      </c>
      <c r="I376" s="47" t="s">
        <v>2792</v>
      </c>
      <c r="J376" s="221"/>
      <c r="K376" s="242" t="s">
        <v>2718</v>
      </c>
      <c r="L376" s="439"/>
      <c r="M376" s="32"/>
      <c r="N376" s="139"/>
      <c r="O376" s="122"/>
      <c r="P376" s="153">
        <f t="shared" si="177"/>
        <v>0</v>
      </c>
      <c r="Q376" s="124"/>
      <c r="R376" s="75">
        <f t="shared" si="173"/>
        <v>0</v>
      </c>
      <c r="S376" s="45"/>
      <c r="T376" s="45">
        <f t="shared" si="178"/>
        <v>0</v>
      </c>
      <c r="U376" s="234"/>
      <c r="V376" s="77">
        <f t="shared" si="174"/>
        <v>0</v>
      </c>
      <c r="W376" s="72"/>
      <c r="X376" s="73">
        <f t="shared" si="179"/>
        <v>0</v>
      </c>
      <c r="Y376" s="124"/>
      <c r="Z376" s="75">
        <f t="shared" si="175"/>
        <v>0</v>
      </c>
      <c r="AA376" s="76"/>
      <c r="AB376" s="45">
        <f t="shared" si="180"/>
        <v>0</v>
      </c>
      <c r="AC376" s="594"/>
      <c r="AD376" s="77">
        <f t="shared" si="181"/>
        <v>0</v>
      </c>
      <c r="AE376" s="126"/>
      <c r="AF376" s="73">
        <f t="shared" si="176"/>
        <v>0</v>
      </c>
      <c r="AG376" s="126"/>
      <c r="AH376" s="78">
        <f t="shared" si="163"/>
        <v>0</v>
      </c>
      <c r="AI376" s="76"/>
      <c r="AJ376" s="45"/>
      <c r="AK376" s="234"/>
      <c r="AL376" s="76"/>
      <c r="AM376" s="72"/>
      <c r="AN376" s="72"/>
      <c r="AO376" s="79"/>
      <c r="AP376" s="72"/>
      <c r="AQ376" s="76"/>
      <c r="AR376" s="76"/>
      <c r="AS376" s="365"/>
      <c r="AT376" s="76"/>
      <c r="AU376" s="72"/>
      <c r="AV376" s="72"/>
      <c r="AW376" s="124"/>
      <c r="AX376" s="72"/>
      <c r="AY376" s="76"/>
      <c r="AZ376" s="76"/>
      <c r="BA376" s="94"/>
      <c r="BB376" s="76"/>
      <c r="BC376" s="72"/>
      <c r="BD376" s="72"/>
      <c r="BE376" s="129"/>
      <c r="BF376" s="72"/>
      <c r="BG376" s="76"/>
      <c r="BH376" s="76"/>
      <c r="BI376" s="94"/>
      <c r="BJ376" s="76"/>
      <c r="BK376" s="123"/>
      <c r="BL376" s="45"/>
      <c r="BM376" s="94"/>
      <c r="BN376" s="77"/>
      <c r="BO376" s="83">
        <f t="shared" si="182"/>
        <v>0</v>
      </c>
      <c r="BP376" s="120" t="s">
        <v>2807</v>
      </c>
      <c r="BQ376" s="120"/>
      <c r="BR376" s="31"/>
    </row>
    <row r="377" spans="1:70" s="263" customFormat="1" ht="51">
      <c r="A377" s="558">
        <f>SUBTOTAL(3,C$5:$C377)</f>
        <v>373</v>
      </c>
      <c r="B377" s="110" t="s">
        <v>2682</v>
      </c>
      <c r="C377" s="265" t="s">
        <v>2720</v>
      </c>
      <c r="D377" s="35" t="s">
        <v>1313</v>
      </c>
      <c r="E377" s="560" t="s">
        <v>2736</v>
      </c>
      <c r="F377" s="265" t="s">
        <v>2757</v>
      </c>
      <c r="G377" s="271"/>
      <c r="H377" s="265" t="s">
        <v>2772</v>
      </c>
      <c r="I377" s="49" t="s">
        <v>2793</v>
      </c>
      <c r="J377" s="266"/>
      <c r="K377" s="252" t="s">
        <v>2773</v>
      </c>
      <c r="L377" s="566"/>
      <c r="M377" s="262"/>
      <c r="N377" s="140"/>
      <c r="O377" s="141"/>
      <c r="P377" s="153">
        <f t="shared" si="177"/>
        <v>0</v>
      </c>
      <c r="Q377" s="124"/>
      <c r="R377" s="75">
        <f t="shared" si="173"/>
        <v>0</v>
      </c>
      <c r="S377" s="105"/>
      <c r="T377" s="45">
        <f t="shared" si="178"/>
        <v>0</v>
      </c>
      <c r="U377" s="234"/>
      <c r="V377" s="77">
        <f t="shared" si="174"/>
        <v>0</v>
      </c>
      <c r="W377" s="102"/>
      <c r="X377" s="73">
        <f t="shared" si="179"/>
        <v>0</v>
      </c>
      <c r="Y377" s="124"/>
      <c r="Z377" s="75">
        <f t="shared" si="175"/>
        <v>0</v>
      </c>
      <c r="AA377" s="105"/>
      <c r="AB377" s="45">
        <f t="shared" si="180"/>
        <v>0</v>
      </c>
      <c r="AC377" s="594"/>
      <c r="AD377" s="77">
        <f t="shared" si="181"/>
        <v>0</v>
      </c>
      <c r="AE377" s="109"/>
      <c r="AF377" s="73">
        <f t="shared" si="176"/>
        <v>0</v>
      </c>
      <c r="AG377" s="109"/>
      <c r="AH377" s="78">
        <f t="shared" si="163"/>
        <v>0</v>
      </c>
      <c r="AI377" s="105"/>
      <c r="AJ377" s="105"/>
      <c r="AK377" s="216"/>
      <c r="AL377" s="105"/>
      <c r="AM377" s="102"/>
      <c r="AN377" s="102"/>
      <c r="AO377" s="107"/>
      <c r="AP377" s="102"/>
      <c r="AQ377" s="105"/>
      <c r="AR377" s="105"/>
      <c r="AS377" s="217"/>
      <c r="AT377" s="105"/>
      <c r="AU377" s="102"/>
      <c r="AV377" s="102"/>
      <c r="AW377" s="107"/>
      <c r="AX377" s="102"/>
      <c r="AY377" s="105"/>
      <c r="AZ377" s="105"/>
      <c r="BA377" s="216"/>
      <c r="BB377" s="105"/>
      <c r="BC377" s="102"/>
      <c r="BD377" s="102"/>
      <c r="BE377" s="142"/>
      <c r="BF377" s="102"/>
      <c r="BG377" s="105"/>
      <c r="BH377" s="105"/>
      <c r="BI377" s="216"/>
      <c r="BJ377" s="105"/>
      <c r="BK377" s="187"/>
      <c r="BL377" s="105"/>
      <c r="BM377" s="216"/>
      <c r="BN377" s="106"/>
      <c r="BO377" s="83">
        <f t="shared" si="182"/>
        <v>0</v>
      </c>
      <c r="BP377" s="98" t="s">
        <v>2807</v>
      </c>
      <c r="BQ377" s="98"/>
      <c r="BR377" s="262"/>
    </row>
    <row r="378" spans="1:70" s="30" customFormat="1" ht="51">
      <c r="A378" s="513">
        <f>SUBTOTAL(3,C$5:$C378)</f>
        <v>374</v>
      </c>
      <c r="B378" s="112"/>
      <c r="C378" s="12" t="s">
        <v>2721</v>
      </c>
      <c r="D378" s="35" t="s">
        <v>1313</v>
      </c>
      <c r="E378" s="437" t="s">
        <v>2737</v>
      </c>
      <c r="F378" s="12" t="s">
        <v>2758</v>
      </c>
      <c r="G378" s="214"/>
      <c r="H378" s="12" t="s">
        <v>2774</v>
      </c>
      <c r="I378" s="47" t="s">
        <v>2794</v>
      </c>
      <c r="J378" s="221"/>
      <c r="K378" s="242" t="s">
        <v>2718</v>
      </c>
      <c r="L378" s="439"/>
      <c r="M378" s="32"/>
      <c r="N378" s="139"/>
      <c r="O378" s="122"/>
      <c r="P378" s="153">
        <f t="shared" si="177"/>
        <v>0</v>
      </c>
      <c r="Q378" s="124"/>
      <c r="R378" s="75">
        <f t="shared" si="173"/>
        <v>0</v>
      </c>
      <c r="S378" s="45"/>
      <c r="T378" s="45">
        <f t="shared" si="178"/>
        <v>0</v>
      </c>
      <c r="U378" s="234"/>
      <c r="V378" s="77">
        <f t="shared" si="174"/>
        <v>0</v>
      </c>
      <c r="W378" s="72"/>
      <c r="X378" s="73">
        <f t="shared" si="179"/>
        <v>0</v>
      </c>
      <c r="Y378" s="124"/>
      <c r="Z378" s="75">
        <f t="shared" si="175"/>
        <v>0</v>
      </c>
      <c r="AA378" s="76"/>
      <c r="AB378" s="45">
        <f t="shared" si="180"/>
        <v>0</v>
      </c>
      <c r="AC378" s="594"/>
      <c r="AD378" s="77">
        <f t="shared" si="181"/>
        <v>0</v>
      </c>
      <c r="AE378" s="126"/>
      <c r="AF378" s="73">
        <f t="shared" si="176"/>
        <v>0</v>
      </c>
      <c r="AG378" s="126"/>
      <c r="AH378" s="78">
        <f t="shared" si="163"/>
        <v>0</v>
      </c>
      <c r="AI378" s="76"/>
      <c r="AJ378" s="45"/>
      <c r="AK378" s="234"/>
      <c r="AL378" s="76"/>
      <c r="AM378" s="72"/>
      <c r="AN378" s="72"/>
      <c r="AO378" s="79"/>
      <c r="AP378" s="72"/>
      <c r="AQ378" s="76"/>
      <c r="AR378" s="76"/>
      <c r="AS378" s="365"/>
      <c r="AT378" s="76"/>
      <c r="AU378" s="72"/>
      <c r="AV378" s="72"/>
      <c r="AW378" s="124"/>
      <c r="AX378" s="72"/>
      <c r="AY378" s="76"/>
      <c r="AZ378" s="76"/>
      <c r="BA378" s="94"/>
      <c r="BB378" s="76"/>
      <c r="BC378" s="72"/>
      <c r="BD378" s="72"/>
      <c r="BE378" s="129"/>
      <c r="BF378" s="72"/>
      <c r="BG378" s="76"/>
      <c r="BH378" s="76"/>
      <c r="BI378" s="94"/>
      <c r="BJ378" s="76"/>
      <c r="BK378" s="123"/>
      <c r="BL378" s="45"/>
      <c r="BM378" s="94"/>
      <c r="BN378" s="77"/>
      <c r="BO378" s="83">
        <f t="shared" si="182"/>
        <v>0</v>
      </c>
      <c r="BP378" s="120" t="s">
        <v>2807</v>
      </c>
      <c r="BQ378" s="120"/>
      <c r="BR378" s="31"/>
    </row>
    <row r="379" spans="1:70" s="30" customFormat="1" ht="51">
      <c r="A379" s="513">
        <f>SUBTOTAL(3,C$5:$C379)</f>
        <v>375</v>
      </c>
      <c r="B379" s="112"/>
      <c r="C379" s="12" t="s">
        <v>2722</v>
      </c>
      <c r="D379" s="35" t="s">
        <v>1313</v>
      </c>
      <c r="E379" s="437" t="s">
        <v>2738</v>
      </c>
      <c r="F379" s="12" t="s">
        <v>2759</v>
      </c>
      <c r="G379" s="214"/>
      <c r="H379" s="12" t="s">
        <v>2775</v>
      </c>
      <c r="I379" s="47" t="s">
        <v>2795</v>
      </c>
      <c r="J379" s="221"/>
      <c r="K379" s="242" t="s">
        <v>2718</v>
      </c>
      <c r="L379" s="439"/>
      <c r="M379" s="32"/>
      <c r="N379" s="139"/>
      <c r="O379" s="122"/>
      <c r="P379" s="153">
        <f t="shared" si="177"/>
        <v>0</v>
      </c>
      <c r="Q379" s="124"/>
      <c r="R379" s="75">
        <f t="shared" si="173"/>
        <v>0</v>
      </c>
      <c r="S379" s="45"/>
      <c r="T379" s="45">
        <f t="shared" si="178"/>
        <v>0</v>
      </c>
      <c r="U379" s="234"/>
      <c r="V379" s="77">
        <f t="shared" si="174"/>
        <v>0</v>
      </c>
      <c r="W379" s="72"/>
      <c r="X379" s="73">
        <f t="shared" si="179"/>
        <v>0</v>
      </c>
      <c r="Y379" s="124"/>
      <c r="Z379" s="75">
        <f t="shared" si="175"/>
        <v>0</v>
      </c>
      <c r="AA379" s="76"/>
      <c r="AB379" s="45">
        <f t="shared" si="180"/>
        <v>0</v>
      </c>
      <c r="AC379" s="594"/>
      <c r="AD379" s="77">
        <f t="shared" si="181"/>
        <v>0</v>
      </c>
      <c r="AE379" s="126"/>
      <c r="AF379" s="73">
        <f t="shared" si="176"/>
        <v>0</v>
      </c>
      <c r="AG379" s="126"/>
      <c r="AH379" s="78">
        <f t="shared" si="163"/>
        <v>0</v>
      </c>
      <c r="AI379" s="76"/>
      <c r="AJ379" s="45"/>
      <c r="AK379" s="234"/>
      <c r="AL379" s="76"/>
      <c r="AM379" s="72"/>
      <c r="AN379" s="72"/>
      <c r="AO379" s="79"/>
      <c r="AP379" s="72"/>
      <c r="AQ379" s="76"/>
      <c r="AR379" s="76"/>
      <c r="AS379" s="365"/>
      <c r="AT379" s="76"/>
      <c r="AU379" s="72"/>
      <c r="AV379" s="72"/>
      <c r="AW379" s="124"/>
      <c r="AX379" s="72"/>
      <c r="AY379" s="76"/>
      <c r="AZ379" s="76"/>
      <c r="BA379" s="94"/>
      <c r="BB379" s="76"/>
      <c r="BC379" s="72"/>
      <c r="BD379" s="72"/>
      <c r="BE379" s="129"/>
      <c r="BF379" s="72"/>
      <c r="BG379" s="76"/>
      <c r="BH379" s="76"/>
      <c r="BI379" s="94"/>
      <c r="BJ379" s="76"/>
      <c r="BK379" s="123"/>
      <c r="BL379" s="45"/>
      <c r="BM379" s="94"/>
      <c r="BN379" s="77"/>
      <c r="BO379" s="83">
        <f t="shared" si="182"/>
        <v>0</v>
      </c>
      <c r="BP379" s="120" t="s">
        <v>2807</v>
      </c>
      <c r="BQ379" s="120"/>
      <c r="BR379" s="31"/>
    </row>
    <row r="380" spans="1:70" s="30" customFormat="1" ht="38.25">
      <c r="A380" s="513">
        <f>SUBTOTAL(3,C$5:$C380)</f>
        <v>376</v>
      </c>
      <c r="B380" s="112"/>
      <c r="C380" s="12" t="s">
        <v>2723</v>
      </c>
      <c r="D380" s="35" t="s">
        <v>1313</v>
      </c>
      <c r="E380" s="437" t="s">
        <v>2739</v>
      </c>
      <c r="F380" s="12" t="s">
        <v>2760</v>
      </c>
      <c r="G380" s="214"/>
      <c r="H380" s="12" t="s">
        <v>2776</v>
      </c>
      <c r="I380" s="47" t="s">
        <v>2796</v>
      </c>
      <c r="J380" s="221"/>
      <c r="K380" s="242" t="s">
        <v>2777</v>
      </c>
      <c r="L380" s="439"/>
      <c r="M380" s="32"/>
      <c r="N380" s="139"/>
      <c r="O380" s="122"/>
      <c r="P380" s="153">
        <f t="shared" si="177"/>
        <v>0</v>
      </c>
      <c r="Q380" s="124"/>
      <c r="R380" s="75">
        <f t="shared" si="173"/>
        <v>0</v>
      </c>
      <c r="S380" s="45"/>
      <c r="T380" s="45">
        <f t="shared" si="178"/>
        <v>0</v>
      </c>
      <c r="U380" s="234"/>
      <c r="V380" s="77">
        <f t="shared" si="174"/>
        <v>0</v>
      </c>
      <c r="W380" s="72"/>
      <c r="X380" s="73">
        <f t="shared" si="179"/>
        <v>0</v>
      </c>
      <c r="Y380" s="124"/>
      <c r="Z380" s="75">
        <f t="shared" si="175"/>
        <v>0</v>
      </c>
      <c r="AA380" s="76"/>
      <c r="AB380" s="45">
        <f t="shared" si="180"/>
        <v>0</v>
      </c>
      <c r="AC380" s="594"/>
      <c r="AD380" s="77">
        <f t="shared" si="181"/>
        <v>0</v>
      </c>
      <c r="AE380" s="126"/>
      <c r="AF380" s="73">
        <f t="shared" si="176"/>
        <v>0</v>
      </c>
      <c r="AG380" s="126"/>
      <c r="AH380" s="78">
        <f t="shared" si="163"/>
        <v>0</v>
      </c>
      <c r="AI380" s="76"/>
      <c r="AJ380" s="45"/>
      <c r="AK380" s="234"/>
      <c r="AL380" s="76"/>
      <c r="AM380" s="72"/>
      <c r="AN380" s="72"/>
      <c r="AO380" s="79"/>
      <c r="AP380" s="72"/>
      <c r="AQ380" s="76"/>
      <c r="AR380" s="76"/>
      <c r="AS380" s="365"/>
      <c r="AT380" s="76"/>
      <c r="AU380" s="72"/>
      <c r="AV380" s="72"/>
      <c r="AW380" s="124"/>
      <c r="AX380" s="72"/>
      <c r="AY380" s="76"/>
      <c r="AZ380" s="76"/>
      <c r="BA380" s="94"/>
      <c r="BB380" s="76"/>
      <c r="BC380" s="72"/>
      <c r="BD380" s="72"/>
      <c r="BE380" s="129"/>
      <c r="BF380" s="72"/>
      <c r="BG380" s="76"/>
      <c r="BH380" s="76"/>
      <c r="BI380" s="94"/>
      <c r="BJ380" s="76"/>
      <c r="BK380" s="123"/>
      <c r="BL380" s="45"/>
      <c r="BM380" s="94"/>
      <c r="BN380" s="77"/>
      <c r="BO380" s="83">
        <f t="shared" si="182"/>
        <v>0</v>
      </c>
      <c r="BP380" s="120" t="s">
        <v>2807</v>
      </c>
      <c r="BQ380" s="120"/>
      <c r="BR380" s="31"/>
    </row>
    <row r="381" spans="1:70" s="30" customFormat="1" ht="51">
      <c r="A381" s="513">
        <f>SUBTOTAL(3,C$5:$C381)</f>
        <v>377</v>
      </c>
      <c r="B381" s="112"/>
      <c r="C381" s="12" t="s">
        <v>2725</v>
      </c>
      <c r="D381" s="35" t="s">
        <v>1313</v>
      </c>
      <c r="E381" s="437" t="s">
        <v>2741</v>
      </c>
      <c r="F381" s="12" t="s">
        <v>2762</v>
      </c>
      <c r="G381" s="214"/>
      <c r="H381" s="12" t="s">
        <v>2779</v>
      </c>
      <c r="I381" s="47" t="s">
        <v>2798</v>
      </c>
      <c r="J381" s="221"/>
      <c r="K381" s="242" t="s">
        <v>2718</v>
      </c>
      <c r="L381" s="439"/>
      <c r="M381" s="32"/>
      <c r="N381" s="139"/>
      <c r="O381" s="122">
        <v>200000</v>
      </c>
      <c r="P381" s="153">
        <f t="shared" si="177"/>
        <v>200000</v>
      </c>
      <c r="Q381" s="124">
        <v>42114</v>
      </c>
      <c r="R381" s="75">
        <f t="shared" si="173"/>
        <v>0</v>
      </c>
      <c r="S381" s="45">
        <v>200000</v>
      </c>
      <c r="T381" s="45">
        <f t="shared" si="178"/>
        <v>200000</v>
      </c>
      <c r="U381" s="234">
        <v>42114</v>
      </c>
      <c r="V381" s="77">
        <f t="shared" si="174"/>
        <v>0</v>
      </c>
      <c r="W381" s="72">
        <v>200000</v>
      </c>
      <c r="X381" s="73">
        <f t="shared" si="179"/>
        <v>200000</v>
      </c>
      <c r="Y381" s="124">
        <v>42114</v>
      </c>
      <c r="Z381" s="75">
        <f t="shared" si="175"/>
        <v>0</v>
      </c>
      <c r="AA381" s="76"/>
      <c r="AB381" s="45">
        <f t="shared" si="180"/>
        <v>0</v>
      </c>
      <c r="AC381" s="594"/>
      <c r="AD381" s="77">
        <f t="shared" si="181"/>
        <v>0</v>
      </c>
      <c r="AE381" s="126"/>
      <c r="AF381" s="73">
        <f t="shared" si="176"/>
        <v>0</v>
      </c>
      <c r="AG381" s="126"/>
      <c r="AH381" s="78">
        <f t="shared" si="163"/>
        <v>0</v>
      </c>
      <c r="AI381" s="76"/>
      <c r="AJ381" s="45"/>
      <c r="AK381" s="234"/>
      <c r="AL381" s="76"/>
      <c r="AM381" s="72"/>
      <c r="AN381" s="72"/>
      <c r="AO381" s="79"/>
      <c r="AP381" s="72"/>
      <c r="AQ381" s="76"/>
      <c r="AR381" s="76"/>
      <c r="AS381" s="365"/>
      <c r="AT381" s="76"/>
      <c r="AU381" s="72"/>
      <c r="AV381" s="72"/>
      <c r="AW381" s="124"/>
      <c r="AX381" s="72"/>
      <c r="AY381" s="76"/>
      <c r="AZ381" s="76"/>
      <c r="BA381" s="94"/>
      <c r="BB381" s="76"/>
      <c r="BC381" s="72"/>
      <c r="BD381" s="72"/>
      <c r="BE381" s="129"/>
      <c r="BF381" s="72"/>
      <c r="BG381" s="76"/>
      <c r="BH381" s="76"/>
      <c r="BI381" s="94"/>
      <c r="BJ381" s="76"/>
      <c r="BK381" s="123"/>
      <c r="BL381" s="45"/>
      <c r="BM381" s="94"/>
      <c r="BN381" s="77"/>
      <c r="BO381" s="83">
        <f t="shared" si="182"/>
        <v>0</v>
      </c>
      <c r="BP381" s="120" t="s">
        <v>2807</v>
      </c>
      <c r="BQ381" s="120"/>
      <c r="BR381" s="31"/>
    </row>
    <row r="382" spans="1:70" s="30" customFormat="1" ht="51">
      <c r="A382" s="513">
        <f>SUBTOTAL(3,C$5:$C382)</f>
        <v>378</v>
      </c>
      <c r="B382" s="112"/>
      <c r="C382" s="12" t="s">
        <v>2726</v>
      </c>
      <c r="D382" s="35" t="s">
        <v>1313</v>
      </c>
      <c r="E382" s="437" t="s">
        <v>2743</v>
      </c>
      <c r="F382" s="12" t="s">
        <v>2763</v>
      </c>
      <c r="G382" s="214"/>
      <c r="H382" s="12" t="s">
        <v>2780</v>
      </c>
      <c r="I382" s="47" t="s">
        <v>2799</v>
      </c>
      <c r="J382" s="221"/>
      <c r="K382" s="242" t="s">
        <v>2718</v>
      </c>
      <c r="L382" s="439"/>
      <c r="M382" s="32"/>
      <c r="N382" s="139"/>
      <c r="O382" s="122"/>
      <c r="P382" s="153">
        <f t="shared" si="177"/>
        <v>0</v>
      </c>
      <c r="Q382" s="124"/>
      <c r="R382" s="75">
        <f t="shared" si="173"/>
        <v>0</v>
      </c>
      <c r="S382" s="45"/>
      <c r="T382" s="45">
        <f t="shared" si="178"/>
        <v>0</v>
      </c>
      <c r="U382" s="234"/>
      <c r="V382" s="77">
        <f t="shared" si="174"/>
        <v>0</v>
      </c>
      <c r="W382" s="72"/>
      <c r="X382" s="73">
        <f t="shared" si="179"/>
        <v>0</v>
      </c>
      <c r="Y382" s="124"/>
      <c r="Z382" s="75">
        <f t="shared" si="175"/>
        <v>0</v>
      </c>
      <c r="AA382" s="76"/>
      <c r="AB382" s="45">
        <f t="shared" si="180"/>
        <v>0</v>
      </c>
      <c r="AC382" s="594"/>
      <c r="AD382" s="77">
        <f t="shared" si="181"/>
        <v>0</v>
      </c>
      <c r="AE382" s="126"/>
      <c r="AF382" s="73">
        <f t="shared" si="176"/>
        <v>0</v>
      </c>
      <c r="AG382" s="126"/>
      <c r="AH382" s="78">
        <f t="shared" si="163"/>
        <v>0</v>
      </c>
      <c r="AI382" s="76"/>
      <c r="AJ382" s="45"/>
      <c r="AK382" s="234"/>
      <c r="AL382" s="76"/>
      <c r="AM382" s="72"/>
      <c r="AN382" s="72"/>
      <c r="AO382" s="79"/>
      <c r="AP382" s="72"/>
      <c r="AQ382" s="76"/>
      <c r="AR382" s="76"/>
      <c r="AS382" s="365"/>
      <c r="AT382" s="76"/>
      <c r="AU382" s="72"/>
      <c r="AV382" s="72"/>
      <c r="AW382" s="124"/>
      <c r="AX382" s="72"/>
      <c r="AY382" s="76"/>
      <c r="AZ382" s="76"/>
      <c r="BA382" s="94"/>
      <c r="BB382" s="76"/>
      <c r="BC382" s="72"/>
      <c r="BD382" s="72"/>
      <c r="BE382" s="129"/>
      <c r="BF382" s="72"/>
      <c r="BG382" s="76"/>
      <c r="BH382" s="76"/>
      <c r="BI382" s="94"/>
      <c r="BJ382" s="76"/>
      <c r="BK382" s="123"/>
      <c r="BL382" s="45"/>
      <c r="BM382" s="94"/>
      <c r="BN382" s="77"/>
      <c r="BO382" s="83">
        <f t="shared" si="182"/>
        <v>0</v>
      </c>
      <c r="BP382" s="120" t="s">
        <v>2807</v>
      </c>
      <c r="BQ382" s="120"/>
      <c r="BR382" s="31"/>
    </row>
    <row r="383" spans="1:70" s="30" customFormat="1" ht="51">
      <c r="A383" s="513">
        <f>SUBTOTAL(3,C$5:$C383)</f>
        <v>379</v>
      </c>
      <c r="B383" s="112"/>
      <c r="C383" s="12" t="s">
        <v>2727</v>
      </c>
      <c r="D383" s="35" t="s">
        <v>1313</v>
      </c>
      <c r="E383" s="437" t="s">
        <v>2744</v>
      </c>
      <c r="F383" s="12" t="s">
        <v>2764</v>
      </c>
      <c r="G383" s="214"/>
      <c r="H383" s="12" t="s">
        <v>2781</v>
      </c>
      <c r="I383" s="47" t="s">
        <v>2800</v>
      </c>
      <c r="J383" s="221"/>
      <c r="K383" s="242" t="s">
        <v>2718</v>
      </c>
      <c r="L383" s="439"/>
      <c r="M383" s="32"/>
      <c r="N383" s="139"/>
      <c r="O383" s="122"/>
      <c r="P383" s="153">
        <f t="shared" si="177"/>
        <v>0</v>
      </c>
      <c r="Q383" s="124"/>
      <c r="R383" s="75">
        <f t="shared" si="173"/>
        <v>0</v>
      </c>
      <c r="S383" s="45"/>
      <c r="T383" s="45">
        <f t="shared" si="178"/>
        <v>0</v>
      </c>
      <c r="U383" s="234"/>
      <c r="V383" s="77">
        <f t="shared" si="174"/>
        <v>0</v>
      </c>
      <c r="W383" s="72"/>
      <c r="X383" s="73">
        <f t="shared" si="179"/>
        <v>0</v>
      </c>
      <c r="Y383" s="124"/>
      <c r="Z383" s="75">
        <f t="shared" si="175"/>
        <v>0</v>
      </c>
      <c r="AA383" s="76"/>
      <c r="AB383" s="45">
        <f t="shared" si="180"/>
        <v>0</v>
      </c>
      <c r="AC383" s="594"/>
      <c r="AD383" s="77">
        <f t="shared" si="181"/>
        <v>0</v>
      </c>
      <c r="AE383" s="126"/>
      <c r="AF383" s="73">
        <f t="shared" si="176"/>
        <v>0</v>
      </c>
      <c r="AG383" s="126"/>
      <c r="AH383" s="78">
        <f t="shared" si="163"/>
        <v>0</v>
      </c>
      <c r="AI383" s="76"/>
      <c r="AJ383" s="45"/>
      <c r="AK383" s="234"/>
      <c r="AL383" s="76"/>
      <c r="AM383" s="72"/>
      <c r="AN383" s="72"/>
      <c r="AO383" s="79"/>
      <c r="AP383" s="72"/>
      <c r="AQ383" s="76"/>
      <c r="AR383" s="76"/>
      <c r="AS383" s="365"/>
      <c r="AT383" s="76"/>
      <c r="AU383" s="72"/>
      <c r="AV383" s="72"/>
      <c r="AW383" s="124"/>
      <c r="AX383" s="72"/>
      <c r="AY383" s="76"/>
      <c r="AZ383" s="76"/>
      <c r="BA383" s="94"/>
      <c r="BB383" s="76"/>
      <c r="BC383" s="72"/>
      <c r="BD383" s="72"/>
      <c r="BE383" s="129"/>
      <c r="BF383" s="72"/>
      <c r="BG383" s="76"/>
      <c r="BH383" s="76"/>
      <c r="BI383" s="94"/>
      <c r="BJ383" s="76"/>
      <c r="BK383" s="123"/>
      <c r="BL383" s="45"/>
      <c r="BM383" s="94"/>
      <c r="BN383" s="77"/>
      <c r="BO383" s="83">
        <f t="shared" si="182"/>
        <v>0</v>
      </c>
      <c r="BP383" s="120" t="s">
        <v>2807</v>
      </c>
      <c r="BQ383" s="120"/>
      <c r="BR383" s="31"/>
    </row>
    <row r="384" spans="1:70" s="30" customFormat="1" ht="51">
      <c r="A384" s="513">
        <f>SUBTOTAL(3,C$5:$C384)</f>
        <v>380</v>
      </c>
      <c r="B384" s="112"/>
      <c r="C384" s="12" t="s">
        <v>2728</v>
      </c>
      <c r="D384" s="35" t="s">
        <v>1313</v>
      </c>
      <c r="E384" s="437" t="s">
        <v>2745</v>
      </c>
      <c r="F384" s="12" t="s">
        <v>2765</v>
      </c>
      <c r="G384" s="214"/>
      <c r="H384" s="12" t="s">
        <v>2782</v>
      </c>
      <c r="I384" s="47" t="s">
        <v>2801</v>
      </c>
      <c r="J384" s="221"/>
      <c r="K384" s="242" t="s">
        <v>2718</v>
      </c>
      <c r="L384" s="439"/>
      <c r="M384" s="32"/>
      <c r="N384" s="139"/>
      <c r="O384" s="122"/>
      <c r="P384" s="153">
        <f t="shared" si="177"/>
        <v>0</v>
      </c>
      <c r="Q384" s="124"/>
      <c r="R384" s="75">
        <f t="shared" si="173"/>
        <v>0</v>
      </c>
      <c r="S384" s="45"/>
      <c r="T384" s="45">
        <f t="shared" si="178"/>
        <v>0</v>
      </c>
      <c r="U384" s="234"/>
      <c r="V384" s="77">
        <f t="shared" si="174"/>
        <v>0</v>
      </c>
      <c r="W384" s="72"/>
      <c r="X384" s="73">
        <f t="shared" si="179"/>
        <v>0</v>
      </c>
      <c r="Y384" s="124"/>
      <c r="Z384" s="75">
        <f t="shared" si="175"/>
        <v>0</v>
      </c>
      <c r="AA384" s="76"/>
      <c r="AB384" s="45">
        <f t="shared" si="180"/>
        <v>0</v>
      </c>
      <c r="AC384" s="594"/>
      <c r="AD384" s="77">
        <f t="shared" si="181"/>
        <v>0</v>
      </c>
      <c r="AE384" s="126"/>
      <c r="AF384" s="73">
        <f t="shared" si="176"/>
        <v>0</v>
      </c>
      <c r="AG384" s="126"/>
      <c r="AH384" s="78">
        <f t="shared" si="163"/>
        <v>0</v>
      </c>
      <c r="AI384" s="76"/>
      <c r="AJ384" s="45"/>
      <c r="AK384" s="234"/>
      <c r="AL384" s="76"/>
      <c r="AM384" s="72"/>
      <c r="AN384" s="72"/>
      <c r="AO384" s="79"/>
      <c r="AP384" s="72"/>
      <c r="AQ384" s="76"/>
      <c r="AR384" s="76"/>
      <c r="AS384" s="365"/>
      <c r="AT384" s="76"/>
      <c r="AU384" s="72"/>
      <c r="AV384" s="72"/>
      <c r="AW384" s="124"/>
      <c r="AX384" s="72"/>
      <c r="AY384" s="76"/>
      <c r="AZ384" s="76"/>
      <c r="BA384" s="94"/>
      <c r="BB384" s="76"/>
      <c r="BC384" s="72"/>
      <c r="BD384" s="72"/>
      <c r="BE384" s="129"/>
      <c r="BF384" s="72"/>
      <c r="BG384" s="76"/>
      <c r="BH384" s="76"/>
      <c r="BI384" s="94"/>
      <c r="BJ384" s="76"/>
      <c r="BK384" s="123"/>
      <c r="BL384" s="45"/>
      <c r="BM384" s="94"/>
      <c r="BN384" s="77"/>
      <c r="BO384" s="83">
        <f t="shared" si="182"/>
        <v>0</v>
      </c>
      <c r="BP384" s="120" t="s">
        <v>2807</v>
      </c>
      <c r="BQ384" s="120"/>
      <c r="BR384" s="31"/>
    </row>
    <row r="385" spans="1:70" s="30" customFormat="1" ht="51">
      <c r="A385" s="513">
        <f>SUBTOTAL(3,C$5:$C385)</f>
        <v>381</v>
      </c>
      <c r="B385" s="112"/>
      <c r="C385" s="12" t="s">
        <v>2729</v>
      </c>
      <c r="D385" s="35" t="s">
        <v>1313</v>
      </c>
      <c r="E385" s="437" t="s">
        <v>2746</v>
      </c>
      <c r="F385" s="12" t="s">
        <v>2766</v>
      </c>
      <c r="G385" s="214"/>
      <c r="H385" s="12" t="s">
        <v>2783</v>
      </c>
      <c r="I385" s="47"/>
      <c r="J385" s="221"/>
      <c r="K385" s="242" t="s">
        <v>2718</v>
      </c>
      <c r="L385" s="439"/>
      <c r="M385" s="32"/>
      <c r="N385" s="139"/>
      <c r="O385" s="122"/>
      <c r="P385" s="153">
        <f t="shared" si="177"/>
        <v>0</v>
      </c>
      <c r="Q385" s="124"/>
      <c r="R385" s="75">
        <f t="shared" si="173"/>
        <v>0</v>
      </c>
      <c r="S385" s="45"/>
      <c r="T385" s="45">
        <f t="shared" si="178"/>
        <v>0</v>
      </c>
      <c r="U385" s="234"/>
      <c r="V385" s="77">
        <f t="shared" si="174"/>
        <v>0</v>
      </c>
      <c r="W385" s="72"/>
      <c r="X385" s="73">
        <f t="shared" si="179"/>
        <v>0</v>
      </c>
      <c r="Y385" s="124"/>
      <c r="Z385" s="75">
        <f t="shared" si="175"/>
        <v>0</v>
      </c>
      <c r="AA385" s="76"/>
      <c r="AB385" s="45">
        <f t="shared" si="180"/>
        <v>0</v>
      </c>
      <c r="AC385" s="594"/>
      <c r="AD385" s="77">
        <f t="shared" si="181"/>
        <v>0</v>
      </c>
      <c r="AE385" s="126"/>
      <c r="AF385" s="73">
        <f t="shared" si="176"/>
        <v>0</v>
      </c>
      <c r="AG385" s="126"/>
      <c r="AH385" s="78">
        <f t="shared" si="163"/>
        <v>0</v>
      </c>
      <c r="AI385" s="76"/>
      <c r="AJ385" s="45"/>
      <c r="AK385" s="234"/>
      <c r="AL385" s="76"/>
      <c r="AM385" s="72"/>
      <c r="AN385" s="72"/>
      <c r="AO385" s="79"/>
      <c r="AP385" s="72"/>
      <c r="AQ385" s="76"/>
      <c r="AR385" s="76"/>
      <c r="AS385" s="365"/>
      <c r="AT385" s="76"/>
      <c r="AU385" s="72"/>
      <c r="AV385" s="72"/>
      <c r="AW385" s="124"/>
      <c r="AX385" s="72"/>
      <c r="AY385" s="76"/>
      <c r="AZ385" s="76"/>
      <c r="BA385" s="94"/>
      <c r="BB385" s="76"/>
      <c r="BC385" s="72"/>
      <c r="BD385" s="72"/>
      <c r="BE385" s="129"/>
      <c r="BF385" s="72"/>
      <c r="BG385" s="76"/>
      <c r="BH385" s="76"/>
      <c r="BI385" s="94"/>
      <c r="BJ385" s="76"/>
      <c r="BK385" s="123"/>
      <c r="BL385" s="45"/>
      <c r="BM385" s="94"/>
      <c r="BN385" s="77"/>
      <c r="BO385" s="83">
        <f t="shared" si="182"/>
        <v>0</v>
      </c>
      <c r="BP385" s="120" t="s">
        <v>2807</v>
      </c>
      <c r="BQ385" s="120"/>
      <c r="BR385" s="31"/>
    </row>
    <row r="386" spans="1:70" s="30" customFormat="1" ht="38.25">
      <c r="A386" s="513">
        <f>SUBTOTAL(3,C$5:$C386)</f>
        <v>382</v>
      </c>
      <c r="B386" s="112"/>
      <c r="C386" s="12" t="s">
        <v>2730</v>
      </c>
      <c r="D386" s="35" t="s">
        <v>1313</v>
      </c>
      <c r="E386" s="437" t="s">
        <v>2747</v>
      </c>
      <c r="F386" s="12" t="s">
        <v>2767</v>
      </c>
      <c r="G386" s="214"/>
      <c r="H386" s="12" t="s">
        <v>2784</v>
      </c>
      <c r="I386" s="47" t="s">
        <v>2802</v>
      </c>
      <c r="J386" s="221"/>
      <c r="K386" s="242" t="s">
        <v>2785</v>
      </c>
      <c r="L386" s="439"/>
      <c r="M386" s="32"/>
      <c r="N386" s="139"/>
      <c r="O386" s="122"/>
      <c r="P386" s="153">
        <f t="shared" si="177"/>
        <v>0</v>
      </c>
      <c r="Q386" s="124"/>
      <c r="R386" s="75">
        <f t="shared" ref="R386:R417" si="183">O386-P386</f>
        <v>0</v>
      </c>
      <c r="S386" s="45"/>
      <c r="T386" s="45">
        <f t="shared" si="178"/>
        <v>0</v>
      </c>
      <c r="U386" s="234"/>
      <c r="V386" s="77">
        <f t="shared" si="174"/>
        <v>0</v>
      </c>
      <c r="W386" s="72"/>
      <c r="X386" s="73">
        <f t="shared" si="179"/>
        <v>0</v>
      </c>
      <c r="Y386" s="124"/>
      <c r="Z386" s="75">
        <f t="shared" si="175"/>
        <v>0</v>
      </c>
      <c r="AA386" s="76"/>
      <c r="AB386" s="45">
        <f t="shared" si="180"/>
        <v>0</v>
      </c>
      <c r="AC386" s="594"/>
      <c r="AD386" s="77">
        <f t="shared" si="181"/>
        <v>0</v>
      </c>
      <c r="AE386" s="126"/>
      <c r="AF386" s="73">
        <f t="shared" si="176"/>
        <v>0</v>
      </c>
      <c r="AG386" s="126"/>
      <c r="AH386" s="78">
        <f t="shared" si="163"/>
        <v>0</v>
      </c>
      <c r="AI386" s="76"/>
      <c r="AJ386" s="45"/>
      <c r="AK386" s="234"/>
      <c r="AL386" s="76"/>
      <c r="AM386" s="72"/>
      <c r="AN386" s="72"/>
      <c r="AO386" s="79"/>
      <c r="AP386" s="72"/>
      <c r="AQ386" s="76"/>
      <c r="AR386" s="76"/>
      <c r="AS386" s="365"/>
      <c r="AT386" s="76"/>
      <c r="AU386" s="72"/>
      <c r="AV386" s="72"/>
      <c r="AW386" s="124"/>
      <c r="AX386" s="72"/>
      <c r="AY386" s="76"/>
      <c r="AZ386" s="76"/>
      <c r="BA386" s="94"/>
      <c r="BB386" s="76"/>
      <c r="BC386" s="72"/>
      <c r="BD386" s="72"/>
      <c r="BE386" s="129"/>
      <c r="BF386" s="72"/>
      <c r="BG386" s="76"/>
      <c r="BH386" s="76"/>
      <c r="BI386" s="94"/>
      <c r="BJ386" s="76"/>
      <c r="BK386" s="123"/>
      <c r="BL386" s="45"/>
      <c r="BM386" s="94"/>
      <c r="BN386" s="77"/>
      <c r="BO386" s="83">
        <f t="shared" si="182"/>
        <v>0</v>
      </c>
      <c r="BP386" s="120" t="s">
        <v>2807</v>
      </c>
      <c r="BQ386" s="120"/>
      <c r="BR386" s="31"/>
    </row>
    <row r="387" spans="1:70" s="30" customFormat="1" ht="51">
      <c r="A387" s="513">
        <f>SUBTOTAL(3,C$5:$C387)</f>
        <v>383</v>
      </c>
      <c r="B387" s="112"/>
      <c r="C387" s="12" t="s">
        <v>2731</v>
      </c>
      <c r="D387" s="35" t="s">
        <v>1313</v>
      </c>
      <c r="E387" s="437" t="s">
        <v>2748</v>
      </c>
      <c r="F387" s="12" t="s">
        <v>2768</v>
      </c>
      <c r="G387" s="214"/>
      <c r="H387" s="12" t="s">
        <v>2786</v>
      </c>
      <c r="I387" s="47" t="s">
        <v>2803</v>
      </c>
      <c r="J387" s="221" t="s">
        <v>2787</v>
      </c>
      <c r="K387" s="242" t="s">
        <v>2718</v>
      </c>
      <c r="L387" s="439"/>
      <c r="M387" s="32"/>
      <c r="N387" s="139"/>
      <c r="O387" s="122"/>
      <c r="P387" s="153">
        <f t="shared" si="177"/>
        <v>0</v>
      </c>
      <c r="Q387" s="124"/>
      <c r="R387" s="75">
        <f t="shared" si="183"/>
        <v>0</v>
      </c>
      <c r="S387" s="45"/>
      <c r="T387" s="45">
        <f t="shared" si="178"/>
        <v>0</v>
      </c>
      <c r="U387" s="234"/>
      <c r="V387" s="77">
        <f t="shared" ref="V387:V418" si="184">S387-T387</f>
        <v>0</v>
      </c>
      <c r="W387" s="72"/>
      <c r="X387" s="73">
        <f t="shared" si="179"/>
        <v>0</v>
      </c>
      <c r="Y387" s="124"/>
      <c r="Z387" s="75">
        <f t="shared" si="175"/>
        <v>0</v>
      </c>
      <c r="AA387" s="76"/>
      <c r="AB387" s="45">
        <f t="shared" si="180"/>
        <v>0</v>
      </c>
      <c r="AC387" s="594"/>
      <c r="AD387" s="77">
        <f t="shared" si="181"/>
        <v>0</v>
      </c>
      <c r="AE387" s="126"/>
      <c r="AF387" s="73">
        <f t="shared" si="176"/>
        <v>0</v>
      </c>
      <c r="AG387" s="126"/>
      <c r="AH387" s="78">
        <f t="shared" ref="AH387:AH483" si="185">AE387-AF387</f>
        <v>0</v>
      </c>
      <c r="AI387" s="76"/>
      <c r="AJ387" s="45"/>
      <c r="AK387" s="234"/>
      <c r="AL387" s="76"/>
      <c r="AM387" s="72"/>
      <c r="AN387" s="72"/>
      <c r="AO387" s="79"/>
      <c r="AP387" s="72"/>
      <c r="AQ387" s="76"/>
      <c r="AR387" s="76"/>
      <c r="AS387" s="365"/>
      <c r="AT387" s="76"/>
      <c r="AU387" s="72"/>
      <c r="AV387" s="72"/>
      <c r="AW387" s="124"/>
      <c r="AX387" s="72"/>
      <c r="AY387" s="76"/>
      <c r="AZ387" s="76"/>
      <c r="BA387" s="94"/>
      <c r="BB387" s="76"/>
      <c r="BC387" s="72"/>
      <c r="BD387" s="72"/>
      <c r="BE387" s="129"/>
      <c r="BF387" s="72"/>
      <c r="BG387" s="76"/>
      <c r="BH387" s="76"/>
      <c r="BI387" s="94"/>
      <c r="BJ387" s="76"/>
      <c r="BK387" s="123"/>
      <c r="BL387" s="45"/>
      <c r="BM387" s="94"/>
      <c r="BN387" s="77"/>
      <c r="BO387" s="83">
        <f t="shared" si="182"/>
        <v>0</v>
      </c>
      <c r="BP387" s="120" t="s">
        <v>2807</v>
      </c>
      <c r="BQ387" s="120"/>
      <c r="BR387" s="31" t="s">
        <v>2808</v>
      </c>
    </row>
    <row r="388" spans="1:70" s="30" customFormat="1" ht="51">
      <c r="A388" s="513">
        <f>SUBTOTAL(3,C$5:$C388)</f>
        <v>384</v>
      </c>
      <c r="B388" s="112"/>
      <c r="C388" s="12" t="s">
        <v>2732</v>
      </c>
      <c r="D388" s="35" t="s">
        <v>1313</v>
      </c>
      <c r="E388" s="437" t="s">
        <v>2749</v>
      </c>
      <c r="F388" s="12" t="s">
        <v>2769</v>
      </c>
      <c r="G388" s="214"/>
      <c r="H388" s="12" t="s">
        <v>2788</v>
      </c>
      <c r="I388" s="47" t="s">
        <v>2804</v>
      </c>
      <c r="J388" s="221"/>
      <c r="K388" s="242" t="s">
        <v>2789</v>
      </c>
      <c r="L388" s="439"/>
      <c r="M388" s="32"/>
      <c r="N388" s="139"/>
      <c r="O388" s="122"/>
      <c r="P388" s="153">
        <f t="shared" si="177"/>
        <v>0</v>
      </c>
      <c r="Q388" s="124"/>
      <c r="R388" s="75">
        <f t="shared" si="183"/>
        <v>0</v>
      </c>
      <c r="S388" s="45"/>
      <c r="T388" s="45">
        <f t="shared" si="178"/>
        <v>0</v>
      </c>
      <c r="U388" s="234"/>
      <c r="V388" s="77">
        <f t="shared" si="184"/>
        <v>0</v>
      </c>
      <c r="W388" s="72"/>
      <c r="X388" s="73">
        <f t="shared" si="179"/>
        <v>0</v>
      </c>
      <c r="Y388" s="124"/>
      <c r="Z388" s="75">
        <f t="shared" si="175"/>
        <v>0</v>
      </c>
      <c r="AA388" s="76"/>
      <c r="AB388" s="45">
        <f t="shared" si="180"/>
        <v>0</v>
      </c>
      <c r="AC388" s="594"/>
      <c r="AD388" s="77">
        <f t="shared" si="181"/>
        <v>0</v>
      </c>
      <c r="AE388" s="126"/>
      <c r="AF388" s="73">
        <f t="shared" si="176"/>
        <v>0</v>
      </c>
      <c r="AG388" s="126"/>
      <c r="AH388" s="78">
        <f t="shared" si="185"/>
        <v>0</v>
      </c>
      <c r="AI388" s="76"/>
      <c r="AJ388" s="45"/>
      <c r="AK388" s="234"/>
      <c r="AL388" s="76"/>
      <c r="AM388" s="72"/>
      <c r="AN388" s="72"/>
      <c r="AO388" s="79"/>
      <c r="AP388" s="72"/>
      <c r="AQ388" s="76"/>
      <c r="AR388" s="76"/>
      <c r="AS388" s="365"/>
      <c r="AT388" s="76"/>
      <c r="AU388" s="72"/>
      <c r="AV388" s="72"/>
      <c r="AW388" s="124"/>
      <c r="AX388" s="72"/>
      <c r="AY388" s="76"/>
      <c r="AZ388" s="76"/>
      <c r="BA388" s="94"/>
      <c r="BB388" s="76"/>
      <c r="BC388" s="72"/>
      <c r="BD388" s="72"/>
      <c r="BE388" s="129"/>
      <c r="BF388" s="72"/>
      <c r="BG388" s="76"/>
      <c r="BH388" s="76"/>
      <c r="BI388" s="94"/>
      <c r="BJ388" s="76"/>
      <c r="BK388" s="123"/>
      <c r="BL388" s="45"/>
      <c r="BM388" s="94"/>
      <c r="BN388" s="77"/>
      <c r="BO388" s="83">
        <f t="shared" si="182"/>
        <v>0</v>
      </c>
      <c r="BP388" s="120" t="s">
        <v>2807</v>
      </c>
      <c r="BQ388" s="120"/>
      <c r="BR388" s="31" t="s">
        <v>2809</v>
      </c>
    </row>
    <row r="389" spans="1:70" s="30" customFormat="1" ht="51">
      <c r="A389" s="513">
        <f>SUBTOTAL(3,C$5:$C389)</f>
        <v>385</v>
      </c>
      <c r="B389" s="112"/>
      <c r="C389" s="12" t="s">
        <v>2733</v>
      </c>
      <c r="D389" s="35" t="s">
        <v>1313</v>
      </c>
      <c r="E389" s="437" t="s">
        <v>2750</v>
      </c>
      <c r="F389" s="12" t="s">
        <v>2770</v>
      </c>
      <c r="G389" s="214"/>
      <c r="H389" s="12" t="s">
        <v>2790</v>
      </c>
      <c r="I389" s="47" t="s">
        <v>2805</v>
      </c>
      <c r="J389" s="221"/>
      <c r="K389" s="242" t="s">
        <v>2718</v>
      </c>
      <c r="L389" s="439"/>
      <c r="M389" s="32"/>
      <c r="N389" s="139"/>
      <c r="O389" s="122"/>
      <c r="P389" s="153">
        <f t="shared" si="177"/>
        <v>0</v>
      </c>
      <c r="Q389" s="124"/>
      <c r="R389" s="75">
        <f t="shared" si="183"/>
        <v>0</v>
      </c>
      <c r="S389" s="45"/>
      <c r="T389" s="45">
        <f t="shared" si="178"/>
        <v>0</v>
      </c>
      <c r="U389" s="234"/>
      <c r="V389" s="77">
        <f t="shared" si="184"/>
        <v>0</v>
      </c>
      <c r="W389" s="72"/>
      <c r="X389" s="73">
        <f t="shared" si="179"/>
        <v>0</v>
      </c>
      <c r="Y389" s="124"/>
      <c r="Z389" s="75">
        <f t="shared" si="175"/>
        <v>0</v>
      </c>
      <c r="AA389" s="76"/>
      <c r="AB389" s="45">
        <f t="shared" si="180"/>
        <v>0</v>
      </c>
      <c r="AC389" s="594"/>
      <c r="AD389" s="77">
        <f t="shared" si="181"/>
        <v>0</v>
      </c>
      <c r="AE389" s="126"/>
      <c r="AF389" s="73">
        <f t="shared" si="176"/>
        <v>0</v>
      </c>
      <c r="AG389" s="126"/>
      <c r="AH389" s="78">
        <f t="shared" si="185"/>
        <v>0</v>
      </c>
      <c r="AI389" s="76"/>
      <c r="AJ389" s="45"/>
      <c r="AK389" s="234"/>
      <c r="AL389" s="76"/>
      <c r="AM389" s="72"/>
      <c r="AN389" s="72"/>
      <c r="AO389" s="79"/>
      <c r="AP389" s="72"/>
      <c r="AQ389" s="76"/>
      <c r="AR389" s="76"/>
      <c r="AS389" s="365"/>
      <c r="AT389" s="76"/>
      <c r="AU389" s="72"/>
      <c r="AV389" s="72"/>
      <c r="AW389" s="124"/>
      <c r="AX389" s="72"/>
      <c r="AY389" s="76"/>
      <c r="AZ389" s="76"/>
      <c r="BA389" s="94"/>
      <c r="BB389" s="76"/>
      <c r="BC389" s="72"/>
      <c r="BD389" s="72"/>
      <c r="BE389" s="129"/>
      <c r="BF389" s="72"/>
      <c r="BG389" s="76"/>
      <c r="BH389" s="76"/>
      <c r="BI389" s="94"/>
      <c r="BJ389" s="76"/>
      <c r="BK389" s="123"/>
      <c r="BL389" s="45"/>
      <c r="BM389" s="94"/>
      <c r="BN389" s="77"/>
      <c r="BO389" s="83">
        <f t="shared" si="182"/>
        <v>0</v>
      </c>
      <c r="BP389" s="120" t="s">
        <v>2807</v>
      </c>
      <c r="BQ389" s="120"/>
      <c r="BR389" s="31" t="s">
        <v>2810</v>
      </c>
    </row>
    <row r="390" spans="1:70" s="30" customFormat="1" ht="51">
      <c r="A390" s="513">
        <f>SUBTOTAL(3,C$5:$C390)</f>
        <v>386</v>
      </c>
      <c r="B390" s="112"/>
      <c r="C390" s="12" t="s">
        <v>2734</v>
      </c>
      <c r="D390" s="35" t="s">
        <v>1313</v>
      </c>
      <c r="E390" s="437" t="s">
        <v>2751</v>
      </c>
      <c r="F390" s="12" t="s">
        <v>2771</v>
      </c>
      <c r="G390" s="214"/>
      <c r="H390" s="12" t="s">
        <v>2791</v>
      </c>
      <c r="I390" s="47" t="s">
        <v>2806</v>
      </c>
      <c r="J390" s="221"/>
      <c r="K390" s="242" t="s">
        <v>2789</v>
      </c>
      <c r="L390" s="439"/>
      <c r="M390" s="32"/>
      <c r="N390" s="139"/>
      <c r="O390" s="122"/>
      <c r="P390" s="153">
        <f t="shared" si="177"/>
        <v>0</v>
      </c>
      <c r="Q390" s="124"/>
      <c r="R390" s="75">
        <f t="shared" si="183"/>
        <v>0</v>
      </c>
      <c r="S390" s="45"/>
      <c r="T390" s="45">
        <f t="shared" si="178"/>
        <v>0</v>
      </c>
      <c r="U390" s="234"/>
      <c r="V390" s="77">
        <f t="shared" si="184"/>
        <v>0</v>
      </c>
      <c r="W390" s="72"/>
      <c r="X390" s="73">
        <f t="shared" si="179"/>
        <v>0</v>
      </c>
      <c r="Y390" s="124"/>
      <c r="Z390" s="75">
        <f t="shared" si="175"/>
        <v>0</v>
      </c>
      <c r="AA390" s="76"/>
      <c r="AB390" s="45">
        <f t="shared" si="180"/>
        <v>0</v>
      </c>
      <c r="AC390" s="594"/>
      <c r="AD390" s="77">
        <f t="shared" si="181"/>
        <v>0</v>
      </c>
      <c r="AE390" s="126"/>
      <c r="AF390" s="73">
        <f t="shared" si="176"/>
        <v>0</v>
      </c>
      <c r="AG390" s="126"/>
      <c r="AH390" s="78">
        <f t="shared" si="185"/>
        <v>0</v>
      </c>
      <c r="AI390" s="76"/>
      <c r="AJ390" s="45"/>
      <c r="AK390" s="234"/>
      <c r="AL390" s="76"/>
      <c r="AM390" s="72"/>
      <c r="AN390" s="72"/>
      <c r="AO390" s="79"/>
      <c r="AP390" s="72"/>
      <c r="AQ390" s="76"/>
      <c r="AR390" s="76"/>
      <c r="AS390" s="365"/>
      <c r="AT390" s="76"/>
      <c r="AU390" s="72"/>
      <c r="AV390" s="72"/>
      <c r="AW390" s="124"/>
      <c r="AX390" s="72"/>
      <c r="AY390" s="76"/>
      <c r="AZ390" s="76"/>
      <c r="BA390" s="94"/>
      <c r="BB390" s="76"/>
      <c r="BC390" s="72"/>
      <c r="BD390" s="72"/>
      <c r="BE390" s="129"/>
      <c r="BF390" s="72"/>
      <c r="BG390" s="76"/>
      <c r="BH390" s="76"/>
      <c r="BI390" s="94"/>
      <c r="BJ390" s="76"/>
      <c r="BK390" s="123"/>
      <c r="BL390" s="45"/>
      <c r="BM390" s="94"/>
      <c r="BN390" s="77"/>
      <c r="BO390" s="83">
        <f t="shared" si="182"/>
        <v>0</v>
      </c>
      <c r="BP390" s="120" t="s">
        <v>2807</v>
      </c>
      <c r="BQ390" s="120"/>
      <c r="BR390" s="31" t="s">
        <v>2811</v>
      </c>
    </row>
    <row r="391" spans="1:70" s="30" customFormat="1" ht="51">
      <c r="A391" s="513">
        <f>SUBTOTAL(3,C$5:$C391)</f>
        <v>387</v>
      </c>
      <c r="B391" s="178"/>
      <c r="C391" s="12" t="s">
        <v>2812</v>
      </c>
      <c r="D391" s="35" t="s">
        <v>1313</v>
      </c>
      <c r="E391" s="437" t="s">
        <v>2813</v>
      </c>
      <c r="F391" s="12" t="s">
        <v>2814</v>
      </c>
      <c r="G391" s="12"/>
      <c r="H391" s="12"/>
      <c r="I391" s="12"/>
      <c r="J391" s="12"/>
      <c r="K391" s="242" t="s">
        <v>2815</v>
      </c>
      <c r="L391" s="287">
        <v>42005</v>
      </c>
      <c r="M391" s="32"/>
      <c r="N391" s="139"/>
      <c r="O391" s="122"/>
      <c r="P391" s="153">
        <f t="shared" si="177"/>
        <v>0</v>
      </c>
      <c r="Q391" s="124"/>
      <c r="R391" s="75">
        <f t="shared" si="183"/>
        <v>0</v>
      </c>
      <c r="S391" s="45"/>
      <c r="T391" s="45">
        <f t="shared" si="178"/>
        <v>0</v>
      </c>
      <c r="U391" s="234"/>
      <c r="V391" s="77">
        <f t="shared" si="184"/>
        <v>0</v>
      </c>
      <c r="W391" s="72"/>
      <c r="X391" s="73">
        <f t="shared" si="179"/>
        <v>0</v>
      </c>
      <c r="Y391" s="124"/>
      <c r="Z391" s="75">
        <f t="shared" si="175"/>
        <v>0</v>
      </c>
      <c r="AA391" s="76"/>
      <c r="AB391" s="45">
        <f t="shared" si="180"/>
        <v>0</v>
      </c>
      <c r="AC391" s="594"/>
      <c r="AD391" s="77">
        <f t="shared" si="181"/>
        <v>0</v>
      </c>
      <c r="AE391" s="126"/>
      <c r="AF391" s="73">
        <f t="shared" si="176"/>
        <v>0</v>
      </c>
      <c r="AG391" s="126"/>
      <c r="AH391" s="78">
        <f t="shared" si="185"/>
        <v>0</v>
      </c>
      <c r="AI391" s="76"/>
      <c r="AJ391" s="45"/>
      <c r="AK391" s="234"/>
      <c r="AL391" s="76"/>
      <c r="AM391" s="72"/>
      <c r="AN391" s="72"/>
      <c r="AO391" s="79"/>
      <c r="AP391" s="72"/>
      <c r="AQ391" s="76"/>
      <c r="AR391" s="76"/>
      <c r="AS391" s="365"/>
      <c r="AT391" s="76"/>
      <c r="AU391" s="72"/>
      <c r="AV391" s="72"/>
      <c r="AW391" s="124"/>
      <c r="AX391" s="72"/>
      <c r="AY391" s="76"/>
      <c r="AZ391" s="76"/>
      <c r="BA391" s="94"/>
      <c r="BB391" s="76"/>
      <c r="BC391" s="72"/>
      <c r="BD391" s="72"/>
      <c r="BE391" s="129"/>
      <c r="BF391" s="72"/>
      <c r="BG391" s="76"/>
      <c r="BH391" s="76"/>
      <c r="BI391" s="94"/>
      <c r="BJ391" s="76"/>
      <c r="BK391" s="123"/>
      <c r="BL391" s="45"/>
      <c r="BM391" s="94"/>
      <c r="BN391" s="77"/>
      <c r="BO391" s="83">
        <f t="shared" si="182"/>
        <v>0</v>
      </c>
      <c r="BP391" s="120" t="s">
        <v>2819</v>
      </c>
      <c r="BQ391" s="120"/>
      <c r="BR391" s="31"/>
    </row>
    <row r="392" spans="1:70" s="30" customFormat="1" ht="51">
      <c r="A392" s="513">
        <f>SUBTOTAL(3,C$5:$C392)</f>
        <v>388</v>
      </c>
      <c r="B392" s="178"/>
      <c r="C392" s="12" t="s">
        <v>2816</v>
      </c>
      <c r="D392" s="35" t="s">
        <v>1313</v>
      </c>
      <c r="E392" s="437" t="s">
        <v>2817</v>
      </c>
      <c r="F392" s="12" t="s">
        <v>2818</v>
      </c>
      <c r="G392" s="12"/>
      <c r="H392" s="12"/>
      <c r="I392" s="12"/>
      <c r="J392" s="12"/>
      <c r="K392" s="242" t="s">
        <v>2718</v>
      </c>
      <c r="L392" s="287">
        <v>42005</v>
      </c>
      <c r="M392" s="32"/>
      <c r="N392" s="139"/>
      <c r="O392" s="122"/>
      <c r="P392" s="153">
        <f t="shared" si="177"/>
        <v>0</v>
      </c>
      <c r="Q392" s="124"/>
      <c r="R392" s="75">
        <f t="shared" si="183"/>
        <v>0</v>
      </c>
      <c r="S392" s="45"/>
      <c r="T392" s="45">
        <f t="shared" si="178"/>
        <v>0</v>
      </c>
      <c r="U392" s="234"/>
      <c r="V392" s="77">
        <f t="shared" si="184"/>
        <v>0</v>
      </c>
      <c r="W392" s="72"/>
      <c r="X392" s="73">
        <f t="shared" si="179"/>
        <v>0</v>
      </c>
      <c r="Y392" s="124"/>
      <c r="Z392" s="75">
        <f t="shared" si="175"/>
        <v>0</v>
      </c>
      <c r="AA392" s="76"/>
      <c r="AB392" s="45">
        <f t="shared" si="180"/>
        <v>0</v>
      </c>
      <c r="AC392" s="594"/>
      <c r="AD392" s="77">
        <f t="shared" si="181"/>
        <v>0</v>
      </c>
      <c r="AE392" s="126"/>
      <c r="AF392" s="73">
        <f t="shared" si="176"/>
        <v>0</v>
      </c>
      <c r="AG392" s="126"/>
      <c r="AH392" s="78">
        <f t="shared" si="185"/>
        <v>0</v>
      </c>
      <c r="AI392" s="76"/>
      <c r="AJ392" s="45"/>
      <c r="AK392" s="234"/>
      <c r="AL392" s="76"/>
      <c r="AM392" s="72"/>
      <c r="AN392" s="72"/>
      <c r="AO392" s="79"/>
      <c r="AP392" s="72"/>
      <c r="AQ392" s="76"/>
      <c r="AR392" s="76"/>
      <c r="AS392" s="365"/>
      <c r="AT392" s="76"/>
      <c r="AU392" s="72"/>
      <c r="AV392" s="72"/>
      <c r="AW392" s="124"/>
      <c r="AX392" s="72"/>
      <c r="AY392" s="76"/>
      <c r="AZ392" s="76"/>
      <c r="BA392" s="94"/>
      <c r="BB392" s="76"/>
      <c r="BC392" s="72"/>
      <c r="BD392" s="72"/>
      <c r="BE392" s="129"/>
      <c r="BF392" s="72"/>
      <c r="BG392" s="76"/>
      <c r="BH392" s="76"/>
      <c r="BI392" s="94"/>
      <c r="BJ392" s="76"/>
      <c r="BK392" s="123"/>
      <c r="BL392" s="45"/>
      <c r="BM392" s="94"/>
      <c r="BN392" s="77"/>
      <c r="BO392" s="83">
        <f t="shared" si="182"/>
        <v>0</v>
      </c>
      <c r="BP392" s="120" t="s">
        <v>2819</v>
      </c>
      <c r="BQ392" s="120"/>
      <c r="BR392" s="31"/>
    </row>
    <row r="393" spans="1:70" s="30" customFormat="1" ht="60">
      <c r="A393" s="513">
        <f>SUBTOTAL(3,C$5:$C393)</f>
        <v>389</v>
      </c>
      <c r="B393" s="178"/>
      <c r="C393" s="12" t="s">
        <v>2820</v>
      </c>
      <c r="D393" s="35" t="s">
        <v>1313</v>
      </c>
      <c r="E393" s="437" t="s">
        <v>2822</v>
      </c>
      <c r="F393" s="214" t="s">
        <v>2823</v>
      </c>
      <c r="G393" s="214"/>
      <c r="H393" s="12" t="s">
        <v>2824</v>
      </c>
      <c r="I393" s="47" t="s">
        <v>2830</v>
      </c>
      <c r="J393" s="221"/>
      <c r="K393" s="242" t="s">
        <v>2825</v>
      </c>
      <c r="L393" s="462"/>
      <c r="M393" s="32"/>
      <c r="N393" s="139"/>
      <c r="O393" s="122"/>
      <c r="P393" s="153">
        <f t="shared" si="177"/>
        <v>0</v>
      </c>
      <c r="Q393" s="124"/>
      <c r="R393" s="75">
        <f t="shared" si="183"/>
        <v>0</v>
      </c>
      <c r="S393" s="45"/>
      <c r="T393" s="45">
        <f t="shared" si="178"/>
        <v>0</v>
      </c>
      <c r="U393" s="234"/>
      <c r="V393" s="77">
        <f t="shared" si="184"/>
        <v>0</v>
      </c>
      <c r="W393" s="72"/>
      <c r="X393" s="73">
        <f t="shared" si="179"/>
        <v>0</v>
      </c>
      <c r="Y393" s="124"/>
      <c r="Z393" s="75">
        <f t="shared" si="175"/>
        <v>0</v>
      </c>
      <c r="AA393" s="76"/>
      <c r="AB393" s="45">
        <f t="shared" si="180"/>
        <v>0</v>
      </c>
      <c r="AC393" s="594"/>
      <c r="AD393" s="77">
        <f t="shared" si="181"/>
        <v>0</v>
      </c>
      <c r="AE393" s="126"/>
      <c r="AF393" s="73">
        <f t="shared" si="176"/>
        <v>0</v>
      </c>
      <c r="AG393" s="126"/>
      <c r="AH393" s="78">
        <f t="shared" si="185"/>
        <v>0</v>
      </c>
      <c r="AI393" s="76"/>
      <c r="AJ393" s="45"/>
      <c r="AK393" s="234"/>
      <c r="AL393" s="76"/>
      <c r="AM393" s="72"/>
      <c r="AN393" s="72"/>
      <c r="AO393" s="79"/>
      <c r="AP393" s="72"/>
      <c r="AQ393" s="76"/>
      <c r="AR393" s="76"/>
      <c r="AS393" s="365"/>
      <c r="AT393" s="76"/>
      <c r="AU393" s="72"/>
      <c r="AV393" s="72"/>
      <c r="AW393" s="124"/>
      <c r="AX393" s="72"/>
      <c r="AY393" s="76"/>
      <c r="AZ393" s="76"/>
      <c r="BA393" s="94"/>
      <c r="BB393" s="76"/>
      <c r="BC393" s="72"/>
      <c r="BD393" s="72"/>
      <c r="BE393" s="129"/>
      <c r="BF393" s="72"/>
      <c r="BG393" s="76"/>
      <c r="BH393" s="76"/>
      <c r="BI393" s="94"/>
      <c r="BJ393" s="76"/>
      <c r="BK393" s="123"/>
      <c r="BL393" s="45"/>
      <c r="BM393" s="94"/>
      <c r="BN393" s="77"/>
      <c r="BO393" s="83">
        <f t="shared" si="182"/>
        <v>0</v>
      </c>
      <c r="BP393" s="120" t="s">
        <v>2832</v>
      </c>
      <c r="BQ393" s="120"/>
      <c r="BR393" s="31"/>
    </row>
    <row r="394" spans="1:70" s="30" customFormat="1" ht="51">
      <c r="A394" s="513">
        <f>SUBTOTAL(3,C$5:$C394)</f>
        <v>390</v>
      </c>
      <c r="B394" s="178"/>
      <c r="C394" s="12" t="s">
        <v>2826</v>
      </c>
      <c r="D394" s="35" t="s">
        <v>1313</v>
      </c>
      <c r="E394" s="437" t="s">
        <v>2828</v>
      </c>
      <c r="F394" s="214" t="s">
        <v>2829</v>
      </c>
      <c r="G394" s="214"/>
      <c r="H394" s="12"/>
      <c r="I394" s="47" t="s">
        <v>2831</v>
      </c>
      <c r="J394" s="221"/>
      <c r="K394" s="242" t="s">
        <v>2718</v>
      </c>
      <c r="L394" s="462"/>
      <c r="M394" s="32"/>
      <c r="N394" s="139"/>
      <c r="O394" s="122"/>
      <c r="P394" s="153">
        <f t="shared" si="177"/>
        <v>0</v>
      </c>
      <c r="Q394" s="124"/>
      <c r="R394" s="75">
        <f t="shared" si="183"/>
        <v>0</v>
      </c>
      <c r="S394" s="45"/>
      <c r="T394" s="45">
        <f t="shared" si="178"/>
        <v>0</v>
      </c>
      <c r="U394" s="234"/>
      <c r="V394" s="77">
        <f t="shared" si="184"/>
        <v>0</v>
      </c>
      <c r="W394" s="72"/>
      <c r="X394" s="73">
        <f t="shared" si="179"/>
        <v>0</v>
      </c>
      <c r="Y394" s="124"/>
      <c r="Z394" s="75">
        <f t="shared" si="175"/>
        <v>0</v>
      </c>
      <c r="AA394" s="76"/>
      <c r="AB394" s="45">
        <f t="shared" si="180"/>
        <v>0</v>
      </c>
      <c r="AC394" s="594"/>
      <c r="AD394" s="77">
        <f t="shared" si="181"/>
        <v>0</v>
      </c>
      <c r="AE394" s="126"/>
      <c r="AF394" s="73">
        <f t="shared" si="176"/>
        <v>0</v>
      </c>
      <c r="AG394" s="126"/>
      <c r="AH394" s="78">
        <f t="shared" si="185"/>
        <v>0</v>
      </c>
      <c r="AI394" s="76"/>
      <c r="AJ394" s="45"/>
      <c r="AK394" s="234"/>
      <c r="AL394" s="76"/>
      <c r="AM394" s="72"/>
      <c r="AN394" s="72"/>
      <c r="AO394" s="79"/>
      <c r="AP394" s="72"/>
      <c r="AQ394" s="76"/>
      <c r="AR394" s="76"/>
      <c r="AS394" s="365"/>
      <c r="AT394" s="76"/>
      <c r="AU394" s="72"/>
      <c r="AV394" s="72"/>
      <c r="AW394" s="124"/>
      <c r="AX394" s="72"/>
      <c r="AY394" s="76"/>
      <c r="AZ394" s="76"/>
      <c r="BA394" s="94"/>
      <c r="BB394" s="76"/>
      <c r="BC394" s="72"/>
      <c r="BD394" s="72"/>
      <c r="BE394" s="129"/>
      <c r="BF394" s="72"/>
      <c r="BG394" s="76"/>
      <c r="BH394" s="76"/>
      <c r="BI394" s="94"/>
      <c r="BJ394" s="76"/>
      <c r="BK394" s="123"/>
      <c r="BL394" s="45"/>
      <c r="BM394" s="94"/>
      <c r="BN394" s="77"/>
      <c r="BO394" s="83">
        <f t="shared" si="182"/>
        <v>0</v>
      </c>
      <c r="BP394" s="120" t="s">
        <v>2832</v>
      </c>
      <c r="BQ394" s="120"/>
      <c r="BR394" s="31"/>
    </row>
    <row r="395" spans="1:70" s="30" customFormat="1" ht="38.25">
      <c r="A395" s="513">
        <f>SUBTOTAL(3,C$5:$C395)</f>
        <v>391</v>
      </c>
      <c r="B395" s="178"/>
      <c r="C395" s="12" t="s">
        <v>2834</v>
      </c>
      <c r="D395" s="37" t="s">
        <v>128</v>
      </c>
      <c r="E395" s="437" t="s">
        <v>2835</v>
      </c>
      <c r="F395" s="12" t="s">
        <v>2836</v>
      </c>
      <c r="G395" s="12"/>
      <c r="H395" s="12" t="s">
        <v>2837</v>
      </c>
      <c r="I395" s="12" t="s">
        <v>2838</v>
      </c>
      <c r="J395" s="12"/>
      <c r="K395" s="242" t="s">
        <v>2839</v>
      </c>
      <c r="L395" s="462"/>
      <c r="M395" s="32" t="s">
        <v>2642</v>
      </c>
      <c r="N395" s="139"/>
      <c r="O395" s="122">
        <v>1200000</v>
      </c>
      <c r="P395" s="153">
        <f t="shared" si="177"/>
        <v>0</v>
      </c>
      <c r="Q395" s="124"/>
      <c r="R395" s="75">
        <f t="shared" si="183"/>
        <v>1200000</v>
      </c>
      <c r="S395" s="45">
        <v>1200000</v>
      </c>
      <c r="T395" s="45">
        <f t="shared" si="178"/>
        <v>0</v>
      </c>
      <c r="U395" s="234"/>
      <c r="V395" s="77">
        <f t="shared" si="184"/>
        <v>1200000</v>
      </c>
      <c r="W395" s="72">
        <v>1200000</v>
      </c>
      <c r="X395" s="73">
        <f t="shared" si="179"/>
        <v>0</v>
      </c>
      <c r="Y395" s="124"/>
      <c r="Z395" s="75">
        <f t="shared" si="175"/>
        <v>1200000</v>
      </c>
      <c r="AA395" s="76"/>
      <c r="AB395" s="45">
        <f t="shared" si="180"/>
        <v>0</v>
      </c>
      <c r="AC395" s="594"/>
      <c r="AD395" s="77">
        <f t="shared" si="181"/>
        <v>0</v>
      </c>
      <c r="AE395" s="126"/>
      <c r="AF395" s="73">
        <f t="shared" si="176"/>
        <v>0</v>
      </c>
      <c r="AG395" s="126"/>
      <c r="AH395" s="78">
        <f t="shared" si="185"/>
        <v>0</v>
      </c>
      <c r="AI395" s="76"/>
      <c r="AJ395" s="45"/>
      <c r="AK395" s="234"/>
      <c r="AL395" s="76"/>
      <c r="AM395" s="72"/>
      <c r="AN395" s="72"/>
      <c r="AO395" s="79"/>
      <c r="AP395" s="72"/>
      <c r="AQ395" s="76"/>
      <c r="AR395" s="76"/>
      <c r="AS395" s="365"/>
      <c r="AT395" s="76"/>
      <c r="AU395" s="72"/>
      <c r="AV395" s="72"/>
      <c r="AW395" s="124"/>
      <c r="AX395" s="72"/>
      <c r="AY395" s="76"/>
      <c r="AZ395" s="76"/>
      <c r="BA395" s="94"/>
      <c r="BB395" s="76"/>
      <c r="BC395" s="72"/>
      <c r="BD395" s="72"/>
      <c r="BE395" s="129"/>
      <c r="BF395" s="72"/>
      <c r="BG395" s="76"/>
      <c r="BH395" s="76"/>
      <c r="BI395" s="94"/>
      <c r="BJ395" s="76"/>
      <c r="BK395" s="123"/>
      <c r="BL395" s="45"/>
      <c r="BM395" s="94"/>
      <c r="BN395" s="77"/>
      <c r="BO395" s="83">
        <f t="shared" si="182"/>
        <v>3600000</v>
      </c>
      <c r="BP395" s="120" t="s">
        <v>750</v>
      </c>
      <c r="BQ395" s="120" t="s">
        <v>3216</v>
      </c>
      <c r="BR395" s="31"/>
    </row>
    <row r="396" spans="1:70" s="30" customFormat="1" ht="76.5">
      <c r="A396" s="513">
        <f>SUBTOTAL(3,C$5:$C396)</f>
        <v>392</v>
      </c>
      <c r="B396" s="178"/>
      <c r="C396" s="12" t="s">
        <v>2937</v>
      </c>
      <c r="D396" s="37" t="s">
        <v>1412</v>
      </c>
      <c r="E396" s="437"/>
      <c r="F396" s="242" t="s">
        <v>2981</v>
      </c>
      <c r="G396" s="242"/>
      <c r="H396" s="242" t="s">
        <v>3022</v>
      </c>
      <c r="I396" s="242" t="s">
        <v>3023</v>
      </c>
      <c r="J396" s="606" t="s">
        <v>3106</v>
      </c>
      <c r="K396" s="251" t="s">
        <v>3133</v>
      </c>
      <c r="L396" s="372">
        <v>42064</v>
      </c>
      <c r="M396" s="250"/>
      <c r="N396" s="139"/>
      <c r="O396" s="122"/>
      <c r="P396" s="153">
        <f t="shared" si="177"/>
        <v>0</v>
      </c>
      <c r="Q396" s="124"/>
      <c r="R396" s="75">
        <f t="shared" si="183"/>
        <v>0</v>
      </c>
      <c r="S396" s="45"/>
      <c r="T396" s="45">
        <f t="shared" si="178"/>
        <v>0</v>
      </c>
      <c r="U396" s="234"/>
      <c r="V396" s="77">
        <f t="shared" si="184"/>
        <v>0</v>
      </c>
      <c r="W396" s="72" t="s">
        <v>695</v>
      </c>
      <c r="X396" s="73">
        <f t="shared" si="179"/>
        <v>0</v>
      </c>
      <c r="Y396" s="124"/>
      <c r="Z396" s="75">
        <v>0</v>
      </c>
      <c r="AA396" s="76"/>
      <c r="AB396" s="45">
        <f t="shared" si="180"/>
        <v>0</v>
      </c>
      <c r="AC396" s="594"/>
      <c r="AD396" s="77">
        <f t="shared" si="181"/>
        <v>0</v>
      </c>
      <c r="AE396" s="126"/>
      <c r="AF396" s="73">
        <f t="shared" si="176"/>
        <v>0</v>
      </c>
      <c r="AG396" s="126"/>
      <c r="AH396" s="78">
        <f t="shared" si="185"/>
        <v>0</v>
      </c>
      <c r="AI396" s="76"/>
      <c r="AJ396" s="45"/>
      <c r="AK396" s="234"/>
      <c r="AL396" s="76"/>
      <c r="AM396" s="72"/>
      <c r="AN396" s="72"/>
      <c r="AO396" s="79"/>
      <c r="AP396" s="72"/>
      <c r="AQ396" s="76"/>
      <c r="AR396" s="76"/>
      <c r="AS396" s="365"/>
      <c r="AT396" s="76"/>
      <c r="AU396" s="72"/>
      <c r="AV396" s="72"/>
      <c r="AW396" s="124"/>
      <c r="AX396" s="72"/>
      <c r="AY396" s="76"/>
      <c r="AZ396" s="76"/>
      <c r="BA396" s="94"/>
      <c r="BB396" s="76"/>
      <c r="BC396" s="72"/>
      <c r="BD396" s="72"/>
      <c r="BE396" s="129"/>
      <c r="BF396" s="72"/>
      <c r="BG396" s="76"/>
      <c r="BH396" s="76"/>
      <c r="BI396" s="94"/>
      <c r="BJ396" s="76"/>
      <c r="BK396" s="123"/>
      <c r="BL396" s="45"/>
      <c r="BM396" s="94"/>
      <c r="BN396" s="77"/>
      <c r="BO396" s="83">
        <f t="shared" si="182"/>
        <v>0</v>
      </c>
      <c r="BP396" s="120" t="s">
        <v>1334</v>
      </c>
      <c r="BQ396" s="120" t="s">
        <v>3378</v>
      </c>
      <c r="BR396" s="438" t="s">
        <v>3154</v>
      </c>
    </row>
    <row r="397" spans="1:70" s="30" customFormat="1" ht="38.25">
      <c r="A397" s="513">
        <f>SUBTOTAL(3,C$5:$C397)</f>
        <v>393</v>
      </c>
      <c r="B397" s="178"/>
      <c r="C397" s="242" t="s">
        <v>2938</v>
      </c>
      <c r="D397" s="292" t="s">
        <v>1758</v>
      </c>
      <c r="E397" s="437" t="s">
        <v>3208</v>
      </c>
      <c r="F397" s="242" t="s">
        <v>2982</v>
      </c>
      <c r="G397" s="242"/>
      <c r="H397" s="242" t="s">
        <v>3024</v>
      </c>
      <c r="I397" s="242" t="s">
        <v>3025</v>
      </c>
      <c r="J397" s="242"/>
      <c r="K397" s="242">
        <v>500</v>
      </c>
      <c r="L397" s="372">
        <v>42095</v>
      </c>
      <c r="M397" s="250"/>
      <c r="N397" s="139"/>
      <c r="O397" s="122"/>
      <c r="P397" s="153">
        <f t="shared" si="177"/>
        <v>0</v>
      </c>
      <c r="Q397" s="124"/>
      <c r="R397" s="75">
        <f t="shared" si="183"/>
        <v>0</v>
      </c>
      <c r="S397" s="45"/>
      <c r="T397" s="45">
        <f t="shared" si="178"/>
        <v>0</v>
      </c>
      <c r="U397" s="234"/>
      <c r="V397" s="77">
        <f t="shared" si="184"/>
        <v>0</v>
      </c>
      <c r="W397" s="72">
        <v>0</v>
      </c>
      <c r="X397" s="73">
        <f t="shared" si="179"/>
        <v>0</v>
      </c>
      <c r="Y397" s="124"/>
      <c r="Z397" s="75">
        <f t="shared" ref="Z397:Z401" si="186">W397-X397</f>
        <v>0</v>
      </c>
      <c r="AA397" s="76">
        <v>500000</v>
      </c>
      <c r="AB397" s="45">
        <f t="shared" si="180"/>
        <v>0</v>
      </c>
      <c r="AC397" s="594"/>
      <c r="AD397" s="77">
        <f t="shared" si="181"/>
        <v>500000</v>
      </c>
      <c r="AE397" s="126"/>
      <c r="AF397" s="73">
        <f t="shared" si="176"/>
        <v>0</v>
      </c>
      <c r="AG397" s="126"/>
      <c r="AH397" s="78">
        <f t="shared" si="185"/>
        <v>0</v>
      </c>
      <c r="AI397" s="76"/>
      <c r="AJ397" s="45"/>
      <c r="AK397" s="234"/>
      <c r="AL397" s="76"/>
      <c r="AM397" s="72"/>
      <c r="AN397" s="72"/>
      <c r="AO397" s="79"/>
      <c r="AP397" s="72"/>
      <c r="AQ397" s="76"/>
      <c r="AR397" s="76"/>
      <c r="AS397" s="365"/>
      <c r="AT397" s="76"/>
      <c r="AU397" s="72"/>
      <c r="AV397" s="72"/>
      <c r="AW397" s="124"/>
      <c r="AX397" s="72"/>
      <c r="AY397" s="76"/>
      <c r="AZ397" s="76"/>
      <c r="BA397" s="94"/>
      <c r="BB397" s="76"/>
      <c r="BC397" s="72"/>
      <c r="BD397" s="72"/>
      <c r="BE397" s="129"/>
      <c r="BF397" s="72"/>
      <c r="BG397" s="76"/>
      <c r="BH397" s="76"/>
      <c r="BI397" s="94"/>
      <c r="BJ397" s="76"/>
      <c r="BK397" s="123"/>
      <c r="BL397" s="45"/>
      <c r="BM397" s="94"/>
      <c r="BN397" s="77"/>
      <c r="BO397" s="83">
        <f t="shared" si="182"/>
        <v>500000</v>
      </c>
      <c r="BP397" s="599" t="s">
        <v>716</v>
      </c>
      <c r="BQ397" s="120" t="s">
        <v>1966</v>
      </c>
      <c r="BR397" s="520"/>
    </row>
    <row r="398" spans="1:70" s="30" customFormat="1" ht="75">
      <c r="A398" s="513">
        <f>SUBTOTAL(3,C$5:$C398)</f>
        <v>394</v>
      </c>
      <c r="B398" s="178"/>
      <c r="C398" s="250" t="s">
        <v>2939</v>
      </c>
      <c r="D398" s="34" t="s">
        <v>9</v>
      </c>
      <c r="E398" s="437" t="s">
        <v>3182</v>
      </c>
      <c r="F398" s="242" t="s">
        <v>2983</v>
      </c>
      <c r="G398" s="250"/>
      <c r="H398" s="242" t="s">
        <v>3026</v>
      </c>
      <c r="I398" s="242" t="s">
        <v>3027</v>
      </c>
      <c r="J398" s="606" t="s">
        <v>3107</v>
      </c>
      <c r="K398" s="455" t="s">
        <v>3134</v>
      </c>
      <c r="L398" s="372">
        <v>42064</v>
      </c>
      <c r="M398" s="250"/>
      <c r="N398" s="139"/>
      <c r="O398" s="122"/>
      <c r="P398" s="153">
        <f t="shared" si="177"/>
        <v>0</v>
      </c>
      <c r="Q398" s="124"/>
      <c r="R398" s="75">
        <f t="shared" si="183"/>
        <v>0</v>
      </c>
      <c r="S398" s="45"/>
      <c r="T398" s="45">
        <f t="shared" si="178"/>
        <v>0</v>
      </c>
      <c r="U398" s="234"/>
      <c r="V398" s="77">
        <f t="shared" si="184"/>
        <v>0</v>
      </c>
      <c r="W398" s="72">
        <v>300000</v>
      </c>
      <c r="X398" s="73">
        <f t="shared" si="179"/>
        <v>0</v>
      </c>
      <c r="Y398" s="124"/>
      <c r="Z398" s="75">
        <f t="shared" si="186"/>
        <v>300000</v>
      </c>
      <c r="AA398" s="76"/>
      <c r="AB398" s="45">
        <f t="shared" si="180"/>
        <v>0</v>
      </c>
      <c r="AC398" s="594"/>
      <c r="AD398" s="77">
        <f t="shared" si="181"/>
        <v>0</v>
      </c>
      <c r="AE398" s="126"/>
      <c r="AF398" s="73">
        <f t="shared" si="176"/>
        <v>0</v>
      </c>
      <c r="AG398" s="126"/>
      <c r="AH398" s="78">
        <f t="shared" si="185"/>
        <v>0</v>
      </c>
      <c r="AI398" s="76"/>
      <c r="AJ398" s="45"/>
      <c r="AK398" s="234"/>
      <c r="AL398" s="76"/>
      <c r="AM398" s="72"/>
      <c r="AN398" s="72"/>
      <c r="AO398" s="79"/>
      <c r="AP398" s="72"/>
      <c r="AQ398" s="76"/>
      <c r="AR398" s="76"/>
      <c r="AS398" s="365"/>
      <c r="AT398" s="76"/>
      <c r="AU398" s="72"/>
      <c r="AV398" s="72"/>
      <c r="AW398" s="124"/>
      <c r="AX398" s="72"/>
      <c r="AY398" s="76"/>
      <c r="AZ398" s="76"/>
      <c r="BA398" s="94"/>
      <c r="BB398" s="76"/>
      <c r="BC398" s="72"/>
      <c r="BD398" s="72"/>
      <c r="BE398" s="129"/>
      <c r="BF398" s="72"/>
      <c r="BG398" s="76"/>
      <c r="BH398" s="76"/>
      <c r="BI398" s="94"/>
      <c r="BJ398" s="76"/>
      <c r="BK398" s="123"/>
      <c r="BL398" s="45"/>
      <c r="BM398" s="94"/>
      <c r="BN398" s="77"/>
      <c r="BO398" s="83">
        <f t="shared" si="182"/>
        <v>300000</v>
      </c>
      <c r="BP398" s="120" t="s">
        <v>519</v>
      </c>
      <c r="BQ398" s="120" t="s">
        <v>1966</v>
      </c>
      <c r="BR398" s="438" t="s">
        <v>3154</v>
      </c>
    </row>
    <row r="399" spans="1:70" s="30" customFormat="1" ht="60">
      <c r="A399" s="513">
        <f>SUBTOTAL(3,C$5:$C399)</f>
        <v>395</v>
      </c>
      <c r="B399" s="178"/>
      <c r="C399" s="214" t="s">
        <v>2940</v>
      </c>
      <c r="D399" s="35" t="s">
        <v>1973</v>
      </c>
      <c r="E399" s="437" t="s">
        <v>3210</v>
      </c>
      <c r="F399" s="242" t="s">
        <v>2984</v>
      </c>
      <c r="G399" s="250"/>
      <c r="H399" s="242" t="s">
        <v>3028</v>
      </c>
      <c r="I399" s="242" t="s">
        <v>3029</v>
      </c>
      <c r="J399" s="606" t="s">
        <v>3108</v>
      </c>
      <c r="K399" s="455" t="s">
        <v>3135</v>
      </c>
      <c r="L399" s="372">
        <v>42064</v>
      </c>
      <c r="M399" s="250"/>
      <c r="N399" s="139"/>
      <c r="O399" s="122"/>
      <c r="P399" s="153">
        <f t="shared" si="177"/>
        <v>0</v>
      </c>
      <c r="Q399" s="124"/>
      <c r="R399" s="75">
        <f t="shared" si="183"/>
        <v>0</v>
      </c>
      <c r="S399" s="45"/>
      <c r="T399" s="45">
        <f t="shared" si="178"/>
        <v>0</v>
      </c>
      <c r="U399" s="234"/>
      <c r="V399" s="77">
        <f t="shared" si="184"/>
        <v>0</v>
      </c>
      <c r="W399" s="72">
        <v>400000</v>
      </c>
      <c r="X399" s="73">
        <f t="shared" si="179"/>
        <v>0</v>
      </c>
      <c r="Y399" s="124"/>
      <c r="Z399" s="75">
        <f t="shared" si="186"/>
        <v>400000</v>
      </c>
      <c r="AA399" s="76"/>
      <c r="AB399" s="45">
        <f t="shared" si="180"/>
        <v>0</v>
      </c>
      <c r="AC399" s="594"/>
      <c r="AD399" s="77">
        <f t="shared" si="181"/>
        <v>0</v>
      </c>
      <c r="AE399" s="126"/>
      <c r="AF399" s="73">
        <f t="shared" si="176"/>
        <v>0</v>
      </c>
      <c r="AG399" s="126"/>
      <c r="AH399" s="78">
        <f t="shared" si="185"/>
        <v>0</v>
      </c>
      <c r="AI399" s="76"/>
      <c r="AJ399" s="45"/>
      <c r="AK399" s="234"/>
      <c r="AL399" s="76"/>
      <c r="AM399" s="72"/>
      <c r="AN399" s="72"/>
      <c r="AO399" s="79"/>
      <c r="AP399" s="72"/>
      <c r="AQ399" s="76"/>
      <c r="AR399" s="76"/>
      <c r="AS399" s="365"/>
      <c r="AT399" s="76"/>
      <c r="AU399" s="72"/>
      <c r="AV399" s="72"/>
      <c r="AW399" s="124"/>
      <c r="AX399" s="72"/>
      <c r="AY399" s="76"/>
      <c r="AZ399" s="76"/>
      <c r="BA399" s="94"/>
      <c r="BB399" s="76"/>
      <c r="BC399" s="72"/>
      <c r="BD399" s="72"/>
      <c r="BE399" s="129"/>
      <c r="BF399" s="72"/>
      <c r="BG399" s="76"/>
      <c r="BH399" s="76"/>
      <c r="BI399" s="94"/>
      <c r="BJ399" s="76"/>
      <c r="BK399" s="123"/>
      <c r="BL399" s="45"/>
      <c r="BM399" s="94"/>
      <c r="BN399" s="77"/>
      <c r="BO399" s="83">
        <f t="shared" si="182"/>
        <v>400000</v>
      </c>
      <c r="BP399" s="120" t="s">
        <v>1960</v>
      </c>
      <c r="BQ399" s="120" t="s">
        <v>3375</v>
      </c>
      <c r="BR399" s="438" t="s">
        <v>3154</v>
      </c>
    </row>
    <row r="400" spans="1:70" s="30" customFormat="1" ht="51">
      <c r="A400" s="513">
        <f>SUBTOTAL(3,C$5:$C400)</f>
        <v>396</v>
      </c>
      <c r="B400" s="178"/>
      <c r="C400" s="214" t="s">
        <v>2941</v>
      </c>
      <c r="D400" s="1" t="s">
        <v>315</v>
      </c>
      <c r="E400" s="437" t="s">
        <v>3209</v>
      </c>
      <c r="F400" s="242" t="s">
        <v>2985</v>
      </c>
      <c r="G400" s="250"/>
      <c r="H400" s="242" t="s">
        <v>3030</v>
      </c>
      <c r="I400" s="242" t="s">
        <v>3031</v>
      </c>
      <c r="J400" s="606" t="s">
        <v>3109</v>
      </c>
      <c r="K400" s="242" t="s">
        <v>3136</v>
      </c>
      <c r="L400" s="372">
        <v>42064</v>
      </c>
      <c r="M400" s="250"/>
      <c r="N400" s="139"/>
      <c r="O400" s="122"/>
      <c r="P400" s="153">
        <f t="shared" si="177"/>
        <v>0</v>
      </c>
      <c r="Q400" s="124"/>
      <c r="R400" s="75">
        <f t="shared" si="183"/>
        <v>0</v>
      </c>
      <c r="S400" s="45"/>
      <c r="T400" s="45">
        <f t="shared" si="178"/>
        <v>0</v>
      </c>
      <c r="U400" s="234"/>
      <c r="V400" s="77">
        <f t="shared" si="184"/>
        <v>0</v>
      </c>
      <c r="W400" s="72">
        <v>350000</v>
      </c>
      <c r="X400" s="73">
        <f t="shared" si="179"/>
        <v>350000</v>
      </c>
      <c r="Y400" s="124">
        <v>42138</v>
      </c>
      <c r="Z400" s="75">
        <f t="shared" si="186"/>
        <v>0</v>
      </c>
      <c r="AA400" s="76">
        <v>350000</v>
      </c>
      <c r="AB400" s="45">
        <f t="shared" si="180"/>
        <v>350000</v>
      </c>
      <c r="AC400" s="594">
        <v>42138</v>
      </c>
      <c r="AD400" s="77">
        <f t="shared" si="181"/>
        <v>0</v>
      </c>
      <c r="AE400" s="126"/>
      <c r="AF400" s="73">
        <f t="shared" si="176"/>
        <v>0</v>
      </c>
      <c r="AG400" s="126"/>
      <c r="AH400" s="78">
        <f t="shared" si="185"/>
        <v>0</v>
      </c>
      <c r="AI400" s="76"/>
      <c r="AJ400" s="45"/>
      <c r="AK400" s="234"/>
      <c r="AL400" s="76"/>
      <c r="AM400" s="72"/>
      <c r="AN400" s="72"/>
      <c r="AO400" s="79"/>
      <c r="AP400" s="72"/>
      <c r="AQ400" s="76"/>
      <c r="AR400" s="76"/>
      <c r="AS400" s="365"/>
      <c r="AT400" s="76"/>
      <c r="AU400" s="72"/>
      <c r="AV400" s="72"/>
      <c r="AW400" s="124"/>
      <c r="AX400" s="72"/>
      <c r="AY400" s="76"/>
      <c r="AZ400" s="76"/>
      <c r="BA400" s="94"/>
      <c r="BB400" s="76"/>
      <c r="BC400" s="72"/>
      <c r="BD400" s="72"/>
      <c r="BE400" s="129"/>
      <c r="BF400" s="72"/>
      <c r="BG400" s="76"/>
      <c r="BH400" s="76"/>
      <c r="BI400" s="94"/>
      <c r="BJ400" s="76"/>
      <c r="BK400" s="123"/>
      <c r="BL400" s="45"/>
      <c r="BM400" s="94"/>
      <c r="BN400" s="77"/>
      <c r="BO400" s="83">
        <f t="shared" si="182"/>
        <v>0</v>
      </c>
      <c r="BP400" s="599" t="s">
        <v>3131</v>
      </c>
      <c r="BQ400" s="120" t="s">
        <v>1970</v>
      </c>
      <c r="BR400" s="438" t="s">
        <v>3154</v>
      </c>
    </row>
    <row r="401" spans="1:73" s="30" customFormat="1" ht="90">
      <c r="A401" s="513">
        <f>SUBTOTAL(3,C$5:$C401)</f>
        <v>397</v>
      </c>
      <c r="B401" s="178"/>
      <c r="C401" s="250" t="s">
        <v>2942</v>
      </c>
      <c r="D401" s="34" t="s">
        <v>9</v>
      </c>
      <c r="E401" s="437" t="s">
        <v>3183</v>
      </c>
      <c r="F401" s="242" t="s">
        <v>2986</v>
      </c>
      <c r="G401" s="250"/>
      <c r="H401" s="242" t="s">
        <v>3032</v>
      </c>
      <c r="I401" s="242" t="s">
        <v>3033</v>
      </c>
      <c r="J401" s="606" t="s">
        <v>3110</v>
      </c>
      <c r="K401" s="455" t="s">
        <v>3137</v>
      </c>
      <c r="L401" s="372">
        <v>42064</v>
      </c>
      <c r="M401" s="250"/>
      <c r="N401" s="139"/>
      <c r="O401" s="122"/>
      <c r="P401" s="153">
        <f t="shared" si="177"/>
        <v>0</v>
      </c>
      <c r="Q401" s="124"/>
      <c r="R401" s="75">
        <f t="shared" si="183"/>
        <v>0</v>
      </c>
      <c r="S401" s="45"/>
      <c r="T401" s="45">
        <f t="shared" si="178"/>
        <v>0</v>
      </c>
      <c r="U401" s="234"/>
      <c r="V401" s="77">
        <f t="shared" si="184"/>
        <v>0</v>
      </c>
      <c r="W401" s="72">
        <v>400000</v>
      </c>
      <c r="X401" s="73">
        <f t="shared" si="179"/>
        <v>0</v>
      </c>
      <c r="Y401" s="124"/>
      <c r="Z401" s="75">
        <f t="shared" si="186"/>
        <v>400000</v>
      </c>
      <c r="AA401" s="76"/>
      <c r="AB401" s="45">
        <f t="shared" si="180"/>
        <v>0</v>
      </c>
      <c r="AC401" s="594"/>
      <c r="AD401" s="77">
        <f t="shared" si="181"/>
        <v>0</v>
      </c>
      <c r="AE401" s="126"/>
      <c r="AF401" s="73">
        <f t="shared" si="176"/>
        <v>0</v>
      </c>
      <c r="AG401" s="126"/>
      <c r="AH401" s="78">
        <f t="shared" si="185"/>
        <v>0</v>
      </c>
      <c r="AI401" s="76"/>
      <c r="AJ401" s="45"/>
      <c r="AK401" s="234"/>
      <c r="AL401" s="76"/>
      <c r="AM401" s="72"/>
      <c r="AN401" s="72"/>
      <c r="AO401" s="79"/>
      <c r="AP401" s="72"/>
      <c r="AQ401" s="76"/>
      <c r="AR401" s="76"/>
      <c r="AS401" s="365"/>
      <c r="AT401" s="76"/>
      <c r="AU401" s="72"/>
      <c r="AV401" s="72"/>
      <c r="AW401" s="124"/>
      <c r="AX401" s="72"/>
      <c r="AY401" s="76"/>
      <c r="AZ401" s="76"/>
      <c r="BA401" s="94"/>
      <c r="BB401" s="76"/>
      <c r="BC401" s="72"/>
      <c r="BD401" s="72"/>
      <c r="BE401" s="129"/>
      <c r="BF401" s="72"/>
      <c r="BG401" s="76"/>
      <c r="BH401" s="76"/>
      <c r="BI401" s="94"/>
      <c r="BJ401" s="76"/>
      <c r="BK401" s="123"/>
      <c r="BL401" s="45"/>
      <c r="BM401" s="94"/>
      <c r="BN401" s="77"/>
      <c r="BO401" s="83">
        <f t="shared" si="182"/>
        <v>400000</v>
      </c>
      <c r="BP401" s="120" t="s">
        <v>519</v>
      </c>
      <c r="BQ401" s="120" t="s">
        <v>1966</v>
      </c>
      <c r="BR401" s="438" t="s">
        <v>3154</v>
      </c>
    </row>
    <row r="402" spans="1:73" s="30" customFormat="1" ht="30">
      <c r="A402" s="513">
        <f>SUBTOTAL(3,C$5:$C402)</f>
        <v>398</v>
      </c>
      <c r="B402" s="178"/>
      <c r="C402" s="214" t="s">
        <v>2943</v>
      </c>
      <c r="D402" s="1" t="s">
        <v>315</v>
      </c>
      <c r="E402" s="437" t="s">
        <v>3211</v>
      </c>
      <c r="F402" s="242" t="s">
        <v>2987</v>
      </c>
      <c r="G402" s="250"/>
      <c r="H402" s="242" t="s">
        <v>3034</v>
      </c>
      <c r="I402" s="242" t="s">
        <v>3035</v>
      </c>
      <c r="J402" s="606" t="s">
        <v>3111</v>
      </c>
      <c r="K402" s="455" t="s">
        <v>3222</v>
      </c>
      <c r="L402" s="372"/>
      <c r="M402" s="250"/>
      <c r="N402" s="139"/>
      <c r="O402" s="122"/>
      <c r="P402" s="153">
        <f t="shared" si="177"/>
        <v>0</v>
      </c>
      <c r="Q402" s="124"/>
      <c r="R402" s="75">
        <f t="shared" si="183"/>
        <v>0</v>
      </c>
      <c r="S402" s="45"/>
      <c r="T402" s="45">
        <f t="shared" si="178"/>
        <v>0</v>
      </c>
      <c r="U402" s="234"/>
      <c r="V402" s="77">
        <f t="shared" si="184"/>
        <v>0</v>
      </c>
      <c r="W402" s="72" t="s">
        <v>695</v>
      </c>
      <c r="X402" s="73">
        <f t="shared" si="179"/>
        <v>0</v>
      </c>
      <c r="Y402" s="124"/>
      <c r="Z402" s="75">
        <v>0</v>
      </c>
      <c r="AA402" s="76">
        <v>500000</v>
      </c>
      <c r="AB402" s="45">
        <f t="shared" si="180"/>
        <v>500000</v>
      </c>
      <c r="AC402" s="594">
        <v>42140</v>
      </c>
      <c r="AD402" s="77">
        <f t="shared" si="181"/>
        <v>0</v>
      </c>
      <c r="AE402" s="73">
        <v>500000</v>
      </c>
      <c r="AF402" s="73">
        <f t="shared" si="176"/>
        <v>0</v>
      </c>
      <c r="AG402" s="126"/>
      <c r="AH402" s="78">
        <f t="shared" si="185"/>
        <v>500000</v>
      </c>
      <c r="AI402" s="76"/>
      <c r="AJ402" s="45"/>
      <c r="AK402" s="234"/>
      <c r="AL402" s="76"/>
      <c r="AM402" s="72"/>
      <c r="AN402" s="72"/>
      <c r="AO402" s="79"/>
      <c r="AP402" s="72"/>
      <c r="AQ402" s="76"/>
      <c r="AR402" s="76"/>
      <c r="AS402" s="365"/>
      <c r="AT402" s="76"/>
      <c r="AU402" s="72"/>
      <c r="AV402" s="72"/>
      <c r="AW402" s="124"/>
      <c r="AX402" s="72"/>
      <c r="AY402" s="76"/>
      <c r="AZ402" s="76"/>
      <c r="BA402" s="94"/>
      <c r="BB402" s="76"/>
      <c r="BC402" s="72"/>
      <c r="BD402" s="72"/>
      <c r="BE402" s="129"/>
      <c r="BF402" s="72"/>
      <c r="BG402" s="76"/>
      <c r="BH402" s="76"/>
      <c r="BI402" s="94"/>
      <c r="BJ402" s="76"/>
      <c r="BK402" s="123"/>
      <c r="BL402" s="45"/>
      <c r="BM402" s="94"/>
      <c r="BN402" s="77"/>
      <c r="BO402" s="83">
        <f t="shared" si="182"/>
        <v>500000</v>
      </c>
      <c r="BP402" s="599" t="s">
        <v>716</v>
      </c>
      <c r="BQ402" s="120" t="s">
        <v>1970</v>
      </c>
      <c r="BR402" s="520"/>
    </row>
    <row r="403" spans="1:73" s="30" customFormat="1" ht="105">
      <c r="A403" s="513">
        <f>SUBTOTAL(3,C$5:$C403)</f>
        <v>399</v>
      </c>
      <c r="B403" s="178"/>
      <c r="C403" s="214" t="s">
        <v>2944</v>
      </c>
      <c r="D403" s="1" t="s">
        <v>1413</v>
      </c>
      <c r="E403" s="437" t="s">
        <v>3178</v>
      </c>
      <c r="F403" s="242" t="s">
        <v>2988</v>
      </c>
      <c r="G403" s="250"/>
      <c r="H403" s="242" t="s">
        <v>3036</v>
      </c>
      <c r="I403" s="242" t="s">
        <v>3037</v>
      </c>
      <c r="J403" s="242"/>
      <c r="K403" s="455" t="s">
        <v>3138</v>
      </c>
      <c r="L403" s="372">
        <v>42064</v>
      </c>
      <c r="M403" s="250"/>
      <c r="N403" s="139"/>
      <c r="O403" s="122"/>
      <c r="P403" s="153">
        <f t="shared" ref="P403:P434" si="187">IF(Q403="",0,O403)</f>
        <v>0</v>
      </c>
      <c r="Q403" s="124"/>
      <c r="R403" s="75">
        <f t="shared" si="183"/>
        <v>0</v>
      </c>
      <c r="S403" s="45"/>
      <c r="T403" s="45">
        <f t="shared" ref="T403:T434" si="188">IF(U403="",0,S403)</f>
        <v>0</v>
      </c>
      <c r="U403" s="234"/>
      <c r="V403" s="77">
        <f t="shared" si="184"/>
        <v>0</v>
      </c>
      <c r="W403" s="72" t="s">
        <v>695</v>
      </c>
      <c r="X403" s="73">
        <f t="shared" ref="X403:X434" si="189">IF(Y403="",0,W403)</f>
        <v>0</v>
      </c>
      <c r="Y403" s="124"/>
      <c r="Z403" s="75">
        <v>0</v>
      </c>
      <c r="AA403" s="76"/>
      <c r="AB403" s="45">
        <f t="shared" ref="AB403:AB434" si="190">IF(AC403="",0,AA403)</f>
        <v>0</v>
      </c>
      <c r="AC403" s="594"/>
      <c r="AD403" s="77">
        <f t="shared" ref="AD403:AD434" si="191">AA403-AB403</f>
        <v>0</v>
      </c>
      <c r="AE403" s="126"/>
      <c r="AF403" s="73">
        <f t="shared" si="176"/>
        <v>0</v>
      </c>
      <c r="AG403" s="126"/>
      <c r="AH403" s="78">
        <f t="shared" si="185"/>
        <v>0</v>
      </c>
      <c r="AI403" s="76"/>
      <c r="AJ403" s="45"/>
      <c r="AK403" s="234"/>
      <c r="AL403" s="76"/>
      <c r="AM403" s="72"/>
      <c r="AN403" s="72"/>
      <c r="AO403" s="79"/>
      <c r="AP403" s="72"/>
      <c r="AQ403" s="76"/>
      <c r="AR403" s="76"/>
      <c r="AS403" s="365"/>
      <c r="AT403" s="76"/>
      <c r="AU403" s="72"/>
      <c r="AV403" s="72"/>
      <c r="AW403" s="124"/>
      <c r="AX403" s="72"/>
      <c r="AY403" s="76"/>
      <c r="AZ403" s="76"/>
      <c r="BA403" s="94"/>
      <c r="BB403" s="76"/>
      <c r="BC403" s="72"/>
      <c r="BD403" s="72"/>
      <c r="BE403" s="129"/>
      <c r="BF403" s="72"/>
      <c r="BG403" s="76"/>
      <c r="BH403" s="76"/>
      <c r="BI403" s="94"/>
      <c r="BJ403" s="76"/>
      <c r="BK403" s="123"/>
      <c r="BL403" s="45"/>
      <c r="BM403" s="94"/>
      <c r="BN403" s="77"/>
      <c r="BO403" s="83">
        <f t="shared" si="182"/>
        <v>0</v>
      </c>
      <c r="BP403" s="120" t="s">
        <v>688</v>
      </c>
      <c r="BQ403" s="120" t="s">
        <v>3378</v>
      </c>
      <c r="BR403" s="438" t="s">
        <v>3154</v>
      </c>
    </row>
    <row r="404" spans="1:73" s="30" customFormat="1" ht="135">
      <c r="A404" s="513">
        <f>SUBTOTAL(3,C$5:$C404)</f>
        <v>400</v>
      </c>
      <c r="B404" s="178"/>
      <c r="C404" s="214" t="s">
        <v>2945</v>
      </c>
      <c r="D404" s="36" t="s">
        <v>293</v>
      </c>
      <c r="E404" s="437"/>
      <c r="F404" s="242" t="s">
        <v>2989</v>
      </c>
      <c r="G404" s="250"/>
      <c r="H404" s="242" t="s">
        <v>3038</v>
      </c>
      <c r="I404" s="242" t="s">
        <v>3039</v>
      </c>
      <c r="J404" s="606" t="s">
        <v>3112</v>
      </c>
      <c r="K404" s="455" t="s">
        <v>3139</v>
      </c>
      <c r="L404" s="372">
        <v>42064</v>
      </c>
      <c r="M404" s="250"/>
      <c r="N404" s="139"/>
      <c r="O404" s="122"/>
      <c r="P404" s="153">
        <f t="shared" si="187"/>
        <v>0</v>
      </c>
      <c r="Q404" s="124"/>
      <c r="R404" s="75">
        <f t="shared" si="183"/>
        <v>0</v>
      </c>
      <c r="S404" s="45"/>
      <c r="T404" s="45">
        <f t="shared" si="188"/>
        <v>0</v>
      </c>
      <c r="U404" s="234"/>
      <c r="V404" s="77">
        <f t="shared" si="184"/>
        <v>0</v>
      </c>
      <c r="W404" s="72" t="s">
        <v>695</v>
      </c>
      <c r="X404" s="73">
        <f t="shared" si="189"/>
        <v>0</v>
      </c>
      <c r="Y404" s="124"/>
      <c r="Z404" s="75">
        <v>0</v>
      </c>
      <c r="AA404" s="76"/>
      <c r="AB404" s="45">
        <f t="shared" si="190"/>
        <v>0</v>
      </c>
      <c r="AC404" s="594"/>
      <c r="AD404" s="77">
        <f t="shared" si="191"/>
        <v>0</v>
      </c>
      <c r="AE404" s="126"/>
      <c r="AF404" s="73">
        <f t="shared" si="176"/>
        <v>0</v>
      </c>
      <c r="AG404" s="126"/>
      <c r="AH404" s="78">
        <f t="shared" si="185"/>
        <v>0</v>
      </c>
      <c r="AI404" s="76"/>
      <c r="AJ404" s="45"/>
      <c r="AK404" s="234"/>
      <c r="AL404" s="76"/>
      <c r="AM404" s="72"/>
      <c r="AN404" s="72"/>
      <c r="AO404" s="79"/>
      <c r="AP404" s="72"/>
      <c r="AQ404" s="76"/>
      <c r="AR404" s="76"/>
      <c r="AS404" s="365"/>
      <c r="AT404" s="76"/>
      <c r="AU404" s="72"/>
      <c r="AV404" s="72"/>
      <c r="AW404" s="124"/>
      <c r="AX404" s="72"/>
      <c r="AY404" s="76"/>
      <c r="AZ404" s="76"/>
      <c r="BA404" s="94"/>
      <c r="BB404" s="76"/>
      <c r="BC404" s="72"/>
      <c r="BD404" s="72"/>
      <c r="BE404" s="129"/>
      <c r="BF404" s="72"/>
      <c r="BG404" s="76"/>
      <c r="BH404" s="76"/>
      <c r="BI404" s="94"/>
      <c r="BJ404" s="76"/>
      <c r="BK404" s="123"/>
      <c r="BL404" s="45"/>
      <c r="BM404" s="94"/>
      <c r="BN404" s="77"/>
      <c r="BO404" s="83">
        <f t="shared" si="182"/>
        <v>0</v>
      </c>
      <c r="BP404" s="120" t="s">
        <v>569</v>
      </c>
      <c r="BQ404" s="120" t="s">
        <v>3376</v>
      </c>
      <c r="BR404" s="438" t="s">
        <v>3154</v>
      </c>
    </row>
    <row r="405" spans="1:73" s="30" customFormat="1" ht="60">
      <c r="A405" s="513">
        <f>SUBTOTAL(3,C$5:$C405)</f>
        <v>401</v>
      </c>
      <c r="B405" s="178"/>
      <c r="C405" s="250" t="s">
        <v>2946</v>
      </c>
      <c r="D405" s="34" t="s">
        <v>9</v>
      </c>
      <c r="E405" s="437" t="s">
        <v>3184</v>
      </c>
      <c r="F405" s="242" t="s">
        <v>2990</v>
      </c>
      <c r="G405" s="250"/>
      <c r="H405" s="242" t="s">
        <v>3040</v>
      </c>
      <c r="I405" s="242" t="s">
        <v>3041</v>
      </c>
      <c r="J405" s="606" t="s">
        <v>3113</v>
      </c>
      <c r="K405" s="455" t="s">
        <v>3140</v>
      </c>
      <c r="L405" s="372">
        <v>42064</v>
      </c>
      <c r="M405" s="250"/>
      <c r="N405" s="139"/>
      <c r="O405" s="122"/>
      <c r="P405" s="153">
        <f t="shared" si="187"/>
        <v>0</v>
      </c>
      <c r="Q405" s="124"/>
      <c r="R405" s="75">
        <f t="shared" si="183"/>
        <v>0</v>
      </c>
      <c r="S405" s="45"/>
      <c r="T405" s="45">
        <f t="shared" si="188"/>
        <v>0</v>
      </c>
      <c r="U405" s="234"/>
      <c r="V405" s="77">
        <f t="shared" si="184"/>
        <v>0</v>
      </c>
      <c r="W405" s="72" t="s">
        <v>695</v>
      </c>
      <c r="X405" s="73">
        <f t="shared" si="189"/>
        <v>0</v>
      </c>
      <c r="Y405" s="124"/>
      <c r="Z405" s="75">
        <v>0</v>
      </c>
      <c r="AA405" s="76"/>
      <c r="AB405" s="45">
        <f t="shared" si="190"/>
        <v>0</v>
      </c>
      <c r="AC405" s="594"/>
      <c r="AD405" s="77">
        <f t="shared" si="191"/>
        <v>0</v>
      </c>
      <c r="AE405" s="126"/>
      <c r="AF405" s="73">
        <f t="shared" si="176"/>
        <v>0</v>
      </c>
      <c r="AG405" s="126"/>
      <c r="AH405" s="78">
        <f t="shared" si="185"/>
        <v>0</v>
      </c>
      <c r="AI405" s="76"/>
      <c r="AJ405" s="45"/>
      <c r="AK405" s="234"/>
      <c r="AL405" s="76"/>
      <c r="AM405" s="72"/>
      <c r="AN405" s="72"/>
      <c r="AO405" s="79"/>
      <c r="AP405" s="72"/>
      <c r="AQ405" s="76"/>
      <c r="AR405" s="76"/>
      <c r="AS405" s="365"/>
      <c r="AT405" s="76"/>
      <c r="AU405" s="72"/>
      <c r="AV405" s="72"/>
      <c r="AW405" s="124"/>
      <c r="AX405" s="72"/>
      <c r="AY405" s="76"/>
      <c r="AZ405" s="76"/>
      <c r="BA405" s="94"/>
      <c r="BB405" s="76"/>
      <c r="BC405" s="72"/>
      <c r="BD405" s="72"/>
      <c r="BE405" s="129"/>
      <c r="BF405" s="72"/>
      <c r="BG405" s="76"/>
      <c r="BH405" s="76"/>
      <c r="BI405" s="94"/>
      <c r="BJ405" s="76"/>
      <c r="BK405" s="123"/>
      <c r="BL405" s="45"/>
      <c r="BM405" s="94"/>
      <c r="BN405" s="77"/>
      <c r="BO405" s="83">
        <f t="shared" si="182"/>
        <v>0</v>
      </c>
      <c r="BP405" s="120" t="s">
        <v>519</v>
      </c>
      <c r="BQ405" s="120" t="s">
        <v>1966</v>
      </c>
      <c r="BR405" s="438" t="s">
        <v>3154</v>
      </c>
    </row>
    <row r="406" spans="1:73" s="30" customFormat="1" ht="90">
      <c r="A406" s="513">
        <f>SUBTOTAL(3,C$5:$C406)</f>
        <v>402</v>
      </c>
      <c r="B406" s="178"/>
      <c r="C406" s="214" t="s">
        <v>2947</v>
      </c>
      <c r="D406" s="36" t="s">
        <v>293</v>
      </c>
      <c r="E406" s="437" t="s">
        <v>3212</v>
      </c>
      <c r="F406" s="242" t="s">
        <v>2991</v>
      </c>
      <c r="G406" s="250"/>
      <c r="H406" s="242" t="s">
        <v>3042</v>
      </c>
      <c r="I406" s="242" t="s">
        <v>3043</v>
      </c>
      <c r="J406" s="607" t="s">
        <v>3114</v>
      </c>
      <c r="K406" s="455" t="s">
        <v>3141</v>
      </c>
      <c r="L406" s="372">
        <v>42064</v>
      </c>
      <c r="M406" s="250"/>
      <c r="N406" s="139"/>
      <c r="O406" s="122"/>
      <c r="P406" s="153">
        <f t="shared" si="187"/>
        <v>0</v>
      </c>
      <c r="Q406" s="124"/>
      <c r="R406" s="75">
        <f t="shared" si="183"/>
        <v>0</v>
      </c>
      <c r="S406" s="45"/>
      <c r="T406" s="45">
        <f t="shared" si="188"/>
        <v>0</v>
      </c>
      <c r="U406" s="234"/>
      <c r="V406" s="77">
        <f t="shared" si="184"/>
        <v>0</v>
      </c>
      <c r="W406" s="72" t="s">
        <v>695</v>
      </c>
      <c r="X406" s="73">
        <f t="shared" si="189"/>
        <v>0</v>
      </c>
      <c r="Y406" s="124"/>
      <c r="Z406" s="75">
        <v>0</v>
      </c>
      <c r="AA406" s="76"/>
      <c r="AB406" s="45">
        <f t="shared" si="190"/>
        <v>0</v>
      </c>
      <c r="AC406" s="594"/>
      <c r="AD406" s="77">
        <f t="shared" si="191"/>
        <v>0</v>
      </c>
      <c r="AE406" s="126"/>
      <c r="AF406" s="73">
        <f t="shared" si="176"/>
        <v>0</v>
      </c>
      <c r="AG406" s="126"/>
      <c r="AH406" s="78">
        <f t="shared" si="185"/>
        <v>0</v>
      </c>
      <c r="AI406" s="76"/>
      <c r="AJ406" s="45"/>
      <c r="AK406" s="234"/>
      <c r="AL406" s="76"/>
      <c r="AM406" s="72"/>
      <c r="AN406" s="72"/>
      <c r="AO406" s="79"/>
      <c r="AP406" s="72"/>
      <c r="AQ406" s="76"/>
      <c r="AR406" s="76"/>
      <c r="AS406" s="365"/>
      <c r="AT406" s="76"/>
      <c r="AU406" s="72"/>
      <c r="AV406" s="72"/>
      <c r="AW406" s="124"/>
      <c r="AX406" s="72"/>
      <c r="AY406" s="76"/>
      <c r="AZ406" s="76"/>
      <c r="BA406" s="94"/>
      <c r="BB406" s="76"/>
      <c r="BC406" s="72"/>
      <c r="BD406" s="72"/>
      <c r="BE406" s="129"/>
      <c r="BF406" s="72"/>
      <c r="BG406" s="76"/>
      <c r="BH406" s="76"/>
      <c r="BI406" s="94"/>
      <c r="BJ406" s="76"/>
      <c r="BK406" s="123"/>
      <c r="BL406" s="45"/>
      <c r="BM406" s="94"/>
      <c r="BN406" s="77"/>
      <c r="BO406" s="83">
        <f t="shared" si="182"/>
        <v>0</v>
      </c>
      <c r="BP406" s="120" t="s">
        <v>1140</v>
      </c>
      <c r="BQ406" s="120" t="s">
        <v>3376</v>
      </c>
      <c r="BR406" s="438" t="s">
        <v>3154</v>
      </c>
    </row>
    <row r="407" spans="1:73" s="30" customFormat="1" ht="30">
      <c r="A407" s="513">
        <f>SUBTOTAL(3,C$5:$C407)</f>
        <v>403</v>
      </c>
      <c r="B407" s="178"/>
      <c r="C407" s="214" t="s">
        <v>2948</v>
      </c>
      <c r="D407" s="47" t="s">
        <v>410</v>
      </c>
      <c r="E407" s="437" t="s">
        <v>3213</v>
      </c>
      <c r="F407" s="242" t="s">
        <v>2992</v>
      </c>
      <c r="G407" s="250"/>
      <c r="H407" s="242" t="s">
        <v>3044</v>
      </c>
      <c r="I407" s="242" t="s">
        <v>3045</v>
      </c>
      <c r="J407" s="242"/>
      <c r="K407" s="455"/>
      <c r="L407" s="372"/>
      <c r="M407" s="250"/>
      <c r="N407" s="139"/>
      <c r="O407" s="122"/>
      <c r="P407" s="153">
        <f t="shared" si="187"/>
        <v>0</v>
      </c>
      <c r="Q407" s="124"/>
      <c r="R407" s="75">
        <f t="shared" si="183"/>
        <v>0</v>
      </c>
      <c r="S407" s="45"/>
      <c r="T407" s="45">
        <f t="shared" si="188"/>
        <v>0</v>
      </c>
      <c r="U407" s="234"/>
      <c r="V407" s="77">
        <f t="shared" si="184"/>
        <v>0</v>
      </c>
      <c r="W407" s="72"/>
      <c r="X407" s="73">
        <f t="shared" si="189"/>
        <v>0</v>
      </c>
      <c r="Y407" s="124"/>
      <c r="Z407" s="75">
        <f t="shared" ref="Z407:Z413" si="192">W407-X407</f>
        <v>0</v>
      </c>
      <c r="AA407" s="76"/>
      <c r="AB407" s="45">
        <f t="shared" si="190"/>
        <v>0</v>
      </c>
      <c r="AC407" s="594"/>
      <c r="AD407" s="77">
        <f t="shared" si="191"/>
        <v>0</v>
      </c>
      <c r="AE407" s="126"/>
      <c r="AF407" s="73">
        <f t="shared" si="176"/>
        <v>0</v>
      </c>
      <c r="AG407" s="126"/>
      <c r="AH407" s="78">
        <f t="shared" si="185"/>
        <v>0</v>
      </c>
      <c r="AI407" s="76"/>
      <c r="AJ407" s="45"/>
      <c r="AK407" s="234"/>
      <c r="AL407" s="76"/>
      <c r="AM407" s="72"/>
      <c r="AN407" s="72"/>
      <c r="AO407" s="79"/>
      <c r="AP407" s="72"/>
      <c r="AQ407" s="76"/>
      <c r="AR407" s="76"/>
      <c r="AS407" s="365"/>
      <c r="AT407" s="76"/>
      <c r="AU407" s="72"/>
      <c r="AV407" s="72"/>
      <c r="AW407" s="124"/>
      <c r="AX407" s="72"/>
      <c r="AY407" s="76"/>
      <c r="AZ407" s="76"/>
      <c r="BA407" s="94"/>
      <c r="BB407" s="76"/>
      <c r="BC407" s="72"/>
      <c r="BD407" s="72"/>
      <c r="BE407" s="129"/>
      <c r="BF407" s="72"/>
      <c r="BG407" s="76"/>
      <c r="BH407" s="76"/>
      <c r="BI407" s="94"/>
      <c r="BJ407" s="76"/>
      <c r="BK407" s="123"/>
      <c r="BL407" s="45"/>
      <c r="BM407" s="94"/>
      <c r="BN407" s="77"/>
      <c r="BO407" s="83">
        <f t="shared" si="182"/>
        <v>0</v>
      </c>
      <c r="BP407" s="599" t="s">
        <v>716</v>
      </c>
      <c r="BQ407" s="120" t="s">
        <v>1970</v>
      </c>
      <c r="BR407" s="520"/>
    </row>
    <row r="408" spans="1:73" s="30" customFormat="1" ht="102">
      <c r="A408" s="513">
        <f>SUBTOTAL(3,C$5:$C408)</f>
        <v>404</v>
      </c>
      <c r="B408" s="178"/>
      <c r="C408" s="214" t="s">
        <v>2949</v>
      </c>
      <c r="D408" s="37" t="s">
        <v>1412</v>
      </c>
      <c r="E408" s="437"/>
      <c r="F408" s="242" t="s">
        <v>2993</v>
      </c>
      <c r="G408" s="250"/>
      <c r="H408" s="242" t="s">
        <v>3046</v>
      </c>
      <c r="I408" s="242" t="s">
        <v>3047</v>
      </c>
      <c r="J408" s="606" t="s">
        <v>3115</v>
      </c>
      <c r="K408" s="242" t="s">
        <v>3142</v>
      </c>
      <c r="L408" s="372">
        <v>42095</v>
      </c>
      <c r="M408" s="250"/>
      <c r="N408" s="139"/>
      <c r="O408" s="122"/>
      <c r="P408" s="153">
        <f t="shared" si="187"/>
        <v>0</v>
      </c>
      <c r="Q408" s="124"/>
      <c r="R408" s="75">
        <f t="shared" si="183"/>
        <v>0</v>
      </c>
      <c r="S408" s="45"/>
      <c r="T408" s="45">
        <f t="shared" si="188"/>
        <v>0</v>
      </c>
      <c r="U408" s="234"/>
      <c r="V408" s="77">
        <f t="shared" si="184"/>
        <v>0</v>
      </c>
      <c r="W408" s="72"/>
      <c r="X408" s="73">
        <f t="shared" si="189"/>
        <v>0</v>
      </c>
      <c r="Y408" s="124"/>
      <c r="Z408" s="75">
        <f t="shared" si="192"/>
        <v>0</v>
      </c>
      <c r="AA408" s="76"/>
      <c r="AB408" s="45">
        <f t="shared" si="190"/>
        <v>0</v>
      </c>
      <c r="AC408" s="594"/>
      <c r="AD408" s="77">
        <f t="shared" si="191"/>
        <v>0</v>
      </c>
      <c r="AE408" s="126"/>
      <c r="AF408" s="73">
        <f t="shared" si="176"/>
        <v>0</v>
      </c>
      <c r="AG408" s="126"/>
      <c r="AH408" s="78">
        <f t="shared" si="185"/>
        <v>0</v>
      </c>
      <c r="AI408" s="76"/>
      <c r="AJ408" s="45"/>
      <c r="AK408" s="234"/>
      <c r="AL408" s="76"/>
      <c r="AM408" s="72"/>
      <c r="AN408" s="72"/>
      <c r="AO408" s="79"/>
      <c r="AP408" s="72"/>
      <c r="AQ408" s="76"/>
      <c r="AR408" s="76"/>
      <c r="AS408" s="365"/>
      <c r="AT408" s="76"/>
      <c r="AU408" s="72"/>
      <c r="AV408" s="72"/>
      <c r="AW408" s="124"/>
      <c r="AX408" s="72"/>
      <c r="AY408" s="76"/>
      <c r="AZ408" s="76"/>
      <c r="BA408" s="94"/>
      <c r="BB408" s="76"/>
      <c r="BC408" s="72"/>
      <c r="BD408" s="72"/>
      <c r="BE408" s="129"/>
      <c r="BF408" s="72"/>
      <c r="BG408" s="76"/>
      <c r="BH408" s="76"/>
      <c r="BI408" s="94"/>
      <c r="BJ408" s="76"/>
      <c r="BK408" s="123"/>
      <c r="BL408" s="45"/>
      <c r="BM408" s="94"/>
      <c r="BN408" s="77"/>
      <c r="BO408" s="83">
        <f t="shared" si="182"/>
        <v>0</v>
      </c>
      <c r="BP408" s="600" t="s">
        <v>3132</v>
      </c>
      <c r="BQ408" s="120" t="s">
        <v>3378</v>
      </c>
      <c r="BR408" s="438" t="s">
        <v>3154</v>
      </c>
      <c r="BS408" s="30">
        <f>+BS406+BS407</f>
        <v>0</v>
      </c>
    </row>
    <row r="409" spans="1:73" s="30" customFormat="1" ht="30">
      <c r="A409" s="513">
        <f>SUBTOTAL(3,C$5:$C409)</f>
        <v>405</v>
      </c>
      <c r="B409" s="178"/>
      <c r="C409" s="214" t="s">
        <v>2950</v>
      </c>
      <c r="D409" s="47" t="s">
        <v>410</v>
      </c>
      <c r="E409" s="437" t="s">
        <v>3191</v>
      </c>
      <c r="F409" s="242" t="s">
        <v>2994</v>
      </c>
      <c r="G409" s="250"/>
      <c r="H409" s="242" t="s">
        <v>3048</v>
      </c>
      <c r="I409" s="242" t="s">
        <v>3049</v>
      </c>
      <c r="J409" s="606" t="s">
        <v>3116</v>
      </c>
      <c r="K409" s="242">
        <v>350</v>
      </c>
      <c r="L409" s="372">
        <v>41699</v>
      </c>
      <c r="M409" s="250"/>
      <c r="N409" s="139"/>
      <c r="O409" s="122"/>
      <c r="P409" s="153">
        <f t="shared" si="187"/>
        <v>0</v>
      </c>
      <c r="Q409" s="124"/>
      <c r="R409" s="75">
        <f t="shared" si="183"/>
        <v>0</v>
      </c>
      <c r="S409" s="45"/>
      <c r="T409" s="45">
        <f t="shared" si="188"/>
        <v>0</v>
      </c>
      <c r="U409" s="234"/>
      <c r="V409" s="77">
        <f t="shared" si="184"/>
        <v>0</v>
      </c>
      <c r="W409" s="72">
        <v>350000</v>
      </c>
      <c r="X409" s="73">
        <f t="shared" si="189"/>
        <v>350000</v>
      </c>
      <c r="Y409" s="124">
        <v>42139</v>
      </c>
      <c r="Z409" s="75">
        <f t="shared" si="192"/>
        <v>0</v>
      </c>
      <c r="AA409" s="76">
        <v>350000</v>
      </c>
      <c r="AB409" s="45">
        <f t="shared" si="190"/>
        <v>350000</v>
      </c>
      <c r="AC409" s="594">
        <v>42139</v>
      </c>
      <c r="AD409" s="77">
        <f t="shared" si="191"/>
        <v>0</v>
      </c>
      <c r="AE409" s="126"/>
      <c r="AF409" s="73">
        <f t="shared" si="176"/>
        <v>0</v>
      </c>
      <c r="AG409" s="126"/>
      <c r="AH409" s="78">
        <f t="shared" si="185"/>
        <v>0</v>
      </c>
      <c r="AI409" s="76"/>
      <c r="AJ409" s="45"/>
      <c r="AK409" s="234"/>
      <c r="AL409" s="76"/>
      <c r="AM409" s="72"/>
      <c r="AN409" s="72"/>
      <c r="AO409" s="79"/>
      <c r="AP409" s="72"/>
      <c r="AQ409" s="76"/>
      <c r="AR409" s="76"/>
      <c r="AS409" s="365"/>
      <c r="AT409" s="76"/>
      <c r="AU409" s="72"/>
      <c r="AV409" s="72"/>
      <c r="AW409" s="124"/>
      <c r="AX409" s="72"/>
      <c r="AY409" s="76"/>
      <c r="AZ409" s="76"/>
      <c r="BA409" s="94"/>
      <c r="BB409" s="76"/>
      <c r="BC409" s="72"/>
      <c r="BD409" s="72"/>
      <c r="BE409" s="129"/>
      <c r="BF409" s="72"/>
      <c r="BG409" s="76"/>
      <c r="BH409" s="76"/>
      <c r="BI409" s="94"/>
      <c r="BJ409" s="76"/>
      <c r="BK409" s="123"/>
      <c r="BL409" s="45"/>
      <c r="BM409" s="94"/>
      <c r="BN409" s="77"/>
      <c r="BO409" s="83">
        <f t="shared" si="182"/>
        <v>0</v>
      </c>
      <c r="BP409" s="120" t="s">
        <v>482</v>
      </c>
      <c r="BQ409" s="120" t="s">
        <v>1970</v>
      </c>
      <c r="BR409" s="438" t="s">
        <v>3154</v>
      </c>
    </row>
    <row r="410" spans="1:73" s="30" customFormat="1" ht="51">
      <c r="A410" s="513">
        <f>SUBTOTAL(3,C$5:$C410)</f>
        <v>406</v>
      </c>
      <c r="B410" s="178"/>
      <c r="C410" s="250" t="s">
        <v>2951</v>
      </c>
      <c r="D410" s="34" t="s">
        <v>9</v>
      </c>
      <c r="E410" s="437" t="s">
        <v>3185</v>
      </c>
      <c r="F410" s="242" t="s">
        <v>2995</v>
      </c>
      <c r="G410" s="250"/>
      <c r="H410" s="242" t="s">
        <v>3050</v>
      </c>
      <c r="I410" s="414" t="s">
        <v>3051</v>
      </c>
      <c r="J410" s="242"/>
      <c r="K410" s="455"/>
      <c r="L410" s="372"/>
      <c r="M410" s="250"/>
      <c r="N410" s="139"/>
      <c r="O410" s="122"/>
      <c r="P410" s="153">
        <f t="shared" si="187"/>
        <v>0</v>
      </c>
      <c r="Q410" s="124"/>
      <c r="R410" s="75">
        <f t="shared" si="183"/>
        <v>0</v>
      </c>
      <c r="S410" s="45"/>
      <c r="T410" s="45">
        <f t="shared" si="188"/>
        <v>0</v>
      </c>
      <c r="U410" s="234"/>
      <c r="V410" s="77">
        <f t="shared" si="184"/>
        <v>0</v>
      </c>
      <c r="W410" s="72"/>
      <c r="X410" s="73">
        <f t="shared" si="189"/>
        <v>0</v>
      </c>
      <c r="Y410" s="124"/>
      <c r="Z410" s="75">
        <f t="shared" si="192"/>
        <v>0</v>
      </c>
      <c r="AA410" s="76"/>
      <c r="AB410" s="45">
        <f t="shared" si="190"/>
        <v>0</v>
      </c>
      <c r="AC410" s="594"/>
      <c r="AD410" s="77">
        <f t="shared" si="191"/>
        <v>0</v>
      </c>
      <c r="AE410" s="126"/>
      <c r="AF410" s="73">
        <f t="shared" si="176"/>
        <v>0</v>
      </c>
      <c r="AG410" s="126"/>
      <c r="AH410" s="78">
        <f t="shared" si="185"/>
        <v>0</v>
      </c>
      <c r="AI410" s="76"/>
      <c r="AJ410" s="45"/>
      <c r="AK410" s="234"/>
      <c r="AL410" s="76"/>
      <c r="AM410" s="72"/>
      <c r="AN410" s="72"/>
      <c r="AO410" s="79"/>
      <c r="AP410" s="72"/>
      <c r="AQ410" s="76"/>
      <c r="AR410" s="76"/>
      <c r="AS410" s="365"/>
      <c r="AT410" s="76"/>
      <c r="AU410" s="72"/>
      <c r="AV410" s="72"/>
      <c r="AW410" s="124"/>
      <c r="AX410" s="72"/>
      <c r="AY410" s="76"/>
      <c r="AZ410" s="76"/>
      <c r="BA410" s="94"/>
      <c r="BB410" s="76"/>
      <c r="BC410" s="72"/>
      <c r="BD410" s="72"/>
      <c r="BE410" s="129"/>
      <c r="BF410" s="72"/>
      <c r="BG410" s="76"/>
      <c r="BH410" s="76"/>
      <c r="BI410" s="94"/>
      <c r="BJ410" s="76"/>
      <c r="BK410" s="123"/>
      <c r="BL410" s="45"/>
      <c r="BM410" s="94"/>
      <c r="BN410" s="77"/>
      <c r="BO410" s="83">
        <f t="shared" si="182"/>
        <v>0</v>
      </c>
      <c r="BP410" s="120" t="s">
        <v>519</v>
      </c>
      <c r="BQ410" s="120" t="s">
        <v>1966</v>
      </c>
      <c r="BR410" s="520"/>
    </row>
    <row r="411" spans="1:73" s="30" customFormat="1" ht="76.5">
      <c r="A411" s="513">
        <f>SUBTOTAL(3,C$5:$C411)</f>
        <v>407</v>
      </c>
      <c r="B411" s="178"/>
      <c r="C411" s="214" t="s">
        <v>2952</v>
      </c>
      <c r="D411" s="1" t="s">
        <v>315</v>
      </c>
      <c r="E411" s="437" t="s">
        <v>3214</v>
      </c>
      <c r="F411" s="242" t="s">
        <v>2996</v>
      </c>
      <c r="G411" s="250"/>
      <c r="H411" s="242" t="s">
        <v>3052</v>
      </c>
      <c r="I411" s="242" t="s">
        <v>3053</v>
      </c>
      <c r="J411" s="242"/>
      <c r="K411" s="242" t="s">
        <v>3215</v>
      </c>
      <c r="L411" s="372"/>
      <c r="M411" s="250"/>
      <c r="N411" s="139"/>
      <c r="O411" s="122"/>
      <c r="P411" s="153">
        <f t="shared" si="187"/>
        <v>0</v>
      </c>
      <c r="Q411" s="124"/>
      <c r="R411" s="75">
        <f t="shared" si="183"/>
        <v>0</v>
      </c>
      <c r="S411" s="45" t="s">
        <v>695</v>
      </c>
      <c r="T411" s="45">
        <f t="shared" si="188"/>
        <v>0</v>
      </c>
      <c r="U411" s="234"/>
      <c r="V411" s="77">
        <v>0</v>
      </c>
      <c r="W411" s="72">
        <v>700000</v>
      </c>
      <c r="X411" s="73">
        <f t="shared" si="189"/>
        <v>700000</v>
      </c>
      <c r="Y411" s="124">
        <v>42143</v>
      </c>
      <c r="Z411" s="75">
        <f t="shared" si="192"/>
        <v>0</v>
      </c>
      <c r="AA411" s="76"/>
      <c r="AB411" s="45">
        <f t="shared" si="190"/>
        <v>0</v>
      </c>
      <c r="AC411" s="594"/>
      <c r="AD411" s="77">
        <f t="shared" si="191"/>
        <v>0</v>
      </c>
      <c r="AE411" s="126"/>
      <c r="AF411" s="73">
        <f t="shared" si="176"/>
        <v>0</v>
      </c>
      <c r="AG411" s="126"/>
      <c r="AH411" s="78">
        <f t="shared" si="185"/>
        <v>0</v>
      </c>
      <c r="AI411" s="76"/>
      <c r="AJ411" s="45"/>
      <c r="AK411" s="234"/>
      <c r="AL411" s="76"/>
      <c r="AM411" s="72"/>
      <c r="AN411" s="72"/>
      <c r="AO411" s="79"/>
      <c r="AP411" s="72"/>
      <c r="AQ411" s="76"/>
      <c r="AR411" s="76"/>
      <c r="AS411" s="365"/>
      <c r="AT411" s="76"/>
      <c r="AU411" s="72"/>
      <c r="AV411" s="72"/>
      <c r="AW411" s="124"/>
      <c r="AX411" s="72"/>
      <c r="AY411" s="76"/>
      <c r="AZ411" s="76"/>
      <c r="BA411" s="94"/>
      <c r="BB411" s="76"/>
      <c r="BC411" s="72"/>
      <c r="BD411" s="72"/>
      <c r="BE411" s="129"/>
      <c r="BF411" s="72"/>
      <c r="BG411" s="76"/>
      <c r="BH411" s="76"/>
      <c r="BI411" s="94"/>
      <c r="BJ411" s="76"/>
      <c r="BK411" s="123"/>
      <c r="BL411" s="45"/>
      <c r="BM411" s="94"/>
      <c r="BN411" s="77"/>
      <c r="BO411" s="83">
        <f t="shared" si="182"/>
        <v>0</v>
      </c>
      <c r="BP411" s="120" t="s">
        <v>808</v>
      </c>
      <c r="BQ411" s="120" t="s">
        <v>1970</v>
      </c>
      <c r="BR411" s="520"/>
    </row>
    <row r="412" spans="1:73" s="30" customFormat="1" ht="120">
      <c r="A412" s="513">
        <f>SUBTOTAL(3,C$5:$C412)</f>
        <v>408</v>
      </c>
      <c r="B412" s="178"/>
      <c r="C412" s="214" t="s">
        <v>2953</v>
      </c>
      <c r="D412" s="35" t="s">
        <v>1973</v>
      </c>
      <c r="E412" s="437" t="s">
        <v>2842</v>
      </c>
      <c r="F412" s="242" t="s">
        <v>2997</v>
      </c>
      <c r="G412" s="633" t="s">
        <v>3223</v>
      </c>
      <c r="H412" s="242" t="s">
        <v>2843</v>
      </c>
      <c r="I412" s="242" t="s">
        <v>3054</v>
      </c>
      <c r="J412" s="635" t="s">
        <v>3117</v>
      </c>
      <c r="K412" s="455" t="s">
        <v>3143</v>
      </c>
      <c r="L412" s="372">
        <v>42064</v>
      </c>
      <c r="M412" s="250"/>
      <c r="N412" s="139"/>
      <c r="O412" s="122"/>
      <c r="P412" s="153">
        <f t="shared" si="187"/>
        <v>0</v>
      </c>
      <c r="Q412" s="124"/>
      <c r="R412" s="75">
        <f t="shared" si="183"/>
        <v>0</v>
      </c>
      <c r="S412" s="45"/>
      <c r="T412" s="45">
        <f t="shared" si="188"/>
        <v>0</v>
      </c>
      <c r="U412" s="234"/>
      <c r="V412" s="77">
        <f t="shared" si="184"/>
        <v>0</v>
      </c>
      <c r="W412" s="72">
        <v>800000</v>
      </c>
      <c r="X412" s="73">
        <f t="shared" si="189"/>
        <v>800000</v>
      </c>
      <c r="Y412" s="124">
        <v>42140</v>
      </c>
      <c r="Z412" s="75">
        <f t="shared" si="192"/>
        <v>0</v>
      </c>
      <c r="AA412" s="76"/>
      <c r="AB412" s="45">
        <f t="shared" si="190"/>
        <v>0</v>
      </c>
      <c r="AC412" s="594"/>
      <c r="AD412" s="77">
        <f t="shared" si="191"/>
        <v>0</v>
      </c>
      <c r="AE412" s="126"/>
      <c r="AF412" s="73">
        <f t="shared" si="176"/>
        <v>0</v>
      </c>
      <c r="AG412" s="126"/>
      <c r="AH412" s="78">
        <f t="shared" si="185"/>
        <v>0</v>
      </c>
      <c r="AI412" s="76"/>
      <c r="AJ412" s="45"/>
      <c r="AK412" s="234"/>
      <c r="AL412" s="76"/>
      <c r="AM412" s="72"/>
      <c r="AN412" s="72"/>
      <c r="AO412" s="79"/>
      <c r="AP412" s="72"/>
      <c r="AQ412" s="76"/>
      <c r="AR412" s="76"/>
      <c r="AS412" s="365"/>
      <c r="AT412" s="76"/>
      <c r="AU412" s="72"/>
      <c r="AV412" s="72"/>
      <c r="AW412" s="124"/>
      <c r="AX412" s="72"/>
      <c r="AY412" s="76"/>
      <c r="AZ412" s="76"/>
      <c r="BA412" s="94"/>
      <c r="BB412" s="76"/>
      <c r="BC412" s="72"/>
      <c r="BD412" s="72"/>
      <c r="BE412" s="129"/>
      <c r="BF412" s="72"/>
      <c r="BG412" s="76"/>
      <c r="BH412" s="76"/>
      <c r="BI412" s="94"/>
      <c r="BJ412" s="76"/>
      <c r="BK412" s="123"/>
      <c r="BL412" s="45"/>
      <c r="BM412" s="94"/>
      <c r="BN412" s="77"/>
      <c r="BO412" s="83">
        <f t="shared" si="182"/>
        <v>0</v>
      </c>
      <c r="BP412" s="120" t="s">
        <v>688</v>
      </c>
      <c r="BQ412" s="120" t="s">
        <v>3375</v>
      </c>
      <c r="BR412" s="438" t="s">
        <v>3154</v>
      </c>
      <c r="BS412" s="634" t="s">
        <v>3224</v>
      </c>
      <c r="BT412" s="30" t="s">
        <v>3369</v>
      </c>
      <c r="BU412" s="634" t="s">
        <v>3370</v>
      </c>
    </row>
    <row r="413" spans="1:73" s="30" customFormat="1" ht="76.5">
      <c r="A413" s="513">
        <f>SUBTOTAL(3,C$5:$C413)</f>
        <v>409</v>
      </c>
      <c r="B413" s="178"/>
      <c r="C413" s="214" t="s">
        <v>2954</v>
      </c>
      <c r="D413" s="37" t="s">
        <v>1412</v>
      </c>
      <c r="E413" s="437" t="s">
        <v>3158</v>
      </c>
      <c r="F413" s="242" t="s">
        <v>2998</v>
      </c>
      <c r="G413" s="250">
        <f>4900000*0</f>
        <v>0</v>
      </c>
      <c r="H413" s="603" t="s">
        <v>3055</v>
      </c>
      <c r="I413" s="242" t="s">
        <v>3056</v>
      </c>
      <c r="J413" s="603"/>
      <c r="K413" s="242" t="s">
        <v>3144</v>
      </c>
      <c r="L413" s="372">
        <v>42095</v>
      </c>
      <c r="M413" s="250"/>
      <c r="N413" s="139"/>
      <c r="O413" s="122"/>
      <c r="P413" s="153">
        <f t="shared" si="187"/>
        <v>0</v>
      </c>
      <c r="Q413" s="124"/>
      <c r="R413" s="75">
        <f t="shared" si="183"/>
        <v>0</v>
      </c>
      <c r="S413" s="45"/>
      <c r="T413" s="45">
        <f t="shared" si="188"/>
        <v>0</v>
      </c>
      <c r="U413" s="234"/>
      <c r="V413" s="77">
        <f t="shared" si="184"/>
        <v>0</v>
      </c>
      <c r="W413" s="72"/>
      <c r="X413" s="73">
        <f t="shared" si="189"/>
        <v>0</v>
      </c>
      <c r="Y413" s="124"/>
      <c r="Z413" s="75">
        <f t="shared" si="192"/>
        <v>0</v>
      </c>
      <c r="AA413" s="76"/>
      <c r="AB413" s="45">
        <f t="shared" si="190"/>
        <v>0</v>
      </c>
      <c r="AC413" s="594"/>
      <c r="AD413" s="77">
        <f t="shared" si="191"/>
        <v>0</v>
      </c>
      <c r="AE413" s="126"/>
      <c r="AF413" s="73">
        <f t="shared" si="176"/>
        <v>0</v>
      </c>
      <c r="AG413" s="126"/>
      <c r="AH413" s="78">
        <f t="shared" si="185"/>
        <v>0</v>
      </c>
      <c r="AI413" s="76"/>
      <c r="AJ413" s="45"/>
      <c r="AK413" s="234"/>
      <c r="AL413" s="76"/>
      <c r="AM413" s="72"/>
      <c r="AN413" s="72"/>
      <c r="AO413" s="79"/>
      <c r="AP413" s="72"/>
      <c r="AQ413" s="76"/>
      <c r="AR413" s="76"/>
      <c r="AS413" s="365"/>
      <c r="AT413" s="76"/>
      <c r="AU413" s="72"/>
      <c r="AV413" s="72"/>
      <c r="AW413" s="124"/>
      <c r="AX413" s="72"/>
      <c r="AY413" s="76"/>
      <c r="AZ413" s="76"/>
      <c r="BA413" s="94"/>
      <c r="BB413" s="76"/>
      <c r="BC413" s="72"/>
      <c r="BD413" s="72"/>
      <c r="BE413" s="129"/>
      <c r="BF413" s="72"/>
      <c r="BG413" s="76"/>
      <c r="BH413" s="76"/>
      <c r="BI413" s="94"/>
      <c r="BJ413" s="76"/>
      <c r="BK413" s="123"/>
      <c r="BL413" s="45"/>
      <c r="BM413" s="94"/>
      <c r="BN413" s="77"/>
      <c r="BO413" s="83">
        <f t="shared" si="182"/>
        <v>0</v>
      </c>
      <c r="BP413" s="120" t="s">
        <v>642</v>
      </c>
      <c r="BQ413" s="120" t="s">
        <v>3378</v>
      </c>
      <c r="BR413" s="601" t="s">
        <v>3154</v>
      </c>
    </row>
    <row r="414" spans="1:73" s="30" customFormat="1" ht="105">
      <c r="A414" s="513">
        <f>SUBTOTAL(3,C$5:$C414)</f>
        <v>410</v>
      </c>
      <c r="B414" s="178"/>
      <c r="C414" s="214" t="s">
        <v>2955</v>
      </c>
      <c r="D414" s="36" t="s">
        <v>293</v>
      </c>
      <c r="E414" s="437"/>
      <c r="F414" s="242" t="s">
        <v>2999</v>
      </c>
      <c r="G414" s="250"/>
      <c r="H414" s="603" t="s">
        <v>3057</v>
      </c>
      <c r="I414" s="242" t="s">
        <v>3058</v>
      </c>
      <c r="J414" s="609" t="s">
        <v>3118</v>
      </c>
      <c r="K414" s="455" t="s">
        <v>3145</v>
      </c>
      <c r="L414" s="372">
        <v>42064</v>
      </c>
      <c r="M414" s="250"/>
      <c r="N414" s="139"/>
      <c r="O414" s="122"/>
      <c r="P414" s="153">
        <f t="shared" si="187"/>
        <v>0</v>
      </c>
      <c r="Q414" s="124"/>
      <c r="R414" s="75">
        <f t="shared" si="183"/>
        <v>0</v>
      </c>
      <c r="S414" s="45"/>
      <c r="T414" s="45">
        <f t="shared" si="188"/>
        <v>0</v>
      </c>
      <c r="U414" s="234"/>
      <c r="V414" s="77">
        <f t="shared" si="184"/>
        <v>0</v>
      </c>
      <c r="W414" s="72" t="s">
        <v>695</v>
      </c>
      <c r="X414" s="73">
        <f t="shared" si="189"/>
        <v>0</v>
      </c>
      <c r="Y414" s="124"/>
      <c r="Z414" s="75">
        <v>0</v>
      </c>
      <c r="AA414" s="76">
        <v>1000000</v>
      </c>
      <c r="AB414" s="45">
        <f t="shared" si="190"/>
        <v>0</v>
      </c>
      <c r="AC414" s="594"/>
      <c r="AD414" s="77">
        <f t="shared" si="191"/>
        <v>1000000</v>
      </c>
      <c r="AE414" s="126"/>
      <c r="AF414" s="73">
        <f t="shared" si="176"/>
        <v>0</v>
      </c>
      <c r="AG414" s="126"/>
      <c r="AH414" s="78">
        <f t="shared" si="185"/>
        <v>0</v>
      </c>
      <c r="AI414" s="76"/>
      <c r="AJ414" s="45"/>
      <c r="AK414" s="234"/>
      <c r="AL414" s="76"/>
      <c r="AM414" s="72"/>
      <c r="AN414" s="72"/>
      <c r="AO414" s="79"/>
      <c r="AP414" s="72"/>
      <c r="AQ414" s="76"/>
      <c r="AR414" s="76"/>
      <c r="AS414" s="365"/>
      <c r="AT414" s="76"/>
      <c r="AU414" s="72"/>
      <c r="AV414" s="72"/>
      <c r="AW414" s="124"/>
      <c r="AX414" s="72"/>
      <c r="AY414" s="76"/>
      <c r="AZ414" s="76"/>
      <c r="BA414" s="94"/>
      <c r="BB414" s="76"/>
      <c r="BC414" s="72"/>
      <c r="BD414" s="72"/>
      <c r="BE414" s="129"/>
      <c r="BF414" s="72"/>
      <c r="BG414" s="76"/>
      <c r="BH414" s="76"/>
      <c r="BI414" s="94"/>
      <c r="BJ414" s="76"/>
      <c r="BK414" s="123"/>
      <c r="BL414" s="45"/>
      <c r="BM414" s="94"/>
      <c r="BN414" s="77"/>
      <c r="BO414" s="83">
        <f t="shared" si="182"/>
        <v>1000000</v>
      </c>
      <c r="BP414" s="120" t="s">
        <v>569</v>
      </c>
      <c r="BQ414" s="120" t="s">
        <v>3376</v>
      </c>
      <c r="BR414" s="601" t="s">
        <v>3154</v>
      </c>
    </row>
    <row r="415" spans="1:73" s="30" customFormat="1" ht="75">
      <c r="A415" s="513">
        <f>SUBTOTAL(3,C$5:$C415)</f>
        <v>411</v>
      </c>
      <c r="B415" s="178"/>
      <c r="C415" s="214" t="s">
        <v>2956</v>
      </c>
      <c r="D415" s="1" t="s">
        <v>1413</v>
      </c>
      <c r="E415" s="437" t="s">
        <v>3179</v>
      </c>
      <c r="F415" s="242" t="s">
        <v>3000</v>
      </c>
      <c r="G415" s="250"/>
      <c r="H415" s="603" t="s">
        <v>3059</v>
      </c>
      <c r="I415" s="242" t="s">
        <v>3060</v>
      </c>
      <c r="J415" s="609" t="s">
        <v>3119</v>
      </c>
      <c r="K415" s="455" t="s">
        <v>3146</v>
      </c>
      <c r="L415" s="372">
        <v>42095</v>
      </c>
      <c r="M415" s="250"/>
      <c r="N415" s="139"/>
      <c r="O415" s="122"/>
      <c r="P415" s="153">
        <f t="shared" si="187"/>
        <v>0</v>
      </c>
      <c r="Q415" s="124"/>
      <c r="R415" s="75">
        <f t="shared" si="183"/>
        <v>0</v>
      </c>
      <c r="S415" s="45"/>
      <c r="T415" s="45">
        <f t="shared" si="188"/>
        <v>0</v>
      </c>
      <c r="U415" s="234"/>
      <c r="V415" s="77">
        <f t="shared" si="184"/>
        <v>0</v>
      </c>
      <c r="W415" s="72" t="s">
        <v>695</v>
      </c>
      <c r="X415" s="73">
        <f t="shared" si="189"/>
        <v>0</v>
      </c>
      <c r="Y415" s="124"/>
      <c r="Z415" s="75">
        <v>0</v>
      </c>
      <c r="AA415" s="76"/>
      <c r="AB415" s="45">
        <f t="shared" si="190"/>
        <v>0</v>
      </c>
      <c r="AC415" s="594"/>
      <c r="AD415" s="77">
        <f t="shared" si="191"/>
        <v>0</v>
      </c>
      <c r="AE415" s="126"/>
      <c r="AF415" s="73">
        <f t="shared" si="176"/>
        <v>0</v>
      </c>
      <c r="AG415" s="126"/>
      <c r="AH415" s="78">
        <f t="shared" si="185"/>
        <v>0</v>
      </c>
      <c r="AI415" s="76"/>
      <c r="AJ415" s="45"/>
      <c r="AK415" s="234"/>
      <c r="AL415" s="76"/>
      <c r="AM415" s="72"/>
      <c r="AN415" s="72"/>
      <c r="AO415" s="79"/>
      <c r="AP415" s="72"/>
      <c r="AQ415" s="76"/>
      <c r="AR415" s="76"/>
      <c r="AS415" s="365"/>
      <c r="AT415" s="76"/>
      <c r="AU415" s="72"/>
      <c r="AV415" s="72"/>
      <c r="AW415" s="124"/>
      <c r="AX415" s="72"/>
      <c r="AY415" s="76"/>
      <c r="AZ415" s="76"/>
      <c r="BA415" s="94"/>
      <c r="BB415" s="76"/>
      <c r="BC415" s="72"/>
      <c r="BD415" s="72"/>
      <c r="BE415" s="129"/>
      <c r="BF415" s="72"/>
      <c r="BG415" s="76"/>
      <c r="BH415" s="76"/>
      <c r="BI415" s="94"/>
      <c r="BJ415" s="76"/>
      <c r="BK415" s="123"/>
      <c r="BL415" s="45"/>
      <c r="BM415" s="94"/>
      <c r="BN415" s="77"/>
      <c r="BO415" s="83">
        <f t="shared" si="182"/>
        <v>0</v>
      </c>
      <c r="BP415" s="120" t="s">
        <v>688</v>
      </c>
      <c r="BQ415" s="120" t="s">
        <v>3378</v>
      </c>
      <c r="BR415" s="601" t="s">
        <v>3154</v>
      </c>
    </row>
    <row r="416" spans="1:73" s="30" customFormat="1" ht="38.25">
      <c r="A416" s="513">
        <f>SUBTOTAL(3,C$5:$C416)</f>
        <v>412</v>
      </c>
      <c r="B416" s="178"/>
      <c r="C416" s="250" t="s">
        <v>2957</v>
      </c>
      <c r="D416" s="214" t="s">
        <v>2630</v>
      </c>
      <c r="E416" s="437"/>
      <c r="F416" s="242" t="s">
        <v>3001</v>
      </c>
      <c r="G416" s="250"/>
      <c r="H416" s="603" t="s">
        <v>3061</v>
      </c>
      <c r="I416" s="242" t="s">
        <v>3062</v>
      </c>
      <c r="J416" s="603"/>
      <c r="K416" s="455"/>
      <c r="L416" s="242"/>
      <c r="M416" s="250"/>
      <c r="N416" s="139"/>
      <c r="O416" s="122"/>
      <c r="P416" s="153">
        <f t="shared" si="187"/>
        <v>0</v>
      </c>
      <c r="Q416" s="124"/>
      <c r="R416" s="75">
        <f t="shared" si="183"/>
        <v>0</v>
      </c>
      <c r="S416" s="45"/>
      <c r="T416" s="45">
        <f t="shared" si="188"/>
        <v>0</v>
      </c>
      <c r="U416" s="234"/>
      <c r="V416" s="77">
        <f t="shared" si="184"/>
        <v>0</v>
      </c>
      <c r="W416" s="72"/>
      <c r="X416" s="73">
        <f t="shared" si="189"/>
        <v>0</v>
      </c>
      <c r="Y416" s="124"/>
      <c r="Z416" s="75">
        <f>W416-X416</f>
        <v>0</v>
      </c>
      <c r="AA416" s="76"/>
      <c r="AB416" s="45">
        <f t="shared" si="190"/>
        <v>0</v>
      </c>
      <c r="AC416" s="594"/>
      <c r="AD416" s="77">
        <f t="shared" si="191"/>
        <v>0</v>
      </c>
      <c r="AE416" s="126"/>
      <c r="AF416" s="73">
        <f t="shared" si="176"/>
        <v>0</v>
      </c>
      <c r="AG416" s="126"/>
      <c r="AH416" s="78">
        <f t="shared" si="185"/>
        <v>0</v>
      </c>
      <c r="AI416" s="76"/>
      <c r="AJ416" s="45"/>
      <c r="AK416" s="234"/>
      <c r="AL416" s="76"/>
      <c r="AM416" s="72"/>
      <c r="AN416" s="72"/>
      <c r="AO416" s="79"/>
      <c r="AP416" s="72"/>
      <c r="AQ416" s="76"/>
      <c r="AR416" s="76"/>
      <c r="AS416" s="365"/>
      <c r="AT416" s="76"/>
      <c r="AU416" s="72"/>
      <c r="AV416" s="72"/>
      <c r="AW416" s="124"/>
      <c r="AX416" s="72"/>
      <c r="AY416" s="76"/>
      <c r="AZ416" s="76"/>
      <c r="BA416" s="94"/>
      <c r="BB416" s="76"/>
      <c r="BC416" s="72"/>
      <c r="BD416" s="72"/>
      <c r="BE416" s="129"/>
      <c r="BF416" s="72"/>
      <c r="BG416" s="76"/>
      <c r="BH416" s="76"/>
      <c r="BI416" s="94"/>
      <c r="BJ416" s="76"/>
      <c r="BK416" s="123"/>
      <c r="BL416" s="45"/>
      <c r="BM416" s="94"/>
      <c r="BN416" s="77"/>
      <c r="BO416" s="83">
        <f t="shared" si="182"/>
        <v>0</v>
      </c>
      <c r="BP416" s="120" t="s">
        <v>2632</v>
      </c>
      <c r="BQ416" s="52"/>
      <c r="BR416" s="602"/>
    </row>
    <row r="417" spans="1:71" s="30" customFormat="1" ht="60">
      <c r="A417" s="513">
        <f>SUBTOTAL(3,C$5:$C417)</f>
        <v>413</v>
      </c>
      <c r="B417" s="178"/>
      <c r="C417" s="250" t="s">
        <v>2958</v>
      </c>
      <c r="D417" s="35" t="s">
        <v>1313</v>
      </c>
      <c r="E417" s="437"/>
      <c r="F417" s="242" t="s">
        <v>3002</v>
      </c>
      <c r="G417" s="250"/>
      <c r="H417" s="603"/>
      <c r="I417" s="242"/>
      <c r="J417" s="603"/>
      <c r="K417" s="455"/>
      <c r="L417" s="242"/>
      <c r="M417" s="250"/>
      <c r="N417" s="139"/>
      <c r="O417" s="122"/>
      <c r="P417" s="153">
        <f t="shared" si="187"/>
        <v>0</v>
      </c>
      <c r="Q417" s="124"/>
      <c r="R417" s="75">
        <f t="shared" si="183"/>
        <v>0</v>
      </c>
      <c r="S417" s="45"/>
      <c r="T417" s="45">
        <f t="shared" si="188"/>
        <v>0</v>
      </c>
      <c r="U417" s="234"/>
      <c r="V417" s="77">
        <f t="shared" si="184"/>
        <v>0</v>
      </c>
      <c r="W417" s="72"/>
      <c r="X417" s="73">
        <f t="shared" si="189"/>
        <v>0</v>
      </c>
      <c r="Y417" s="124"/>
      <c r="Z417" s="75">
        <f>W417-X417</f>
        <v>0</v>
      </c>
      <c r="AA417" s="76"/>
      <c r="AB417" s="45">
        <f t="shared" si="190"/>
        <v>0</v>
      </c>
      <c r="AC417" s="594"/>
      <c r="AD417" s="77">
        <f t="shared" si="191"/>
        <v>0</v>
      </c>
      <c r="AE417" s="126"/>
      <c r="AF417" s="73">
        <f t="shared" si="176"/>
        <v>0</v>
      </c>
      <c r="AG417" s="126"/>
      <c r="AH417" s="78">
        <f t="shared" si="185"/>
        <v>0</v>
      </c>
      <c r="AI417" s="76"/>
      <c r="AJ417" s="45"/>
      <c r="AK417" s="234"/>
      <c r="AL417" s="76"/>
      <c r="AM417" s="72"/>
      <c r="AN417" s="72"/>
      <c r="AO417" s="79"/>
      <c r="AP417" s="72"/>
      <c r="AQ417" s="76"/>
      <c r="AR417" s="76"/>
      <c r="AS417" s="365"/>
      <c r="AT417" s="76"/>
      <c r="AU417" s="72"/>
      <c r="AV417" s="72"/>
      <c r="AW417" s="124"/>
      <c r="AX417" s="72"/>
      <c r="AY417" s="76"/>
      <c r="AZ417" s="76"/>
      <c r="BA417" s="94"/>
      <c r="BB417" s="76"/>
      <c r="BC417" s="72"/>
      <c r="BD417" s="72"/>
      <c r="BE417" s="129"/>
      <c r="BF417" s="72"/>
      <c r="BG417" s="76"/>
      <c r="BH417" s="76"/>
      <c r="BI417" s="94"/>
      <c r="BJ417" s="76"/>
      <c r="BK417" s="123"/>
      <c r="BL417" s="45"/>
      <c r="BM417" s="94"/>
      <c r="BN417" s="77"/>
      <c r="BO417" s="83">
        <f t="shared" si="182"/>
        <v>0</v>
      </c>
      <c r="BP417" s="12" t="s">
        <v>483</v>
      </c>
      <c r="BQ417" s="52"/>
      <c r="BR417" s="602"/>
      <c r="BS417" s="620"/>
    </row>
    <row r="418" spans="1:71" s="30" customFormat="1" ht="90">
      <c r="A418" s="513">
        <f>SUBTOTAL(3,C$5:$C418)</f>
        <v>414</v>
      </c>
      <c r="B418" s="178"/>
      <c r="C418" s="250" t="s">
        <v>2959</v>
      </c>
      <c r="D418" s="46" t="s">
        <v>11</v>
      </c>
      <c r="E418" s="414" t="s">
        <v>3180</v>
      </c>
      <c r="F418" s="242" t="s">
        <v>3003</v>
      </c>
      <c r="G418" s="250"/>
      <c r="H418" s="603" t="s">
        <v>3063</v>
      </c>
      <c r="I418" s="242" t="s">
        <v>3064</v>
      </c>
      <c r="J418" s="609" t="s">
        <v>3120</v>
      </c>
      <c r="K418" s="455" t="s">
        <v>3147</v>
      </c>
      <c r="L418" s="372">
        <v>42064</v>
      </c>
      <c r="M418" s="250"/>
      <c r="N418" s="139"/>
      <c r="O418" s="122"/>
      <c r="P418" s="153">
        <f t="shared" si="187"/>
        <v>0</v>
      </c>
      <c r="Q418" s="124"/>
      <c r="R418" s="75">
        <f t="shared" ref="R418:R439" si="193">O418-P418</f>
        <v>0</v>
      </c>
      <c r="S418" s="45"/>
      <c r="T418" s="45">
        <f t="shared" si="188"/>
        <v>0</v>
      </c>
      <c r="U418" s="234"/>
      <c r="V418" s="77">
        <f t="shared" si="184"/>
        <v>0</v>
      </c>
      <c r="W418" s="72" t="s">
        <v>695</v>
      </c>
      <c r="X418" s="73">
        <f t="shared" si="189"/>
        <v>0</v>
      </c>
      <c r="Y418" s="124"/>
      <c r="Z418" s="75">
        <v>0</v>
      </c>
      <c r="AA418" s="76"/>
      <c r="AB418" s="45">
        <f t="shared" si="190"/>
        <v>0</v>
      </c>
      <c r="AC418" s="594"/>
      <c r="AD418" s="77">
        <f t="shared" si="191"/>
        <v>0</v>
      </c>
      <c r="AE418" s="126"/>
      <c r="AF418" s="73">
        <f t="shared" si="176"/>
        <v>0</v>
      </c>
      <c r="AG418" s="126"/>
      <c r="AH418" s="78">
        <f t="shared" si="185"/>
        <v>0</v>
      </c>
      <c r="AI418" s="76"/>
      <c r="AJ418" s="45"/>
      <c r="AK418" s="234"/>
      <c r="AL418" s="76"/>
      <c r="AM418" s="72"/>
      <c r="AN418" s="72"/>
      <c r="AO418" s="79"/>
      <c r="AP418" s="72"/>
      <c r="AQ418" s="76"/>
      <c r="AR418" s="76"/>
      <c r="AS418" s="365"/>
      <c r="AT418" s="76"/>
      <c r="AU418" s="72"/>
      <c r="AV418" s="72"/>
      <c r="AW418" s="124"/>
      <c r="AX418" s="72"/>
      <c r="AY418" s="76"/>
      <c r="AZ418" s="76"/>
      <c r="BA418" s="94"/>
      <c r="BB418" s="76"/>
      <c r="BC418" s="72"/>
      <c r="BD418" s="72"/>
      <c r="BE418" s="129"/>
      <c r="BF418" s="72"/>
      <c r="BG418" s="76"/>
      <c r="BH418" s="76"/>
      <c r="BI418" s="94"/>
      <c r="BJ418" s="76"/>
      <c r="BK418" s="123"/>
      <c r="BL418" s="45"/>
      <c r="BM418" s="94"/>
      <c r="BN418" s="77"/>
      <c r="BO418" s="83">
        <f t="shared" si="182"/>
        <v>0</v>
      </c>
      <c r="BP418" s="120" t="s">
        <v>688</v>
      </c>
      <c r="BQ418" s="120" t="s">
        <v>1966</v>
      </c>
      <c r="BR418" s="601" t="s">
        <v>3154</v>
      </c>
      <c r="BS418" s="620"/>
    </row>
    <row r="419" spans="1:71" s="30" customFormat="1" ht="51">
      <c r="A419" s="513">
        <f>SUBTOTAL(3,C$5:$C419)</f>
        <v>415</v>
      </c>
      <c r="B419" s="178"/>
      <c r="C419" s="250" t="s">
        <v>2960</v>
      </c>
      <c r="D419" s="34" t="s">
        <v>9</v>
      </c>
      <c r="E419" s="608"/>
      <c r="F419" s="242" t="s">
        <v>3004</v>
      </c>
      <c r="G419" s="250"/>
      <c r="H419" s="603" t="s">
        <v>3065</v>
      </c>
      <c r="I419" s="242" t="s">
        <v>3066</v>
      </c>
      <c r="J419" s="609" t="s">
        <v>3121</v>
      </c>
      <c r="K419" s="455"/>
      <c r="L419" s="242"/>
      <c r="M419" s="250"/>
      <c r="N419" s="139"/>
      <c r="O419" s="122"/>
      <c r="P419" s="153">
        <f t="shared" si="187"/>
        <v>0</v>
      </c>
      <c r="Q419" s="124"/>
      <c r="R419" s="75">
        <f t="shared" si="193"/>
        <v>0</v>
      </c>
      <c r="S419" s="45"/>
      <c r="T419" s="45">
        <f t="shared" si="188"/>
        <v>0</v>
      </c>
      <c r="U419" s="234"/>
      <c r="V419" s="77">
        <f t="shared" ref="V419:V439" si="194">S419-T419</f>
        <v>0</v>
      </c>
      <c r="W419" s="72"/>
      <c r="X419" s="73">
        <f t="shared" si="189"/>
        <v>0</v>
      </c>
      <c r="Y419" s="124"/>
      <c r="Z419" s="75">
        <f t="shared" ref="Z419:Z424" si="195">W419-X419</f>
        <v>0</v>
      </c>
      <c r="AA419" s="76"/>
      <c r="AB419" s="45">
        <f t="shared" si="190"/>
        <v>0</v>
      </c>
      <c r="AC419" s="594"/>
      <c r="AD419" s="77">
        <f t="shared" si="191"/>
        <v>0</v>
      </c>
      <c r="AE419" s="126"/>
      <c r="AF419" s="73">
        <f t="shared" si="176"/>
        <v>0</v>
      </c>
      <c r="AG419" s="126"/>
      <c r="AH419" s="78">
        <f t="shared" si="185"/>
        <v>0</v>
      </c>
      <c r="AI419" s="76"/>
      <c r="AJ419" s="45"/>
      <c r="AK419" s="234"/>
      <c r="AL419" s="76"/>
      <c r="AM419" s="72"/>
      <c r="AN419" s="72"/>
      <c r="AO419" s="79"/>
      <c r="AP419" s="72"/>
      <c r="AQ419" s="76"/>
      <c r="AR419" s="76"/>
      <c r="AS419" s="365"/>
      <c r="AT419" s="76"/>
      <c r="AU419" s="72"/>
      <c r="AV419" s="72"/>
      <c r="AW419" s="124"/>
      <c r="AX419" s="72"/>
      <c r="AY419" s="76"/>
      <c r="AZ419" s="76"/>
      <c r="BA419" s="94"/>
      <c r="BB419" s="76"/>
      <c r="BC419" s="72"/>
      <c r="BD419" s="72"/>
      <c r="BE419" s="129"/>
      <c r="BF419" s="72"/>
      <c r="BG419" s="76"/>
      <c r="BH419" s="76"/>
      <c r="BI419" s="94"/>
      <c r="BJ419" s="76"/>
      <c r="BK419" s="123"/>
      <c r="BL419" s="45"/>
      <c r="BM419" s="94"/>
      <c r="BN419" s="77"/>
      <c r="BO419" s="83">
        <f t="shared" si="182"/>
        <v>0</v>
      </c>
      <c r="BP419" s="12" t="s">
        <v>1689</v>
      </c>
      <c r="BQ419" s="120" t="s">
        <v>1966</v>
      </c>
      <c r="BR419" s="602"/>
    </row>
    <row r="420" spans="1:71" s="30" customFormat="1" ht="30">
      <c r="A420" s="513">
        <f>SUBTOTAL(3,C$5:$C420)</f>
        <v>416</v>
      </c>
      <c r="B420" s="178"/>
      <c r="C420" s="250" t="s">
        <v>2961</v>
      </c>
      <c r="D420" s="214" t="s">
        <v>2630</v>
      </c>
      <c r="E420" s="608"/>
      <c r="F420" s="242" t="s">
        <v>3005</v>
      </c>
      <c r="G420" s="250"/>
      <c r="H420" s="603" t="s">
        <v>3067</v>
      </c>
      <c r="I420" s="242" t="s">
        <v>3068</v>
      </c>
      <c r="J420" s="609" t="s">
        <v>2549</v>
      </c>
      <c r="K420" s="455"/>
      <c r="L420" s="242"/>
      <c r="M420" s="250"/>
      <c r="N420" s="139"/>
      <c r="O420" s="122"/>
      <c r="P420" s="153">
        <f t="shared" si="187"/>
        <v>0</v>
      </c>
      <c r="Q420" s="124"/>
      <c r="R420" s="75">
        <f t="shared" si="193"/>
        <v>0</v>
      </c>
      <c r="S420" s="45"/>
      <c r="T420" s="45">
        <f t="shared" si="188"/>
        <v>0</v>
      </c>
      <c r="U420" s="234"/>
      <c r="V420" s="77">
        <f t="shared" si="194"/>
        <v>0</v>
      </c>
      <c r="W420" s="72"/>
      <c r="X420" s="73">
        <f t="shared" si="189"/>
        <v>0</v>
      </c>
      <c r="Y420" s="124"/>
      <c r="Z420" s="75">
        <f t="shared" si="195"/>
        <v>0</v>
      </c>
      <c r="AA420" s="76"/>
      <c r="AB420" s="45">
        <f t="shared" si="190"/>
        <v>0</v>
      </c>
      <c r="AC420" s="594"/>
      <c r="AD420" s="77">
        <f t="shared" si="191"/>
        <v>0</v>
      </c>
      <c r="AE420" s="126"/>
      <c r="AF420" s="73">
        <f t="shared" si="176"/>
        <v>0</v>
      </c>
      <c r="AG420" s="126"/>
      <c r="AH420" s="78">
        <f t="shared" si="185"/>
        <v>0</v>
      </c>
      <c r="AI420" s="76"/>
      <c r="AJ420" s="45"/>
      <c r="AK420" s="234"/>
      <c r="AL420" s="76"/>
      <c r="AM420" s="72"/>
      <c r="AN420" s="72"/>
      <c r="AO420" s="79"/>
      <c r="AP420" s="72"/>
      <c r="AQ420" s="76"/>
      <c r="AR420" s="76"/>
      <c r="AS420" s="365"/>
      <c r="AT420" s="76"/>
      <c r="AU420" s="72"/>
      <c r="AV420" s="72"/>
      <c r="AW420" s="124"/>
      <c r="AX420" s="72"/>
      <c r="AY420" s="76"/>
      <c r="AZ420" s="76"/>
      <c r="BA420" s="94"/>
      <c r="BB420" s="76"/>
      <c r="BC420" s="72"/>
      <c r="BD420" s="72"/>
      <c r="BE420" s="129"/>
      <c r="BF420" s="72"/>
      <c r="BG420" s="76"/>
      <c r="BH420" s="76"/>
      <c r="BI420" s="94"/>
      <c r="BJ420" s="76"/>
      <c r="BK420" s="123"/>
      <c r="BL420" s="45"/>
      <c r="BM420" s="94"/>
      <c r="BN420" s="77"/>
      <c r="BO420" s="83">
        <f t="shared" si="182"/>
        <v>0</v>
      </c>
      <c r="BP420" s="120" t="s">
        <v>2632</v>
      </c>
      <c r="BQ420" s="52"/>
      <c r="BR420" s="602"/>
    </row>
    <row r="421" spans="1:71" s="30" customFormat="1" ht="105">
      <c r="A421" s="513">
        <f>SUBTOTAL(3,C$5:$C421)</f>
        <v>417</v>
      </c>
      <c r="B421" s="178"/>
      <c r="C421" s="214" t="s">
        <v>2962</v>
      </c>
      <c r="D421" s="1" t="s">
        <v>13</v>
      </c>
      <c r="E421" s="414" t="s">
        <v>3188</v>
      </c>
      <c r="F421" s="242" t="s">
        <v>3006</v>
      </c>
      <c r="G421" s="250"/>
      <c r="H421" s="603" t="s">
        <v>3069</v>
      </c>
      <c r="I421" s="242" t="s">
        <v>3070</v>
      </c>
      <c r="J421" s="610" t="s">
        <v>3122</v>
      </c>
      <c r="K421" s="455" t="s">
        <v>3148</v>
      </c>
      <c r="L421" s="372">
        <v>42095</v>
      </c>
      <c r="M421" s="250"/>
      <c r="N421" s="139"/>
      <c r="O421" s="122"/>
      <c r="P421" s="153">
        <f t="shared" si="187"/>
        <v>0</v>
      </c>
      <c r="Q421" s="124"/>
      <c r="R421" s="75">
        <f t="shared" si="193"/>
        <v>0</v>
      </c>
      <c r="S421" s="45"/>
      <c r="T421" s="45">
        <f t="shared" si="188"/>
        <v>0</v>
      </c>
      <c r="U421" s="234"/>
      <c r="V421" s="77">
        <f t="shared" si="194"/>
        <v>0</v>
      </c>
      <c r="W421" s="72"/>
      <c r="X421" s="73">
        <f t="shared" si="189"/>
        <v>0</v>
      </c>
      <c r="Y421" s="124"/>
      <c r="Z421" s="75">
        <f t="shared" si="195"/>
        <v>0</v>
      </c>
      <c r="AA421" s="76"/>
      <c r="AB421" s="45">
        <f t="shared" si="190"/>
        <v>0</v>
      </c>
      <c r="AC421" s="594"/>
      <c r="AD421" s="77">
        <f t="shared" si="191"/>
        <v>0</v>
      </c>
      <c r="AE421" s="126"/>
      <c r="AF421" s="73">
        <f t="shared" si="176"/>
        <v>0</v>
      </c>
      <c r="AG421" s="126"/>
      <c r="AH421" s="78">
        <f t="shared" si="185"/>
        <v>0</v>
      </c>
      <c r="AI421" s="76"/>
      <c r="AJ421" s="45"/>
      <c r="AK421" s="234"/>
      <c r="AL421" s="76"/>
      <c r="AM421" s="72"/>
      <c r="AN421" s="72"/>
      <c r="AO421" s="79"/>
      <c r="AP421" s="72"/>
      <c r="AQ421" s="76"/>
      <c r="AR421" s="76"/>
      <c r="AS421" s="365"/>
      <c r="AT421" s="76"/>
      <c r="AU421" s="72"/>
      <c r="AV421" s="72"/>
      <c r="AW421" s="124"/>
      <c r="AX421" s="72"/>
      <c r="AY421" s="76"/>
      <c r="AZ421" s="76"/>
      <c r="BA421" s="94"/>
      <c r="BB421" s="76"/>
      <c r="BC421" s="72"/>
      <c r="BD421" s="72"/>
      <c r="BE421" s="129"/>
      <c r="BF421" s="72"/>
      <c r="BG421" s="76"/>
      <c r="BH421" s="76"/>
      <c r="BI421" s="94"/>
      <c r="BJ421" s="76"/>
      <c r="BK421" s="123"/>
      <c r="BL421" s="45"/>
      <c r="BM421" s="94"/>
      <c r="BN421" s="77"/>
      <c r="BO421" s="83">
        <f t="shared" si="182"/>
        <v>0</v>
      </c>
      <c r="BP421" s="120" t="s">
        <v>642</v>
      </c>
      <c r="BQ421" s="120" t="s">
        <v>3375</v>
      </c>
      <c r="BR421" s="601" t="s">
        <v>3154</v>
      </c>
    </row>
    <row r="422" spans="1:71" s="30" customFormat="1" ht="38.25">
      <c r="A422" s="513">
        <f>SUBTOTAL(3,C$5:$C422)</f>
        <v>418</v>
      </c>
      <c r="B422" s="178"/>
      <c r="C422" s="214" t="s">
        <v>2963</v>
      </c>
      <c r="D422" s="1" t="s">
        <v>411</v>
      </c>
      <c r="E422" s="414" t="s">
        <v>3192</v>
      </c>
      <c r="F422" s="242" t="s">
        <v>3007</v>
      </c>
      <c r="G422" s="250"/>
      <c r="H422" s="603" t="s">
        <v>3071</v>
      </c>
      <c r="I422" s="242" t="s">
        <v>3072</v>
      </c>
      <c r="J422" s="603"/>
      <c r="K422" s="455"/>
      <c r="L422" s="242"/>
      <c r="M422" s="250"/>
      <c r="N422" s="139"/>
      <c r="O422" s="122"/>
      <c r="P422" s="153">
        <f t="shared" si="187"/>
        <v>0</v>
      </c>
      <c r="Q422" s="124"/>
      <c r="R422" s="75">
        <f t="shared" si="193"/>
        <v>0</v>
      </c>
      <c r="S422" s="45"/>
      <c r="T422" s="45">
        <f t="shared" si="188"/>
        <v>0</v>
      </c>
      <c r="U422" s="234"/>
      <c r="V422" s="77">
        <f t="shared" si="194"/>
        <v>0</v>
      </c>
      <c r="W422" s="72"/>
      <c r="X422" s="73">
        <f t="shared" si="189"/>
        <v>0</v>
      </c>
      <c r="Y422" s="124"/>
      <c r="Z422" s="75">
        <f t="shared" si="195"/>
        <v>0</v>
      </c>
      <c r="AA422" s="76"/>
      <c r="AB422" s="45">
        <f t="shared" si="190"/>
        <v>0</v>
      </c>
      <c r="AC422" s="594"/>
      <c r="AD422" s="77">
        <f t="shared" si="191"/>
        <v>0</v>
      </c>
      <c r="AE422" s="126"/>
      <c r="AF422" s="73">
        <f t="shared" si="176"/>
        <v>0</v>
      </c>
      <c r="AG422" s="126"/>
      <c r="AH422" s="78">
        <f t="shared" si="185"/>
        <v>0</v>
      </c>
      <c r="AI422" s="76"/>
      <c r="AJ422" s="45"/>
      <c r="AK422" s="234"/>
      <c r="AL422" s="76"/>
      <c r="AM422" s="72"/>
      <c r="AN422" s="72"/>
      <c r="AO422" s="79"/>
      <c r="AP422" s="72"/>
      <c r="AQ422" s="76"/>
      <c r="AR422" s="76"/>
      <c r="AS422" s="365"/>
      <c r="AT422" s="76"/>
      <c r="AU422" s="72"/>
      <c r="AV422" s="72"/>
      <c r="AW422" s="124"/>
      <c r="AX422" s="72"/>
      <c r="AY422" s="76"/>
      <c r="AZ422" s="76"/>
      <c r="BA422" s="94"/>
      <c r="BB422" s="76"/>
      <c r="BC422" s="72"/>
      <c r="BD422" s="72"/>
      <c r="BE422" s="129"/>
      <c r="BF422" s="72"/>
      <c r="BG422" s="76"/>
      <c r="BH422" s="76"/>
      <c r="BI422" s="94"/>
      <c r="BJ422" s="76"/>
      <c r="BK422" s="123"/>
      <c r="BL422" s="45"/>
      <c r="BM422" s="94"/>
      <c r="BN422" s="77"/>
      <c r="BO422" s="83">
        <f t="shared" si="182"/>
        <v>0</v>
      </c>
      <c r="BP422" s="120" t="s">
        <v>482</v>
      </c>
      <c r="BQ422" s="120" t="s">
        <v>1970</v>
      </c>
      <c r="BR422" s="602"/>
    </row>
    <row r="423" spans="1:71" s="30" customFormat="1" ht="75">
      <c r="A423" s="513">
        <f>SUBTOTAL(3,C$5:$C423)</f>
        <v>419</v>
      </c>
      <c r="B423" s="178"/>
      <c r="C423" s="250" t="s">
        <v>2964</v>
      </c>
      <c r="D423" s="34" t="s">
        <v>9</v>
      </c>
      <c r="E423" s="414" t="s">
        <v>3186</v>
      </c>
      <c r="F423" s="242" t="s">
        <v>3008</v>
      </c>
      <c r="G423" s="250"/>
      <c r="H423" s="242" t="s">
        <v>3073</v>
      </c>
      <c r="I423" s="242" t="s">
        <v>3074</v>
      </c>
      <c r="J423" s="609" t="s">
        <v>3123</v>
      </c>
      <c r="K423" s="455" t="s">
        <v>3149</v>
      </c>
      <c r="L423" s="372">
        <v>42125</v>
      </c>
      <c r="M423" s="250"/>
      <c r="N423" s="139"/>
      <c r="O423" s="122"/>
      <c r="P423" s="153">
        <f t="shared" si="187"/>
        <v>0</v>
      </c>
      <c r="Q423" s="124"/>
      <c r="R423" s="75">
        <f t="shared" si="193"/>
        <v>0</v>
      </c>
      <c r="S423" s="45"/>
      <c r="T423" s="45">
        <f t="shared" si="188"/>
        <v>0</v>
      </c>
      <c r="U423" s="234"/>
      <c r="V423" s="77">
        <f t="shared" si="194"/>
        <v>0</v>
      </c>
      <c r="W423" s="72"/>
      <c r="X423" s="73">
        <f t="shared" si="189"/>
        <v>0</v>
      </c>
      <c r="Y423" s="124"/>
      <c r="Z423" s="75">
        <f t="shared" si="195"/>
        <v>0</v>
      </c>
      <c r="AA423" s="76"/>
      <c r="AB423" s="45">
        <f t="shared" si="190"/>
        <v>0</v>
      </c>
      <c r="AC423" s="594"/>
      <c r="AD423" s="77">
        <f t="shared" si="191"/>
        <v>0</v>
      </c>
      <c r="AE423" s="126"/>
      <c r="AF423" s="73">
        <f t="shared" si="176"/>
        <v>0</v>
      </c>
      <c r="AG423" s="126"/>
      <c r="AH423" s="78">
        <f t="shared" si="185"/>
        <v>0</v>
      </c>
      <c r="AI423" s="76"/>
      <c r="AJ423" s="45"/>
      <c r="AK423" s="234"/>
      <c r="AL423" s="76"/>
      <c r="AM423" s="72"/>
      <c r="AN423" s="72"/>
      <c r="AO423" s="79"/>
      <c r="AP423" s="72"/>
      <c r="AQ423" s="76"/>
      <c r="AR423" s="76"/>
      <c r="AS423" s="365"/>
      <c r="AT423" s="76"/>
      <c r="AU423" s="72"/>
      <c r="AV423" s="72"/>
      <c r="AW423" s="124"/>
      <c r="AX423" s="72"/>
      <c r="AY423" s="76"/>
      <c r="AZ423" s="76"/>
      <c r="BA423" s="94"/>
      <c r="BB423" s="76"/>
      <c r="BC423" s="72"/>
      <c r="BD423" s="72"/>
      <c r="BE423" s="129"/>
      <c r="BF423" s="72"/>
      <c r="BG423" s="76"/>
      <c r="BH423" s="76"/>
      <c r="BI423" s="94"/>
      <c r="BJ423" s="76"/>
      <c r="BK423" s="123"/>
      <c r="BL423" s="45"/>
      <c r="BM423" s="94"/>
      <c r="BN423" s="77"/>
      <c r="BO423" s="83">
        <f t="shared" si="182"/>
        <v>0</v>
      </c>
      <c r="BP423" s="120" t="s">
        <v>519</v>
      </c>
      <c r="BQ423" s="120" t="s">
        <v>1966</v>
      </c>
      <c r="BR423" s="601" t="s">
        <v>3155</v>
      </c>
    </row>
    <row r="424" spans="1:71" s="30" customFormat="1" ht="30">
      <c r="A424" s="513">
        <f>SUBTOTAL(3,C$5:$C424)</f>
        <v>420</v>
      </c>
      <c r="B424" s="178"/>
      <c r="C424" s="214" t="s">
        <v>2965</v>
      </c>
      <c r="D424" s="36" t="s">
        <v>293</v>
      </c>
      <c r="E424" s="608"/>
      <c r="F424" s="242" t="s">
        <v>3009</v>
      </c>
      <c r="G424" s="250"/>
      <c r="H424" s="603" t="s">
        <v>3075</v>
      </c>
      <c r="I424" s="242" t="s">
        <v>3076</v>
      </c>
      <c r="J424" s="609" t="s">
        <v>3124</v>
      </c>
      <c r="K424" s="455"/>
      <c r="L424" s="242"/>
      <c r="M424" s="250"/>
      <c r="N424" s="139"/>
      <c r="O424" s="122"/>
      <c r="P424" s="153">
        <f t="shared" si="187"/>
        <v>0</v>
      </c>
      <c r="Q424" s="124"/>
      <c r="R424" s="75">
        <f t="shared" si="193"/>
        <v>0</v>
      </c>
      <c r="S424" s="45"/>
      <c r="T424" s="45">
        <f t="shared" si="188"/>
        <v>0</v>
      </c>
      <c r="U424" s="234"/>
      <c r="V424" s="77">
        <f t="shared" si="194"/>
        <v>0</v>
      </c>
      <c r="W424" s="72"/>
      <c r="X424" s="73">
        <f t="shared" si="189"/>
        <v>0</v>
      </c>
      <c r="Y424" s="124"/>
      <c r="Z424" s="75">
        <f t="shared" si="195"/>
        <v>0</v>
      </c>
      <c r="AA424" s="76"/>
      <c r="AB424" s="45">
        <f t="shared" si="190"/>
        <v>0</v>
      </c>
      <c r="AC424" s="594"/>
      <c r="AD424" s="77">
        <f t="shared" si="191"/>
        <v>0</v>
      </c>
      <c r="AE424" s="126"/>
      <c r="AF424" s="73">
        <f t="shared" si="176"/>
        <v>0</v>
      </c>
      <c r="AG424" s="126"/>
      <c r="AH424" s="78">
        <f t="shared" si="185"/>
        <v>0</v>
      </c>
      <c r="AI424" s="76"/>
      <c r="AJ424" s="45"/>
      <c r="AK424" s="234"/>
      <c r="AL424" s="76"/>
      <c r="AM424" s="72"/>
      <c r="AN424" s="72"/>
      <c r="AO424" s="79"/>
      <c r="AP424" s="72"/>
      <c r="AQ424" s="76"/>
      <c r="AR424" s="76"/>
      <c r="AS424" s="365"/>
      <c r="AT424" s="76"/>
      <c r="AU424" s="72"/>
      <c r="AV424" s="72"/>
      <c r="AW424" s="124"/>
      <c r="AX424" s="72"/>
      <c r="AY424" s="76"/>
      <c r="AZ424" s="76"/>
      <c r="BA424" s="94"/>
      <c r="BB424" s="76"/>
      <c r="BC424" s="72"/>
      <c r="BD424" s="72"/>
      <c r="BE424" s="129"/>
      <c r="BF424" s="72"/>
      <c r="BG424" s="76"/>
      <c r="BH424" s="76"/>
      <c r="BI424" s="94"/>
      <c r="BJ424" s="76"/>
      <c r="BK424" s="123"/>
      <c r="BL424" s="45"/>
      <c r="BM424" s="94"/>
      <c r="BN424" s="77"/>
      <c r="BO424" s="83">
        <f t="shared" si="182"/>
        <v>0</v>
      </c>
      <c r="BP424" s="12" t="s">
        <v>716</v>
      </c>
      <c r="BQ424" s="120" t="s">
        <v>3376</v>
      </c>
      <c r="BR424" s="602"/>
    </row>
    <row r="425" spans="1:71" s="30" customFormat="1" ht="105">
      <c r="A425" s="513">
        <f>SUBTOTAL(3,C$5:$C425)</f>
        <v>421</v>
      </c>
      <c r="B425" s="178"/>
      <c r="C425" s="250" t="s">
        <v>2966</v>
      </c>
      <c r="D425" s="1" t="s">
        <v>787</v>
      </c>
      <c r="E425" s="608"/>
      <c r="F425" s="242" t="s">
        <v>3010</v>
      </c>
      <c r="G425" s="250"/>
      <c r="H425" s="603" t="s">
        <v>3077</v>
      </c>
      <c r="I425" s="242" t="s">
        <v>3078</v>
      </c>
      <c r="J425" s="609" t="s">
        <v>3125</v>
      </c>
      <c r="K425" s="455" t="s">
        <v>3150</v>
      </c>
      <c r="L425" s="372">
        <v>42064</v>
      </c>
      <c r="M425" s="250"/>
      <c r="N425" s="139"/>
      <c r="O425" s="122"/>
      <c r="P425" s="153">
        <f t="shared" si="187"/>
        <v>0</v>
      </c>
      <c r="Q425" s="124"/>
      <c r="R425" s="75">
        <f t="shared" si="193"/>
        <v>0</v>
      </c>
      <c r="S425" s="45"/>
      <c r="T425" s="45">
        <f t="shared" si="188"/>
        <v>0</v>
      </c>
      <c r="U425" s="234"/>
      <c r="V425" s="77">
        <f t="shared" si="194"/>
        <v>0</v>
      </c>
      <c r="W425" s="72" t="s">
        <v>695</v>
      </c>
      <c r="X425" s="73">
        <f t="shared" si="189"/>
        <v>0</v>
      </c>
      <c r="Y425" s="124"/>
      <c r="Z425" s="75">
        <v>0</v>
      </c>
      <c r="AA425" s="76"/>
      <c r="AB425" s="45">
        <f t="shared" si="190"/>
        <v>0</v>
      </c>
      <c r="AC425" s="594"/>
      <c r="AD425" s="77">
        <f t="shared" si="191"/>
        <v>0</v>
      </c>
      <c r="AE425" s="126"/>
      <c r="AF425" s="73">
        <f t="shared" si="176"/>
        <v>0</v>
      </c>
      <c r="AG425" s="126"/>
      <c r="AH425" s="78">
        <f t="shared" si="185"/>
        <v>0</v>
      </c>
      <c r="AI425" s="76"/>
      <c r="AJ425" s="45"/>
      <c r="AK425" s="234"/>
      <c r="AL425" s="76"/>
      <c r="AM425" s="72"/>
      <c r="AN425" s="72"/>
      <c r="AO425" s="79"/>
      <c r="AP425" s="72"/>
      <c r="AQ425" s="76"/>
      <c r="AR425" s="76"/>
      <c r="AS425" s="365"/>
      <c r="AT425" s="76"/>
      <c r="AU425" s="72"/>
      <c r="AV425" s="72"/>
      <c r="AW425" s="124"/>
      <c r="AX425" s="72"/>
      <c r="AY425" s="76"/>
      <c r="AZ425" s="76"/>
      <c r="BA425" s="94"/>
      <c r="BB425" s="76"/>
      <c r="BC425" s="72"/>
      <c r="BD425" s="72"/>
      <c r="BE425" s="129"/>
      <c r="BF425" s="72"/>
      <c r="BG425" s="76"/>
      <c r="BH425" s="76"/>
      <c r="BI425" s="94"/>
      <c r="BJ425" s="76"/>
      <c r="BK425" s="123"/>
      <c r="BL425" s="45"/>
      <c r="BM425" s="94"/>
      <c r="BN425" s="77"/>
      <c r="BO425" s="83">
        <f t="shared" si="182"/>
        <v>0</v>
      </c>
      <c r="BP425" s="120" t="s">
        <v>1334</v>
      </c>
      <c r="BQ425" s="52" t="s">
        <v>69</v>
      </c>
      <c r="BR425" s="603" t="s">
        <v>3156</v>
      </c>
    </row>
    <row r="426" spans="1:71" s="30" customFormat="1" ht="75">
      <c r="A426" s="513">
        <f>SUBTOTAL(3,C$5:$C426)</f>
        <v>422</v>
      </c>
      <c r="B426" s="178"/>
      <c r="C426" s="250" t="s">
        <v>2967</v>
      </c>
      <c r="D426" s="34" t="s">
        <v>9</v>
      </c>
      <c r="E426" s="414" t="s">
        <v>3181</v>
      </c>
      <c r="F426" s="242" t="s">
        <v>3011</v>
      </c>
      <c r="G426" s="250"/>
      <c r="H426" s="603" t="s">
        <v>3079</v>
      </c>
      <c r="I426" s="242" t="s">
        <v>3080</v>
      </c>
      <c r="J426" s="609" t="s">
        <v>3126</v>
      </c>
      <c r="K426" s="455" t="s">
        <v>3151</v>
      </c>
      <c r="L426" s="372">
        <v>42095</v>
      </c>
      <c r="M426" s="250"/>
      <c r="N426" s="139"/>
      <c r="O426" s="122"/>
      <c r="P426" s="153">
        <f t="shared" si="187"/>
        <v>0</v>
      </c>
      <c r="Q426" s="124"/>
      <c r="R426" s="75">
        <f t="shared" si="193"/>
        <v>0</v>
      </c>
      <c r="S426" s="45"/>
      <c r="T426" s="45">
        <f t="shared" si="188"/>
        <v>0</v>
      </c>
      <c r="U426" s="234"/>
      <c r="V426" s="77">
        <f t="shared" si="194"/>
        <v>0</v>
      </c>
      <c r="W426" s="72" t="s">
        <v>695</v>
      </c>
      <c r="X426" s="73">
        <f t="shared" si="189"/>
        <v>0</v>
      </c>
      <c r="Y426" s="124"/>
      <c r="Z426" s="75">
        <v>0</v>
      </c>
      <c r="AA426" s="76"/>
      <c r="AB426" s="45">
        <f t="shared" si="190"/>
        <v>0</v>
      </c>
      <c r="AC426" s="594"/>
      <c r="AD426" s="77">
        <f t="shared" si="191"/>
        <v>0</v>
      </c>
      <c r="AE426" s="126"/>
      <c r="AF426" s="73">
        <f t="shared" si="176"/>
        <v>0</v>
      </c>
      <c r="AG426" s="126"/>
      <c r="AH426" s="78">
        <f t="shared" si="185"/>
        <v>0</v>
      </c>
      <c r="AI426" s="76"/>
      <c r="AJ426" s="45"/>
      <c r="AK426" s="234"/>
      <c r="AL426" s="76"/>
      <c r="AM426" s="72"/>
      <c r="AN426" s="72"/>
      <c r="AO426" s="79"/>
      <c r="AP426" s="72"/>
      <c r="AQ426" s="76"/>
      <c r="AR426" s="76"/>
      <c r="AS426" s="365"/>
      <c r="AT426" s="76"/>
      <c r="AU426" s="72"/>
      <c r="AV426" s="72"/>
      <c r="AW426" s="124"/>
      <c r="AX426" s="72"/>
      <c r="AY426" s="76"/>
      <c r="AZ426" s="76"/>
      <c r="BA426" s="94"/>
      <c r="BB426" s="76"/>
      <c r="BC426" s="72"/>
      <c r="BD426" s="72"/>
      <c r="BE426" s="129"/>
      <c r="BF426" s="72"/>
      <c r="BG426" s="76"/>
      <c r="BH426" s="76"/>
      <c r="BI426" s="94"/>
      <c r="BJ426" s="76"/>
      <c r="BK426" s="123"/>
      <c r="BL426" s="45"/>
      <c r="BM426" s="94"/>
      <c r="BN426" s="77"/>
      <c r="BO426" s="83">
        <f t="shared" si="182"/>
        <v>0</v>
      </c>
      <c r="BP426" s="120" t="s">
        <v>688</v>
      </c>
      <c r="BQ426" s="120" t="s">
        <v>1966</v>
      </c>
      <c r="BR426" s="601" t="s">
        <v>3154</v>
      </c>
    </row>
    <row r="427" spans="1:71" s="30" customFormat="1" ht="75">
      <c r="A427" s="513">
        <f>SUBTOTAL(3,C$5:$C427)</f>
        <v>423</v>
      </c>
      <c r="B427" s="178"/>
      <c r="C427" s="214" t="s">
        <v>2968</v>
      </c>
      <c r="D427" s="1" t="s">
        <v>13</v>
      </c>
      <c r="E427" s="414" t="s">
        <v>3189</v>
      </c>
      <c r="F427" s="242" t="s">
        <v>3012</v>
      </c>
      <c r="G427" s="250"/>
      <c r="H427" s="603" t="s">
        <v>3081</v>
      </c>
      <c r="I427" s="242" t="s">
        <v>3082</v>
      </c>
      <c r="J427" s="609" t="s">
        <v>3127</v>
      </c>
      <c r="K427" s="455" t="s">
        <v>3152</v>
      </c>
      <c r="L427" s="372">
        <v>42095</v>
      </c>
      <c r="M427" s="250"/>
      <c r="N427" s="139"/>
      <c r="O427" s="122"/>
      <c r="P427" s="153">
        <f t="shared" si="187"/>
        <v>0</v>
      </c>
      <c r="Q427" s="124"/>
      <c r="R427" s="75">
        <f t="shared" si="193"/>
        <v>0</v>
      </c>
      <c r="S427" s="45"/>
      <c r="T427" s="45">
        <f t="shared" si="188"/>
        <v>0</v>
      </c>
      <c r="U427" s="234"/>
      <c r="V427" s="77">
        <f t="shared" si="194"/>
        <v>0</v>
      </c>
      <c r="W427" s="72"/>
      <c r="X427" s="73">
        <f t="shared" si="189"/>
        <v>0</v>
      </c>
      <c r="Y427" s="124"/>
      <c r="Z427" s="75">
        <f t="shared" ref="Z427:Z439" si="196">W427-X427</f>
        <v>0</v>
      </c>
      <c r="AA427" s="76" t="s">
        <v>695</v>
      </c>
      <c r="AB427" s="45">
        <f t="shared" si="190"/>
        <v>0</v>
      </c>
      <c r="AC427" s="594"/>
      <c r="AD427" s="77">
        <v>0</v>
      </c>
      <c r="AE427" s="126"/>
      <c r="AF427" s="73">
        <f t="shared" si="176"/>
        <v>0</v>
      </c>
      <c r="AG427" s="126"/>
      <c r="AH427" s="78">
        <f t="shared" si="185"/>
        <v>0</v>
      </c>
      <c r="AI427" s="76"/>
      <c r="AJ427" s="45"/>
      <c r="AK427" s="234"/>
      <c r="AL427" s="76"/>
      <c r="AM427" s="72"/>
      <c r="AN427" s="72"/>
      <c r="AO427" s="79"/>
      <c r="AP427" s="72"/>
      <c r="AQ427" s="76"/>
      <c r="AR427" s="76"/>
      <c r="AS427" s="365"/>
      <c r="AT427" s="76"/>
      <c r="AU427" s="72"/>
      <c r="AV427" s="72"/>
      <c r="AW427" s="124"/>
      <c r="AX427" s="72"/>
      <c r="AY427" s="76"/>
      <c r="AZ427" s="76"/>
      <c r="BA427" s="94"/>
      <c r="BB427" s="76"/>
      <c r="BC427" s="72"/>
      <c r="BD427" s="72"/>
      <c r="BE427" s="129"/>
      <c r="BF427" s="72"/>
      <c r="BG427" s="76"/>
      <c r="BH427" s="76"/>
      <c r="BI427" s="94"/>
      <c r="BJ427" s="76"/>
      <c r="BK427" s="123"/>
      <c r="BL427" s="45"/>
      <c r="BM427" s="94"/>
      <c r="BN427" s="77"/>
      <c r="BO427" s="83">
        <f t="shared" si="182"/>
        <v>0</v>
      </c>
      <c r="BP427" s="120" t="s">
        <v>642</v>
      </c>
      <c r="BQ427" s="120" t="s">
        <v>3375</v>
      </c>
      <c r="BR427" s="601" t="s">
        <v>3155</v>
      </c>
    </row>
    <row r="428" spans="1:71" s="30" customFormat="1" ht="51">
      <c r="A428" s="513">
        <f>SUBTOTAL(3,C$5:$C428)</f>
        <v>424</v>
      </c>
      <c r="B428" s="178"/>
      <c r="C428" s="250" t="s">
        <v>2969</v>
      </c>
      <c r="D428" s="34" t="s">
        <v>9</v>
      </c>
      <c r="E428" s="608"/>
      <c r="F428" s="242" t="s">
        <v>3004</v>
      </c>
      <c r="G428" s="250"/>
      <c r="H428" s="603" t="s">
        <v>3083</v>
      </c>
      <c r="I428" s="242" t="s">
        <v>3084</v>
      </c>
      <c r="J428" s="603"/>
      <c r="K428" s="455"/>
      <c r="L428" s="242"/>
      <c r="M428" s="250"/>
      <c r="N428" s="139"/>
      <c r="O428" s="122"/>
      <c r="P428" s="153">
        <f t="shared" si="187"/>
        <v>0</v>
      </c>
      <c r="Q428" s="124"/>
      <c r="R428" s="75">
        <f t="shared" si="193"/>
        <v>0</v>
      </c>
      <c r="S428" s="45"/>
      <c r="T428" s="45">
        <f t="shared" si="188"/>
        <v>0</v>
      </c>
      <c r="U428" s="234"/>
      <c r="V428" s="77">
        <f t="shared" si="194"/>
        <v>0</v>
      </c>
      <c r="W428" s="72"/>
      <c r="X428" s="73">
        <f t="shared" si="189"/>
        <v>0</v>
      </c>
      <c r="Y428" s="124"/>
      <c r="Z428" s="75">
        <f t="shared" si="196"/>
        <v>0</v>
      </c>
      <c r="AA428" s="76"/>
      <c r="AB428" s="45">
        <f t="shared" si="190"/>
        <v>0</v>
      </c>
      <c r="AC428" s="594"/>
      <c r="AD428" s="77">
        <f t="shared" si="191"/>
        <v>0</v>
      </c>
      <c r="AE428" s="126"/>
      <c r="AF428" s="73">
        <f t="shared" si="176"/>
        <v>0</v>
      </c>
      <c r="AG428" s="126"/>
      <c r="AH428" s="78">
        <f t="shared" si="185"/>
        <v>0</v>
      </c>
      <c r="AI428" s="76"/>
      <c r="AJ428" s="45"/>
      <c r="AK428" s="234"/>
      <c r="AL428" s="76"/>
      <c r="AM428" s="72"/>
      <c r="AN428" s="72"/>
      <c r="AO428" s="79"/>
      <c r="AP428" s="72"/>
      <c r="AQ428" s="76"/>
      <c r="AR428" s="76"/>
      <c r="AS428" s="365"/>
      <c r="AT428" s="76"/>
      <c r="AU428" s="72"/>
      <c r="AV428" s="72"/>
      <c r="AW428" s="124"/>
      <c r="AX428" s="72"/>
      <c r="AY428" s="76"/>
      <c r="AZ428" s="76"/>
      <c r="BA428" s="94"/>
      <c r="BB428" s="76"/>
      <c r="BC428" s="72"/>
      <c r="BD428" s="72"/>
      <c r="BE428" s="129"/>
      <c r="BF428" s="72"/>
      <c r="BG428" s="76"/>
      <c r="BH428" s="76"/>
      <c r="BI428" s="94"/>
      <c r="BJ428" s="76"/>
      <c r="BK428" s="123"/>
      <c r="BL428" s="45"/>
      <c r="BM428" s="94"/>
      <c r="BN428" s="77"/>
      <c r="BO428" s="83">
        <f t="shared" si="182"/>
        <v>0</v>
      </c>
      <c r="BP428" s="12" t="s">
        <v>1689</v>
      </c>
      <c r="BQ428" s="120" t="s">
        <v>1966</v>
      </c>
      <c r="BR428" s="602"/>
    </row>
    <row r="429" spans="1:71" s="30" customFormat="1" ht="51">
      <c r="A429" s="513">
        <f>SUBTOTAL(3,C$5:$C429)</f>
        <v>425</v>
      </c>
      <c r="B429" s="178"/>
      <c r="C429" s="250" t="s">
        <v>2970</v>
      </c>
      <c r="D429" s="34" t="s">
        <v>9</v>
      </c>
      <c r="E429" s="608"/>
      <c r="F429" s="242" t="s">
        <v>3004</v>
      </c>
      <c r="G429" s="250"/>
      <c r="H429" s="603" t="s">
        <v>3085</v>
      </c>
      <c r="I429" s="242" t="s">
        <v>3086</v>
      </c>
      <c r="J429" s="609" t="s">
        <v>3128</v>
      </c>
      <c r="K429" s="455"/>
      <c r="L429" s="242"/>
      <c r="M429" s="250"/>
      <c r="N429" s="139"/>
      <c r="O429" s="122"/>
      <c r="P429" s="153">
        <f t="shared" si="187"/>
        <v>0</v>
      </c>
      <c r="Q429" s="124"/>
      <c r="R429" s="75">
        <f t="shared" si="193"/>
        <v>0</v>
      </c>
      <c r="S429" s="45"/>
      <c r="T429" s="45">
        <f t="shared" si="188"/>
        <v>0</v>
      </c>
      <c r="U429" s="234"/>
      <c r="V429" s="77">
        <f t="shared" si="194"/>
        <v>0</v>
      </c>
      <c r="W429" s="72"/>
      <c r="X429" s="73">
        <f t="shared" si="189"/>
        <v>0</v>
      </c>
      <c r="Y429" s="124"/>
      <c r="Z429" s="75">
        <f t="shared" si="196"/>
        <v>0</v>
      </c>
      <c r="AA429" s="76"/>
      <c r="AB429" s="45">
        <f t="shared" si="190"/>
        <v>0</v>
      </c>
      <c r="AC429" s="594"/>
      <c r="AD429" s="77">
        <f t="shared" si="191"/>
        <v>0</v>
      </c>
      <c r="AE429" s="126"/>
      <c r="AF429" s="73">
        <f t="shared" ref="AF429:AF483" si="197">IF(AG429="",0,AE429)</f>
        <v>0</v>
      </c>
      <c r="AG429" s="126"/>
      <c r="AH429" s="78">
        <f t="shared" si="185"/>
        <v>0</v>
      </c>
      <c r="AI429" s="76"/>
      <c r="AJ429" s="45"/>
      <c r="AK429" s="234"/>
      <c r="AL429" s="76"/>
      <c r="AM429" s="72"/>
      <c r="AN429" s="72"/>
      <c r="AO429" s="79"/>
      <c r="AP429" s="72"/>
      <c r="AQ429" s="76"/>
      <c r="AR429" s="76"/>
      <c r="AS429" s="365"/>
      <c r="AT429" s="76"/>
      <c r="AU429" s="72"/>
      <c r="AV429" s="72"/>
      <c r="AW429" s="124"/>
      <c r="AX429" s="72"/>
      <c r="AY429" s="76"/>
      <c r="AZ429" s="76"/>
      <c r="BA429" s="94"/>
      <c r="BB429" s="76"/>
      <c r="BC429" s="72"/>
      <c r="BD429" s="72"/>
      <c r="BE429" s="129"/>
      <c r="BF429" s="72"/>
      <c r="BG429" s="76"/>
      <c r="BH429" s="76"/>
      <c r="BI429" s="94"/>
      <c r="BJ429" s="76"/>
      <c r="BK429" s="123"/>
      <c r="BL429" s="45"/>
      <c r="BM429" s="94"/>
      <c r="BN429" s="77"/>
      <c r="BO429" s="83">
        <f t="shared" si="182"/>
        <v>0</v>
      </c>
      <c r="BP429" s="12" t="s">
        <v>1689</v>
      </c>
      <c r="BQ429" s="120" t="s">
        <v>1966</v>
      </c>
      <c r="BR429" s="602"/>
    </row>
    <row r="430" spans="1:71" s="30" customFormat="1" ht="51">
      <c r="A430" s="513">
        <f>SUBTOTAL(3,C$5:$C430)</f>
        <v>426</v>
      </c>
      <c r="B430" s="178"/>
      <c r="C430" s="250" t="s">
        <v>2971</v>
      </c>
      <c r="D430" s="34" t="s">
        <v>9</v>
      </c>
      <c r="E430" s="608"/>
      <c r="F430" s="242" t="s">
        <v>3004</v>
      </c>
      <c r="G430" s="250"/>
      <c r="H430" s="603" t="s">
        <v>3087</v>
      </c>
      <c r="I430" s="242" t="s">
        <v>3088</v>
      </c>
      <c r="J430" s="603"/>
      <c r="K430" s="455"/>
      <c r="L430" s="242"/>
      <c r="M430" s="250"/>
      <c r="N430" s="139"/>
      <c r="O430" s="122"/>
      <c r="P430" s="153">
        <f t="shared" si="187"/>
        <v>0</v>
      </c>
      <c r="Q430" s="124"/>
      <c r="R430" s="75">
        <f t="shared" si="193"/>
        <v>0</v>
      </c>
      <c r="S430" s="45"/>
      <c r="T430" s="45">
        <f t="shared" si="188"/>
        <v>0</v>
      </c>
      <c r="U430" s="234"/>
      <c r="V430" s="77">
        <f t="shared" si="194"/>
        <v>0</v>
      </c>
      <c r="W430" s="72"/>
      <c r="X430" s="73">
        <f t="shared" si="189"/>
        <v>0</v>
      </c>
      <c r="Y430" s="124"/>
      <c r="Z430" s="75">
        <f t="shared" si="196"/>
        <v>0</v>
      </c>
      <c r="AA430" s="76"/>
      <c r="AB430" s="45">
        <f t="shared" si="190"/>
        <v>0</v>
      </c>
      <c r="AC430" s="594"/>
      <c r="AD430" s="77">
        <f t="shared" si="191"/>
        <v>0</v>
      </c>
      <c r="AE430" s="126"/>
      <c r="AF430" s="73">
        <f t="shared" si="197"/>
        <v>0</v>
      </c>
      <c r="AG430" s="126"/>
      <c r="AH430" s="78">
        <f t="shared" si="185"/>
        <v>0</v>
      </c>
      <c r="AI430" s="76"/>
      <c r="AJ430" s="45"/>
      <c r="AK430" s="234"/>
      <c r="AL430" s="76"/>
      <c r="AM430" s="72"/>
      <c r="AN430" s="72"/>
      <c r="AO430" s="79"/>
      <c r="AP430" s="72"/>
      <c r="AQ430" s="76"/>
      <c r="AR430" s="76"/>
      <c r="AS430" s="365"/>
      <c r="AT430" s="76"/>
      <c r="AU430" s="72"/>
      <c r="AV430" s="72"/>
      <c r="AW430" s="124"/>
      <c r="AX430" s="72"/>
      <c r="AY430" s="76"/>
      <c r="AZ430" s="76"/>
      <c r="BA430" s="94"/>
      <c r="BB430" s="76"/>
      <c r="BC430" s="72"/>
      <c r="BD430" s="72"/>
      <c r="BE430" s="129"/>
      <c r="BF430" s="72"/>
      <c r="BG430" s="76"/>
      <c r="BH430" s="76"/>
      <c r="BI430" s="94"/>
      <c r="BJ430" s="76"/>
      <c r="BK430" s="123"/>
      <c r="BL430" s="45"/>
      <c r="BM430" s="94"/>
      <c r="BN430" s="77"/>
      <c r="BO430" s="83">
        <f t="shared" si="182"/>
        <v>0</v>
      </c>
      <c r="BP430" s="12" t="s">
        <v>1689</v>
      </c>
      <c r="BQ430" s="120" t="s">
        <v>1966</v>
      </c>
      <c r="BR430" s="602"/>
    </row>
    <row r="431" spans="1:71" s="30" customFormat="1" ht="90">
      <c r="A431" s="513">
        <f>SUBTOTAL(3,C$5:$C431)</f>
        <v>427</v>
      </c>
      <c r="B431" s="178"/>
      <c r="C431" s="250" t="s">
        <v>2972</v>
      </c>
      <c r="D431" s="46" t="s">
        <v>11</v>
      </c>
      <c r="E431" s="213" t="s">
        <v>3193</v>
      </c>
      <c r="F431" s="242" t="s">
        <v>3013</v>
      </c>
      <c r="G431" s="250"/>
      <c r="H431" s="603" t="s">
        <v>3089</v>
      </c>
      <c r="I431" s="242" t="s">
        <v>3090</v>
      </c>
      <c r="J431" s="610" t="s">
        <v>3122</v>
      </c>
      <c r="K431" s="455" t="s">
        <v>3153</v>
      </c>
      <c r="L431" s="372">
        <v>42095</v>
      </c>
      <c r="M431" s="250"/>
      <c r="N431" s="139"/>
      <c r="O431" s="122"/>
      <c r="P431" s="153">
        <f t="shared" si="187"/>
        <v>0</v>
      </c>
      <c r="Q431" s="124"/>
      <c r="R431" s="75">
        <f t="shared" si="193"/>
        <v>0</v>
      </c>
      <c r="S431" s="45"/>
      <c r="T431" s="45">
        <f t="shared" si="188"/>
        <v>0</v>
      </c>
      <c r="U431" s="234"/>
      <c r="V431" s="77">
        <f t="shared" si="194"/>
        <v>0</v>
      </c>
      <c r="W431" s="72"/>
      <c r="X431" s="73">
        <f t="shared" si="189"/>
        <v>0</v>
      </c>
      <c r="Y431" s="124"/>
      <c r="Z431" s="75">
        <f t="shared" si="196"/>
        <v>0</v>
      </c>
      <c r="AA431" s="76" t="s">
        <v>695</v>
      </c>
      <c r="AB431" s="45">
        <f t="shared" si="190"/>
        <v>0</v>
      </c>
      <c r="AC431" s="594"/>
      <c r="AD431" s="77">
        <v>0</v>
      </c>
      <c r="AE431" s="126"/>
      <c r="AF431" s="73">
        <f t="shared" si="197"/>
        <v>0</v>
      </c>
      <c r="AG431" s="126"/>
      <c r="AH431" s="78">
        <f t="shared" si="185"/>
        <v>0</v>
      </c>
      <c r="AI431" s="76"/>
      <c r="AJ431" s="45"/>
      <c r="AK431" s="234"/>
      <c r="AL431" s="76"/>
      <c r="AM431" s="72"/>
      <c r="AN431" s="72"/>
      <c r="AO431" s="79"/>
      <c r="AP431" s="72"/>
      <c r="AQ431" s="76"/>
      <c r="AR431" s="76"/>
      <c r="AS431" s="365"/>
      <c r="AT431" s="76"/>
      <c r="AU431" s="72"/>
      <c r="AV431" s="72"/>
      <c r="AW431" s="124"/>
      <c r="AX431" s="72"/>
      <c r="AY431" s="76"/>
      <c r="AZ431" s="76"/>
      <c r="BA431" s="94"/>
      <c r="BB431" s="76"/>
      <c r="BC431" s="72"/>
      <c r="BD431" s="72"/>
      <c r="BE431" s="129"/>
      <c r="BF431" s="72"/>
      <c r="BG431" s="76"/>
      <c r="BH431" s="76"/>
      <c r="BI431" s="94"/>
      <c r="BJ431" s="76"/>
      <c r="BK431" s="123"/>
      <c r="BL431" s="45"/>
      <c r="BM431" s="94"/>
      <c r="BN431" s="77"/>
      <c r="BO431" s="83">
        <f t="shared" si="182"/>
        <v>0</v>
      </c>
      <c r="BP431" s="120" t="s">
        <v>526</v>
      </c>
      <c r="BQ431" s="120" t="s">
        <v>1966</v>
      </c>
      <c r="BR431" s="601" t="s">
        <v>3155</v>
      </c>
    </row>
    <row r="432" spans="1:71" s="30" customFormat="1" ht="51">
      <c r="A432" s="513">
        <f>SUBTOTAL(3,C$5:$C432)</f>
        <v>428</v>
      </c>
      <c r="B432" s="178"/>
      <c r="C432" s="250" t="s">
        <v>2973</v>
      </c>
      <c r="D432" s="34" t="s">
        <v>9</v>
      </c>
      <c r="E432" s="608"/>
      <c r="F432" s="242" t="s">
        <v>3014</v>
      </c>
      <c r="G432" s="250"/>
      <c r="H432" s="242" t="s">
        <v>3091</v>
      </c>
      <c r="I432" s="242" t="s">
        <v>3092</v>
      </c>
      <c r="J432" s="242"/>
      <c r="K432" s="455"/>
      <c r="L432" s="242"/>
      <c r="M432" s="250"/>
      <c r="N432" s="139"/>
      <c r="O432" s="122"/>
      <c r="P432" s="153">
        <f t="shared" si="187"/>
        <v>0</v>
      </c>
      <c r="Q432" s="124"/>
      <c r="R432" s="75">
        <f t="shared" si="193"/>
        <v>0</v>
      </c>
      <c r="S432" s="45"/>
      <c r="T432" s="45">
        <f t="shared" si="188"/>
        <v>0</v>
      </c>
      <c r="U432" s="234"/>
      <c r="V432" s="77">
        <f t="shared" si="194"/>
        <v>0</v>
      </c>
      <c r="W432" s="72"/>
      <c r="X432" s="73">
        <f t="shared" si="189"/>
        <v>0</v>
      </c>
      <c r="Y432" s="124"/>
      <c r="Z432" s="75">
        <f t="shared" si="196"/>
        <v>0</v>
      </c>
      <c r="AA432" s="76"/>
      <c r="AB432" s="45">
        <f t="shared" si="190"/>
        <v>0</v>
      </c>
      <c r="AC432" s="594"/>
      <c r="AD432" s="77">
        <f t="shared" si="191"/>
        <v>0</v>
      </c>
      <c r="AE432" s="126"/>
      <c r="AF432" s="73">
        <f t="shared" si="197"/>
        <v>0</v>
      </c>
      <c r="AG432" s="126"/>
      <c r="AH432" s="78">
        <f t="shared" si="185"/>
        <v>0</v>
      </c>
      <c r="AI432" s="76"/>
      <c r="AJ432" s="45"/>
      <c r="AK432" s="234"/>
      <c r="AL432" s="76"/>
      <c r="AM432" s="72"/>
      <c r="AN432" s="72"/>
      <c r="AO432" s="79"/>
      <c r="AP432" s="72"/>
      <c r="AQ432" s="76"/>
      <c r="AR432" s="76"/>
      <c r="AS432" s="365"/>
      <c r="AT432" s="76"/>
      <c r="AU432" s="72"/>
      <c r="AV432" s="72"/>
      <c r="AW432" s="124"/>
      <c r="AX432" s="72"/>
      <c r="AY432" s="76"/>
      <c r="AZ432" s="76"/>
      <c r="BA432" s="94"/>
      <c r="BB432" s="76"/>
      <c r="BC432" s="72"/>
      <c r="BD432" s="72"/>
      <c r="BE432" s="129"/>
      <c r="BF432" s="72"/>
      <c r="BG432" s="76"/>
      <c r="BH432" s="76"/>
      <c r="BI432" s="94"/>
      <c r="BJ432" s="76"/>
      <c r="BK432" s="123"/>
      <c r="BL432" s="45"/>
      <c r="BM432" s="94"/>
      <c r="BN432" s="77"/>
      <c r="BO432" s="83">
        <f t="shared" si="182"/>
        <v>0</v>
      </c>
      <c r="BP432" s="287" t="s">
        <v>1689</v>
      </c>
      <c r="BQ432" s="120" t="s">
        <v>1966</v>
      </c>
      <c r="BR432" s="423"/>
    </row>
    <row r="433" spans="1:70" s="30" customFormat="1" ht="30">
      <c r="A433" s="513">
        <f>SUBTOTAL(3,C$5:$C433)</f>
        <v>429</v>
      </c>
      <c r="B433" s="178"/>
      <c r="C433" s="214" t="s">
        <v>2974</v>
      </c>
      <c r="D433" s="35" t="s">
        <v>1973</v>
      </c>
      <c r="E433" s="608"/>
      <c r="F433" s="242" t="s">
        <v>3015</v>
      </c>
      <c r="G433" s="250"/>
      <c r="H433" s="242" t="s">
        <v>3093</v>
      </c>
      <c r="I433" s="242" t="s">
        <v>3094</v>
      </c>
      <c r="J433" s="242"/>
      <c r="K433" s="455"/>
      <c r="L433" s="242"/>
      <c r="M433" s="250"/>
      <c r="N433" s="139"/>
      <c r="O433" s="122"/>
      <c r="P433" s="153">
        <f t="shared" si="187"/>
        <v>0</v>
      </c>
      <c r="Q433" s="124"/>
      <c r="R433" s="75">
        <f t="shared" si="193"/>
        <v>0</v>
      </c>
      <c r="S433" s="45"/>
      <c r="T433" s="45">
        <f t="shared" si="188"/>
        <v>0</v>
      </c>
      <c r="U433" s="234"/>
      <c r="V433" s="77">
        <f t="shared" si="194"/>
        <v>0</v>
      </c>
      <c r="W433" s="72"/>
      <c r="X433" s="73">
        <f t="shared" si="189"/>
        <v>0</v>
      </c>
      <c r="Y433" s="124"/>
      <c r="Z433" s="75">
        <f t="shared" si="196"/>
        <v>0</v>
      </c>
      <c r="AA433" s="76"/>
      <c r="AB433" s="45">
        <f t="shared" si="190"/>
        <v>0</v>
      </c>
      <c r="AC433" s="594"/>
      <c r="AD433" s="77">
        <f t="shared" si="191"/>
        <v>0</v>
      </c>
      <c r="AE433" s="126"/>
      <c r="AF433" s="73">
        <f t="shared" si="197"/>
        <v>0</v>
      </c>
      <c r="AG433" s="126"/>
      <c r="AH433" s="78">
        <f t="shared" si="185"/>
        <v>0</v>
      </c>
      <c r="AI433" s="76"/>
      <c r="AJ433" s="45"/>
      <c r="AK433" s="234"/>
      <c r="AL433" s="76"/>
      <c r="AM433" s="72"/>
      <c r="AN433" s="72"/>
      <c r="AO433" s="79"/>
      <c r="AP433" s="72"/>
      <c r="AQ433" s="76"/>
      <c r="AR433" s="76"/>
      <c r="AS433" s="365"/>
      <c r="AT433" s="76"/>
      <c r="AU433" s="72"/>
      <c r="AV433" s="72"/>
      <c r="AW433" s="124"/>
      <c r="AX433" s="72"/>
      <c r="AY433" s="76"/>
      <c r="AZ433" s="76"/>
      <c r="BA433" s="94"/>
      <c r="BB433" s="76"/>
      <c r="BC433" s="72"/>
      <c r="BD433" s="72"/>
      <c r="BE433" s="129"/>
      <c r="BF433" s="72"/>
      <c r="BG433" s="76"/>
      <c r="BH433" s="76"/>
      <c r="BI433" s="94"/>
      <c r="BJ433" s="76"/>
      <c r="BK433" s="123"/>
      <c r="BL433" s="45"/>
      <c r="BM433" s="94"/>
      <c r="BN433" s="77"/>
      <c r="BO433" s="83">
        <f t="shared" si="182"/>
        <v>0</v>
      </c>
      <c r="BP433" s="120" t="s">
        <v>1960</v>
      </c>
      <c r="BQ433" s="120" t="s">
        <v>3375</v>
      </c>
      <c r="BR433" s="520"/>
    </row>
    <row r="434" spans="1:70" s="30" customFormat="1" ht="38.25">
      <c r="A434" s="513">
        <f>SUBTOTAL(3,C$5:$C434)</f>
        <v>430</v>
      </c>
      <c r="B434" s="178"/>
      <c r="C434" s="214" t="s">
        <v>2975</v>
      </c>
      <c r="D434" s="37" t="s">
        <v>1412</v>
      </c>
      <c r="E434" s="608"/>
      <c r="F434" s="242" t="s">
        <v>3016</v>
      </c>
      <c r="G434" s="250"/>
      <c r="H434" s="242" t="s">
        <v>3095</v>
      </c>
      <c r="I434" s="242" t="s">
        <v>3096</v>
      </c>
      <c r="J434" s="376" t="s">
        <v>3129</v>
      </c>
      <c r="K434" s="455"/>
      <c r="L434" s="242"/>
      <c r="M434" s="250"/>
      <c r="N434" s="139"/>
      <c r="O434" s="122"/>
      <c r="P434" s="153">
        <f t="shared" si="187"/>
        <v>0</v>
      </c>
      <c r="Q434" s="124"/>
      <c r="R434" s="75">
        <f t="shared" si="193"/>
        <v>0</v>
      </c>
      <c r="S434" s="45"/>
      <c r="T434" s="45">
        <f t="shared" si="188"/>
        <v>0</v>
      </c>
      <c r="U434" s="234"/>
      <c r="V434" s="77">
        <f t="shared" si="194"/>
        <v>0</v>
      </c>
      <c r="W434" s="72"/>
      <c r="X434" s="73">
        <f t="shared" si="189"/>
        <v>0</v>
      </c>
      <c r="Y434" s="124"/>
      <c r="Z434" s="75">
        <f t="shared" si="196"/>
        <v>0</v>
      </c>
      <c r="AA434" s="76"/>
      <c r="AB434" s="45">
        <f t="shared" si="190"/>
        <v>0</v>
      </c>
      <c r="AC434" s="594"/>
      <c r="AD434" s="77">
        <f t="shared" si="191"/>
        <v>0</v>
      </c>
      <c r="AE434" s="126"/>
      <c r="AF434" s="73">
        <f t="shared" si="197"/>
        <v>0</v>
      </c>
      <c r="AG434" s="126"/>
      <c r="AH434" s="78">
        <f t="shared" si="185"/>
        <v>0</v>
      </c>
      <c r="AI434" s="76"/>
      <c r="AJ434" s="45"/>
      <c r="AK434" s="234"/>
      <c r="AL434" s="76"/>
      <c r="AM434" s="72"/>
      <c r="AN434" s="72"/>
      <c r="AO434" s="79"/>
      <c r="AP434" s="72"/>
      <c r="AQ434" s="76"/>
      <c r="AR434" s="76"/>
      <c r="AS434" s="365"/>
      <c r="AT434" s="76"/>
      <c r="AU434" s="72"/>
      <c r="AV434" s="72"/>
      <c r="AW434" s="124"/>
      <c r="AX434" s="72"/>
      <c r="AY434" s="76"/>
      <c r="AZ434" s="76"/>
      <c r="BA434" s="94"/>
      <c r="BB434" s="76"/>
      <c r="BC434" s="72"/>
      <c r="BD434" s="72"/>
      <c r="BE434" s="129"/>
      <c r="BF434" s="72"/>
      <c r="BG434" s="76"/>
      <c r="BH434" s="76"/>
      <c r="BI434" s="94"/>
      <c r="BJ434" s="76"/>
      <c r="BK434" s="123"/>
      <c r="BL434" s="45"/>
      <c r="BM434" s="94"/>
      <c r="BN434" s="77"/>
      <c r="BO434" s="83">
        <f t="shared" si="182"/>
        <v>0</v>
      </c>
      <c r="BP434" s="12" t="s">
        <v>483</v>
      </c>
      <c r="BQ434" s="120" t="s">
        <v>3378</v>
      </c>
      <c r="BR434" s="520"/>
    </row>
    <row r="435" spans="1:70" s="30" customFormat="1" ht="30">
      <c r="A435" s="513">
        <f>SUBTOTAL(3,C$5:$C435)</f>
        <v>431</v>
      </c>
      <c r="B435" s="178"/>
      <c r="C435" s="214" t="s">
        <v>2976</v>
      </c>
      <c r="D435" s="1" t="s">
        <v>315</v>
      </c>
      <c r="E435" s="608"/>
      <c r="F435" s="242" t="s">
        <v>3017</v>
      </c>
      <c r="G435" s="250"/>
      <c r="H435" s="242" t="s">
        <v>3097</v>
      </c>
      <c r="I435" s="242" t="s">
        <v>2561</v>
      </c>
      <c r="J435" s="242"/>
      <c r="K435" s="455"/>
      <c r="L435" s="372"/>
      <c r="M435" s="250"/>
      <c r="N435" s="139"/>
      <c r="O435" s="122"/>
      <c r="P435" s="153">
        <f t="shared" ref="P435:P439" si="198">IF(Q435="",0,O435)</f>
        <v>0</v>
      </c>
      <c r="Q435" s="124"/>
      <c r="R435" s="75">
        <f t="shared" si="193"/>
        <v>0</v>
      </c>
      <c r="S435" s="45"/>
      <c r="T435" s="45">
        <f t="shared" ref="T435:T439" si="199">IF(U435="",0,S435)</f>
        <v>0</v>
      </c>
      <c r="U435" s="234"/>
      <c r="V435" s="77">
        <f t="shared" si="194"/>
        <v>0</v>
      </c>
      <c r="W435" s="72"/>
      <c r="X435" s="73">
        <f t="shared" ref="X435:X439" si="200">IF(Y435="",0,W435)</f>
        <v>0</v>
      </c>
      <c r="Y435" s="124"/>
      <c r="Z435" s="75">
        <f t="shared" si="196"/>
        <v>0</v>
      </c>
      <c r="AA435" s="76"/>
      <c r="AB435" s="45">
        <f t="shared" ref="AB435:AB483" si="201">IF(AC435="",0,AA435)</f>
        <v>0</v>
      </c>
      <c r="AC435" s="594"/>
      <c r="AD435" s="77">
        <f t="shared" ref="AD435:AD483" si="202">AA435-AB435</f>
        <v>0</v>
      </c>
      <c r="AE435" s="126"/>
      <c r="AF435" s="73">
        <f t="shared" si="197"/>
        <v>0</v>
      </c>
      <c r="AG435" s="126"/>
      <c r="AH435" s="78">
        <f t="shared" si="185"/>
        <v>0</v>
      </c>
      <c r="AI435" s="76"/>
      <c r="AJ435" s="45"/>
      <c r="AK435" s="234"/>
      <c r="AL435" s="76"/>
      <c r="AM435" s="72"/>
      <c r="AN435" s="72"/>
      <c r="AO435" s="79"/>
      <c r="AP435" s="72"/>
      <c r="AQ435" s="76"/>
      <c r="AR435" s="76"/>
      <c r="AS435" s="365"/>
      <c r="AT435" s="76"/>
      <c r="AU435" s="72"/>
      <c r="AV435" s="72"/>
      <c r="AW435" s="124"/>
      <c r="AX435" s="72"/>
      <c r="AY435" s="76"/>
      <c r="AZ435" s="76"/>
      <c r="BA435" s="94"/>
      <c r="BB435" s="76"/>
      <c r="BC435" s="72"/>
      <c r="BD435" s="72"/>
      <c r="BE435" s="129"/>
      <c r="BF435" s="72"/>
      <c r="BG435" s="76"/>
      <c r="BH435" s="76"/>
      <c r="BI435" s="94"/>
      <c r="BJ435" s="76"/>
      <c r="BK435" s="123"/>
      <c r="BL435" s="45"/>
      <c r="BM435" s="94"/>
      <c r="BN435" s="77"/>
      <c r="BO435" s="83">
        <f t="shared" si="182"/>
        <v>0</v>
      </c>
      <c r="BP435" s="120" t="s">
        <v>523</v>
      </c>
      <c r="BQ435" s="120" t="s">
        <v>1970</v>
      </c>
      <c r="BR435" s="520"/>
    </row>
    <row r="436" spans="1:70" s="30" customFormat="1" ht="30">
      <c r="A436" s="513">
        <f>SUBTOTAL(3,C$5:$C436)</f>
        <v>432</v>
      </c>
      <c r="B436" s="178"/>
      <c r="C436" s="250" t="s">
        <v>2977</v>
      </c>
      <c r="D436" s="36" t="s">
        <v>195</v>
      </c>
      <c r="E436" s="414" t="s">
        <v>3190</v>
      </c>
      <c r="F436" s="242" t="s">
        <v>3018</v>
      </c>
      <c r="G436" s="250"/>
      <c r="H436" s="242" t="s">
        <v>3098</v>
      </c>
      <c r="I436" s="242" t="s">
        <v>3099</v>
      </c>
      <c r="J436" s="376" t="s">
        <v>3130</v>
      </c>
      <c r="K436" s="455"/>
      <c r="L436" s="372"/>
      <c r="M436" s="250"/>
      <c r="N436" s="139"/>
      <c r="O436" s="122"/>
      <c r="P436" s="153">
        <f t="shared" si="198"/>
        <v>0</v>
      </c>
      <c r="Q436" s="124"/>
      <c r="R436" s="75">
        <f t="shared" si="193"/>
        <v>0</v>
      </c>
      <c r="S436" s="45"/>
      <c r="T436" s="45">
        <f t="shared" si="199"/>
        <v>0</v>
      </c>
      <c r="U436" s="234"/>
      <c r="V436" s="77">
        <f t="shared" si="194"/>
        <v>0</v>
      </c>
      <c r="W436" s="72"/>
      <c r="X436" s="73">
        <f t="shared" si="200"/>
        <v>0</v>
      </c>
      <c r="Y436" s="124"/>
      <c r="Z436" s="75">
        <f t="shared" si="196"/>
        <v>0</v>
      </c>
      <c r="AA436" s="76"/>
      <c r="AB436" s="45">
        <f t="shared" si="201"/>
        <v>0</v>
      </c>
      <c r="AC436" s="594"/>
      <c r="AD436" s="77">
        <f t="shared" si="202"/>
        <v>0</v>
      </c>
      <c r="AE436" s="126"/>
      <c r="AF436" s="73">
        <f t="shared" si="197"/>
        <v>0</v>
      </c>
      <c r="AG436" s="126"/>
      <c r="AH436" s="78">
        <f t="shared" si="185"/>
        <v>0</v>
      </c>
      <c r="AI436" s="76"/>
      <c r="AJ436" s="45"/>
      <c r="AK436" s="234"/>
      <c r="AL436" s="76"/>
      <c r="AM436" s="72"/>
      <c r="AN436" s="72"/>
      <c r="AO436" s="79"/>
      <c r="AP436" s="72"/>
      <c r="AQ436" s="76"/>
      <c r="AR436" s="76"/>
      <c r="AS436" s="365"/>
      <c r="AT436" s="76"/>
      <c r="AU436" s="72"/>
      <c r="AV436" s="72"/>
      <c r="AW436" s="124"/>
      <c r="AX436" s="72"/>
      <c r="AY436" s="76"/>
      <c r="AZ436" s="76"/>
      <c r="BA436" s="94"/>
      <c r="BB436" s="76"/>
      <c r="BC436" s="72"/>
      <c r="BD436" s="72"/>
      <c r="BE436" s="129"/>
      <c r="BF436" s="72"/>
      <c r="BG436" s="76"/>
      <c r="BH436" s="76"/>
      <c r="BI436" s="94"/>
      <c r="BJ436" s="76"/>
      <c r="BK436" s="123"/>
      <c r="BL436" s="45"/>
      <c r="BM436" s="94"/>
      <c r="BN436" s="77"/>
      <c r="BO436" s="83">
        <f t="shared" ref="BO436:BO482" si="203">+N436+R436+V436+Z436+AD436+AH436+AL436+AP436+AT436+AX436+BB436+BF436+BJ436+BN436</f>
        <v>0</v>
      </c>
      <c r="BP436" s="120" t="s">
        <v>642</v>
      </c>
      <c r="BQ436" s="120" t="s">
        <v>3216</v>
      </c>
      <c r="BR436" s="604"/>
    </row>
    <row r="437" spans="1:70" s="30" customFormat="1" ht="30">
      <c r="A437" s="513">
        <f>SUBTOTAL(3,C$5:$C437)</f>
        <v>433</v>
      </c>
      <c r="B437" s="178"/>
      <c r="C437" s="214" t="s">
        <v>2978</v>
      </c>
      <c r="D437" s="214" t="s">
        <v>651</v>
      </c>
      <c r="E437" s="608"/>
      <c r="F437" s="242" t="s">
        <v>3019</v>
      </c>
      <c r="G437" s="250"/>
      <c r="H437" s="242" t="s">
        <v>3100</v>
      </c>
      <c r="I437" s="242" t="s">
        <v>3101</v>
      </c>
      <c r="J437" s="376"/>
      <c r="K437" s="455"/>
      <c r="L437" s="372"/>
      <c r="M437" s="250"/>
      <c r="N437" s="139"/>
      <c r="O437" s="122"/>
      <c r="P437" s="153">
        <f t="shared" si="198"/>
        <v>0</v>
      </c>
      <c r="Q437" s="124"/>
      <c r="R437" s="75">
        <f t="shared" si="193"/>
        <v>0</v>
      </c>
      <c r="S437" s="45"/>
      <c r="T437" s="45">
        <f t="shared" si="199"/>
        <v>0</v>
      </c>
      <c r="U437" s="234"/>
      <c r="V437" s="77">
        <f t="shared" si="194"/>
        <v>0</v>
      </c>
      <c r="W437" s="72"/>
      <c r="X437" s="73">
        <f t="shared" si="200"/>
        <v>0</v>
      </c>
      <c r="Y437" s="124"/>
      <c r="Z437" s="75">
        <f t="shared" si="196"/>
        <v>0</v>
      </c>
      <c r="AA437" s="76"/>
      <c r="AB437" s="45">
        <f t="shared" si="201"/>
        <v>0</v>
      </c>
      <c r="AC437" s="594"/>
      <c r="AD437" s="77">
        <f t="shared" si="202"/>
        <v>0</v>
      </c>
      <c r="AE437" s="126"/>
      <c r="AF437" s="73">
        <f t="shared" si="197"/>
        <v>0</v>
      </c>
      <c r="AG437" s="126"/>
      <c r="AH437" s="78">
        <f t="shared" si="185"/>
        <v>0</v>
      </c>
      <c r="AI437" s="76"/>
      <c r="AJ437" s="45"/>
      <c r="AK437" s="234"/>
      <c r="AL437" s="76"/>
      <c r="AM437" s="72"/>
      <c r="AN437" s="72"/>
      <c r="AO437" s="79"/>
      <c r="AP437" s="72"/>
      <c r="AQ437" s="76"/>
      <c r="AR437" s="76"/>
      <c r="AS437" s="365"/>
      <c r="AT437" s="76"/>
      <c r="AU437" s="72"/>
      <c r="AV437" s="72"/>
      <c r="AW437" s="124"/>
      <c r="AX437" s="72"/>
      <c r="AY437" s="76"/>
      <c r="AZ437" s="76"/>
      <c r="BA437" s="94"/>
      <c r="BB437" s="76"/>
      <c r="BC437" s="72"/>
      <c r="BD437" s="72"/>
      <c r="BE437" s="129"/>
      <c r="BF437" s="72"/>
      <c r="BG437" s="76"/>
      <c r="BH437" s="76"/>
      <c r="BI437" s="94"/>
      <c r="BJ437" s="76"/>
      <c r="BK437" s="123"/>
      <c r="BL437" s="45"/>
      <c r="BM437" s="94"/>
      <c r="BN437" s="77"/>
      <c r="BO437" s="83">
        <f t="shared" si="203"/>
        <v>0</v>
      </c>
      <c r="BP437" s="120" t="s">
        <v>716</v>
      </c>
      <c r="BQ437" s="120" t="s">
        <v>3378</v>
      </c>
      <c r="BR437" s="520"/>
    </row>
    <row r="438" spans="1:70" s="30" customFormat="1" ht="38.25">
      <c r="A438" s="513">
        <f>SUBTOTAL(3,C$5:$C438)</f>
        <v>434</v>
      </c>
      <c r="B438" s="178"/>
      <c r="C438" s="214" t="s">
        <v>2979</v>
      </c>
      <c r="D438" s="35" t="s">
        <v>718</v>
      </c>
      <c r="E438" s="437" t="s">
        <v>3194</v>
      </c>
      <c r="F438" s="242" t="s">
        <v>3020</v>
      </c>
      <c r="G438" s="250"/>
      <c r="H438" s="242" t="s">
        <v>3102</v>
      </c>
      <c r="I438" s="242" t="s">
        <v>3103</v>
      </c>
      <c r="J438" s="376"/>
      <c r="K438" s="455"/>
      <c r="L438" s="372">
        <v>42095</v>
      </c>
      <c r="M438" s="250"/>
      <c r="N438" s="139"/>
      <c r="O438" s="122"/>
      <c r="P438" s="153">
        <f t="shared" si="198"/>
        <v>0</v>
      </c>
      <c r="Q438" s="124"/>
      <c r="R438" s="75">
        <f t="shared" si="193"/>
        <v>0</v>
      </c>
      <c r="S438" s="45"/>
      <c r="T438" s="45">
        <f t="shared" si="199"/>
        <v>0</v>
      </c>
      <c r="U438" s="234"/>
      <c r="V438" s="77">
        <f t="shared" si="194"/>
        <v>0</v>
      </c>
      <c r="W438" s="72"/>
      <c r="X438" s="73">
        <f t="shared" si="200"/>
        <v>0</v>
      </c>
      <c r="Y438" s="124"/>
      <c r="Z438" s="75">
        <f t="shared" si="196"/>
        <v>0</v>
      </c>
      <c r="AA438" s="76"/>
      <c r="AB438" s="45">
        <f t="shared" si="201"/>
        <v>0</v>
      </c>
      <c r="AC438" s="594"/>
      <c r="AD438" s="77">
        <f t="shared" si="202"/>
        <v>0</v>
      </c>
      <c r="AE438" s="126"/>
      <c r="AF438" s="73">
        <f t="shared" si="197"/>
        <v>0</v>
      </c>
      <c r="AG438" s="126"/>
      <c r="AH438" s="78">
        <f t="shared" si="185"/>
        <v>0</v>
      </c>
      <c r="AI438" s="76"/>
      <c r="AJ438" s="45"/>
      <c r="AK438" s="234"/>
      <c r="AL438" s="76"/>
      <c r="AM438" s="72"/>
      <c r="AN438" s="72"/>
      <c r="AO438" s="79"/>
      <c r="AP438" s="72"/>
      <c r="AQ438" s="76"/>
      <c r="AR438" s="76"/>
      <c r="AS438" s="365"/>
      <c r="AT438" s="76"/>
      <c r="AU438" s="72"/>
      <c r="AV438" s="72"/>
      <c r="AW438" s="124"/>
      <c r="AX438" s="72"/>
      <c r="AY438" s="76"/>
      <c r="AZ438" s="76"/>
      <c r="BA438" s="94"/>
      <c r="BB438" s="76"/>
      <c r="BC438" s="72"/>
      <c r="BD438" s="72"/>
      <c r="BE438" s="129"/>
      <c r="BF438" s="72"/>
      <c r="BG438" s="76"/>
      <c r="BH438" s="76"/>
      <c r="BI438" s="94"/>
      <c r="BJ438" s="76"/>
      <c r="BK438" s="123"/>
      <c r="BL438" s="45"/>
      <c r="BM438" s="94"/>
      <c r="BN438" s="77"/>
      <c r="BO438" s="83">
        <f t="shared" si="203"/>
        <v>0</v>
      </c>
      <c r="BP438" s="120" t="s">
        <v>526</v>
      </c>
      <c r="BQ438" s="120" t="s">
        <v>3375</v>
      </c>
      <c r="BR438" s="520"/>
    </row>
    <row r="439" spans="1:70" s="30" customFormat="1" ht="25.5">
      <c r="A439" s="513">
        <f>SUBTOTAL(3,C$5:$C439)</f>
        <v>435</v>
      </c>
      <c r="B439" s="178"/>
      <c r="C439" s="214" t="s">
        <v>2980</v>
      </c>
      <c r="D439" s="36" t="s">
        <v>293</v>
      </c>
      <c r="E439" s="437" t="s">
        <v>3187</v>
      </c>
      <c r="F439" s="242" t="s">
        <v>3021</v>
      </c>
      <c r="G439" s="250"/>
      <c r="H439" s="242" t="s">
        <v>3104</v>
      </c>
      <c r="I439" s="242" t="s">
        <v>3105</v>
      </c>
      <c r="J439" s="376"/>
      <c r="K439" s="455"/>
      <c r="L439" s="372"/>
      <c r="M439" s="250"/>
      <c r="N439" s="139"/>
      <c r="O439" s="122"/>
      <c r="P439" s="153">
        <f t="shared" si="198"/>
        <v>0</v>
      </c>
      <c r="Q439" s="124"/>
      <c r="R439" s="75">
        <f t="shared" si="193"/>
        <v>0</v>
      </c>
      <c r="S439" s="45"/>
      <c r="T439" s="45">
        <f t="shared" si="199"/>
        <v>0</v>
      </c>
      <c r="U439" s="234"/>
      <c r="V439" s="77">
        <f t="shared" si="194"/>
        <v>0</v>
      </c>
      <c r="W439" s="72"/>
      <c r="X439" s="73">
        <f t="shared" si="200"/>
        <v>0</v>
      </c>
      <c r="Y439" s="124"/>
      <c r="Z439" s="75">
        <f t="shared" si="196"/>
        <v>0</v>
      </c>
      <c r="AA439" s="76"/>
      <c r="AB439" s="45">
        <f t="shared" si="201"/>
        <v>0</v>
      </c>
      <c r="AC439" s="594"/>
      <c r="AD439" s="77">
        <f t="shared" si="202"/>
        <v>0</v>
      </c>
      <c r="AE439" s="126"/>
      <c r="AF439" s="73">
        <f t="shared" si="197"/>
        <v>0</v>
      </c>
      <c r="AG439" s="126"/>
      <c r="AH439" s="78">
        <f t="shared" si="185"/>
        <v>0</v>
      </c>
      <c r="AI439" s="76"/>
      <c r="AJ439" s="45"/>
      <c r="AK439" s="234"/>
      <c r="AL439" s="76"/>
      <c r="AM439" s="72"/>
      <c r="AN439" s="72"/>
      <c r="AO439" s="79"/>
      <c r="AP439" s="72"/>
      <c r="AQ439" s="76"/>
      <c r="AR439" s="76"/>
      <c r="AS439" s="365"/>
      <c r="AT439" s="76"/>
      <c r="AU439" s="72"/>
      <c r="AV439" s="72"/>
      <c r="AW439" s="124"/>
      <c r="AX439" s="72"/>
      <c r="AY439" s="76"/>
      <c r="AZ439" s="76"/>
      <c r="BA439" s="94"/>
      <c r="BB439" s="76"/>
      <c r="BC439" s="72"/>
      <c r="BD439" s="72"/>
      <c r="BE439" s="129"/>
      <c r="BF439" s="72"/>
      <c r="BG439" s="76"/>
      <c r="BH439" s="76"/>
      <c r="BI439" s="94"/>
      <c r="BJ439" s="76"/>
      <c r="BK439" s="123"/>
      <c r="BL439" s="45"/>
      <c r="BM439" s="94"/>
      <c r="BN439" s="77"/>
      <c r="BO439" s="83">
        <f t="shared" si="203"/>
        <v>0</v>
      </c>
      <c r="BP439" s="120" t="s">
        <v>519</v>
      </c>
      <c r="BQ439" s="120" t="s">
        <v>3376</v>
      </c>
      <c r="BR439" s="423"/>
    </row>
    <row r="440" spans="1:70" s="30" customFormat="1" ht="30">
      <c r="A440" s="513">
        <f>SUBTOTAL(3,C$5:$C440)</f>
        <v>436</v>
      </c>
      <c r="B440" s="178"/>
      <c r="C440" s="250" t="s">
        <v>3225</v>
      </c>
      <c r="D440" s="214" t="s">
        <v>651</v>
      </c>
      <c r="E440" s="608" t="s">
        <v>3272</v>
      </c>
      <c r="F440" s="250" t="s">
        <v>3249</v>
      </c>
      <c r="G440" s="250"/>
      <c r="H440" s="546" t="s">
        <v>3295</v>
      </c>
      <c r="I440" s="304" t="s">
        <v>3296</v>
      </c>
      <c r="J440" s="304" t="s">
        <v>3337</v>
      </c>
      <c r="K440" s="455"/>
      <c r="L440" s="378"/>
      <c r="M440" s="250"/>
      <c r="N440" s="139"/>
      <c r="O440" s="122"/>
      <c r="P440" s="153">
        <f t="shared" ref="P440:P482" si="204">IF(Q440="",0,O440)</f>
        <v>0</v>
      </c>
      <c r="Q440" s="124"/>
      <c r="R440" s="75">
        <f t="shared" ref="R440:R482" si="205">O440-P440</f>
        <v>0</v>
      </c>
      <c r="S440" s="45"/>
      <c r="T440" s="45">
        <f t="shared" ref="T440:T482" si="206">IF(U440="",0,S440)</f>
        <v>0</v>
      </c>
      <c r="U440" s="234"/>
      <c r="V440" s="77">
        <f t="shared" ref="V440:V482" si="207">S440-T440</f>
        <v>0</v>
      </c>
      <c r="W440" s="72"/>
      <c r="X440" s="73">
        <f t="shared" ref="X440:X482" si="208">IF(Y440="",0,W440)</f>
        <v>0</v>
      </c>
      <c r="Y440" s="124"/>
      <c r="Z440" s="75">
        <f t="shared" ref="Z440:Z482" si="209">W440-X440</f>
        <v>0</v>
      </c>
      <c r="AA440" s="76"/>
      <c r="AB440" s="45">
        <f t="shared" ref="AB440:AB482" si="210">IF(AC440="",0,AA440)</f>
        <v>0</v>
      </c>
      <c r="AC440" s="594"/>
      <c r="AD440" s="77">
        <f t="shared" ref="AD440:AD482" si="211">AA440-AB440</f>
        <v>0</v>
      </c>
      <c r="AE440" s="126"/>
      <c r="AF440" s="73">
        <f t="shared" ref="AF440:AF482" si="212">IF(AG440="",0,AE440)</f>
        <v>0</v>
      </c>
      <c r="AG440" s="126"/>
      <c r="AH440" s="78">
        <f t="shared" ref="AH440:AH482" si="213">AE440-AF440</f>
        <v>0</v>
      </c>
      <c r="AI440" s="76"/>
      <c r="AJ440" s="45"/>
      <c r="AK440" s="234"/>
      <c r="AL440" s="76"/>
      <c r="AM440" s="72"/>
      <c r="AN440" s="72"/>
      <c r="AO440" s="79"/>
      <c r="AP440" s="72"/>
      <c r="AQ440" s="76"/>
      <c r="AR440" s="76"/>
      <c r="AS440" s="365"/>
      <c r="AT440" s="76"/>
      <c r="AU440" s="72"/>
      <c r="AV440" s="72"/>
      <c r="AW440" s="124"/>
      <c r="AX440" s="72"/>
      <c r="AY440" s="76"/>
      <c r="AZ440" s="76"/>
      <c r="BA440" s="94"/>
      <c r="BB440" s="76"/>
      <c r="BC440" s="72"/>
      <c r="BD440" s="72"/>
      <c r="BE440" s="129"/>
      <c r="BF440" s="72"/>
      <c r="BG440" s="76"/>
      <c r="BH440" s="76"/>
      <c r="BI440" s="94"/>
      <c r="BJ440" s="76"/>
      <c r="BK440" s="123"/>
      <c r="BL440" s="45"/>
      <c r="BM440" s="94"/>
      <c r="BN440" s="77"/>
      <c r="BO440" s="83">
        <f t="shared" si="203"/>
        <v>0</v>
      </c>
      <c r="BP440" s="359" t="s">
        <v>3356</v>
      </c>
      <c r="BQ440" s="120" t="s">
        <v>3378</v>
      </c>
      <c r="BR440" s="605"/>
    </row>
    <row r="441" spans="1:70" s="30" customFormat="1" ht="45">
      <c r="A441" s="513">
        <f>SUBTOTAL(3,C$5:$C441)</f>
        <v>437</v>
      </c>
      <c r="B441" s="178"/>
      <c r="C441" s="250" t="s">
        <v>3226</v>
      </c>
      <c r="D441" s="37" t="s">
        <v>1412</v>
      </c>
      <c r="E441" s="608" t="s">
        <v>3273</v>
      </c>
      <c r="F441" s="250" t="s">
        <v>3250</v>
      </c>
      <c r="G441" s="250"/>
      <c r="H441" s="546" t="s">
        <v>3297</v>
      </c>
      <c r="I441" s="304" t="s">
        <v>3298</v>
      </c>
      <c r="J441" s="304"/>
      <c r="K441" s="455"/>
      <c r="L441" s="378"/>
      <c r="M441" s="250"/>
      <c r="N441" s="139"/>
      <c r="O441" s="122"/>
      <c r="P441" s="153">
        <f t="shared" si="204"/>
        <v>0</v>
      </c>
      <c r="Q441" s="124"/>
      <c r="R441" s="75">
        <f t="shared" si="205"/>
        <v>0</v>
      </c>
      <c r="S441" s="45"/>
      <c r="T441" s="45">
        <f t="shared" si="206"/>
        <v>0</v>
      </c>
      <c r="U441" s="234"/>
      <c r="V441" s="77">
        <f t="shared" si="207"/>
        <v>0</v>
      </c>
      <c r="W441" s="72"/>
      <c r="X441" s="73">
        <f t="shared" si="208"/>
        <v>0</v>
      </c>
      <c r="Y441" s="124"/>
      <c r="Z441" s="75">
        <f t="shared" si="209"/>
        <v>0</v>
      </c>
      <c r="AA441" s="76"/>
      <c r="AB441" s="45">
        <f t="shared" si="210"/>
        <v>0</v>
      </c>
      <c r="AC441" s="594"/>
      <c r="AD441" s="77">
        <f t="shared" si="211"/>
        <v>0</v>
      </c>
      <c r="AE441" s="126"/>
      <c r="AF441" s="73">
        <f t="shared" si="212"/>
        <v>0</v>
      </c>
      <c r="AG441" s="126"/>
      <c r="AH441" s="78">
        <f t="shared" si="213"/>
        <v>0</v>
      </c>
      <c r="AI441" s="76"/>
      <c r="AJ441" s="45"/>
      <c r="AK441" s="234"/>
      <c r="AL441" s="76"/>
      <c r="AM441" s="72"/>
      <c r="AN441" s="72"/>
      <c r="AO441" s="79"/>
      <c r="AP441" s="72"/>
      <c r="AQ441" s="76"/>
      <c r="AR441" s="76"/>
      <c r="AS441" s="365"/>
      <c r="AT441" s="76"/>
      <c r="AU441" s="72"/>
      <c r="AV441" s="72"/>
      <c r="AW441" s="124"/>
      <c r="AX441" s="72"/>
      <c r="AY441" s="76"/>
      <c r="AZ441" s="76"/>
      <c r="BA441" s="94"/>
      <c r="BB441" s="76"/>
      <c r="BC441" s="72"/>
      <c r="BD441" s="72"/>
      <c r="BE441" s="129"/>
      <c r="BF441" s="72"/>
      <c r="BG441" s="76"/>
      <c r="BH441" s="76"/>
      <c r="BI441" s="94"/>
      <c r="BJ441" s="76"/>
      <c r="BK441" s="123"/>
      <c r="BL441" s="45"/>
      <c r="BM441" s="94"/>
      <c r="BN441" s="77"/>
      <c r="BO441" s="83"/>
      <c r="BP441" s="359" t="s">
        <v>3357</v>
      </c>
      <c r="BQ441" s="120" t="s">
        <v>3378</v>
      </c>
      <c r="BR441" s="605"/>
    </row>
    <row r="442" spans="1:70" s="30" customFormat="1" ht="45">
      <c r="A442" s="513">
        <f>SUBTOTAL(3,C$5:$C442)</f>
        <v>438</v>
      </c>
      <c r="B442" s="178"/>
      <c r="C442" s="250" t="s">
        <v>3227</v>
      </c>
      <c r="D442" s="214" t="s">
        <v>3248</v>
      </c>
      <c r="E442" s="608" t="s">
        <v>3274</v>
      </c>
      <c r="F442" s="250" t="s">
        <v>3251</v>
      </c>
      <c r="G442" s="250"/>
      <c r="H442" s="546" t="s">
        <v>3299</v>
      </c>
      <c r="I442" s="304" t="s">
        <v>3300</v>
      </c>
      <c r="J442" s="304"/>
      <c r="K442" s="455" t="s">
        <v>3344</v>
      </c>
      <c r="L442" s="378">
        <v>42095</v>
      </c>
      <c r="M442" s="250"/>
      <c r="N442" s="139"/>
      <c r="O442" s="122"/>
      <c r="P442" s="153">
        <f t="shared" si="204"/>
        <v>0</v>
      </c>
      <c r="Q442" s="124"/>
      <c r="R442" s="75">
        <f t="shared" si="205"/>
        <v>0</v>
      </c>
      <c r="S442" s="45"/>
      <c r="T442" s="45">
        <f t="shared" si="206"/>
        <v>0</v>
      </c>
      <c r="U442" s="234"/>
      <c r="V442" s="77">
        <f t="shared" si="207"/>
        <v>0</v>
      </c>
      <c r="W442" s="72"/>
      <c r="X442" s="73">
        <f t="shared" si="208"/>
        <v>0</v>
      </c>
      <c r="Y442" s="124"/>
      <c r="Z442" s="75">
        <f t="shared" si="209"/>
        <v>0</v>
      </c>
      <c r="AA442" s="76"/>
      <c r="AB442" s="45">
        <f t="shared" si="210"/>
        <v>0</v>
      </c>
      <c r="AC442" s="594"/>
      <c r="AD442" s="77">
        <f t="shared" si="211"/>
        <v>0</v>
      </c>
      <c r="AE442" s="126"/>
      <c r="AF442" s="73">
        <f t="shared" si="212"/>
        <v>0</v>
      </c>
      <c r="AG442" s="126"/>
      <c r="AH442" s="78">
        <f t="shared" si="213"/>
        <v>0</v>
      </c>
      <c r="AI442" s="76"/>
      <c r="AJ442" s="45"/>
      <c r="AK442" s="234"/>
      <c r="AL442" s="76"/>
      <c r="AM442" s="72"/>
      <c r="AN442" s="72"/>
      <c r="AO442" s="79"/>
      <c r="AP442" s="72"/>
      <c r="AQ442" s="76"/>
      <c r="AR442" s="76"/>
      <c r="AS442" s="365"/>
      <c r="AT442" s="76"/>
      <c r="AU442" s="72"/>
      <c r="AV442" s="72"/>
      <c r="AW442" s="124"/>
      <c r="AX442" s="72"/>
      <c r="AY442" s="76"/>
      <c r="AZ442" s="76"/>
      <c r="BA442" s="94"/>
      <c r="BB442" s="76"/>
      <c r="BC442" s="72"/>
      <c r="BD442" s="72"/>
      <c r="BE442" s="129"/>
      <c r="BF442" s="72"/>
      <c r="BG442" s="76"/>
      <c r="BH442" s="76"/>
      <c r="BI442" s="94"/>
      <c r="BJ442" s="76"/>
      <c r="BK442" s="123"/>
      <c r="BL442" s="45"/>
      <c r="BM442" s="94"/>
      <c r="BN442" s="77"/>
      <c r="BO442" s="83"/>
      <c r="BP442" s="359" t="s">
        <v>3358</v>
      </c>
      <c r="BQ442" s="120" t="s">
        <v>1970</v>
      </c>
      <c r="BR442" s="605"/>
    </row>
    <row r="443" spans="1:70" s="30" customFormat="1" ht="90">
      <c r="A443" s="513">
        <f>SUBTOTAL(3,C$5:$C443)</f>
        <v>439</v>
      </c>
      <c r="B443" s="178"/>
      <c r="C443" s="250" t="s">
        <v>3228</v>
      </c>
      <c r="D443" s="214" t="s">
        <v>891</v>
      </c>
      <c r="E443" s="608" t="s">
        <v>3275</v>
      </c>
      <c r="F443" s="250" t="s">
        <v>3252</v>
      </c>
      <c r="G443" s="250"/>
      <c r="H443" s="546" t="s">
        <v>3301</v>
      </c>
      <c r="I443" s="304" t="s">
        <v>3302</v>
      </c>
      <c r="J443" s="304"/>
      <c r="K443" s="455" t="s">
        <v>3345</v>
      </c>
      <c r="L443" s="378">
        <v>42125</v>
      </c>
      <c r="M443" s="250"/>
      <c r="N443" s="139"/>
      <c r="O443" s="122"/>
      <c r="P443" s="153">
        <f t="shared" si="204"/>
        <v>0</v>
      </c>
      <c r="Q443" s="124"/>
      <c r="R443" s="75">
        <f t="shared" si="205"/>
        <v>0</v>
      </c>
      <c r="S443" s="45"/>
      <c r="T443" s="45">
        <f t="shared" si="206"/>
        <v>0</v>
      </c>
      <c r="U443" s="234"/>
      <c r="V443" s="77">
        <f t="shared" si="207"/>
        <v>0</v>
      </c>
      <c r="W443" s="72"/>
      <c r="X443" s="73">
        <f t="shared" si="208"/>
        <v>0</v>
      </c>
      <c r="Y443" s="124"/>
      <c r="Z443" s="75">
        <f t="shared" si="209"/>
        <v>0</v>
      </c>
      <c r="AA443" s="76"/>
      <c r="AB443" s="45">
        <f t="shared" si="210"/>
        <v>0</v>
      </c>
      <c r="AC443" s="594"/>
      <c r="AD443" s="77">
        <f t="shared" si="211"/>
        <v>0</v>
      </c>
      <c r="AE443" s="126"/>
      <c r="AF443" s="73">
        <f t="shared" si="212"/>
        <v>0</v>
      </c>
      <c r="AG443" s="126"/>
      <c r="AH443" s="78">
        <f t="shared" si="213"/>
        <v>0</v>
      </c>
      <c r="AI443" s="76"/>
      <c r="AJ443" s="45"/>
      <c r="AK443" s="234"/>
      <c r="AL443" s="76"/>
      <c r="AM443" s="72"/>
      <c r="AN443" s="72"/>
      <c r="AO443" s="79"/>
      <c r="AP443" s="72"/>
      <c r="AQ443" s="76"/>
      <c r="AR443" s="76"/>
      <c r="AS443" s="365"/>
      <c r="AT443" s="76"/>
      <c r="AU443" s="72"/>
      <c r="AV443" s="72"/>
      <c r="AW443" s="124"/>
      <c r="AX443" s="72"/>
      <c r="AY443" s="76"/>
      <c r="AZ443" s="76"/>
      <c r="BA443" s="94"/>
      <c r="BB443" s="76"/>
      <c r="BC443" s="72"/>
      <c r="BD443" s="72"/>
      <c r="BE443" s="129"/>
      <c r="BF443" s="72"/>
      <c r="BG443" s="76"/>
      <c r="BH443" s="76"/>
      <c r="BI443" s="94"/>
      <c r="BJ443" s="76"/>
      <c r="BK443" s="123"/>
      <c r="BL443" s="45"/>
      <c r="BM443" s="94"/>
      <c r="BN443" s="77"/>
      <c r="BO443" s="83"/>
      <c r="BP443" s="359" t="s">
        <v>3359</v>
      </c>
      <c r="BQ443" s="120" t="s">
        <v>3376</v>
      </c>
      <c r="BR443" s="605"/>
    </row>
    <row r="444" spans="1:70" s="30" customFormat="1" ht="60">
      <c r="A444" s="513">
        <f>SUBTOTAL(3,C$5:$C444)</f>
        <v>440</v>
      </c>
      <c r="B444" s="178"/>
      <c r="C444" s="250" t="s">
        <v>3229</v>
      </c>
      <c r="D444" s="36" t="s">
        <v>293</v>
      </c>
      <c r="E444" s="608" t="s">
        <v>3276</v>
      </c>
      <c r="F444" s="250" t="s">
        <v>3253</v>
      </c>
      <c r="G444" s="250"/>
      <c r="H444" s="546" t="s">
        <v>3303</v>
      </c>
      <c r="I444" s="304" t="s">
        <v>3304</v>
      </c>
      <c r="J444" s="304" t="s">
        <v>3338</v>
      </c>
      <c r="K444" s="455" t="s">
        <v>3346</v>
      </c>
      <c r="L444" s="378">
        <v>42095</v>
      </c>
      <c r="M444" s="250"/>
      <c r="N444" s="139"/>
      <c r="O444" s="122"/>
      <c r="P444" s="153">
        <f t="shared" si="204"/>
        <v>0</v>
      </c>
      <c r="Q444" s="124"/>
      <c r="R444" s="75">
        <f t="shared" si="205"/>
        <v>0</v>
      </c>
      <c r="S444" s="45"/>
      <c r="T444" s="45">
        <f t="shared" si="206"/>
        <v>0</v>
      </c>
      <c r="U444" s="234"/>
      <c r="V444" s="77">
        <f t="shared" si="207"/>
        <v>0</v>
      </c>
      <c r="W444" s="72"/>
      <c r="X444" s="73">
        <f t="shared" si="208"/>
        <v>0</v>
      </c>
      <c r="Y444" s="124"/>
      <c r="Z444" s="75">
        <f t="shared" si="209"/>
        <v>0</v>
      </c>
      <c r="AA444" s="76"/>
      <c r="AB444" s="45">
        <f t="shared" si="210"/>
        <v>0</v>
      </c>
      <c r="AC444" s="594"/>
      <c r="AD444" s="77">
        <f t="shared" si="211"/>
        <v>0</v>
      </c>
      <c r="AE444" s="126"/>
      <c r="AF444" s="73">
        <f t="shared" si="212"/>
        <v>0</v>
      </c>
      <c r="AG444" s="126"/>
      <c r="AH444" s="78">
        <f t="shared" si="213"/>
        <v>0</v>
      </c>
      <c r="AI444" s="76"/>
      <c r="AJ444" s="45"/>
      <c r="AK444" s="234"/>
      <c r="AL444" s="76"/>
      <c r="AM444" s="72"/>
      <c r="AN444" s="72"/>
      <c r="AO444" s="79"/>
      <c r="AP444" s="72"/>
      <c r="AQ444" s="76"/>
      <c r="AR444" s="76"/>
      <c r="AS444" s="365"/>
      <c r="AT444" s="76"/>
      <c r="AU444" s="72"/>
      <c r="AV444" s="72"/>
      <c r="AW444" s="124"/>
      <c r="AX444" s="72"/>
      <c r="AY444" s="76"/>
      <c r="AZ444" s="76"/>
      <c r="BA444" s="94"/>
      <c r="BB444" s="76"/>
      <c r="BC444" s="72"/>
      <c r="BD444" s="72"/>
      <c r="BE444" s="129"/>
      <c r="BF444" s="72"/>
      <c r="BG444" s="76"/>
      <c r="BH444" s="76"/>
      <c r="BI444" s="94"/>
      <c r="BJ444" s="76"/>
      <c r="BK444" s="123"/>
      <c r="BL444" s="45"/>
      <c r="BM444" s="94"/>
      <c r="BN444" s="77"/>
      <c r="BO444" s="83"/>
      <c r="BP444" s="359" t="s">
        <v>716</v>
      </c>
      <c r="BQ444" s="120" t="s">
        <v>3376</v>
      </c>
      <c r="BR444" s="605"/>
    </row>
    <row r="445" spans="1:70" s="30" customFormat="1" ht="105">
      <c r="A445" s="513">
        <f>SUBTOTAL(3,C$5:$C445)</f>
        <v>441</v>
      </c>
      <c r="B445" s="178"/>
      <c r="C445" s="250" t="s">
        <v>3230</v>
      </c>
      <c r="D445" s="214" t="s">
        <v>718</v>
      </c>
      <c r="E445" s="608" t="s">
        <v>3277</v>
      </c>
      <c r="F445" s="250" t="s">
        <v>3254</v>
      </c>
      <c r="G445" s="250"/>
      <c r="H445" s="546" t="s">
        <v>3305</v>
      </c>
      <c r="I445" s="304" t="s">
        <v>3306</v>
      </c>
      <c r="J445" s="304" t="s">
        <v>3339</v>
      </c>
      <c r="K445" s="455" t="s">
        <v>3347</v>
      </c>
      <c r="L445" s="378">
        <v>42095</v>
      </c>
      <c r="M445" s="250"/>
      <c r="N445" s="139"/>
      <c r="O445" s="122"/>
      <c r="P445" s="153">
        <f t="shared" si="204"/>
        <v>0</v>
      </c>
      <c r="Q445" s="124"/>
      <c r="R445" s="75">
        <f t="shared" si="205"/>
        <v>0</v>
      </c>
      <c r="S445" s="45"/>
      <c r="T445" s="45">
        <f t="shared" si="206"/>
        <v>0</v>
      </c>
      <c r="U445" s="234"/>
      <c r="V445" s="77">
        <f t="shared" si="207"/>
        <v>0</v>
      </c>
      <c r="W445" s="72"/>
      <c r="X445" s="73">
        <f t="shared" si="208"/>
        <v>0</v>
      </c>
      <c r="Y445" s="124"/>
      <c r="Z445" s="75">
        <f t="shared" si="209"/>
        <v>0</v>
      </c>
      <c r="AA445" s="76"/>
      <c r="AB445" s="45">
        <f t="shared" si="210"/>
        <v>0</v>
      </c>
      <c r="AC445" s="594"/>
      <c r="AD445" s="77">
        <f t="shared" si="211"/>
        <v>0</v>
      </c>
      <c r="AE445" s="126"/>
      <c r="AF445" s="73">
        <f t="shared" si="212"/>
        <v>0</v>
      </c>
      <c r="AG445" s="126"/>
      <c r="AH445" s="78">
        <f t="shared" si="213"/>
        <v>0</v>
      </c>
      <c r="AI445" s="76"/>
      <c r="AJ445" s="45"/>
      <c r="AK445" s="234"/>
      <c r="AL445" s="76"/>
      <c r="AM445" s="72"/>
      <c r="AN445" s="72"/>
      <c r="AO445" s="79"/>
      <c r="AP445" s="72"/>
      <c r="AQ445" s="76"/>
      <c r="AR445" s="76"/>
      <c r="AS445" s="365"/>
      <c r="AT445" s="76"/>
      <c r="AU445" s="72"/>
      <c r="AV445" s="72"/>
      <c r="AW445" s="124"/>
      <c r="AX445" s="72"/>
      <c r="AY445" s="76"/>
      <c r="AZ445" s="76"/>
      <c r="BA445" s="94"/>
      <c r="BB445" s="76"/>
      <c r="BC445" s="72"/>
      <c r="BD445" s="72"/>
      <c r="BE445" s="129"/>
      <c r="BF445" s="72"/>
      <c r="BG445" s="76"/>
      <c r="BH445" s="76"/>
      <c r="BI445" s="94"/>
      <c r="BJ445" s="76"/>
      <c r="BK445" s="123"/>
      <c r="BL445" s="45"/>
      <c r="BM445" s="94"/>
      <c r="BN445" s="77"/>
      <c r="BO445" s="83"/>
      <c r="BP445" s="359" t="s">
        <v>3360</v>
      </c>
      <c r="BQ445" s="52" t="s">
        <v>3375</v>
      </c>
      <c r="BR445" s="605"/>
    </row>
    <row r="446" spans="1:70" s="30" customFormat="1" ht="60">
      <c r="A446" s="513">
        <f>SUBTOTAL(3,C$5:$C446)</f>
        <v>442</v>
      </c>
      <c r="B446" s="178"/>
      <c r="C446" s="250" t="s">
        <v>3231</v>
      </c>
      <c r="D446" s="46" t="s">
        <v>11</v>
      </c>
      <c r="E446" s="608" t="s">
        <v>3278</v>
      </c>
      <c r="F446" s="250" t="s">
        <v>3255</v>
      </c>
      <c r="G446" s="250"/>
      <c r="H446" s="546" t="s">
        <v>3307</v>
      </c>
      <c r="I446" s="304" t="s">
        <v>3308</v>
      </c>
      <c r="J446" s="304"/>
      <c r="K446" s="455"/>
      <c r="L446" s="636"/>
      <c r="M446" s="250"/>
      <c r="N446" s="139"/>
      <c r="O446" s="122"/>
      <c r="P446" s="153">
        <f t="shared" si="204"/>
        <v>0</v>
      </c>
      <c r="Q446" s="124"/>
      <c r="R446" s="75">
        <f t="shared" si="205"/>
        <v>0</v>
      </c>
      <c r="S446" s="45"/>
      <c r="T446" s="45">
        <f t="shared" si="206"/>
        <v>0</v>
      </c>
      <c r="U446" s="234"/>
      <c r="V446" s="77">
        <f t="shared" si="207"/>
        <v>0</v>
      </c>
      <c r="W446" s="72"/>
      <c r="X446" s="73">
        <f t="shared" si="208"/>
        <v>0</v>
      </c>
      <c r="Y446" s="124"/>
      <c r="Z446" s="75">
        <f t="shared" si="209"/>
        <v>0</v>
      </c>
      <c r="AA446" s="76"/>
      <c r="AB446" s="45">
        <f t="shared" si="210"/>
        <v>0</v>
      </c>
      <c r="AC446" s="594"/>
      <c r="AD446" s="77">
        <f t="shared" si="211"/>
        <v>0</v>
      </c>
      <c r="AE446" s="126"/>
      <c r="AF446" s="73">
        <f t="shared" si="212"/>
        <v>0</v>
      </c>
      <c r="AG446" s="126"/>
      <c r="AH446" s="78">
        <f t="shared" si="213"/>
        <v>0</v>
      </c>
      <c r="AI446" s="76"/>
      <c r="AJ446" s="45"/>
      <c r="AK446" s="234"/>
      <c r="AL446" s="76"/>
      <c r="AM446" s="72"/>
      <c r="AN446" s="72"/>
      <c r="AO446" s="79"/>
      <c r="AP446" s="72"/>
      <c r="AQ446" s="76"/>
      <c r="AR446" s="76"/>
      <c r="AS446" s="365"/>
      <c r="AT446" s="76"/>
      <c r="AU446" s="72"/>
      <c r="AV446" s="72"/>
      <c r="AW446" s="124"/>
      <c r="AX446" s="72"/>
      <c r="AY446" s="76"/>
      <c r="AZ446" s="76"/>
      <c r="BA446" s="94"/>
      <c r="BB446" s="76"/>
      <c r="BC446" s="72"/>
      <c r="BD446" s="72"/>
      <c r="BE446" s="129"/>
      <c r="BF446" s="72"/>
      <c r="BG446" s="76"/>
      <c r="BH446" s="76"/>
      <c r="BI446" s="94"/>
      <c r="BJ446" s="76"/>
      <c r="BK446" s="123"/>
      <c r="BL446" s="45"/>
      <c r="BM446" s="94"/>
      <c r="BN446" s="77"/>
      <c r="BO446" s="83"/>
      <c r="BP446" s="359" t="s">
        <v>309</v>
      </c>
      <c r="BQ446" s="120" t="s">
        <v>1966</v>
      </c>
      <c r="BR446" s="605"/>
    </row>
    <row r="447" spans="1:70" s="30" customFormat="1" ht="135">
      <c r="A447" s="513">
        <f>SUBTOTAL(3,C$5:$C447)</f>
        <v>443</v>
      </c>
      <c r="B447" s="178"/>
      <c r="C447" s="250" t="s">
        <v>3232</v>
      </c>
      <c r="D447" s="37" t="s">
        <v>1412</v>
      </c>
      <c r="E447" s="608" t="s">
        <v>3279</v>
      </c>
      <c r="F447" s="250" t="s">
        <v>3256</v>
      </c>
      <c r="G447" s="250"/>
      <c r="H447" s="546" t="s">
        <v>3309</v>
      </c>
      <c r="I447" s="304" t="s">
        <v>3310</v>
      </c>
      <c r="J447" s="304"/>
      <c r="K447" s="455" t="s">
        <v>3348</v>
      </c>
      <c r="L447" s="378">
        <v>42125</v>
      </c>
      <c r="M447" s="250"/>
      <c r="N447" s="139"/>
      <c r="O447" s="122"/>
      <c r="P447" s="153">
        <f t="shared" si="204"/>
        <v>0</v>
      </c>
      <c r="Q447" s="124"/>
      <c r="R447" s="75">
        <f t="shared" si="205"/>
        <v>0</v>
      </c>
      <c r="S447" s="45"/>
      <c r="T447" s="45">
        <f t="shared" si="206"/>
        <v>0</v>
      </c>
      <c r="U447" s="234"/>
      <c r="V447" s="77">
        <f t="shared" si="207"/>
        <v>0</v>
      </c>
      <c r="W447" s="72"/>
      <c r="X447" s="73">
        <f t="shared" si="208"/>
        <v>0</v>
      </c>
      <c r="Y447" s="124"/>
      <c r="Z447" s="75">
        <f t="shared" si="209"/>
        <v>0</v>
      </c>
      <c r="AA447" s="76"/>
      <c r="AB447" s="45">
        <f t="shared" si="210"/>
        <v>0</v>
      </c>
      <c r="AC447" s="594"/>
      <c r="AD447" s="77">
        <f t="shared" si="211"/>
        <v>0</v>
      </c>
      <c r="AE447" s="126"/>
      <c r="AF447" s="73">
        <f t="shared" si="212"/>
        <v>0</v>
      </c>
      <c r="AG447" s="126"/>
      <c r="AH447" s="78">
        <f t="shared" si="213"/>
        <v>0</v>
      </c>
      <c r="AI447" s="76"/>
      <c r="AJ447" s="45"/>
      <c r="AK447" s="234"/>
      <c r="AL447" s="76"/>
      <c r="AM447" s="72"/>
      <c r="AN447" s="72"/>
      <c r="AO447" s="79"/>
      <c r="AP447" s="72"/>
      <c r="AQ447" s="76"/>
      <c r="AR447" s="76"/>
      <c r="AS447" s="365"/>
      <c r="AT447" s="76"/>
      <c r="AU447" s="72"/>
      <c r="AV447" s="72"/>
      <c r="AW447" s="124"/>
      <c r="AX447" s="72"/>
      <c r="AY447" s="76"/>
      <c r="AZ447" s="76"/>
      <c r="BA447" s="94"/>
      <c r="BB447" s="76"/>
      <c r="BC447" s="72"/>
      <c r="BD447" s="72"/>
      <c r="BE447" s="129"/>
      <c r="BF447" s="72"/>
      <c r="BG447" s="76"/>
      <c r="BH447" s="76"/>
      <c r="BI447" s="94"/>
      <c r="BJ447" s="76"/>
      <c r="BK447" s="123"/>
      <c r="BL447" s="45"/>
      <c r="BM447" s="94"/>
      <c r="BN447" s="77"/>
      <c r="BO447" s="83"/>
      <c r="BP447" s="359" t="s">
        <v>3361</v>
      </c>
      <c r="BQ447" s="120" t="s">
        <v>3378</v>
      </c>
      <c r="BR447" s="605"/>
    </row>
    <row r="448" spans="1:70" s="30" customFormat="1" ht="135">
      <c r="A448" s="513">
        <f>SUBTOTAL(3,C$5:$C448)</f>
        <v>444</v>
      </c>
      <c r="B448" s="178"/>
      <c r="C448" s="250" t="s">
        <v>3233</v>
      </c>
      <c r="D448" s="214" t="s">
        <v>13</v>
      </c>
      <c r="E448" s="608" t="s">
        <v>3280</v>
      </c>
      <c r="F448" s="250" t="s">
        <v>3257</v>
      </c>
      <c r="G448" s="250"/>
      <c r="H448" s="546" t="s">
        <v>3311</v>
      </c>
      <c r="I448" s="304" t="s">
        <v>3312</v>
      </c>
      <c r="J448" s="304"/>
      <c r="K448" s="455" t="s">
        <v>3349</v>
      </c>
      <c r="L448" s="378">
        <v>42095</v>
      </c>
      <c r="M448" s="250"/>
      <c r="N448" s="139"/>
      <c r="O448" s="122"/>
      <c r="P448" s="153">
        <f t="shared" si="204"/>
        <v>0</v>
      </c>
      <c r="Q448" s="124"/>
      <c r="R448" s="75">
        <f t="shared" si="205"/>
        <v>0</v>
      </c>
      <c r="S448" s="45"/>
      <c r="T448" s="45">
        <f t="shared" si="206"/>
        <v>0</v>
      </c>
      <c r="U448" s="234"/>
      <c r="V448" s="77">
        <f t="shared" si="207"/>
        <v>0</v>
      </c>
      <c r="W448" s="72"/>
      <c r="X448" s="73">
        <f t="shared" si="208"/>
        <v>0</v>
      </c>
      <c r="Y448" s="124"/>
      <c r="Z448" s="75">
        <f t="shared" si="209"/>
        <v>0</v>
      </c>
      <c r="AA448" s="76"/>
      <c r="AB448" s="45">
        <f t="shared" si="210"/>
        <v>0</v>
      </c>
      <c r="AC448" s="594"/>
      <c r="AD448" s="77">
        <f t="shared" si="211"/>
        <v>0</v>
      </c>
      <c r="AE448" s="126"/>
      <c r="AF448" s="73">
        <f t="shared" si="212"/>
        <v>0</v>
      </c>
      <c r="AG448" s="126"/>
      <c r="AH448" s="78">
        <f t="shared" si="213"/>
        <v>0</v>
      </c>
      <c r="AI448" s="76"/>
      <c r="AJ448" s="45"/>
      <c r="AK448" s="234"/>
      <c r="AL448" s="76"/>
      <c r="AM448" s="72"/>
      <c r="AN448" s="72"/>
      <c r="AO448" s="79"/>
      <c r="AP448" s="72"/>
      <c r="AQ448" s="76"/>
      <c r="AR448" s="76"/>
      <c r="AS448" s="365"/>
      <c r="AT448" s="76"/>
      <c r="AU448" s="72"/>
      <c r="AV448" s="72"/>
      <c r="AW448" s="124"/>
      <c r="AX448" s="72"/>
      <c r="AY448" s="76"/>
      <c r="AZ448" s="76"/>
      <c r="BA448" s="94"/>
      <c r="BB448" s="76"/>
      <c r="BC448" s="72"/>
      <c r="BD448" s="72"/>
      <c r="BE448" s="129"/>
      <c r="BF448" s="72"/>
      <c r="BG448" s="76"/>
      <c r="BH448" s="76"/>
      <c r="BI448" s="94"/>
      <c r="BJ448" s="76"/>
      <c r="BK448" s="123"/>
      <c r="BL448" s="45"/>
      <c r="BM448" s="94"/>
      <c r="BN448" s="77"/>
      <c r="BO448" s="83"/>
      <c r="BP448" s="359" t="s">
        <v>3362</v>
      </c>
      <c r="BQ448" s="120" t="s">
        <v>3375</v>
      </c>
      <c r="BR448" s="605"/>
    </row>
    <row r="449" spans="1:70" s="30" customFormat="1" ht="75">
      <c r="A449" s="513">
        <f>SUBTOTAL(3,C$5:$C449)</f>
        <v>445</v>
      </c>
      <c r="B449" s="178"/>
      <c r="C449" s="250" t="s">
        <v>3234</v>
      </c>
      <c r="D449" s="35" t="s">
        <v>1973</v>
      </c>
      <c r="E449" s="608" t="s">
        <v>3281</v>
      </c>
      <c r="F449" s="250" t="s">
        <v>3258</v>
      </c>
      <c r="G449" s="250"/>
      <c r="H449" s="546" t="s">
        <v>3313</v>
      </c>
      <c r="I449" s="304" t="s">
        <v>3314</v>
      </c>
      <c r="J449" s="304"/>
      <c r="K449" s="455"/>
      <c r="L449" s="636"/>
      <c r="M449" s="250"/>
      <c r="N449" s="139"/>
      <c r="O449" s="122"/>
      <c r="P449" s="153">
        <f t="shared" si="204"/>
        <v>0</v>
      </c>
      <c r="Q449" s="124"/>
      <c r="R449" s="75">
        <f t="shared" si="205"/>
        <v>0</v>
      </c>
      <c r="S449" s="45"/>
      <c r="T449" s="45">
        <f t="shared" si="206"/>
        <v>0</v>
      </c>
      <c r="U449" s="234"/>
      <c r="V449" s="77">
        <f t="shared" si="207"/>
        <v>0</v>
      </c>
      <c r="W449" s="72"/>
      <c r="X449" s="73">
        <f t="shared" si="208"/>
        <v>0</v>
      </c>
      <c r="Y449" s="124"/>
      <c r="Z449" s="75">
        <f t="shared" si="209"/>
        <v>0</v>
      </c>
      <c r="AA449" s="76"/>
      <c r="AB449" s="45">
        <f t="shared" si="210"/>
        <v>0</v>
      </c>
      <c r="AC449" s="594"/>
      <c r="AD449" s="77">
        <f t="shared" si="211"/>
        <v>0</v>
      </c>
      <c r="AE449" s="126"/>
      <c r="AF449" s="73">
        <f t="shared" si="212"/>
        <v>0</v>
      </c>
      <c r="AG449" s="126"/>
      <c r="AH449" s="78">
        <f t="shared" si="213"/>
        <v>0</v>
      </c>
      <c r="AI449" s="76"/>
      <c r="AJ449" s="45"/>
      <c r="AK449" s="234"/>
      <c r="AL449" s="76"/>
      <c r="AM449" s="72"/>
      <c r="AN449" s="72"/>
      <c r="AO449" s="79"/>
      <c r="AP449" s="72"/>
      <c r="AQ449" s="76"/>
      <c r="AR449" s="76"/>
      <c r="AS449" s="365"/>
      <c r="AT449" s="76"/>
      <c r="AU449" s="72"/>
      <c r="AV449" s="72"/>
      <c r="AW449" s="124"/>
      <c r="AX449" s="72"/>
      <c r="AY449" s="76"/>
      <c r="AZ449" s="76"/>
      <c r="BA449" s="94"/>
      <c r="BB449" s="76"/>
      <c r="BC449" s="72"/>
      <c r="BD449" s="72"/>
      <c r="BE449" s="129"/>
      <c r="BF449" s="72"/>
      <c r="BG449" s="76"/>
      <c r="BH449" s="76"/>
      <c r="BI449" s="94"/>
      <c r="BJ449" s="76"/>
      <c r="BK449" s="123"/>
      <c r="BL449" s="45"/>
      <c r="BM449" s="94"/>
      <c r="BN449" s="77"/>
      <c r="BO449" s="83"/>
      <c r="BP449" s="359" t="s">
        <v>309</v>
      </c>
      <c r="BQ449" s="120" t="s">
        <v>3375</v>
      </c>
      <c r="BR449" s="605"/>
    </row>
    <row r="450" spans="1:70" s="30" customFormat="1" ht="90">
      <c r="A450" s="513">
        <f>SUBTOTAL(3,C$5:$C450)</f>
        <v>446</v>
      </c>
      <c r="B450" s="178"/>
      <c r="C450" s="250" t="s">
        <v>3235</v>
      </c>
      <c r="D450" s="36" t="s">
        <v>293</v>
      </c>
      <c r="E450" s="608" t="s">
        <v>3282</v>
      </c>
      <c r="F450" s="250" t="s">
        <v>3259</v>
      </c>
      <c r="G450" s="250"/>
      <c r="H450" s="546" t="s">
        <v>3315</v>
      </c>
      <c r="I450" s="304" t="s">
        <v>3316</v>
      </c>
      <c r="J450" s="304"/>
      <c r="K450" s="455" t="s">
        <v>3350</v>
      </c>
      <c r="L450" s="378">
        <v>42095</v>
      </c>
      <c r="M450" s="250"/>
      <c r="N450" s="139"/>
      <c r="O450" s="122"/>
      <c r="P450" s="153">
        <f t="shared" si="204"/>
        <v>0</v>
      </c>
      <c r="Q450" s="124"/>
      <c r="R450" s="75">
        <f t="shared" si="205"/>
        <v>0</v>
      </c>
      <c r="S450" s="45"/>
      <c r="T450" s="45">
        <f t="shared" si="206"/>
        <v>0</v>
      </c>
      <c r="U450" s="234"/>
      <c r="V450" s="77">
        <f t="shared" si="207"/>
        <v>0</v>
      </c>
      <c r="W450" s="72"/>
      <c r="X450" s="73">
        <f t="shared" si="208"/>
        <v>0</v>
      </c>
      <c r="Y450" s="124"/>
      <c r="Z450" s="75">
        <f t="shared" si="209"/>
        <v>0</v>
      </c>
      <c r="AA450" s="76"/>
      <c r="AB450" s="45">
        <f t="shared" si="210"/>
        <v>0</v>
      </c>
      <c r="AC450" s="594"/>
      <c r="AD450" s="77">
        <f t="shared" si="211"/>
        <v>0</v>
      </c>
      <c r="AE450" s="126"/>
      <c r="AF450" s="73">
        <f t="shared" si="212"/>
        <v>0</v>
      </c>
      <c r="AG450" s="126"/>
      <c r="AH450" s="78">
        <f t="shared" si="213"/>
        <v>0</v>
      </c>
      <c r="AI450" s="76"/>
      <c r="AJ450" s="45"/>
      <c r="AK450" s="234"/>
      <c r="AL450" s="76"/>
      <c r="AM450" s="72"/>
      <c r="AN450" s="72"/>
      <c r="AO450" s="79"/>
      <c r="AP450" s="72"/>
      <c r="AQ450" s="76"/>
      <c r="AR450" s="76"/>
      <c r="AS450" s="365"/>
      <c r="AT450" s="76"/>
      <c r="AU450" s="72"/>
      <c r="AV450" s="72"/>
      <c r="AW450" s="124"/>
      <c r="AX450" s="72"/>
      <c r="AY450" s="76"/>
      <c r="AZ450" s="76"/>
      <c r="BA450" s="94"/>
      <c r="BB450" s="76"/>
      <c r="BC450" s="72"/>
      <c r="BD450" s="72"/>
      <c r="BE450" s="129"/>
      <c r="BF450" s="72"/>
      <c r="BG450" s="76"/>
      <c r="BH450" s="76"/>
      <c r="BI450" s="94"/>
      <c r="BJ450" s="76"/>
      <c r="BK450" s="123"/>
      <c r="BL450" s="45"/>
      <c r="BM450" s="94"/>
      <c r="BN450" s="77"/>
      <c r="BO450" s="83"/>
      <c r="BP450" s="359" t="s">
        <v>3363</v>
      </c>
      <c r="BQ450" s="120" t="s">
        <v>3376</v>
      </c>
      <c r="BR450" s="605"/>
    </row>
    <row r="451" spans="1:70" s="30" customFormat="1" ht="90">
      <c r="A451" s="513">
        <f>SUBTOTAL(3,C$5:$C451)</f>
        <v>447</v>
      </c>
      <c r="B451" s="178"/>
      <c r="C451" s="250" t="s">
        <v>3236</v>
      </c>
      <c r="D451" s="36" t="s">
        <v>293</v>
      </c>
      <c r="E451" s="608" t="s">
        <v>3283</v>
      </c>
      <c r="F451" s="250" t="s">
        <v>3260</v>
      </c>
      <c r="G451" s="250"/>
      <c r="H451" s="546" t="s">
        <v>3317</v>
      </c>
      <c r="I451" s="304" t="s">
        <v>3318</v>
      </c>
      <c r="J451" s="304"/>
      <c r="K451" s="455" t="s">
        <v>3351</v>
      </c>
      <c r="L451" s="378">
        <v>42125</v>
      </c>
      <c r="M451" s="250"/>
      <c r="N451" s="139"/>
      <c r="O451" s="122"/>
      <c r="P451" s="153">
        <f t="shared" si="204"/>
        <v>0</v>
      </c>
      <c r="Q451" s="124"/>
      <c r="R451" s="75">
        <f t="shared" si="205"/>
        <v>0</v>
      </c>
      <c r="S451" s="45"/>
      <c r="T451" s="45">
        <f t="shared" si="206"/>
        <v>0</v>
      </c>
      <c r="U451" s="234"/>
      <c r="V451" s="77">
        <f t="shared" si="207"/>
        <v>0</v>
      </c>
      <c r="W451" s="72"/>
      <c r="X451" s="73">
        <f t="shared" si="208"/>
        <v>0</v>
      </c>
      <c r="Y451" s="124"/>
      <c r="Z451" s="75">
        <f t="shared" si="209"/>
        <v>0</v>
      </c>
      <c r="AA451" s="76"/>
      <c r="AB451" s="45">
        <f t="shared" si="210"/>
        <v>0</v>
      </c>
      <c r="AC451" s="594"/>
      <c r="AD451" s="77">
        <f t="shared" si="211"/>
        <v>0</v>
      </c>
      <c r="AE451" s="126"/>
      <c r="AF451" s="73">
        <f t="shared" si="212"/>
        <v>0</v>
      </c>
      <c r="AG451" s="126"/>
      <c r="AH451" s="78">
        <f t="shared" si="213"/>
        <v>0</v>
      </c>
      <c r="AI451" s="76"/>
      <c r="AJ451" s="45"/>
      <c r="AK451" s="234"/>
      <c r="AL451" s="76"/>
      <c r="AM451" s="72"/>
      <c r="AN451" s="72"/>
      <c r="AO451" s="79"/>
      <c r="AP451" s="72"/>
      <c r="AQ451" s="76"/>
      <c r="AR451" s="76"/>
      <c r="AS451" s="365"/>
      <c r="AT451" s="76"/>
      <c r="AU451" s="72"/>
      <c r="AV451" s="72"/>
      <c r="AW451" s="124"/>
      <c r="AX451" s="72"/>
      <c r="AY451" s="76"/>
      <c r="AZ451" s="76"/>
      <c r="BA451" s="94"/>
      <c r="BB451" s="76"/>
      <c r="BC451" s="72"/>
      <c r="BD451" s="72"/>
      <c r="BE451" s="129"/>
      <c r="BF451" s="72"/>
      <c r="BG451" s="76"/>
      <c r="BH451" s="76"/>
      <c r="BI451" s="94"/>
      <c r="BJ451" s="76"/>
      <c r="BK451" s="123"/>
      <c r="BL451" s="45"/>
      <c r="BM451" s="94"/>
      <c r="BN451" s="77"/>
      <c r="BO451" s="83"/>
      <c r="BP451" s="359" t="s">
        <v>3364</v>
      </c>
      <c r="BQ451" s="120" t="s">
        <v>3376</v>
      </c>
      <c r="BR451" s="605"/>
    </row>
    <row r="452" spans="1:70" s="30" customFormat="1" ht="60">
      <c r="A452" s="513">
        <f>SUBTOTAL(3,C$5:$C452)</f>
        <v>448</v>
      </c>
      <c r="B452" s="178"/>
      <c r="C452" s="250" t="s">
        <v>3237</v>
      </c>
      <c r="D452" s="34" t="s">
        <v>9</v>
      </c>
      <c r="E452" s="608" t="s">
        <v>3284</v>
      </c>
      <c r="F452" s="250" t="s">
        <v>3261</v>
      </c>
      <c r="G452" s="250"/>
      <c r="H452" s="546" t="s">
        <v>3319</v>
      </c>
      <c r="I452" s="304" t="s">
        <v>3320</v>
      </c>
      <c r="J452" s="304"/>
      <c r="K452" s="455"/>
      <c r="L452" s="636"/>
      <c r="M452" s="250"/>
      <c r="N452" s="139"/>
      <c r="O452" s="122"/>
      <c r="P452" s="153">
        <f t="shared" si="204"/>
        <v>0</v>
      </c>
      <c r="Q452" s="124"/>
      <c r="R452" s="75">
        <f t="shared" si="205"/>
        <v>0</v>
      </c>
      <c r="S452" s="45"/>
      <c r="T452" s="45">
        <f t="shared" si="206"/>
        <v>0</v>
      </c>
      <c r="U452" s="234"/>
      <c r="V452" s="77">
        <f t="shared" si="207"/>
        <v>0</v>
      </c>
      <c r="W452" s="72"/>
      <c r="X452" s="73">
        <f t="shared" si="208"/>
        <v>0</v>
      </c>
      <c r="Y452" s="124"/>
      <c r="Z452" s="75">
        <f t="shared" si="209"/>
        <v>0</v>
      </c>
      <c r="AA452" s="76"/>
      <c r="AB452" s="45">
        <f t="shared" si="210"/>
        <v>0</v>
      </c>
      <c r="AC452" s="594"/>
      <c r="AD452" s="77">
        <f t="shared" si="211"/>
        <v>0</v>
      </c>
      <c r="AE452" s="126"/>
      <c r="AF452" s="73">
        <f t="shared" si="212"/>
        <v>0</v>
      </c>
      <c r="AG452" s="126"/>
      <c r="AH452" s="78">
        <f t="shared" si="213"/>
        <v>0</v>
      </c>
      <c r="AI452" s="76"/>
      <c r="AJ452" s="45"/>
      <c r="AK452" s="234"/>
      <c r="AL452" s="76"/>
      <c r="AM452" s="72"/>
      <c r="AN452" s="72"/>
      <c r="AO452" s="79"/>
      <c r="AP452" s="72"/>
      <c r="AQ452" s="76"/>
      <c r="AR452" s="76"/>
      <c r="AS452" s="365"/>
      <c r="AT452" s="76"/>
      <c r="AU452" s="72"/>
      <c r="AV452" s="72"/>
      <c r="AW452" s="124"/>
      <c r="AX452" s="72"/>
      <c r="AY452" s="76"/>
      <c r="AZ452" s="76"/>
      <c r="BA452" s="94"/>
      <c r="BB452" s="76"/>
      <c r="BC452" s="72"/>
      <c r="BD452" s="72"/>
      <c r="BE452" s="129"/>
      <c r="BF452" s="72"/>
      <c r="BG452" s="76"/>
      <c r="BH452" s="76"/>
      <c r="BI452" s="94"/>
      <c r="BJ452" s="76"/>
      <c r="BK452" s="123"/>
      <c r="BL452" s="45"/>
      <c r="BM452" s="94"/>
      <c r="BN452" s="77"/>
      <c r="BO452" s="83"/>
      <c r="BP452" s="359" t="s">
        <v>716</v>
      </c>
      <c r="BQ452" s="120" t="s">
        <v>1966</v>
      </c>
      <c r="BR452" s="605"/>
    </row>
    <row r="453" spans="1:70" s="30" customFormat="1" ht="75">
      <c r="A453" s="513">
        <f>SUBTOTAL(3,C$5:$C453)</f>
        <v>449</v>
      </c>
      <c r="B453" s="178"/>
      <c r="C453" s="250" t="s">
        <v>3238</v>
      </c>
      <c r="D453" s="214" t="s">
        <v>410</v>
      </c>
      <c r="E453" s="608" t="s">
        <v>3285</v>
      </c>
      <c r="F453" s="250" t="s">
        <v>3262</v>
      </c>
      <c r="G453" s="250"/>
      <c r="H453" s="546" t="s">
        <v>3071</v>
      </c>
      <c r="I453" s="304" t="s">
        <v>3072</v>
      </c>
      <c r="J453" s="304" t="s">
        <v>3340</v>
      </c>
      <c r="K453" s="455" t="s">
        <v>3352</v>
      </c>
      <c r="L453" s="637">
        <v>42095</v>
      </c>
      <c r="M453" s="250"/>
      <c r="N453" s="139"/>
      <c r="O453" s="122"/>
      <c r="P453" s="153">
        <f t="shared" si="204"/>
        <v>0</v>
      </c>
      <c r="Q453" s="124"/>
      <c r="R453" s="75">
        <f t="shared" si="205"/>
        <v>0</v>
      </c>
      <c r="S453" s="45"/>
      <c r="T453" s="45">
        <f t="shared" si="206"/>
        <v>0</v>
      </c>
      <c r="U453" s="234"/>
      <c r="V453" s="77">
        <f t="shared" si="207"/>
        <v>0</v>
      </c>
      <c r="W453" s="72"/>
      <c r="X453" s="73">
        <f t="shared" si="208"/>
        <v>0</v>
      </c>
      <c r="Y453" s="124"/>
      <c r="Z453" s="75">
        <f t="shared" si="209"/>
        <v>0</v>
      </c>
      <c r="AA453" s="76"/>
      <c r="AB453" s="45">
        <f t="shared" si="210"/>
        <v>0</v>
      </c>
      <c r="AC453" s="594"/>
      <c r="AD453" s="77">
        <f t="shared" si="211"/>
        <v>0</v>
      </c>
      <c r="AE453" s="126"/>
      <c r="AF453" s="73">
        <f t="shared" si="212"/>
        <v>0</v>
      </c>
      <c r="AG453" s="126"/>
      <c r="AH453" s="78">
        <f t="shared" si="213"/>
        <v>0</v>
      </c>
      <c r="AI453" s="76"/>
      <c r="AJ453" s="45"/>
      <c r="AK453" s="234"/>
      <c r="AL453" s="76"/>
      <c r="AM453" s="72"/>
      <c r="AN453" s="72"/>
      <c r="AO453" s="79"/>
      <c r="AP453" s="72"/>
      <c r="AQ453" s="76"/>
      <c r="AR453" s="76"/>
      <c r="AS453" s="365"/>
      <c r="AT453" s="76"/>
      <c r="AU453" s="72"/>
      <c r="AV453" s="72"/>
      <c r="AW453" s="124"/>
      <c r="AX453" s="72"/>
      <c r="AY453" s="76"/>
      <c r="AZ453" s="76"/>
      <c r="BA453" s="94"/>
      <c r="BB453" s="76"/>
      <c r="BC453" s="72"/>
      <c r="BD453" s="72"/>
      <c r="BE453" s="129"/>
      <c r="BF453" s="72"/>
      <c r="BG453" s="76"/>
      <c r="BH453" s="76"/>
      <c r="BI453" s="94"/>
      <c r="BJ453" s="76"/>
      <c r="BK453" s="123"/>
      <c r="BL453" s="45"/>
      <c r="BM453" s="94"/>
      <c r="BN453" s="77"/>
      <c r="BO453" s="83"/>
      <c r="BP453" s="638" t="s">
        <v>3365</v>
      </c>
      <c r="BQ453" s="120" t="s">
        <v>1970</v>
      </c>
      <c r="BR453" s="605"/>
    </row>
    <row r="454" spans="1:70" s="30" customFormat="1" ht="75">
      <c r="A454" s="513">
        <f>SUBTOTAL(3,C$5:$C454)</f>
        <v>450</v>
      </c>
      <c r="B454" s="178"/>
      <c r="C454" s="250" t="s">
        <v>3239</v>
      </c>
      <c r="D454" s="214" t="s">
        <v>1161</v>
      </c>
      <c r="E454" s="608" t="s">
        <v>3286</v>
      </c>
      <c r="F454" s="250" t="s">
        <v>3263</v>
      </c>
      <c r="G454" s="250"/>
      <c r="H454" s="546" t="s">
        <v>3321</v>
      </c>
      <c r="I454" s="304" t="s">
        <v>3322</v>
      </c>
      <c r="J454" s="304" t="s">
        <v>3341</v>
      </c>
      <c r="K454" s="455" t="s">
        <v>3353</v>
      </c>
      <c r="L454" s="378">
        <v>42125</v>
      </c>
      <c r="M454" s="250"/>
      <c r="N454" s="139"/>
      <c r="O454" s="122"/>
      <c r="P454" s="153">
        <f t="shared" si="204"/>
        <v>0</v>
      </c>
      <c r="Q454" s="124"/>
      <c r="R454" s="75">
        <f t="shared" si="205"/>
        <v>0</v>
      </c>
      <c r="S454" s="45"/>
      <c r="T454" s="45">
        <f t="shared" si="206"/>
        <v>0</v>
      </c>
      <c r="U454" s="234"/>
      <c r="V454" s="77">
        <f t="shared" si="207"/>
        <v>0</v>
      </c>
      <c r="W454" s="72"/>
      <c r="X454" s="73">
        <f t="shared" si="208"/>
        <v>0</v>
      </c>
      <c r="Y454" s="124"/>
      <c r="Z454" s="75">
        <f t="shared" si="209"/>
        <v>0</v>
      </c>
      <c r="AA454" s="76"/>
      <c r="AB454" s="45">
        <f t="shared" si="210"/>
        <v>0</v>
      </c>
      <c r="AC454" s="594"/>
      <c r="AD454" s="77">
        <f t="shared" si="211"/>
        <v>0</v>
      </c>
      <c r="AE454" s="126"/>
      <c r="AF454" s="73">
        <f t="shared" si="212"/>
        <v>0</v>
      </c>
      <c r="AG454" s="126"/>
      <c r="AH454" s="78">
        <f t="shared" si="213"/>
        <v>0</v>
      </c>
      <c r="AI454" s="76"/>
      <c r="AJ454" s="45"/>
      <c r="AK454" s="234"/>
      <c r="AL454" s="76"/>
      <c r="AM454" s="72"/>
      <c r="AN454" s="72"/>
      <c r="AO454" s="79"/>
      <c r="AP454" s="72"/>
      <c r="AQ454" s="76"/>
      <c r="AR454" s="76"/>
      <c r="AS454" s="365"/>
      <c r="AT454" s="76"/>
      <c r="AU454" s="72"/>
      <c r="AV454" s="72"/>
      <c r="AW454" s="124"/>
      <c r="AX454" s="72"/>
      <c r="AY454" s="76"/>
      <c r="AZ454" s="76"/>
      <c r="BA454" s="94"/>
      <c r="BB454" s="76"/>
      <c r="BC454" s="72"/>
      <c r="BD454" s="72"/>
      <c r="BE454" s="129"/>
      <c r="BF454" s="72"/>
      <c r="BG454" s="76"/>
      <c r="BH454" s="76"/>
      <c r="BI454" s="94"/>
      <c r="BJ454" s="76"/>
      <c r="BK454" s="123"/>
      <c r="BL454" s="45"/>
      <c r="BM454" s="94"/>
      <c r="BN454" s="77"/>
      <c r="BO454" s="83"/>
      <c r="BP454" s="359" t="s">
        <v>716</v>
      </c>
      <c r="BQ454" s="120" t="s">
        <v>3216</v>
      </c>
      <c r="BR454" s="605"/>
    </row>
    <row r="455" spans="1:70" s="30" customFormat="1" ht="45">
      <c r="A455" s="513">
        <f>SUBTOTAL(3,C$5:$C455)</f>
        <v>451</v>
      </c>
      <c r="B455" s="178"/>
      <c r="C455" s="250" t="s">
        <v>3240</v>
      </c>
      <c r="D455" s="35" t="s">
        <v>1973</v>
      </c>
      <c r="E455" s="608" t="s">
        <v>3287</v>
      </c>
      <c r="F455" s="250" t="s">
        <v>3264</v>
      </c>
      <c r="G455" s="250"/>
      <c r="H455" s="546" t="s">
        <v>3323</v>
      </c>
      <c r="I455" s="304" t="s">
        <v>3324</v>
      </c>
      <c r="J455" s="304"/>
      <c r="K455" s="455"/>
      <c r="L455" s="378"/>
      <c r="M455" s="250"/>
      <c r="N455" s="139"/>
      <c r="O455" s="122"/>
      <c r="P455" s="153">
        <f t="shared" si="204"/>
        <v>0</v>
      </c>
      <c r="Q455" s="124"/>
      <c r="R455" s="75">
        <f t="shared" si="205"/>
        <v>0</v>
      </c>
      <c r="S455" s="45"/>
      <c r="T455" s="45">
        <f t="shared" si="206"/>
        <v>0</v>
      </c>
      <c r="U455" s="234"/>
      <c r="V455" s="77">
        <f t="shared" si="207"/>
        <v>0</v>
      </c>
      <c r="W455" s="72"/>
      <c r="X455" s="73">
        <f t="shared" si="208"/>
        <v>0</v>
      </c>
      <c r="Y455" s="124"/>
      <c r="Z455" s="75">
        <f t="shared" si="209"/>
        <v>0</v>
      </c>
      <c r="AA455" s="76"/>
      <c r="AB455" s="45">
        <f t="shared" si="210"/>
        <v>0</v>
      </c>
      <c r="AC455" s="594"/>
      <c r="AD455" s="77">
        <f t="shared" si="211"/>
        <v>0</v>
      </c>
      <c r="AE455" s="126"/>
      <c r="AF455" s="73">
        <f t="shared" si="212"/>
        <v>0</v>
      </c>
      <c r="AG455" s="126"/>
      <c r="AH455" s="78">
        <f t="shared" si="213"/>
        <v>0</v>
      </c>
      <c r="AI455" s="76"/>
      <c r="AJ455" s="45"/>
      <c r="AK455" s="234"/>
      <c r="AL455" s="76"/>
      <c r="AM455" s="72"/>
      <c r="AN455" s="72"/>
      <c r="AO455" s="79"/>
      <c r="AP455" s="72"/>
      <c r="AQ455" s="76"/>
      <c r="AR455" s="76"/>
      <c r="AS455" s="365"/>
      <c r="AT455" s="76"/>
      <c r="AU455" s="72"/>
      <c r="AV455" s="72"/>
      <c r="AW455" s="124"/>
      <c r="AX455" s="72"/>
      <c r="AY455" s="76"/>
      <c r="AZ455" s="76"/>
      <c r="BA455" s="94"/>
      <c r="BB455" s="76"/>
      <c r="BC455" s="72"/>
      <c r="BD455" s="72"/>
      <c r="BE455" s="129"/>
      <c r="BF455" s="72"/>
      <c r="BG455" s="76"/>
      <c r="BH455" s="76"/>
      <c r="BI455" s="94"/>
      <c r="BJ455" s="76"/>
      <c r="BK455" s="123"/>
      <c r="BL455" s="45"/>
      <c r="BM455" s="94"/>
      <c r="BN455" s="77"/>
      <c r="BO455" s="83"/>
      <c r="BP455" s="359" t="s">
        <v>309</v>
      </c>
      <c r="BQ455" s="120" t="s">
        <v>3375</v>
      </c>
      <c r="BR455" s="605"/>
    </row>
    <row r="456" spans="1:70" s="30" customFormat="1" ht="45">
      <c r="A456" s="513">
        <f>SUBTOTAL(3,C$5:$C456)</f>
        <v>452</v>
      </c>
      <c r="B456" s="178"/>
      <c r="C456" s="250" t="s">
        <v>3241</v>
      </c>
      <c r="D456" s="214" t="s">
        <v>1413</v>
      </c>
      <c r="E456" s="608" t="s">
        <v>3288</v>
      </c>
      <c r="F456" s="250" t="s">
        <v>3265</v>
      </c>
      <c r="G456" s="250"/>
      <c r="H456" s="546" t="s">
        <v>3325</v>
      </c>
      <c r="I456" s="304" t="s">
        <v>3326</v>
      </c>
      <c r="J456" s="304"/>
      <c r="K456" s="455"/>
      <c r="L456" s="378"/>
      <c r="M456" s="250"/>
      <c r="N456" s="139"/>
      <c r="O456" s="122"/>
      <c r="P456" s="153">
        <f t="shared" si="204"/>
        <v>0</v>
      </c>
      <c r="Q456" s="124"/>
      <c r="R456" s="75">
        <f t="shared" si="205"/>
        <v>0</v>
      </c>
      <c r="S456" s="45"/>
      <c r="T456" s="45">
        <f t="shared" si="206"/>
        <v>0</v>
      </c>
      <c r="U456" s="234"/>
      <c r="V456" s="77">
        <f t="shared" si="207"/>
        <v>0</v>
      </c>
      <c r="W456" s="72"/>
      <c r="X456" s="73">
        <f t="shared" si="208"/>
        <v>0</v>
      </c>
      <c r="Y456" s="124"/>
      <c r="Z456" s="75">
        <f t="shared" si="209"/>
        <v>0</v>
      </c>
      <c r="AA456" s="76"/>
      <c r="AB456" s="45">
        <f t="shared" si="210"/>
        <v>0</v>
      </c>
      <c r="AC456" s="594"/>
      <c r="AD456" s="77">
        <f t="shared" si="211"/>
        <v>0</v>
      </c>
      <c r="AE456" s="126"/>
      <c r="AF456" s="73">
        <f t="shared" si="212"/>
        <v>0</v>
      </c>
      <c r="AG456" s="126"/>
      <c r="AH456" s="78">
        <f t="shared" si="213"/>
        <v>0</v>
      </c>
      <c r="AI456" s="76"/>
      <c r="AJ456" s="45"/>
      <c r="AK456" s="234"/>
      <c r="AL456" s="76"/>
      <c r="AM456" s="72"/>
      <c r="AN456" s="72"/>
      <c r="AO456" s="79"/>
      <c r="AP456" s="72"/>
      <c r="AQ456" s="76"/>
      <c r="AR456" s="76"/>
      <c r="AS456" s="365"/>
      <c r="AT456" s="76"/>
      <c r="AU456" s="72"/>
      <c r="AV456" s="72"/>
      <c r="AW456" s="124"/>
      <c r="AX456" s="72"/>
      <c r="AY456" s="76"/>
      <c r="AZ456" s="76"/>
      <c r="BA456" s="94"/>
      <c r="BB456" s="76"/>
      <c r="BC456" s="72"/>
      <c r="BD456" s="72"/>
      <c r="BE456" s="129"/>
      <c r="BF456" s="72"/>
      <c r="BG456" s="76"/>
      <c r="BH456" s="76"/>
      <c r="BI456" s="94"/>
      <c r="BJ456" s="76"/>
      <c r="BK456" s="123"/>
      <c r="BL456" s="45"/>
      <c r="BM456" s="94"/>
      <c r="BN456" s="77"/>
      <c r="BO456" s="83"/>
      <c r="BP456" s="359" t="s">
        <v>3366</v>
      </c>
      <c r="BQ456" s="120" t="s">
        <v>3378</v>
      </c>
      <c r="BR456" s="605"/>
    </row>
    <row r="457" spans="1:70" s="30" customFormat="1" ht="45">
      <c r="A457" s="513">
        <f>SUBTOTAL(3,C$5:$C457)</f>
        <v>453</v>
      </c>
      <c r="B457" s="178"/>
      <c r="C457" s="250" t="s">
        <v>3242</v>
      </c>
      <c r="D457" s="214" t="s">
        <v>411</v>
      </c>
      <c r="E457" s="608" t="s">
        <v>3289</v>
      </c>
      <c r="F457" s="250" t="s">
        <v>3266</v>
      </c>
      <c r="G457" s="250"/>
      <c r="H457" s="546" t="s">
        <v>3327</v>
      </c>
      <c r="I457" s="304" t="s">
        <v>3328</v>
      </c>
      <c r="J457" s="304"/>
      <c r="K457" s="455"/>
      <c r="L457" s="378"/>
      <c r="M457" s="250"/>
      <c r="N457" s="139"/>
      <c r="O457" s="122"/>
      <c r="P457" s="153">
        <f t="shared" si="204"/>
        <v>0</v>
      </c>
      <c r="Q457" s="124"/>
      <c r="R457" s="75">
        <f t="shared" si="205"/>
        <v>0</v>
      </c>
      <c r="S457" s="45"/>
      <c r="T457" s="45">
        <f t="shared" si="206"/>
        <v>0</v>
      </c>
      <c r="U457" s="234"/>
      <c r="V457" s="77">
        <f t="shared" si="207"/>
        <v>0</v>
      </c>
      <c r="W457" s="72"/>
      <c r="X457" s="73">
        <f t="shared" si="208"/>
        <v>0</v>
      </c>
      <c r="Y457" s="124"/>
      <c r="Z457" s="75">
        <f t="shared" si="209"/>
        <v>0</v>
      </c>
      <c r="AA457" s="76"/>
      <c r="AB457" s="45">
        <f t="shared" si="210"/>
        <v>0</v>
      </c>
      <c r="AC457" s="594"/>
      <c r="AD457" s="77">
        <f t="shared" si="211"/>
        <v>0</v>
      </c>
      <c r="AE457" s="126"/>
      <c r="AF457" s="73">
        <f t="shared" si="212"/>
        <v>0</v>
      </c>
      <c r="AG457" s="126"/>
      <c r="AH457" s="78">
        <f t="shared" si="213"/>
        <v>0</v>
      </c>
      <c r="AI457" s="76"/>
      <c r="AJ457" s="45"/>
      <c r="AK457" s="234"/>
      <c r="AL457" s="76"/>
      <c r="AM457" s="72"/>
      <c r="AN457" s="72"/>
      <c r="AO457" s="79"/>
      <c r="AP457" s="72"/>
      <c r="AQ457" s="76"/>
      <c r="AR457" s="76"/>
      <c r="AS457" s="365"/>
      <c r="AT457" s="76"/>
      <c r="AU457" s="72"/>
      <c r="AV457" s="72"/>
      <c r="AW457" s="124"/>
      <c r="AX457" s="72"/>
      <c r="AY457" s="76"/>
      <c r="AZ457" s="76"/>
      <c r="BA457" s="94"/>
      <c r="BB457" s="76"/>
      <c r="BC457" s="72"/>
      <c r="BD457" s="72"/>
      <c r="BE457" s="129"/>
      <c r="BF457" s="72"/>
      <c r="BG457" s="76"/>
      <c r="BH457" s="76"/>
      <c r="BI457" s="94"/>
      <c r="BJ457" s="76"/>
      <c r="BK457" s="123"/>
      <c r="BL457" s="45"/>
      <c r="BM457" s="94"/>
      <c r="BN457" s="77"/>
      <c r="BO457" s="83"/>
      <c r="BP457" s="359" t="s">
        <v>3366</v>
      </c>
      <c r="BQ457" s="120" t="s">
        <v>1970</v>
      </c>
      <c r="BR457" s="605"/>
    </row>
    <row r="458" spans="1:70" s="30" customFormat="1" ht="30">
      <c r="A458" s="513">
        <f>SUBTOTAL(3,C$5:$C458)</f>
        <v>454</v>
      </c>
      <c r="B458" s="178"/>
      <c r="C458" s="250" t="s">
        <v>3243</v>
      </c>
      <c r="D458" s="214" t="s">
        <v>410</v>
      </c>
      <c r="E458" s="608" t="s">
        <v>3290</v>
      </c>
      <c r="F458" s="250" t="s">
        <v>3267</v>
      </c>
      <c r="G458" s="250"/>
      <c r="H458" s="546" t="s">
        <v>3329</v>
      </c>
      <c r="I458" s="304" t="s">
        <v>3330</v>
      </c>
      <c r="J458" s="304"/>
      <c r="K458" s="455"/>
      <c r="L458" s="378"/>
      <c r="M458" s="250"/>
      <c r="N458" s="139"/>
      <c r="O458" s="122"/>
      <c r="P458" s="153">
        <f t="shared" si="204"/>
        <v>0</v>
      </c>
      <c r="Q458" s="124"/>
      <c r="R458" s="75">
        <f t="shared" si="205"/>
        <v>0</v>
      </c>
      <c r="S458" s="45"/>
      <c r="T458" s="45">
        <f t="shared" si="206"/>
        <v>0</v>
      </c>
      <c r="U458" s="234"/>
      <c r="V458" s="77">
        <f t="shared" si="207"/>
        <v>0</v>
      </c>
      <c r="W458" s="72"/>
      <c r="X458" s="73">
        <f t="shared" si="208"/>
        <v>0</v>
      </c>
      <c r="Y458" s="124"/>
      <c r="Z458" s="75">
        <f t="shared" si="209"/>
        <v>0</v>
      </c>
      <c r="AA458" s="76"/>
      <c r="AB458" s="45">
        <f t="shared" si="210"/>
        <v>0</v>
      </c>
      <c r="AC458" s="594"/>
      <c r="AD458" s="77">
        <f t="shared" si="211"/>
        <v>0</v>
      </c>
      <c r="AE458" s="126"/>
      <c r="AF458" s="73">
        <f t="shared" si="212"/>
        <v>0</v>
      </c>
      <c r="AG458" s="126"/>
      <c r="AH458" s="78">
        <f t="shared" si="213"/>
        <v>0</v>
      </c>
      <c r="AI458" s="76"/>
      <c r="AJ458" s="45"/>
      <c r="AK458" s="234"/>
      <c r="AL458" s="76"/>
      <c r="AM458" s="72"/>
      <c r="AN458" s="72"/>
      <c r="AO458" s="79"/>
      <c r="AP458" s="72"/>
      <c r="AQ458" s="76"/>
      <c r="AR458" s="76"/>
      <c r="AS458" s="365"/>
      <c r="AT458" s="76"/>
      <c r="AU458" s="72"/>
      <c r="AV458" s="72"/>
      <c r="AW458" s="124"/>
      <c r="AX458" s="72"/>
      <c r="AY458" s="76"/>
      <c r="AZ458" s="76"/>
      <c r="BA458" s="94"/>
      <c r="BB458" s="76"/>
      <c r="BC458" s="72"/>
      <c r="BD458" s="72"/>
      <c r="BE458" s="129"/>
      <c r="BF458" s="72"/>
      <c r="BG458" s="76"/>
      <c r="BH458" s="76"/>
      <c r="BI458" s="94"/>
      <c r="BJ458" s="76"/>
      <c r="BK458" s="123"/>
      <c r="BL458" s="45"/>
      <c r="BM458" s="94"/>
      <c r="BN458" s="77"/>
      <c r="BO458" s="83"/>
      <c r="BP458" s="359" t="s">
        <v>3365</v>
      </c>
      <c r="BQ458" s="120" t="s">
        <v>1970</v>
      </c>
      <c r="BR458" s="605"/>
    </row>
    <row r="459" spans="1:70" s="30" customFormat="1" ht="45">
      <c r="A459" s="513">
        <f>SUBTOTAL(3,C$5:$C459)</f>
        <v>455</v>
      </c>
      <c r="B459" s="178"/>
      <c r="C459" s="250" t="s">
        <v>3244</v>
      </c>
      <c r="D459" s="214" t="s">
        <v>411</v>
      </c>
      <c r="E459" s="608" t="s">
        <v>3291</v>
      </c>
      <c r="F459" s="250" t="s">
        <v>3268</v>
      </c>
      <c r="G459" s="250"/>
      <c r="H459" s="546" t="s">
        <v>3331</v>
      </c>
      <c r="I459" s="304" t="s">
        <v>3332</v>
      </c>
      <c r="J459" s="304"/>
      <c r="K459" s="455"/>
      <c r="L459" s="378"/>
      <c r="M459" s="250"/>
      <c r="N459" s="139"/>
      <c r="O459" s="122"/>
      <c r="P459" s="153">
        <f t="shared" si="204"/>
        <v>0</v>
      </c>
      <c r="Q459" s="124"/>
      <c r="R459" s="75">
        <f t="shared" si="205"/>
        <v>0</v>
      </c>
      <c r="S459" s="45"/>
      <c r="T459" s="45">
        <f t="shared" si="206"/>
        <v>0</v>
      </c>
      <c r="U459" s="234"/>
      <c r="V459" s="77">
        <f t="shared" si="207"/>
        <v>0</v>
      </c>
      <c r="W459" s="72"/>
      <c r="X459" s="73">
        <f t="shared" si="208"/>
        <v>0</v>
      </c>
      <c r="Y459" s="124"/>
      <c r="Z459" s="75">
        <f t="shared" si="209"/>
        <v>0</v>
      </c>
      <c r="AA459" s="76"/>
      <c r="AB459" s="45">
        <f t="shared" si="210"/>
        <v>0</v>
      </c>
      <c r="AC459" s="594"/>
      <c r="AD459" s="77">
        <f t="shared" si="211"/>
        <v>0</v>
      </c>
      <c r="AE459" s="126"/>
      <c r="AF459" s="73">
        <f t="shared" si="212"/>
        <v>0</v>
      </c>
      <c r="AG459" s="126"/>
      <c r="AH459" s="78">
        <f t="shared" si="213"/>
        <v>0</v>
      </c>
      <c r="AI459" s="76"/>
      <c r="AJ459" s="45"/>
      <c r="AK459" s="234"/>
      <c r="AL459" s="76"/>
      <c r="AM459" s="72"/>
      <c r="AN459" s="72"/>
      <c r="AO459" s="79"/>
      <c r="AP459" s="72"/>
      <c r="AQ459" s="76"/>
      <c r="AR459" s="76"/>
      <c r="AS459" s="365"/>
      <c r="AT459" s="76"/>
      <c r="AU459" s="72"/>
      <c r="AV459" s="72"/>
      <c r="AW459" s="124"/>
      <c r="AX459" s="72"/>
      <c r="AY459" s="76"/>
      <c r="AZ459" s="76"/>
      <c r="BA459" s="94"/>
      <c r="BB459" s="76"/>
      <c r="BC459" s="72"/>
      <c r="BD459" s="72"/>
      <c r="BE459" s="129"/>
      <c r="BF459" s="72"/>
      <c r="BG459" s="76"/>
      <c r="BH459" s="76"/>
      <c r="BI459" s="94"/>
      <c r="BJ459" s="76"/>
      <c r="BK459" s="123"/>
      <c r="BL459" s="45"/>
      <c r="BM459" s="94"/>
      <c r="BN459" s="77"/>
      <c r="BO459" s="83"/>
      <c r="BP459" s="359" t="s">
        <v>3365</v>
      </c>
      <c r="BQ459" s="120" t="s">
        <v>1970</v>
      </c>
      <c r="BR459" s="605"/>
    </row>
    <row r="460" spans="1:70" s="30" customFormat="1" ht="90">
      <c r="A460" s="513">
        <f>SUBTOTAL(3,C$5:$C460)</f>
        <v>456</v>
      </c>
      <c r="B460" s="178"/>
      <c r="C460" s="250" t="s">
        <v>3245</v>
      </c>
      <c r="D460" s="214" t="s">
        <v>410</v>
      </c>
      <c r="E460" s="608" t="s">
        <v>3292</v>
      </c>
      <c r="F460" s="250" t="s">
        <v>3269</v>
      </c>
      <c r="G460" s="250"/>
      <c r="H460" s="546" t="s">
        <v>3333</v>
      </c>
      <c r="I460" s="304">
        <v>1865129416</v>
      </c>
      <c r="J460" s="304" t="s">
        <v>3342</v>
      </c>
      <c r="K460" s="455" t="s">
        <v>3354</v>
      </c>
      <c r="L460" s="637">
        <v>42095</v>
      </c>
      <c r="M460" s="250"/>
      <c r="N460" s="139"/>
      <c r="O460" s="122"/>
      <c r="P460" s="153">
        <f t="shared" si="204"/>
        <v>0</v>
      </c>
      <c r="Q460" s="124"/>
      <c r="R460" s="75">
        <f t="shared" si="205"/>
        <v>0</v>
      </c>
      <c r="S460" s="45"/>
      <c r="T460" s="45">
        <f t="shared" si="206"/>
        <v>0</v>
      </c>
      <c r="U460" s="234"/>
      <c r="V460" s="77">
        <f t="shared" si="207"/>
        <v>0</v>
      </c>
      <c r="W460" s="72"/>
      <c r="X460" s="73">
        <f t="shared" si="208"/>
        <v>0</v>
      </c>
      <c r="Y460" s="124"/>
      <c r="Z460" s="75">
        <f t="shared" si="209"/>
        <v>0</v>
      </c>
      <c r="AA460" s="76"/>
      <c r="AB460" s="45">
        <f t="shared" si="210"/>
        <v>0</v>
      </c>
      <c r="AC460" s="594"/>
      <c r="AD460" s="77">
        <f t="shared" si="211"/>
        <v>0</v>
      </c>
      <c r="AE460" s="126"/>
      <c r="AF460" s="73">
        <f t="shared" si="212"/>
        <v>0</v>
      </c>
      <c r="AG460" s="126"/>
      <c r="AH460" s="78">
        <f t="shared" si="213"/>
        <v>0</v>
      </c>
      <c r="AI460" s="76"/>
      <c r="AJ460" s="45"/>
      <c r="AK460" s="234"/>
      <c r="AL460" s="76"/>
      <c r="AM460" s="72"/>
      <c r="AN460" s="72"/>
      <c r="AO460" s="79"/>
      <c r="AP460" s="72"/>
      <c r="AQ460" s="76"/>
      <c r="AR460" s="76"/>
      <c r="AS460" s="365"/>
      <c r="AT460" s="76"/>
      <c r="AU460" s="72"/>
      <c r="AV460" s="72"/>
      <c r="AW460" s="124"/>
      <c r="AX460" s="72"/>
      <c r="AY460" s="76"/>
      <c r="AZ460" s="76"/>
      <c r="BA460" s="94"/>
      <c r="BB460" s="76"/>
      <c r="BC460" s="72"/>
      <c r="BD460" s="72"/>
      <c r="BE460" s="129"/>
      <c r="BF460" s="72"/>
      <c r="BG460" s="76"/>
      <c r="BH460" s="76"/>
      <c r="BI460" s="94"/>
      <c r="BJ460" s="76"/>
      <c r="BK460" s="123"/>
      <c r="BL460" s="45"/>
      <c r="BM460" s="94"/>
      <c r="BN460" s="77"/>
      <c r="BO460" s="83"/>
      <c r="BP460" s="359" t="s">
        <v>3367</v>
      </c>
      <c r="BQ460" s="120" t="s">
        <v>1970</v>
      </c>
      <c r="BR460" s="605"/>
    </row>
    <row r="461" spans="1:70" s="30" customFormat="1" ht="60">
      <c r="A461" s="513">
        <f>SUBTOTAL(3,C$5:$C461)</f>
        <v>457</v>
      </c>
      <c r="B461" s="178"/>
      <c r="C461" s="250" t="s">
        <v>3246</v>
      </c>
      <c r="D461" s="36" t="s">
        <v>293</v>
      </c>
      <c r="E461" s="608" t="s">
        <v>3293</v>
      </c>
      <c r="F461" s="250" t="s">
        <v>3270</v>
      </c>
      <c r="G461" s="250"/>
      <c r="H461" s="546" t="s">
        <v>3334</v>
      </c>
      <c r="I461" s="304" t="s">
        <v>2427</v>
      </c>
      <c r="J461" s="304" t="s">
        <v>3343</v>
      </c>
      <c r="K461" s="455" t="s">
        <v>3355</v>
      </c>
      <c r="L461" s="637">
        <v>42095</v>
      </c>
      <c r="M461" s="250"/>
      <c r="N461" s="139"/>
      <c r="O461" s="122"/>
      <c r="P461" s="153">
        <f t="shared" si="204"/>
        <v>0</v>
      </c>
      <c r="Q461" s="124"/>
      <c r="R461" s="75">
        <f t="shared" si="205"/>
        <v>0</v>
      </c>
      <c r="S461" s="45"/>
      <c r="T461" s="45">
        <f t="shared" si="206"/>
        <v>0</v>
      </c>
      <c r="U461" s="234"/>
      <c r="V461" s="77">
        <f t="shared" si="207"/>
        <v>0</v>
      </c>
      <c r="W461" s="72"/>
      <c r="X461" s="73">
        <f t="shared" si="208"/>
        <v>0</v>
      </c>
      <c r="Y461" s="124"/>
      <c r="Z461" s="75">
        <f t="shared" si="209"/>
        <v>0</v>
      </c>
      <c r="AA461" s="76"/>
      <c r="AB461" s="45">
        <f t="shared" si="210"/>
        <v>0</v>
      </c>
      <c r="AC461" s="594"/>
      <c r="AD461" s="77">
        <f t="shared" si="211"/>
        <v>0</v>
      </c>
      <c r="AE461" s="126"/>
      <c r="AF461" s="73">
        <f t="shared" si="212"/>
        <v>0</v>
      </c>
      <c r="AG461" s="126"/>
      <c r="AH461" s="78">
        <f t="shared" si="213"/>
        <v>0</v>
      </c>
      <c r="AI461" s="76"/>
      <c r="AJ461" s="45"/>
      <c r="AK461" s="234"/>
      <c r="AL461" s="76"/>
      <c r="AM461" s="72"/>
      <c r="AN461" s="72"/>
      <c r="AO461" s="79"/>
      <c r="AP461" s="72"/>
      <c r="AQ461" s="76"/>
      <c r="AR461" s="76"/>
      <c r="AS461" s="365"/>
      <c r="AT461" s="76"/>
      <c r="AU461" s="72"/>
      <c r="AV461" s="72"/>
      <c r="AW461" s="124"/>
      <c r="AX461" s="72"/>
      <c r="AY461" s="76"/>
      <c r="AZ461" s="76"/>
      <c r="BA461" s="94"/>
      <c r="BB461" s="76"/>
      <c r="BC461" s="72"/>
      <c r="BD461" s="72"/>
      <c r="BE461" s="129"/>
      <c r="BF461" s="72"/>
      <c r="BG461" s="76"/>
      <c r="BH461" s="76"/>
      <c r="BI461" s="94"/>
      <c r="BJ461" s="76"/>
      <c r="BK461" s="123"/>
      <c r="BL461" s="45"/>
      <c r="BM461" s="94"/>
      <c r="BN461" s="77"/>
      <c r="BO461" s="83"/>
      <c r="BP461" s="359" t="s">
        <v>3368</v>
      </c>
      <c r="BQ461" s="120" t="s">
        <v>3376</v>
      </c>
      <c r="BR461" s="605"/>
    </row>
    <row r="462" spans="1:70" s="30" customFormat="1" ht="30">
      <c r="A462" s="513">
        <f>SUBTOTAL(3,C$5:$C462)</f>
        <v>458</v>
      </c>
      <c r="B462" s="178"/>
      <c r="C462" s="250" t="s">
        <v>3247</v>
      </c>
      <c r="D462" s="214" t="s">
        <v>195</v>
      </c>
      <c r="E462" s="608" t="s">
        <v>3294</v>
      </c>
      <c r="F462" s="250" t="s">
        <v>3271</v>
      </c>
      <c r="G462" s="250"/>
      <c r="H462" s="546" t="s">
        <v>3335</v>
      </c>
      <c r="I462" s="304" t="s">
        <v>3336</v>
      </c>
      <c r="J462" s="304"/>
      <c r="K462" s="455"/>
      <c r="L462" s="359"/>
      <c r="M462" s="250"/>
      <c r="N462" s="139"/>
      <c r="O462" s="122"/>
      <c r="P462" s="153">
        <f t="shared" si="204"/>
        <v>0</v>
      </c>
      <c r="Q462" s="124"/>
      <c r="R462" s="75">
        <f t="shared" si="205"/>
        <v>0</v>
      </c>
      <c r="S462" s="45"/>
      <c r="T462" s="45">
        <f t="shared" si="206"/>
        <v>0</v>
      </c>
      <c r="U462" s="234"/>
      <c r="V462" s="77">
        <f t="shared" si="207"/>
        <v>0</v>
      </c>
      <c r="W462" s="72"/>
      <c r="X462" s="73">
        <f t="shared" si="208"/>
        <v>0</v>
      </c>
      <c r="Y462" s="124"/>
      <c r="Z462" s="75">
        <f t="shared" si="209"/>
        <v>0</v>
      </c>
      <c r="AA462" s="76"/>
      <c r="AB462" s="45">
        <f t="shared" si="210"/>
        <v>0</v>
      </c>
      <c r="AC462" s="594"/>
      <c r="AD462" s="77">
        <f t="shared" si="211"/>
        <v>0</v>
      </c>
      <c r="AE462" s="126"/>
      <c r="AF462" s="73">
        <f t="shared" si="212"/>
        <v>0</v>
      </c>
      <c r="AG462" s="126"/>
      <c r="AH462" s="78">
        <f t="shared" si="213"/>
        <v>0</v>
      </c>
      <c r="AI462" s="76"/>
      <c r="AJ462" s="45"/>
      <c r="AK462" s="234"/>
      <c r="AL462" s="76"/>
      <c r="AM462" s="72"/>
      <c r="AN462" s="72"/>
      <c r="AO462" s="79"/>
      <c r="AP462" s="72"/>
      <c r="AQ462" s="76"/>
      <c r="AR462" s="76"/>
      <c r="AS462" s="365"/>
      <c r="AT462" s="76"/>
      <c r="AU462" s="72"/>
      <c r="AV462" s="72"/>
      <c r="AW462" s="124"/>
      <c r="AX462" s="72"/>
      <c r="AY462" s="76"/>
      <c r="AZ462" s="76"/>
      <c r="BA462" s="94"/>
      <c r="BB462" s="76"/>
      <c r="BC462" s="72"/>
      <c r="BD462" s="72"/>
      <c r="BE462" s="129"/>
      <c r="BF462" s="72"/>
      <c r="BG462" s="76"/>
      <c r="BH462" s="76"/>
      <c r="BI462" s="94"/>
      <c r="BJ462" s="76"/>
      <c r="BK462" s="123"/>
      <c r="BL462" s="45"/>
      <c r="BM462" s="94"/>
      <c r="BN462" s="77"/>
      <c r="BO462" s="83"/>
      <c r="BP462" s="359" t="s">
        <v>3366</v>
      </c>
      <c r="BQ462" s="120" t="s">
        <v>3216</v>
      </c>
      <c r="BR462" s="605"/>
    </row>
    <row r="463" spans="1:70" s="30" customFormat="1" ht="15">
      <c r="A463" s="513">
        <f>SUBTOTAL(3,C$5:$C463)</f>
        <v>458</v>
      </c>
      <c r="B463" s="178"/>
      <c r="C463" s="250"/>
      <c r="D463" s="214"/>
      <c r="E463" s="608"/>
      <c r="F463" s="250"/>
      <c r="G463" s="250"/>
      <c r="H463" s="546"/>
      <c r="I463" s="304"/>
      <c r="J463" s="304"/>
      <c r="K463" s="455"/>
      <c r="L463" s="304"/>
      <c r="M463" s="250"/>
      <c r="N463" s="139"/>
      <c r="O463" s="122"/>
      <c r="P463" s="153">
        <f t="shared" si="204"/>
        <v>0</v>
      </c>
      <c r="Q463" s="124"/>
      <c r="R463" s="75">
        <f t="shared" si="205"/>
        <v>0</v>
      </c>
      <c r="S463" s="45"/>
      <c r="T463" s="45">
        <f t="shared" si="206"/>
        <v>0</v>
      </c>
      <c r="U463" s="234"/>
      <c r="V463" s="77">
        <f t="shared" si="207"/>
        <v>0</v>
      </c>
      <c r="W463" s="72"/>
      <c r="X463" s="73">
        <f t="shared" si="208"/>
        <v>0</v>
      </c>
      <c r="Y463" s="124"/>
      <c r="Z463" s="75">
        <f t="shared" si="209"/>
        <v>0</v>
      </c>
      <c r="AA463" s="76"/>
      <c r="AB463" s="45">
        <f t="shared" si="210"/>
        <v>0</v>
      </c>
      <c r="AC463" s="594"/>
      <c r="AD463" s="77">
        <f t="shared" si="211"/>
        <v>0</v>
      </c>
      <c r="AE463" s="126"/>
      <c r="AF463" s="73">
        <f t="shared" si="212"/>
        <v>0</v>
      </c>
      <c r="AG463" s="126"/>
      <c r="AH463" s="78">
        <f t="shared" si="213"/>
        <v>0</v>
      </c>
      <c r="AI463" s="76"/>
      <c r="AJ463" s="45"/>
      <c r="AK463" s="234"/>
      <c r="AL463" s="76"/>
      <c r="AM463" s="72"/>
      <c r="AN463" s="72"/>
      <c r="AO463" s="79"/>
      <c r="AP463" s="72"/>
      <c r="AQ463" s="76"/>
      <c r="AR463" s="76"/>
      <c r="AS463" s="365"/>
      <c r="AT463" s="76"/>
      <c r="AU463" s="72"/>
      <c r="AV463" s="72"/>
      <c r="AW463" s="124"/>
      <c r="AX463" s="72"/>
      <c r="AY463" s="76"/>
      <c r="AZ463" s="76"/>
      <c r="BA463" s="94"/>
      <c r="BB463" s="76"/>
      <c r="BC463" s="72"/>
      <c r="BD463" s="72"/>
      <c r="BE463" s="129"/>
      <c r="BF463" s="72"/>
      <c r="BG463" s="76"/>
      <c r="BH463" s="76"/>
      <c r="BI463" s="94"/>
      <c r="BJ463" s="76"/>
      <c r="BK463" s="123"/>
      <c r="BL463" s="45"/>
      <c r="BM463" s="94"/>
      <c r="BN463" s="77"/>
      <c r="BO463" s="83"/>
      <c r="BP463" s="52"/>
      <c r="BQ463" s="52"/>
      <c r="BR463" s="605"/>
    </row>
    <row r="464" spans="1:70" s="30" customFormat="1" ht="15">
      <c r="A464" s="513">
        <f>SUBTOTAL(3,C$5:$C464)</f>
        <v>458</v>
      </c>
      <c r="B464" s="178"/>
      <c r="C464" s="250"/>
      <c r="D464" s="214"/>
      <c r="E464" s="608"/>
      <c r="F464" s="250"/>
      <c r="G464" s="250"/>
      <c r="H464" s="546"/>
      <c r="I464" s="304"/>
      <c r="J464" s="304"/>
      <c r="K464" s="455"/>
      <c r="L464" s="304"/>
      <c r="M464" s="250"/>
      <c r="N464" s="139"/>
      <c r="O464" s="122"/>
      <c r="P464" s="153">
        <f t="shared" si="204"/>
        <v>0</v>
      </c>
      <c r="Q464" s="124"/>
      <c r="R464" s="75">
        <f t="shared" si="205"/>
        <v>0</v>
      </c>
      <c r="S464" s="45"/>
      <c r="T464" s="45">
        <f t="shared" si="206"/>
        <v>0</v>
      </c>
      <c r="U464" s="234"/>
      <c r="V464" s="77">
        <f t="shared" si="207"/>
        <v>0</v>
      </c>
      <c r="W464" s="72"/>
      <c r="X464" s="73">
        <f t="shared" si="208"/>
        <v>0</v>
      </c>
      <c r="Y464" s="124"/>
      <c r="Z464" s="75">
        <f t="shared" si="209"/>
        <v>0</v>
      </c>
      <c r="AA464" s="76"/>
      <c r="AB464" s="45">
        <f t="shared" si="210"/>
        <v>0</v>
      </c>
      <c r="AC464" s="594"/>
      <c r="AD464" s="77">
        <f t="shared" si="211"/>
        <v>0</v>
      </c>
      <c r="AE464" s="126"/>
      <c r="AF464" s="73">
        <f t="shared" si="212"/>
        <v>0</v>
      </c>
      <c r="AG464" s="126"/>
      <c r="AH464" s="78">
        <f t="shared" si="213"/>
        <v>0</v>
      </c>
      <c r="AI464" s="76"/>
      <c r="AJ464" s="45"/>
      <c r="AK464" s="234"/>
      <c r="AL464" s="76"/>
      <c r="AM464" s="72"/>
      <c r="AN464" s="72"/>
      <c r="AO464" s="79"/>
      <c r="AP464" s="72"/>
      <c r="AQ464" s="76"/>
      <c r="AR464" s="76"/>
      <c r="AS464" s="365"/>
      <c r="AT464" s="76"/>
      <c r="AU464" s="72"/>
      <c r="AV464" s="72"/>
      <c r="AW464" s="124"/>
      <c r="AX464" s="72"/>
      <c r="AY464" s="76"/>
      <c r="AZ464" s="76"/>
      <c r="BA464" s="94"/>
      <c r="BB464" s="76"/>
      <c r="BC464" s="72"/>
      <c r="BD464" s="72"/>
      <c r="BE464" s="129"/>
      <c r="BF464" s="72"/>
      <c r="BG464" s="76"/>
      <c r="BH464" s="76"/>
      <c r="BI464" s="94"/>
      <c r="BJ464" s="76"/>
      <c r="BK464" s="123"/>
      <c r="BL464" s="45"/>
      <c r="BM464" s="94"/>
      <c r="BN464" s="77"/>
      <c r="BO464" s="83"/>
      <c r="BP464" s="52"/>
      <c r="BQ464" s="52"/>
      <c r="BR464" s="605"/>
    </row>
    <row r="465" spans="1:70" s="30" customFormat="1" ht="15">
      <c r="A465" s="513">
        <f>SUBTOTAL(3,C$5:$C465)</f>
        <v>458</v>
      </c>
      <c r="B465" s="178"/>
      <c r="C465" s="250"/>
      <c r="D465" s="214"/>
      <c r="E465" s="608"/>
      <c r="F465" s="250"/>
      <c r="G465" s="250"/>
      <c r="H465" s="546"/>
      <c r="I465" s="304"/>
      <c r="J465" s="304"/>
      <c r="K465" s="455"/>
      <c r="L465" s="304"/>
      <c r="M465" s="250"/>
      <c r="N465" s="139"/>
      <c r="O465" s="122"/>
      <c r="P465" s="153">
        <f t="shared" si="204"/>
        <v>0</v>
      </c>
      <c r="Q465" s="124"/>
      <c r="R465" s="75">
        <f t="shared" si="205"/>
        <v>0</v>
      </c>
      <c r="S465" s="45"/>
      <c r="T465" s="45">
        <f t="shared" si="206"/>
        <v>0</v>
      </c>
      <c r="U465" s="234"/>
      <c r="V465" s="77">
        <f t="shared" si="207"/>
        <v>0</v>
      </c>
      <c r="W465" s="72"/>
      <c r="X465" s="73">
        <f t="shared" si="208"/>
        <v>0</v>
      </c>
      <c r="Y465" s="124"/>
      <c r="Z465" s="75">
        <f t="shared" si="209"/>
        <v>0</v>
      </c>
      <c r="AA465" s="76"/>
      <c r="AB465" s="45">
        <f t="shared" si="210"/>
        <v>0</v>
      </c>
      <c r="AC465" s="594"/>
      <c r="AD465" s="77">
        <f t="shared" si="211"/>
        <v>0</v>
      </c>
      <c r="AE465" s="126"/>
      <c r="AF465" s="73">
        <f t="shared" si="212"/>
        <v>0</v>
      </c>
      <c r="AG465" s="126"/>
      <c r="AH465" s="78">
        <f t="shared" si="213"/>
        <v>0</v>
      </c>
      <c r="AI465" s="76"/>
      <c r="AJ465" s="45"/>
      <c r="AK465" s="234"/>
      <c r="AL465" s="76"/>
      <c r="AM465" s="72"/>
      <c r="AN465" s="72"/>
      <c r="AO465" s="79"/>
      <c r="AP465" s="72"/>
      <c r="AQ465" s="76"/>
      <c r="AR465" s="76"/>
      <c r="AS465" s="365"/>
      <c r="AT465" s="76"/>
      <c r="AU465" s="72"/>
      <c r="AV465" s="72"/>
      <c r="AW465" s="124"/>
      <c r="AX465" s="72"/>
      <c r="AY465" s="76"/>
      <c r="AZ465" s="76"/>
      <c r="BA465" s="94"/>
      <c r="BB465" s="76"/>
      <c r="BC465" s="72"/>
      <c r="BD465" s="72"/>
      <c r="BE465" s="129"/>
      <c r="BF465" s="72"/>
      <c r="BG465" s="76"/>
      <c r="BH465" s="76"/>
      <c r="BI465" s="94"/>
      <c r="BJ465" s="76"/>
      <c r="BK465" s="123"/>
      <c r="BL465" s="45"/>
      <c r="BM465" s="94"/>
      <c r="BN465" s="77"/>
      <c r="BO465" s="83"/>
      <c r="BP465" s="52"/>
      <c r="BQ465" s="52"/>
      <c r="BR465" s="605"/>
    </row>
    <row r="466" spans="1:70" s="30" customFormat="1" ht="15">
      <c r="A466" s="513">
        <f>SUBTOTAL(3,C$5:$C466)</f>
        <v>458</v>
      </c>
      <c r="B466" s="178"/>
      <c r="C466" s="250"/>
      <c r="D466" s="214"/>
      <c r="E466" s="608"/>
      <c r="F466" s="250"/>
      <c r="G466" s="250"/>
      <c r="H466" s="546"/>
      <c r="I466" s="304"/>
      <c r="J466" s="304"/>
      <c r="K466" s="455"/>
      <c r="L466" s="304"/>
      <c r="M466" s="250"/>
      <c r="N466" s="139"/>
      <c r="O466" s="122"/>
      <c r="P466" s="153">
        <f t="shared" si="204"/>
        <v>0</v>
      </c>
      <c r="Q466" s="124"/>
      <c r="R466" s="75">
        <f t="shared" si="205"/>
        <v>0</v>
      </c>
      <c r="S466" s="45"/>
      <c r="T466" s="45">
        <f t="shared" si="206"/>
        <v>0</v>
      </c>
      <c r="U466" s="234"/>
      <c r="V466" s="77">
        <f t="shared" si="207"/>
        <v>0</v>
      </c>
      <c r="W466" s="72"/>
      <c r="X466" s="73">
        <f t="shared" si="208"/>
        <v>0</v>
      </c>
      <c r="Y466" s="124"/>
      <c r="Z466" s="75">
        <f t="shared" si="209"/>
        <v>0</v>
      </c>
      <c r="AA466" s="76"/>
      <c r="AB466" s="45">
        <f t="shared" si="210"/>
        <v>0</v>
      </c>
      <c r="AC466" s="594"/>
      <c r="AD466" s="77">
        <f t="shared" si="211"/>
        <v>0</v>
      </c>
      <c r="AE466" s="126"/>
      <c r="AF466" s="73">
        <f t="shared" si="212"/>
        <v>0</v>
      </c>
      <c r="AG466" s="126"/>
      <c r="AH466" s="78">
        <f t="shared" si="213"/>
        <v>0</v>
      </c>
      <c r="AI466" s="76"/>
      <c r="AJ466" s="45"/>
      <c r="AK466" s="234"/>
      <c r="AL466" s="76"/>
      <c r="AM466" s="72"/>
      <c r="AN466" s="72"/>
      <c r="AO466" s="79"/>
      <c r="AP466" s="72"/>
      <c r="AQ466" s="76"/>
      <c r="AR466" s="76"/>
      <c r="AS466" s="365"/>
      <c r="AT466" s="76"/>
      <c r="AU466" s="72"/>
      <c r="AV466" s="72"/>
      <c r="AW466" s="124"/>
      <c r="AX466" s="72"/>
      <c r="AY466" s="76"/>
      <c r="AZ466" s="76"/>
      <c r="BA466" s="94"/>
      <c r="BB466" s="76"/>
      <c r="BC466" s="72"/>
      <c r="BD466" s="72"/>
      <c r="BE466" s="129"/>
      <c r="BF466" s="72"/>
      <c r="BG466" s="76"/>
      <c r="BH466" s="76"/>
      <c r="BI466" s="94"/>
      <c r="BJ466" s="76"/>
      <c r="BK466" s="123"/>
      <c r="BL466" s="45"/>
      <c r="BM466" s="94"/>
      <c r="BN466" s="77"/>
      <c r="BO466" s="83"/>
      <c r="BP466" s="52"/>
      <c r="BQ466" s="52"/>
      <c r="BR466" s="605"/>
    </row>
    <row r="467" spans="1:70" s="30" customFormat="1" ht="15">
      <c r="A467" s="513">
        <f>SUBTOTAL(3,C$5:$C467)</f>
        <v>458</v>
      </c>
      <c r="B467" s="178"/>
      <c r="C467" s="250"/>
      <c r="D467" s="214"/>
      <c r="E467" s="608"/>
      <c r="F467" s="250"/>
      <c r="G467" s="250"/>
      <c r="H467" s="546"/>
      <c r="I467" s="304"/>
      <c r="J467" s="304"/>
      <c r="K467" s="455"/>
      <c r="L467" s="304"/>
      <c r="M467" s="250"/>
      <c r="N467" s="139"/>
      <c r="O467" s="122"/>
      <c r="P467" s="153">
        <f t="shared" si="204"/>
        <v>0</v>
      </c>
      <c r="Q467" s="124"/>
      <c r="R467" s="75">
        <f t="shared" si="205"/>
        <v>0</v>
      </c>
      <c r="S467" s="45"/>
      <c r="T467" s="45">
        <f t="shared" si="206"/>
        <v>0</v>
      </c>
      <c r="U467" s="234"/>
      <c r="V467" s="77">
        <f t="shared" si="207"/>
        <v>0</v>
      </c>
      <c r="W467" s="72"/>
      <c r="X467" s="73">
        <f t="shared" si="208"/>
        <v>0</v>
      </c>
      <c r="Y467" s="124"/>
      <c r="Z467" s="75">
        <f t="shared" si="209"/>
        <v>0</v>
      </c>
      <c r="AA467" s="76"/>
      <c r="AB467" s="45">
        <f t="shared" si="210"/>
        <v>0</v>
      </c>
      <c r="AC467" s="594"/>
      <c r="AD467" s="77">
        <f t="shared" si="211"/>
        <v>0</v>
      </c>
      <c r="AE467" s="126"/>
      <c r="AF467" s="73">
        <f t="shared" si="212"/>
        <v>0</v>
      </c>
      <c r="AG467" s="126"/>
      <c r="AH467" s="78">
        <f t="shared" si="213"/>
        <v>0</v>
      </c>
      <c r="AI467" s="76"/>
      <c r="AJ467" s="45"/>
      <c r="AK467" s="234"/>
      <c r="AL467" s="76"/>
      <c r="AM467" s="72"/>
      <c r="AN467" s="72"/>
      <c r="AO467" s="79"/>
      <c r="AP467" s="72"/>
      <c r="AQ467" s="76"/>
      <c r="AR467" s="76"/>
      <c r="AS467" s="365"/>
      <c r="AT467" s="76"/>
      <c r="AU467" s="72"/>
      <c r="AV467" s="72"/>
      <c r="AW467" s="124"/>
      <c r="AX467" s="72"/>
      <c r="AY467" s="76"/>
      <c r="AZ467" s="76"/>
      <c r="BA467" s="94"/>
      <c r="BB467" s="76"/>
      <c r="BC467" s="72"/>
      <c r="BD467" s="72"/>
      <c r="BE467" s="129"/>
      <c r="BF467" s="72"/>
      <c r="BG467" s="76"/>
      <c r="BH467" s="76"/>
      <c r="BI467" s="94"/>
      <c r="BJ467" s="76"/>
      <c r="BK467" s="123"/>
      <c r="BL467" s="45"/>
      <c r="BM467" s="94"/>
      <c r="BN467" s="77"/>
      <c r="BO467" s="83"/>
      <c r="BP467" s="52"/>
      <c r="BQ467" s="52"/>
      <c r="BR467" s="605"/>
    </row>
    <row r="468" spans="1:70" s="30" customFormat="1" ht="15">
      <c r="A468" s="513">
        <f>SUBTOTAL(3,C$5:$C468)</f>
        <v>458</v>
      </c>
      <c r="B468" s="178"/>
      <c r="C468" s="250"/>
      <c r="D468" s="214"/>
      <c r="E468" s="608"/>
      <c r="F468" s="250"/>
      <c r="G468" s="250"/>
      <c r="H468" s="546"/>
      <c r="I468" s="304"/>
      <c r="J468" s="304"/>
      <c r="K468" s="455"/>
      <c r="L468" s="304"/>
      <c r="M468" s="250"/>
      <c r="N468" s="139"/>
      <c r="O468" s="122"/>
      <c r="P468" s="153">
        <f t="shared" si="204"/>
        <v>0</v>
      </c>
      <c r="Q468" s="124"/>
      <c r="R468" s="75">
        <f t="shared" si="205"/>
        <v>0</v>
      </c>
      <c r="S468" s="45"/>
      <c r="T468" s="45">
        <f t="shared" si="206"/>
        <v>0</v>
      </c>
      <c r="U468" s="234"/>
      <c r="V468" s="77">
        <f t="shared" si="207"/>
        <v>0</v>
      </c>
      <c r="W468" s="72"/>
      <c r="X468" s="73">
        <f t="shared" si="208"/>
        <v>0</v>
      </c>
      <c r="Y468" s="124"/>
      <c r="Z468" s="75">
        <f t="shared" si="209"/>
        <v>0</v>
      </c>
      <c r="AA468" s="76"/>
      <c r="AB468" s="45">
        <f t="shared" si="210"/>
        <v>0</v>
      </c>
      <c r="AC468" s="594"/>
      <c r="AD468" s="77">
        <f t="shared" si="211"/>
        <v>0</v>
      </c>
      <c r="AE468" s="126"/>
      <c r="AF468" s="73">
        <f t="shared" si="212"/>
        <v>0</v>
      </c>
      <c r="AG468" s="126"/>
      <c r="AH468" s="78">
        <f t="shared" si="213"/>
        <v>0</v>
      </c>
      <c r="AI468" s="76"/>
      <c r="AJ468" s="45"/>
      <c r="AK468" s="234"/>
      <c r="AL468" s="76"/>
      <c r="AM468" s="72"/>
      <c r="AN468" s="72"/>
      <c r="AO468" s="79"/>
      <c r="AP468" s="72"/>
      <c r="AQ468" s="76"/>
      <c r="AR468" s="76"/>
      <c r="AS468" s="365"/>
      <c r="AT468" s="76"/>
      <c r="AU468" s="72"/>
      <c r="AV468" s="72"/>
      <c r="AW468" s="124"/>
      <c r="AX468" s="72"/>
      <c r="AY468" s="76"/>
      <c r="AZ468" s="76"/>
      <c r="BA468" s="94"/>
      <c r="BB468" s="76"/>
      <c r="BC468" s="72"/>
      <c r="BD468" s="72"/>
      <c r="BE468" s="129"/>
      <c r="BF468" s="72"/>
      <c r="BG468" s="76"/>
      <c r="BH468" s="76"/>
      <c r="BI468" s="94"/>
      <c r="BJ468" s="76"/>
      <c r="BK468" s="123"/>
      <c r="BL468" s="45"/>
      <c r="BM468" s="94"/>
      <c r="BN468" s="77"/>
      <c r="BO468" s="83"/>
      <c r="BP468" s="52"/>
      <c r="BQ468" s="52"/>
      <c r="BR468" s="605"/>
    </row>
    <row r="469" spans="1:70" s="30" customFormat="1" ht="15">
      <c r="A469" s="513">
        <f>SUBTOTAL(3,C$5:$C469)</f>
        <v>458</v>
      </c>
      <c r="B469" s="178"/>
      <c r="C469" s="250"/>
      <c r="D469" s="214"/>
      <c r="E469" s="608"/>
      <c r="F469" s="250"/>
      <c r="G469" s="250"/>
      <c r="H469" s="546"/>
      <c r="I469" s="304"/>
      <c r="J469" s="304"/>
      <c r="K469" s="455"/>
      <c r="L469" s="304"/>
      <c r="M469" s="250"/>
      <c r="N469" s="139"/>
      <c r="O469" s="122"/>
      <c r="P469" s="153">
        <f t="shared" si="204"/>
        <v>0</v>
      </c>
      <c r="Q469" s="124"/>
      <c r="R469" s="75">
        <f t="shared" si="205"/>
        <v>0</v>
      </c>
      <c r="S469" s="45"/>
      <c r="T469" s="45">
        <f t="shared" si="206"/>
        <v>0</v>
      </c>
      <c r="U469" s="234"/>
      <c r="V469" s="77">
        <f t="shared" si="207"/>
        <v>0</v>
      </c>
      <c r="W469" s="72"/>
      <c r="X469" s="73">
        <f t="shared" si="208"/>
        <v>0</v>
      </c>
      <c r="Y469" s="124"/>
      <c r="Z469" s="75">
        <f t="shared" si="209"/>
        <v>0</v>
      </c>
      <c r="AA469" s="76"/>
      <c r="AB469" s="45">
        <f t="shared" si="210"/>
        <v>0</v>
      </c>
      <c r="AC469" s="594"/>
      <c r="AD469" s="77">
        <f t="shared" si="211"/>
        <v>0</v>
      </c>
      <c r="AE469" s="126"/>
      <c r="AF469" s="73">
        <f t="shared" si="212"/>
        <v>0</v>
      </c>
      <c r="AG469" s="126"/>
      <c r="AH469" s="78">
        <f t="shared" si="213"/>
        <v>0</v>
      </c>
      <c r="AI469" s="76"/>
      <c r="AJ469" s="45"/>
      <c r="AK469" s="234"/>
      <c r="AL469" s="76"/>
      <c r="AM469" s="72"/>
      <c r="AN469" s="72"/>
      <c r="AO469" s="79"/>
      <c r="AP469" s="72"/>
      <c r="AQ469" s="76"/>
      <c r="AR469" s="76"/>
      <c r="AS469" s="365"/>
      <c r="AT469" s="76"/>
      <c r="AU469" s="72"/>
      <c r="AV469" s="72"/>
      <c r="AW469" s="124"/>
      <c r="AX469" s="72"/>
      <c r="AY469" s="76"/>
      <c r="AZ469" s="76"/>
      <c r="BA469" s="94"/>
      <c r="BB469" s="76"/>
      <c r="BC469" s="72"/>
      <c r="BD469" s="72"/>
      <c r="BE469" s="129"/>
      <c r="BF469" s="72"/>
      <c r="BG469" s="76"/>
      <c r="BH469" s="76"/>
      <c r="BI469" s="94"/>
      <c r="BJ469" s="76"/>
      <c r="BK469" s="123"/>
      <c r="BL469" s="45"/>
      <c r="BM469" s="94"/>
      <c r="BN469" s="77"/>
      <c r="BO469" s="83"/>
      <c r="BP469" s="52"/>
      <c r="BQ469" s="52"/>
      <c r="BR469" s="605"/>
    </row>
    <row r="470" spans="1:70" s="30" customFormat="1" ht="15">
      <c r="A470" s="513">
        <f>SUBTOTAL(3,C$5:$C470)</f>
        <v>458</v>
      </c>
      <c r="B470" s="178"/>
      <c r="C470" s="250"/>
      <c r="D470" s="214"/>
      <c r="E470" s="608"/>
      <c r="F470" s="250"/>
      <c r="G470" s="250"/>
      <c r="H470" s="546"/>
      <c r="I470" s="304"/>
      <c r="J470" s="304"/>
      <c r="K470" s="455"/>
      <c r="L470" s="304"/>
      <c r="M470" s="250"/>
      <c r="N470" s="139"/>
      <c r="O470" s="122"/>
      <c r="P470" s="153">
        <f t="shared" si="204"/>
        <v>0</v>
      </c>
      <c r="Q470" s="124"/>
      <c r="R470" s="75">
        <f t="shared" si="205"/>
        <v>0</v>
      </c>
      <c r="S470" s="45"/>
      <c r="T470" s="45">
        <f t="shared" si="206"/>
        <v>0</v>
      </c>
      <c r="U470" s="234"/>
      <c r="V470" s="77">
        <f t="shared" si="207"/>
        <v>0</v>
      </c>
      <c r="W470" s="72"/>
      <c r="X470" s="73">
        <f t="shared" si="208"/>
        <v>0</v>
      </c>
      <c r="Y470" s="124"/>
      <c r="Z470" s="75">
        <f t="shared" si="209"/>
        <v>0</v>
      </c>
      <c r="AA470" s="76"/>
      <c r="AB470" s="45">
        <f t="shared" si="210"/>
        <v>0</v>
      </c>
      <c r="AC470" s="594"/>
      <c r="AD470" s="77">
        <f t="shared" si="211"/>
        <v>0</v>
      </c>
      <c r="AE470" s="126"/>
      <c r="AF470" s="73">
        <f t="shared" si="212"/>
        <v>0</v>
      </c>
      <c r="AG470" s="126"/>
      <c r="AH470" s="78">
        <f t="shared" si="213"/>
        <v>0</v>
      </c>
      <c r="AI470" s="76"/>
      <c r="AJ470" s="45"/>
      <c r="AK470" s="234"/>
      <c r="AL470" s="76"/>
      <c r="AM470" s="72"/>
      <c r="AN470" s="72"/>
      <c r="AO470" s="79"/>
      <c r="AP470" s="72"/>
      <c r="AQ470" s="76"/>
      <c r="AR470" s="76"/>
      <c r="AS470" s="365"/>
      <c r="AT470" s="76"/>
      <c r="AU470" s="72"/>
      <c r="AV470" s="72"/>
      <c r="AW470" s="124"/>
      <c r="AX470" s="72"/>
      <c r="AY470" s="76"/>
      <c r="AZ470" s="76"/>
      <c r="BA470" s="94"/>
      <c r="BB470" s="76"/>
      <c r="BC470" s="72"/>
      <c r="BD470" s="72"/>
      <c r="BE470" s="129"/>
      <c r="BF470" s="72"/>
      <c r="BG470" s="76"/>
      <c r="BH470" s="76"/>
      <c r="BI470" s="94"/>
      <c r="BJ470" s="76"/>
      <c r="BK470" s="123"/>
      <c r="BL470" s="45"/>
      <c r="BM470" s="94"/>
      <c r="BN470" s="77"/>
      <c r="BO470" s="83"/>
      <c r="BP470" s="52"/>
      <c r="BQ470" s="52"/>
      <c r="BR470" s="605"/>
    </row>
    <row r="471" spans="1:70" s="30" customFormat="1" ht="15">
      <c r="A471" s="513">
        <f>SUBTOTAL(3,C$5:$C471)</f>
        <v>458</v>
      </c>
      <c r="B471" s="178"/>
      <c r="C471" s="250"/>
      <c r="D471" s="214"/>
      <c r="E471" s="608"/>
      <c r="F471" s="250"/>
      <c r="G471" s="250"/>
      <c r="H471" s="546"/>
      <c r="I471" s="304"/>
      <c r="J471" s="304"/>
      <c r="K471" s="455"/>
      <c r="L471" s="304"/>
      <c r="M471" s="250"/>
      <c r="N471" s="139"/>
      <c r="O471" s="122"/>
      <c r="P471" s="153">
        <f t="shared" si="204"/>
        <v>0</v>
      </c>
      <c r="Q471" s="124"/>
      <c r="R471" s="75">
        <f t="shared" si="205"/>
        <v>0</v>
      </c>
      <c r="S471" s="45"/>
      <c r="T471" s="45">
        <f t="shared" si="206"/>
        <v>0</v>
      </c>
      <c r="U471" s="234"/>
      <c r="V471" s="77">
        <f t="shared" si="207"/>
        <v>0</v>
      </c>
      <c r="W471" s="72"/>
      <c r="X471" s="73">
        <f t="shared" si="208"/>
        <v>0</v>
      </c>
      <c r="Y471" s="124"/>
      <c r="Z471" s="75">
        <f t="shared" si="209"/>
        <v>0</v>
      </c>
      <c r="AA471" s="76"/>
      <c r="AB471" s="45">
        <f t="shared" si="210"/>
        <v>0</v>
      </c>
      <c r="AC471" s="594"/>
      <c r="AD471" s="77">
        <f t="shared" si="211"/>
        <v>0</v>
      </c>
      <c r="AE471" s="126"/>
      <c r="AF471" s="73">
        <f t="shared" si="212"/>
        <v>0</v>
      </c>
      <c r="AG471" s="126"/>
      <c r="AH471" s="78">
        <f t="shared" si="213"/>
        <v>0</v>
      </c>
      <c r="AI471" s="76"/>
      <c r="AJ471" s="45"/>
      <c r="AK471" s="234"/>
      <c r="AL471" s="76"/>
      <c r="AM471" s="72"/>
      <c r="AN471" s="72"/>
      <c r="AO471" s="79"/>
      <c r="AP471" s="72"/>
      <c r="AQ471" s="76"/>
      <c r="AR471" s="76"/>
      <c r="AS471" s="365"/>
      <c r="AT471" s="76"/>
      <c r="AU471" s="72"/>
      <c r="AV471" s="72"/>
      <c r="AW471" s="124"/>
      <c r="AX471" s="72"/>
      <c r="AY471" s="76"/>
      <c r="AZ471" s="76"/>
      <c r="BA471" s="94"/>
      <c r="BB471" s="76"/>
      <c r="BC471" s="72"/>
      <c r="BD471" s="72"/>
      <c r="BE471" s="129"/>
      <c r="BF471" s="72"/>
      <c r="BG471" s="76"/>
      <c r="BH471" s="76"/>
      <c r="BI471" s="94"/>
      <c r="BJ471" s="76"/>
      <c r="BK471" s="123"/>
      <c r="BL471" s="45"/>
      <c r="BM471" s="94"/>
      <c r="BN471" s="77"/>
      <c r="BO471" s="83"/>
      <c r="BP471" s="52"/>
      <c r="BQ471" s="52"/>
      <c r="BR471" s="605"/>
    </row>
    <row r="472" spans="1:70" s="30" customFormat="1" ht="15">
      <c r="A472" s="513">
        <f>SUBTOTAL(3,C$5:$C472)</f>
        <v>458</v>
      </c>
      <c r="B472" s="178"/>
      <c r="C472" s="250"/>
      <c r="D472" s="214"/>
      <c r="E472" s="608"/>
      <c r="F472" s="250"/>
      <c r="G472" s="250"/>
      <c r="H472" s="546"/>
      <c r="I472" s="304"/>
      <c r="J472" s="304"/>
      <c r="K472" s="455"/>
      <c r="L472" s="304"/>
      <c r="M472" s="250"/>
      <c r="N472" s="139"/>
      <c r="O472" s="122"/>
      <c r="P472" s="153">
        <f t="shared" si="204"/>
        <v>0</v>
      </c>
      <c r="Q472" s="124"/>
      <c r="R472" s="75">
        <f t="shared" si="205"/>
        <v>0</v>
      </c>
      <c r="S472" s="45"/>
      <c r="T472" s="45">
        <f t="shared" si="206"/>
        <v>0</v>
      </c>
      <c r="U472" s="234"/>
      <c r="V472" s="77">
        <f t="shared" si="207"/>
        <v>0</v>
      </c>
      <c r="W472" s="72"/>
      <c r="X472" s="73">
        <f t="shared" si="208"/>
        <v>0</v>
      </c>
      <c r="Y472" s="124"/>
      <c r="Z472" s="75">
        <f t="shared" si="209"/>
        <v>0</v>
      </c>
      <c r="AA472" s="76"/>
      <c r="AB472" s="45">
        <f t="shared" si="210"/>
        <v>0</v>
      </c>
      <c r="AC472" s="594"/>
      <c r="AD472" s="77">
        <f t="shared" si="211"/>
        <v>0</v>
      </c>
      <c r="AE472" s="126"/>
      <c r="AF472" s="73">
        <f t="shared" si="212"/>
        <v>0</v>
      </c>
      <c r="AG472" s="126"/>
      <c r="AH472" s="78">
        <f t="shared" si="213"/>
        <v>0</v>
      </c>
      <c r="AI472" s="76"/>
      <c r="AJ472" s="45"/>
      <c r="AK472" s="234"/>
      <c r="AL472" s="76"/>
      <c r="AM472" s="72"/>
      <c r="AN472" s="72"/>
      <c r="AO472" s="79"/>
      <c r="AP472" s="72"/>
      <c r="AQ472" s="76"/>
      <c r="AR472" s="76"/>
      <c r="AS472" s="365"/>
      <c r="AT472" s="76"/>
      <c r="AU472" s="72"/>
      <c r="AV472" s="72"/>
      <c r="AW472" s="124"/>
      <c r="AX472" s="72"/>
      <c r="AY472" s="76"/>
      <c r="AZ472" s="76"/>
      <c r="BA472" s="94"/>
      <c r="BB472" s="76"/>
      <c r="BC472" s="72"/>
      <c r="BD472" s="72"/>
      <c r="BE472" s="129"/>
      <c r="BF472" s="72"/>
      <c r="BG472" s="76"/>
      <c r="BH472" s="76"/>
      <c r="BI472" s="94"/>
      <c r="BJ472" s="76"/>
      <c r="BK472" s="123"/>
      <c r="BL472" s="45"/>
      <c r="BM472" s="94"/>
      <c r="BN472" s="77"/>
      <c r="BO472" s="83"/>
      <c r="BP472" s="52"/>
      <c r="BQ472" s="52"/>
      <c r="BR472" s="605"/>
    </row>
    <row r="473" spans="1:70" s="30" customFormat="1" ht="15">
      <c r="A473" s="513">
        <f>SUBTOTAL(3,C$5:$C473)</f>
        <v>458</v>
      </c>
      <c r="B473" s="178"/>
      <c r="C473" s="250"/>
      <c r="D473" s="214"/>
      <c r="E473" s="608"/>
      <c r="F473" s="250"/>
      <c r="G473" s="250"/>
      <c r="H473" s="546"/>
      <c r="I473" s="304"/>
      <c r="J473" s="304"/>
      <c r="K473" s="455"/>
      <c r="L473" s="304"/>
      <c r="M473" s="250"/>
      <c r="N473" s="139"/>
      <c r="O473" s="122"/>
      <c r="P473" s="153">
        <f t="shared" si="204"/>
        <v>0</v>
      </c>
      <c r="Q473" s="124"/>
      <c r="R473" s="75">
        <f t="shared" si="205"/>
        <v>0</v>
      </c>
      <c r="S473" s="45"/>
      <c r="T473" s="45">
        <f t="shared" si="206"/>
        <v>0</v>
      </c>
      <c r="U473" s="234"/>
      <c r="V473" s="77">
        <f t="shared" si="207"/>
        <v>0</v>
      </c>
      <c r="W473" s="72"/>
      <c r="X473" s="73">
        <f t="shared" si="208"/>
        <v>0</v>
      </c>
      <c r="Y473" s="124"/>
      <c r="Z473" s="75">
        <f t="shared" si="209"/>
        <v>0</v>
      </c>
      <c r="AA473" s="76"/>
      <c r="AB473" s="45">
        <f t="shared" si="210"/>
        <v>0</v>
      </c>
      <c r="AC473" s="594"/>
      <c r="AD473" s="77">
        <f t="shared" si="211"/>
        <v>0</v>
      </c>
      <c r="AE473" s="126"/>
      <c r="AF473" s="73">
        <f t="shared" si="212"/>
        <v>0</v>
      </c>
      <c r="AG473" s="126"/>
      <c r="AH473" s="78">
        <f t="shared" si="213"/>
        <v>0</v>
      </c>
      <c r="AI473" s="76"/>
      <c r="AJ473" s="45"/>
      <c r="AK473" s="234"/>
      <c r="AL473" s="76"/>
      <c r="AM473" s="72"/>
      <c r="AN473" s="72"/>
      <c r="AO473" s="79"/>
      <c r="AP473" s="72"/>
      <c r="AQ473" s="76"/>
      <c r="AR473" s="76"/>
      <c r="AS473" s="365"/>
      <c r="AT473" s="76"/>
      <c r="AU473" s="72"/>
      <c r="AV473" s="72"/>
      <c r="AW473" s="124"/>
      <c r="AX473" s="72"/>
      <c r="AY473" s="76"/>
      <c r="AZ473" s="76"/>
      <c r="BA473" s="94"/>
      <c r="BB473" s="76"/>
      <c r="BC473" s="72"/>
      <c r="BD473" s="72"/>
      <c r="BE473" s="129"/>
      <c r="BF473" s="72"/>
      <c r="BG473" s="76"/>
      <c r="BH473" s="76"/>
      <c r="BI473" s="94"/>
      <c r="BJ473" s="76"/>
      <c r="BK473" s="123"/>
      <c r="BL473" s="45"/>
      <c r="BM473" s="94"/>
      <c r="BN473" s="77"/>
      <c r="BO473" s="83"/>
      <c r="BP473" s="52"/>
      <c r="BQ473" s="52"/>
      <c r="BR473" s="605"/>
    </row>
    <row r="474" spans="1:70" s="30" customFormat="1" ht="15">
      <c r="A474" s="513">
        <f>SUBTOTAL(3,C$5:$C474)</f>
        <v>458</v>
      </c>
      <c r="B474" s="178"/>
      <c r="C474" s="250"/>
      <c r="D474" s="214"/>
      <c r="E474" s="608"/>
      <c r="F474" s="250"/>
      <c r="G474" s="250"/>
      <c r="H474" s="546"/>
      <c r="I474" s="304"/>
      <c r="J474" s="304"/>
      <c r="K474" s="455"/>
      <c r="L474" s="304"/>
      <c r="M474" s="250"/>
      <c r="N474" s="139"/>
      <c r="O474" s="122"/>
      <c r="P474" s="153">
        <f t="shared" si="204"/>
        <v>0</v>
      </c>
      <c r="Q474" s="124"/>
      <c r="R474" s="75">
        <f t="shared" si="205"/>
        <v>0</v>
      </c>
      <c r="S474" s="45"/>
      <c r="T474" s="45">
        <f t="shared" si="206"/>
        <v>0</v>
      </c>
      <c r="U474" s="234"/>
      <c r="V474" s="77">
        <f t="shared" si="207"/>
        <v>0</v>
      </c>
      <c r="W474" s="72"/>
      <c r="X474" s="73">
        <f t="shared" si="208"/>
        <v>0</v>
      </c>
      <c r="Y474" s="124"/>
      <c r="Z474" s="75">
        <f t="shared" si="209"/>
        <v>0</v>
      </c>
      <c r="AA474" s="76"/>
      <c r="AB474" s="45">
        <f t="shared" si="210"/>
        <v>0</v>
      </c>
      <c r="AC474" s="594"/>
      <c r="AD474" s="77">
        <f t="shared" si="211"/>
        <v>0</v>
      </c>
      <c r="AE474" s="126"/>
      <c r="AF474" s="73">
        <f t="shared" si="212"/>
        <v>0</v>
      </c>
      <c r="AG474" s="126"/>
      <c r="AH474" s="78">
        <f t="shared" si="213"/>
        <v>0</v>
      </c>
      <c r="AI474" s="76"/>
      <c r="AJ474" s="45"/>
      <c r="AK474" s="234"/>
      <c r="AL474" s="76"/>
      <c r="AM474" s="72"/>
      <c r="AN474" s="72"/>
      <c r="AO474" s="79"/>
      <c r="AP474" s="72"/>
      <c r="AQ474" s="76"/>
      <c r="AR474" s="76"/>
      <c r="AS474" s="365"/>
      <c r="AT474" s="76"/>
      <c r="AU474" s="72"/>
      <c r="AV474" s="72"/>
      <c r="AW474" s="124"/>
      <c r="AX474" s="72"/>
      <c r="AY474" s="76"/>
      <c r="AZ474" s="76"/>
      <c r="BA474" s="94"/>
      <c r="BB474" s="76"/>
      <c r="BC474" s="72"/>
      <c r="BD474" s="72"/>
      <c r="BE474" s="129"/>
      <c r="BF474" s="72"/>
      <c r="BG474" s="76"/>
      <c r="BH474" s="76"/>
      <c r="BI474" s="94"/>
      <c r="BJ474" s="76"/>
      <c r="BK474" s="123"/>
      <c r="BL474" s="45"/>
      <c r="BM474" s="94"/>
      <c r="BN474" s="77"/>
      <c r="BO474" s="83"/>
      <c r="BP474" s="52"/>
      <c r="BQ474" s="52"/>
      <c r="BR474" s="605"/>
    </row>
    <row r="475" spans="1:70" s="30" customFormat="1" ht="15">
      <c r="A475" s="513">
        <f>SUBTOTAL(3,C$5:$C475)</f>
        <v>458</v>
      </c>
      <c r="B475" s="178"/>
      <c r="C475" s="250"/>
      <c r="D475" s="214"/>
      <c r="E475" s="608"/>
      <c r="F475" s="250"/>
      <c r="G475" s="250"/>
      <c r="H475" s="546"/>
      <c r="I475" s="304"/>
      <c r="J475" s="304"/>
      <c r="K475" s="455"/>
      <c r="L475" s="304"/>
      <c r="M475" s="250"/>
      <c r="N475" s="139"/>
      <c r="O475" s="122"/>
      <c r="P475" s="153">
        <f t="shared" si="204"/>
        <v>0</v>
      </c>
      <c r="Q475" s="124"/>
      <c r="R475" s="75">
        <f t="shared" si="205"/>
        <v>0</v>
      </c>
      <c r="S475" s="45"/>
      <c r="T475" s="45">
        <f t="shared" si="206"/>
        <v>0</v>
      </c>
      <c r="U475" s="234"/>
      <c r="V475" s="77">
        <f t="shared" si="207"/>
        <v>0</v>
      </c>
      <c r="W475" s="72"/>
      <c r="X475" s="73">
        <f t="shared" si="208"/>
        <v>0</v>
      </c>
      <c r="Y475" s="124"/>
      <c r="Z475" s="75">
        <f t="shared" si="209"/>
        <v>0</v>
      </c>
      <c r="AA475" s="76"/>
      <c r="AB475" s="45">
        <f t="shared" si="210"/>
        <v>0</v>
      </c>
      <c r="AC475" s="594"/>
      <c r="AD475" s="77">
        <f t="shared" si="211"/>
        <v>0</v>
      </c>
      <c r="AE475" s="126"/>
      <c r="AF475" s="73">
        <f t="shared" si="212"/>
        <v>0</v>
      </c>
      <c r="AG475" s="126"/>
      <c r="AH475" s="78">
        <f t="shared" si="213"/>
        <v>0</v>
      </c>
      <c r="AI475" s="76"/>
      <c r="AJ475" s="45"/>
      <c r="AK475" s="234"/>
      <c r="AL475" s="76"/>
      <c r="AM475" s="72"/>
      <c r="AN475" s="72"/>
      <c r="AO475" s="79"/>
      <c r="AP475" s="72"/>
      <c r="AQ475" s="76"/>
      <c r="AR475" s="76"/>
      <c r="AS475" s="365"/>
      <c r="AT475" s="76"/>
      <c r="AU475" s="72"/>
      <c r="AV475" s="72"/>
      <c r="AW475" s="124"/>
      <c r="AX475" s="72"/>
      <c r="AY475" s="76"/>
      <c r="AZ475" s="76"/>
      <c r="BA475" s="94"/>
      <c r="BB475" s="76"/>
      <c r="BC475" s="72"/>
      <c r="BD475" s="72"/>
      <c r="BE475" s="129"/>
      <c r="BF475" s="72"/>
      <c r="BG475" s="76"/>
      <c r="BH475" s="76"/>
      <c r="BI475" s="94"/>
      <c r="BJ475" s="76"/>
      <c r="BK475" s="123"/>
      <c r="BL475" s="45"/>
      <c r="BM475" s="94"/>
      <c r="BN475" s="77"/>
      <c r="BO475" s="83"/>
      <c r="BP475" s="52"/>
      <c r="BQ475" s="52"/>
      <c r="BR475" s="605"/>
    </row>
    <row r="476" spans="1:70" s="30" customFormat="1" ht="15">
      <c r="A476" s="513">
        <f>SUBTOTAL(3,C$5:$C476)</f>
        <v>458</v>
      </c>
      <c r="B476" s="178"/>
      <c r="C476" s="250"/>
      <c r="D476" s="214"/>
      <c r="E476" s="608"/>
      <c r="F476" s="250"/>
      <c r="G476" s="250"/>
      <c r="H476" s="546"/>
      <c r="I476" s="304"/>
      <c r="J476" s="304"/>
      <c r="K476" s="455"/>
      <c r="L476" s="304"/>
      <c r="M476" s="250"/>
      <c r="N476" s="139"/>
      <c r="O476" s="122"/>
      <c r="P476" s="153">
        <f t="shared" si="204"/>
        <v>0</v>
      </c>
      <c r="Q476" s="124"/>
      <c r="R476" s="75">
        <f t="shared" si="205"/>
        <v>0</v>
      </c>
      <c r="S476" s="45"/>
      <c r="T476" s="45">
        <f t="shared" si="206"/>
        <v>0</v>
      </c>
      <c r="U476" s="234"/>
      <c r="V476" s="77">
        <f t="shared" si="207"/>
        <v>0</v>
      </c>
      <c r="W476" s="72"/>
      <c r="X476" s="73">
        <f t="shared" si="208"/>
        <v>0</v>
      </c>
      <c r="Y476" s="124"/>
      <c r="Z476" s="75">
        <f t="shared" si="209"/>
        <v>0</v>
      </c>
      <c r="AA476" s="76"/>
      <c r="AB476" s="45">
        <f t="shared" si="210"/>
        <v>0</v>
      </c>
      <c r="AC476" s="594"/>
      <c r="AD476" s="77">
        <f t="shared" si="211"/>
        <v>0</v>
      </c>
      <c r="AE476" s="126"/>
      <c r="AF476" s="73">
        <f t="shared" si="212"/>
        <v>0</v>
      </c>
      <c r="AG476" s="126"/>
      <c r="AH476" s="78">
        <f t="shared" si="213"/>
        <v>0</v>
      </c>
      <c r="AI476" s="76"/>
      <c r="AJ476" s="45"/>
      <c r="AK476" s="234"/>
      <c r="AL476" s="76"/>
      <c r="AM476" s="72"/>
      <c r="AN476" s="72"/>
      <c r="AO476" s="79"/>
      <c r="AP476" s="72"/>
      <c r="AQ476" s="76"/>
      <c r="AR476" s="76"/>
      <c r="AS476" s="365"/>
      <c r="AT476" s="76"/>
      <c r="AU476" s="72"/>
      <c r="AV476" s="72"/>
      <c r="AW476" s="124"/>
      <c r="AX476" s="72"/>
      <c r="AY476" s="76"/>
      <c r="AZ476" s="76"/>
      <c r="BA476" s="94"/>
      <c r="BB476" s="76"/>
      <c r="BC476" s="72"/>
      <c r="BD476" s="72"/>
      <c r="BE476" s="129"/>
      <c r="BF476" s="72"/>
      <c r="BG476" s="76"/>
      <c r="BH476" s="76"/>
      <c r="BI476" s="94"/>
      <c r="BJ476" s="76"/>
      <c r="BK476" s="123"/>
      <c r="BL476" s="45"/>
      <c r="BM476" s="94"/>
      <c r="BN476" s="77"/>
      <c r="BO476" s="83"/>
      <c r="BP476" s="52"/>
      <c r="BQ476" s="52"/>
      <c r="BR476" s="605"/>
    </row>
    <row r="477" spans="1:70" s="30" customFormat="1" ht="15">
      <c r="A477" s="513">
        <f>SUBTOTAL(3,C$5:$C477)</f>
        <v>458</v>
      </c>
      <c r="B477" s="178"/>
      <c r="C477" s="250"/>
      <c r="D477" s="214"/>
      <c r="E477" s="608"/>
      <c r="F477" s="250"/>
      <c r="G477" s="250"/>
      <c r="H477" s="546"/>
      <c r="I477" s="304"/>
      <c r="J477" s="304"/>
      <c r="K477" s="455"/>
      <c r="L477" s="304"/>
      <c r="M477" s="250"/>
      <c r="N477" s="139"/>
      <c r="O477" s="122"/>
      <c r="P477" s="153">
        <f t="shared" si="204"/>
        <v>0</v>
      </c>
      <c r="Q477" s="124"/>
      <c r="R477" s="75">
        <f t="shared" si="205"/>
        <v>0</v>
      </c>
      <c r="S477" s="45"/>
      <c r="T477" s="45">
        <f t="shared" si="206"/>
        <v>0</v>
      </c>
      <c r="U477" s="234"/>
      <c r="V477" s="77">
        <f t="shared" si="207"/>
        <v>0</v>
      </c>
      <c r="W477" s="72"/>
      <c r="X477" s="73">
        <f t="shared" si="208"/>
        <v>0</v>
      </c>
      <c r="Y477" s="124"/>
      <c r="Z477" s="75">
        <f t="shared" si="209"/>
        <v>0</v>
      </c>
      <c r="AA477" s="76"/>
      <c r="AB477" s="45">
        <f t="shared" si="210"/>
        <v>0</v>
      </c>
      <c r="AC477" s="594"/>
      <c r="AD477" s="77">
        <f t="shared" si="211"/>
        <v>0</v>
      </c>
      <c r="AE477" s="126"/>
      <c r="AF477" s="73">
        <f t="shared" si="212"/>
        <v>0</v>
      </c>
      <c r="AG477" s="126"/>
      <c r="AH477" s="78">
        <f t="shared" si="213"/>
        <v>0</v>
      </c>
      <c r="AI477" s="76"/>
      <c r="AJ477" s="45"/>
      <c r="AK477" s="234"/>
      <c r="AL477" s="76"/>
      <c r="AM477" s="72"/>
      <c r="AN477" s="72"/>
      <c r="AO477" s="79"/>
      <c r="AP477" s="72"/>
      <c r="AQ477" s="76"/>
      <c r="AR477" s="76"/>
      <c r="AS477" s="365"/>
      <c r="AT477" s="76"/>
      <c r="AU477" s="72"/>
      <c r="AV477" s="72"/>
      <c r="AW477" s="124"/>
      <c r="AX477" s="72"/>
      <c r="AY477" s="76"/>
      <c r="AZ477" s="76"/>
      <c r="BA477" s="94"/>
      <c r="BB477" s="76"/>
      <c r="BC477" s="72"/>
      <c r="BD477" s="72"/>
      <c r="BE477" s="129"/>
      <c r="BF477" s="72"/>
      <c r="BG477" s="76"/>
      <c r="BH477" s="76"/>
      <c r="BI477" s="94"/>
      <c r="BJ477" s="76"/>
      <c r="BK477" s="123"/>
      <c r="BL477" s="45"/>
      <c r="BM477" s="94"/>
      <c r="BN477" s="77"/>
      <c r="BO477" s="83"/>
      <c r="BP477" s="52"/>
      <c r="BQ477" s="52"/>
      <c r="BR477" s="605"/>
    </row>
    <row r="478" spans="1:70" s="30" customFormat="1" ht="15">
      <c r="A478" s="513">
        <f>SUBTOTAL(3,C$5:$C478)</f>
        <v>458</v>
      </c>
      <c r="B478" s="178"/>
      <c r="C478" s="177"/>
      <c r="D478" s="32"/>
      <c r="E478" s="300"/>
      <c r="F478" s="177"/>
      <c r="G478" s="177"/>
      <c r="H478" s="301"/>
      <c r="I478" s="178"/>
      <c r="J478" s="178"/>
      <c r="K478" s="454"/>
      <c r="L478" s="178"/>
      <c r="M478" s="32"/>
      <c r="N478" s="139"/>
      <c r="O478" s="122"/>
      <c r="P478" s="153">
        <f t="shared" si="204"/>
        <v>0</v>
      </c>
      <c r="Q478" s="124"/>
      <c r="R478" s="75">
        <f t="shared" si="205"/>
        <v>0</v>
      </c>
      <c r="S478" s="45"/>
      <c r="T478" s="45">
        <f t="shared" si="206"/>
        <v>0</v>
      </c>
      <c r="U478" s="234"/>
      <c r="V478" s="77">
        <f t="shared" si="207"/>
        <v>0</v>
      </c>
      <c r="W478" s="72"/>
      <c r="X478" s="73">
        <f t="shared" si="208"/>
        <v>0</v>
      </c>
      <c r="Y478" s="124"/>
      <c r="Z478" s="75">
        <f t="shared" si="209"/>
        <v>0</v>
      </c>
      <c r="AA478" s="76"/>
      <c r="AB478" s="45">
        <f t="shared" si="210"/>
        <v>0</v>
      </c>
      <c r="AC478" s="594"/>
      <c r="AD478" s="77">
        <f t="shared" si="211"/>
        <v>0</v>
      </c>
      <c r="AE478" s="126"/>
      <c r="AF478" s="73">
        <f t="shared" si="212"/>
        <v>0</v>
      </c>
      <c r="AG478" s="126"/>
      <c r="AH478" s="78">
        <f t="shared" si="213"/>
        <v>0</v>
      </c>
      <c r="AI478" s="76"/>
      <c r="AJ478" s="45"/>
      <c r="AK478" s="234"/>
      <c r="AL478" s="76"/>
      <c r="AM478" s="72"/>
      <c r="AN478" s="72"/>
      <c r="AO478" s="79"/>
      <c r="AP478" s="72"/>
      <c r="AQ478" s="76"/>
      <c r="AR478" s="76"/>
      <c r="AS478" s="365"/>
      <c r="AT478" s="76"/>
      <c r="AU478" s="72"/>
      <c r="AV478" s="72"/>
      <c r="AW478" s="124"/>
      <c r="AX478" s="72"/>
      <c r="AY478" s="76"/>
      <c r="AZ478" s="76"/>
      <c r="BA478" s="94"/>
      <c r="BB478" s="76"/>
      <c r="BC478" s="72"/>
      <c r="BD478" s="72"/>
      <c r="BE478" s="129"/>
      <c r="BF478" s="72"/>
      <c r="BG478" s="76"/>
      <c r="BH478" s="76"/>
      <c r="BI478" s="94"/>
      <c r="BJ478" s="76"/>
      <c r="BK478" s="123"/>
      <c r="BL478" s="45"/>
      <c r="BM478" s="94"/>
      <c r="BN478" s="77"/>
      <c r="BO478" s="83">
        <f t="shared" si="203"/>
        <v>0</v>
      </c>
      <c r="BP478" s="52"/>
      <c r="BQ478" s="52"/>
      <c r="BR478" s="605"/>
    </row>
    <row r="479" spans="1:70" s="30" customFormat="1" ht="15">
      <c r="A479" s="513">
        <f>SUBTOTAL(3,C$5:$C479)</f>
        <v>458</v>
      </c>
      <c r="B479" s="178"/>
      <c r="C479" s="177"/>
      <c r="D479" s="32"/>
      <c r="E479" s="300"/>
      <c r="F479" s="177"/>
      <c r="G479" s="177"/>
      <c r="H479" s="301"/>
      <c r="I479" s="178"/>
      <c r="J479" s="178"/>
      <c r="K479" s="454"/>
      <c r="L479" s="178"/>
      <c r="M479" s="32"/>
      <c r="N479" s="139"/>
      <c r="O479" s="122"/>
      <c r="P479" s="153">
        <f t="shared" si="204"/>
        <v>0</v>
      </c>
      <c r="Q479" s="124"/>
      <c r="R479" s="75">
        <f t="shared" si="205"/>
        <v>0</v>
      </c>
      <c r="S479" s="45"/>
      <c r="T479" s="45">
        <f t="shared" si="206"/>
        <v>0</v>
      </c>
      <c r="U479" s="234"/>
      <c r="V479" s="77">
        <f t="shared" si="207"/>
        <v>0</v>
      </c>
      <c r="W479" s="72"/>
      <c r="X479" s="73">
        <f t="shared" si="208"/>
        <v>0</v>
      </c>
      <c r="Y479" s="124"/>
      <c r="Z479" s="75">
        <f t="shared" si="209"/>
        <v>0</v>
      </c>
      <c r="AA479" s="76"/>
      <c r="AB479" s="45">
        <f t="shared" si="210"/>
        <v>0</v>
      </c>
      <c r="AC479" s="594"/>
      <c r="AD479" s="77">
        <f t="shared" si="211"/>
        <v>0</v>
      </c>
      <c r="AE479" s="126"/>
      <c r="AF479" s="73">
        <f t="shared" si="212"/>
        <v>0</v>
      </c>
      <c r="AG479" s="126"/>
      <c r="AH479" s="78">
        <f t="shared" si="213"/>
        <v>0</v>
      </c>
      <c r="AI479" s="76"/>
      <c r="AJ479" s="45"/>
      <c r="AK479" s="234"/>
      <c r="AL479" s="76"/>
      <c r="AM479" s="72"/>
      <c r="AN479" s="72"/>
      <c r="AO479" s="79"/>
      <c r="AP479" s="72"/>
      <c r="AQ479" s="76"/>
      <c r="AR479" s="76"/>
      <c r="AS479" s="365"/>
      <c r="AT479" s="76"/>
      <c r="AU479" s="72"/>
      <c r="AV479" s="72"/>
      <c r="AW479" s="124"/>
      <c r="AX479" s="72"/>
      <c r="AY479" s="76"/>
      <c r="AZ479" s="76"/>
      <c r="BA479" s="94"/>
      <c r="BB479" s="76"/>
      <c r="BC479" s="72"/>
      <c r="BD479" s="72"/>
      <c r="BE479" s="129"/>
      <c r="BF479" s="72"/>
      <c r="BG479" s="76"/>
      <c r="BH479" s="76"/>
      <c r="BI479" s="94"/>
      <c r="BJ479" s="76"/>
      <c r="BK479" s="123"/>
      <c r="BL479" s="45"/>
      <c r="BM479" s="94"/>
      <c r="BN479" s="77"/>
      <c r="BO479" s="83">
        <f t="shared" si="203"/>
        <v>0</v>
      </c>
      <c r="BP479" s="120"/>
      <c r="BQ479" s="120"/>
      <c r="BR479" s="31"/>
    </row>
    <row r="480" spans="1:70" s="30" customFormat="1" ht="15">
      <c r="A480" s="513">
        <f>SUBTOTAL(3,C$5:$C480)</f>
        <v>458</v>
      </c>
      <c r="B480" s="178"/>
      <c r="C480" s="177"/>
      <c r="D480" s="32"/>
      <c r="E480" s="300"/>
      <c r="F480" s="177"/>
      <c r="G480" s="177"/>
      <c r="H480" s="301"/>
      <c r="I480" s="178"/>
      <c r="J480" s="178"/>
      <c r="K480" s="454"/>
      <c r="L480" s="178"/>
      <c r="M480" s="32"/>
      <c r="N480" s="139"/>
      <c r="O480" s="122"/>
      <c r="P480" s="153">
        <f t="shared" si="204"/>
        <v>0</v>
      </c>
      <c r="Q480" s="124"/>
      <c r="R480" s="75">
        <f t="shared" si="205"/>
        <v>0</v>
      </c>
      <c r="S480" s="45"/>
      <c r="T480" s="45">
        <f t="shared" si="206"/>
        <v>0</v>
      </c>
      <c r="U480" s="234"/>
      <c r="V480" s="77">
        <f t="shared" si="207"/>
        <v>0</v>
      </c>
      <c r="W480" s="72"/>
      <c r="X480" s="73">
        <f t="shared" si="208"/>
        <v>0</v>
      </c>
      <c r="Y480" s="124"/>
      <c r="Z480" s="75">
        <f t="shared" si="209"/>
        <v>0</v>
      </c>
      <c r="AA480" s="76"/>
      <c r="AB480" s="45">
        <f t="shared" si="210"/>
        <v>0</v>
      </c>
      <c r="AC480" s="594"/>
      <c r="AD480" s="77">
        <f t="shared" si="211"/>
        <v>0</v>
      </c>
      <c r="AE480" s="126"/>
      <c r="AF480" s="73">
        <f t="shared" si="212"/>
        <v>0</v>
      </c>
      <c r="AG480" s="126"/>
      <c r="AH480" s="78">
        <f t="shared" si="213"/>
        <v>0</v>
      </c>
      <c r="AI480" s="76"/>
      <c r="AJ480" s="45"/>
      <c r="AK480" s="234"/>
      <c r="AL480" s="76"/>
      <c r="AM480" s="72"/>
      <c r="AN480" s="72"/>
      <c r="AO480" s="79"/>
      <c r="AP480" s="72"/>
      <c r="AQ480" s="76"/>
      <c r="AR480" s="76"/>
      <c r="AS480" s="365"/>
      <c r="AT480" s="76"/>
      <c r="AU480" s="72"/>
      <c r="AV480" s="72"/>
      <c r="AW480" s="124"/>
      <c r="AX480" s="72"/>
      <c r="AY480" s="76"/>
      <c r="AZ480" s="76"/>
      <c r="BA480" s="94"/>
      <c r="BB480" s="76"/>
      <c r="BC480" s="72"/>
      <c r="BD480" s="72"/>
      <c r="BE480" s="129"/>
      <c r="BF480" s="72"/>
      <c r="BG480" s="76"/>
      <c r="BH480" s="76"/>
      <c r="BI480" s="94"/>
      <c r="BJ480" s="76"/>
      <c r="BK480" s="123"/>
      <c r="BL480" s="45"/>
      <c r="BM480" s="94"/>
      <c r="BN480" s="77"/>
      <c r="BO480" s="83">
        <f t="shared" si="203"/>
        <v>0</v>
      </c>
      <c r="BP480" s="120"/>
      <c r="BQ480" s="120"/>
      <c r="BR480" s="31"/>
    </row>
    <row r="481" spans="1:72" s="30" customFormat="1" ht="15">
      <c r="A481" s="513">
        <f>SUBTOTAL(3,C$5:$C481)</f>
        <v>458</v>
      </c>
      <c r="B481" s="178"/>
      <c r="C481" s="177"/>
      <c r="D481" s="32"/>
      <c r="E481" s="300"/>
      <c r="F481" s="177"/>
      <c r="G481" s="177"/>
      <c r="H481" s="301"/>
      <c r="I481" s="178"/>
      <c r="J481" s="178"/>
      <c r="K481" s="454"/>
      <c r="L481" s="178"/>
      <c r="M481" s="32"/>
      <c r="N481" s="139"/>
      <c r="O481" s="122"/>
      <c r="P481" s="153">
        <f t="shared" si="204"/>
        <v>0</v>
      </c>
      <c r="Q481" s="124"/>
      <c r="R481" s="75">
        <f t="shared" si="205"/>
        <v>0</v>
      </c>
      <c r="S481" s="45"/>
      <c r="T481" s="45">
        <f t="shared" si="206"/>
        <v>0</v>
      </c>
      <c r="U481" s="234"/>
      <c r="V481" s="77">
        <f t="shared" si="207"/>
        <v>0</v>
      </c>
      <c r="W481" s="72"/>
      <c r="X481" s="73">
        <f t="shared" si="208"/>
        <v>0</v>
      </c>
      <c r="Y481" s="124"/>
      <c r="Z481" s="75">
        <f t="shared" si="209"/>
        <v>0</v>
      </c>
      <c r="AA481" s="76"/>
      <c r="AB481" s="45">
        <f t="shared" si="210"/>
        <v>0</v>
      </c>
      <c r="AC481" s="594"/>
      <c r="AD481" s="77">
        <f t="shared" si="211"/>
        <v>0</v>
      </c>
      <c r="AE481" s="126"/>
      <c r="AF481" s="73">
        <f t="shared" si="212"/>
        <v>0</v>
      </c>
      <c r="AG481" s="126"/>
      <c r="AH481" s="78">
        <f t="shared" si="213"/>
        <v>0</v>
      </c>
      <c r="AI481" s="76"/>
      <c r="AJ481" s="45"/>
      <c r="AK481" s="234"/>
      <c r="AL481" s="76"/>
      <c r="AM481" s="72"/>
      <c r="AN481" s="72"/>
      <c r="AO481" s="79"/>
      <c r="AP481" s="72"/>
      <c r="AQ481" s="76"/>
      <c r="AR481" s="76"/>
      <c r="AS481" s="365"/>
      <c r="AT481" s="76"/>
      <c r="AU481" s="72"/>
      <c r="AV481" s="72"/>
      <c r="AW481" s="124"/>
      <c r="AX481" s="72"/>
      <c r="AY481" s="76"/>
      <c r="AZ481" s="76"/>
      <c r="BA481" s="94"/>
      <c r="BB481" s="76"/>
      <c r="BC481" s="72"/>
      <c r="BD481" s="72"/>
      <c r="BE481" s="129"/>
      <c r="BF481" s="72"/>
      <c r="BG481" s="76"/>
      <c r="BH481" s="76"/>
      <c r="BI481" s="94"/>
      <c r="BJ481" s="76"/>
      <c r="BK481" s="123"/>
      <c r="BL481" s="45"/>
      <c r="BM481" s="94"/>
      <c r="BN481" s="77"/>
      <c r="BO481" s="83">
        <f t="shared" si="203"/>
        <v>0</v>
      </c>
      <c r="BP481" s="120"/>
      <c r="BQ481" s="120"/>
      <c r="BR481" s="31"/>
    </row>
    <row r="482" spans="1:72" s="30" customFormat="1" ht="15">
      <c r="A482" s="513">
        <f>SUBTOTAL(3,C$5:$C482)</f>
        <v>458</v>
      </c>
      <c r="B482" s="178"/>
      <c r="C482" s="177"/>
      <c r="D482" s="32"/>
      <c r="E482" s="300"/>
      <c r="F482" s="177"/>
      <c r="G482" s="177"/>
      <c r="H482" s="301"/>
      <c r="I482" s="178"/>
      <c r="J482" s="178"/>
      <c r="K482" s="454"/>
      <c r="L482" s="178"/>
      <c r="M482" s="32"/>
      <c r="N482" s="139"/>
      <c r="O482" s="122"/>
      <c r="P482" s="153">
        <f t="shared" si="204"/>
        <v>0</v>
      </c>
      <c r="Q482" s="124"/>
      <c r="R482" s="75">
        <f t="shared" si="205"/>
        <v>0</v>
      </c>
      <c r="S482" s="45"/>
      <c r="T482" s="45">
        <f t="shared" si="206"/>
        <v>0</v>
      </c>
      <c r="U482" s="234"/>
      <c r="V482" s="77">
        <f t="shared" si="207"/>
        <v>0</v>
      </c>
      <c r="W482" s="72"/>
      <c r="X482" s="73">
        <f t="shared" si="208"/>
        <v>0</v>
      </c>
      <c r="Y482" s="124"/>
      <c r="Z482" s="75">
        <f t="shared" si="209"/>
        <v>0</v>
      </c>
      <c r="AA482" s="76"/>
      <c r="AB482" s="45">
        <f t="shared" si="210"/>
        <v>0</v>
      </c>
      <c r="AC482" s="594"/>
      <c r="AD482" s="77">
        <f t="shared" si="211"/>
        <v>0</v>
      </c>
      <c r="AE482" s="126"/>
      <c r="AF482" s="73">
        <f t="shared" si="212"/>
        <v>0</v>
      </c>
      <c r="AG482" s="126"/>
      <c r="AH482" s="78">
        <f t="shared" si="213"/>
        <v>0</v>
      </c>
      <c r="AI482" s="76"/>
      <c r="AJ482" s="45">
        <f>IF(AK482="",0,AI482)</f>
        <v>0</v>
      </c>
      <c r="AK482" s="234"/>
      <c r="AL482" s="76">
        <f>AI482-AJ482</f>
        <v>0</v>
      </c>
      <c r="AM482" s="72"/>
      <c r="AN482" s="72"/>
      <c r="AO482" s="79"/>
      <c r="AP482" s="72"/>
      <c r="AQ482" s="76"/>
      <c r="AR482" s="76">
        <f>IF(AS482="",0,AQ482)</f>
        <v>0</v>
      </c>
      <c r="AS482" s="87"/>
      <c r="AT482" s="76">
        <f>AQ482-AR482</f>
        <v>0</v>
      </c>
      <c r="AU482" s="72"/>
      <c r="AV482" s="72">
        <f>IF(AW482="",0,AU482)</f>
        <v>0</v>
      </c>
      <c r="AW482" s="95"/>
      <c r="AX482" s="72">
        <f>+AU482-AV482</f>
        <v>0</v>
      </c>
      <c r="AY482" s="76"/>
      <c r="AZ482" s="76">
        <f>IF(BA482="",0,AY482)</f>
        <v>0</v>
      </c>
      <c r="BA482" s="94"/>
      <c r="BB482" s="76">
        <f>+AY482-AZ482</f>
        <v>0</v>
      </c>
      <c r="BC482" s="72"/>
      <c r="BD482" s="72">
        <f>IF(BE482="",0,BC482)</f>
        <v>0</v>
      </c>
      <c r="BE482" s="129"/>
      <c r="BF482" s="72">
        <f>+BC482-BD482</f>
        <v>0</v>
      </c>
      <c r="BG482" s="76"/>
      <c r="BH482" s="76">
        <f>IF(BI482="",0,BG482)</f>
        <v>0</v>
      </c>
      <c r="BI482" s="94"/>
      <c r="BJ482" s="76">
        <f>+BG482-BH482</f>
        <v>0</v>
      </c>
      <c r="BK482" s="123"/>
      <c r="BL482" s="45">
        <f>+IF(BM482="",0,BK482)</f>
        <v>0</v>
      </c>
      <c r="BM482" s="94"/>
      <c r="BN482" s="77">
        <f>+BK482-BL482</f>
        <v>0</v>
      </c>
      <c r="BO482" s="83">
        <f t="shared" si="203"/>
        <v>0</v>
      </c>
      <c r="BP482" s="120"/>
      <c r="BQ482" s="120"/>
      <c r="BR482" s="31"/>
    </row>
    <row r="483" spans="1:72" s="30" customFormat="1" ht="15">
      <c r="A483" s="513">
        <f>SUBTOTAL(3,C$5:$C483)</f>
        <v>458</v>
      </c>
      <c r="B483" s="178"/>
      <c r="C483" s="177"/>
      <c r="D483" s="32"/>
      <c r="E483" s="300"/>
      <c r="F483" s="177"/>
      <c r="G483" s="177"/>
      <c r="H483" s="301"/>
      <c r="I483" s="178"/>
      <c r="J483" s="178"/>
      <c r="K483" s="454"/>
      <c r="L483" s="178"/>
      <c r="M483" s="32"/>
      <c r="N483" s="139"/>
      <c r="O483" s="122"/>
      <c r="P483" s="73"/>
      <c r="Q483" s="124"/>
      <c r="R483" s="75"/>
      <c r="S483" s="45"/>
      <c r="T483" s="45"/>
      <c r="U483" s="127"/>
      <c r="V483" s="77"/>
      <c r="W483" s="72"/>
      <c r="X483" s="73"/>
      <c r="Y483" s="81"/>
      <c r="Z483" s="75"/>
      <c r="AA483" s="76"/>
      <c r="AB483" s="45">
        <f t="shared" si="201"/>
        <v>0</v>
      </c>
      <c r="AC483" s="594"/>
      <c r="AD483" s="77">
        <f t="shared" si="202"/>
        <v>0</v>
      </c>
      <c r="AE483" s="126"/>
      <c r="AF483" s="73">
        <f t="shared" si="197"/>
        <v>0</v>
      </c>
      <c r="AG483" s="126"/>
      <c r="AH483" s="78">
        <f t="shared" si="185"/>
        <v>0</v>
      </c>
      <c r="AI483" s="76"/>
      <c r="AJ483" s="45">
        <f>IF(AK483="",0,AI483)</f>
        <v>0</v>
      </c>
      <c r="AK483" s="234"/>
      <c r="AL483" s="76">
        <f>AI483-AJ483</f>
        <v>0</v>
      </c>
      <c r="AM483" s="72"/>
      <c r="AN483" s="72">
        <f>IF(AO483="",0,AM483)</f>
        <v>0</v>
      </c>
      <c r="AO483" s="79"/>
      <c r="AP483" s="72">
        <f>AM483-AN483</f>
        <v>0</v>
      </c>
      <c r="AQ483" s="76"/>
      <c r="AR483" s="76">
        <f>IF(AS483="",0,AQ483)</f>
        <v>0</v>
      </c>
      <c r="AS483" s="82"/>
      <c r="AT483" s="76">
        <f>AQ483-AR483</f>
        <v>0</v>
      </c>
      <c r="AU483" s="72"/>
      <c r="AV483" s="72">
        <f>IF(AW483="",0,AU483)</f>
        <v>0</v>
      </c>
      <c r="AW483" s="95"/>
      <c r="AX483" s="72">
        <f>+AU483-AV483</f>
        <v>0</v>
      </c>
      <c r="AY483" s="76"/>
      <c r="AZ483" s="76">
        <f>IF(BA483="",0,AY483)</f>
        <v>0</v>
      </c>
      <c r="BA483" s="125"/>
      <c r="BB483" s="76">
        <f>+AY483-AZ483</f>
        <v>0</v>
      </c>
      <c r="BC483" s="72"/>
      <c r="BD483" s="72">
        <f>IF(BE483="",0,BC483)</f>
        <v>0</v>
      </c>
      <c r="BE483" s="129"/>
      <c r="BF483" s="72">
        <f>+BC483-BD483</f>
        <v>0</v>
      </c>
      <c r="BG483" s="76"/>
      <c r="BH483" s="76">
        <f>IF(BI483="",0,BG483)</f>
        <v>0</v>
      </c>
      <c r="BI483" s="365"/>
      <c r="BJ483" s="76">
        <f>+BG483-BH483</f>
        <v>0</v>
      </c>
      <c r="BK483" s="123"/>
      <c r="BL483" s="45"/>
      <c r="BM483" s="367"/>
      <c r="BN483" s="77">
        <f>+BK483-BL483</f>
        <v>0</v>
      </c>
      <c r="BO483" s="83">
        <f>+N483+R483+V483+Z483+AD483+AH483+AL483+AP483+AT483+AX483+BB483+BF483+BJ483+BN483</f>
        <v>0</v>
      </c>
      <c r="BP483" s="120"/>
      <c r="BQ483" s="120"/>
      <c r="BR483" s="31"/>
    </row>
    <row r="484" spans="1:72" s="236" customFormat="1" ht="29.25" customHeight="1">
      <c r="A484" s="672" t="s">
        <v>6</v>
      </c>
      <c r="B484" s="674"/>
      <c r="C484" s="674"/>
      <c r="D484" s="674"/>
      <c r="E484" s="674"/>
      <c r="F484" s="393"/>
      <c r="G484" s="393"/>
      <c r="H484" s="393"/>
      <c r="I484" s="393"/>
      <c r="J484" s="393"/>
      <c r="K484" s="459"/>
      <c r="L484" s="393"/>
      <c r="M484" s="244"/>
      <c r="N484" s="235">
        <f>SUBTOTAL(9,N5:N54)</f>
        <v>0</v>
      </c>
      <c r="O484" s="235">
        <f t="shared" ref="O484:BN484" si="214">SUBTOTAL(9,O5:O483)</f>
        <v>174310000</v>
      </c>
      <c r="P484" s="235">
        <f t="shared" si="214"/>
        <v>106300000</v>
      </c>
      <c r="Q484" s="555"/>
      <c r="R484" s="235">
        <f t="shared" si="214"/>
        <v>68010000</v>
      </c>
      <c r="S484" s="235">
        <f t="shared" si="214"/>
        <v>183840000</v>
      </c>
      <c r="T484" s="235">
        <f t="shared" si="214"/>
        <v>109700000</v>
      </c>
      <c r="U484" s="556"/>
      <c r="V484" s="235">
        <f t="shared" si="214"/>
        <v>74140000</v>
      </c>
      <c r="W484" s="235">
        <f t="shared" si="214"/>
        <v>201270000</v>
      </c>
      <c r="X484" s="235">
        <f t="shared" si="214"/>
        <v>116380000</v>
      </c>
      <c r="Y484" s="556"/>
      <c r="Z484" s="235">
        <f t="shared" si="214"/>
        <v>84890000</v>
      </c>
      <c r="AA484" s="235">
        <f t="shared" si="214"/>
        <v>82800000</v>
      </c>
      <c r="AB484" s="235">
        <f t="shared" si="214"/>
        <v>21250000</v>
      </c>
      <c r="AC484" s="597">
        <f t="shared" si="214"/>
        <v>1264080</v>
      </c>
      <c r="AD484" s="235">
        <f t="shared" si="214"/>
        <v>61550000</v>
      </c>
      <c r="AE484" s="235">
        <f t="shared" si="214"/>
        <v>1200000</v>
      </c>
      <c r="AF484" s="235">
        <f t="shared" si="214"/>
        <v>700000</v>
      </c>
      <c r="AG484" s="235">
        <f t="shared" si="214"/>
        <v>42135</v>
      </c>
      <c r="AH484" s="235">
        <f t="shared" si="214"/>
        <v>500000</v>
      </c>
      <c r="AI484" s="235">
        <f t="shared" si="214"/>
        <v>0</v>
      </c>
      <c r="AJ484" s="235">
        <f t="shared" si="214"/>
        <v>0</v>
      </c>
      <c r="AK484" s="235">
        <f t="shared" si="214"/>
        <v>0</v>
      </c>
      <c r="AL484" s="235">
        <f t="shared" si="214"/>
        <v>0</v>
      </c>
      <c r="AM484" s="235">
        <f t="shared" si="214"/>
        <v>0</v>
      </c>
      <c r="AN484" s="235">
        <f t="shared" si="214"/>
        <v>0</v>
      </c>
      <c r="AO484" s="235">
        <f t="shared" si="214"/>
        <v>0</v>
      </c>
      <c r="AP484" s="235">
        <f t="shared" si="214"/>
        <v>0</v>
      </c>
      <c r="AQ484" s="235">
        <f t="shared" si="214"/>
        <v>0</v>
      </c>
      <c r="AR484" s="235">
        <f t="shared" si="214"/>
        <v>0</v>
      </c>
      <c r="AS484" s="235">
        <f t="shared" si="214"/>
        <v>0</v>
      </c>
      <c r="AT484" s="235">
        <f t="shared" si="214"/>
        <v>0</v>
      </c>
      <c r="AU484" s="235">
        <f t="shared" si="214"/>
        <v>0</v>
      </c>
      <c r="AV484" s="235">
        <f t="shared" si="214"/>
        <v>0</v>
      </c>
      <c r="AW484" s="235">
        <f t="shared" si="214"/>
        <v>0</v>
      </c>
      <c r="AX484" s="235">
        <f>SUBTOTAL(9,AX5:AX483)</f>
        <v>0</v>
      </c>
      <c r="AY484" s="235">
        <f>SUBTOTAL(9,AY5:AY483)</f>
        <v>0</v>
      </c>
      <c r="AZ484" s="235">
        <f>SUBTOTAL(9,AZ5:AZ483)</f>
        <v>0</v>
      </c>
      <c r="BA484" s="235"/>
      <c r="BB484" s="235">
        <f t="shared" si="214"/>
        <v>0</v>
      </c>
      <c r="BC484" s="235">
        <f>SUBTOTAL(9,BC5:BC483)</f>
        <v>0</v>
      </c>
      <c r="BD484" s="235">
        <f t="shared" si="214"/>
        <v>0</v>
      </c>
      <c r="BE484" s="235">
        <f t="shared" si="214"/>
        <v>0</v>
      </c>
      <c r="BF484" s="235">
        <f t="shared" si="214"/>
        <v>0</v>
      </c>
      <c r="BG484" s="235">
        <f t="shared" si="214"/>
        <v>0</v>
      </c>
      <c r="BH484" s="235">
        <f t="shared" si="214"/>
        <v>0</v>
      </c>
      <c r="BI484" s="366">
        <f t="shared" si="214"/>
        <v>0</v>
      </c>
      <c r="BJ484" s="235">
        <f t="shared" si="214"/>
        <v>0</v>
      </c>
      <c r="BK484" s="235">
        <f t="shared" si="214"/>
        <v>0</v>
      </c>
      <c r="BL484" s="235">
        <f t="shared" si="214"/>
        <v>0</v>
      </c>
      <c r="BM484" s="366">
        <f t="shared" si="214"/>
        <v>0</v>
      </c>
      <c r="BN484" s="235">
        <f t="shared" si="214"/>
        <v>0</v>
      </c>
      <c r="BO484" s="235">
        <f>SUBTOTAL(9,BO5:BO483)</f>
        <v>289090000</v>
      </c>
      <c r="BP484" s="235"/>
      <c r="BQ484" s="235"/>
      <c r="BR484" s="235"/>
    </row>
    <row r="487" spans="1:72" ht="29.25" customHeight="1">
      <c r="BO487" s="624"/>
    </row>
    <row r="491" spans="1:72" s="10" customFormat="1" ht="29.25" customHeight="1">
      <c r="A491" s="25"/>
      <c r="B491" s="27"/>
      <c r="D491" s="25"/>
      <c r="E491" s="26"/>
      <c r="F491" s="9"/>
      <c r="G491" s="53"/>
      <c r="H491" s="28"/>
      <c r="I491" s="29"/>
      <c r="J491" s="29"/>
      <c r="K491" s="628"/>
      <c r="L491" s="29"/>
      <c r="M491" s="25"/>
      <c r="N491" s="24"/>
      <c r="O491" s="205"/>
      <c r="P491" s="24"/>
      <c r="Q491" s="218"/>
      <c r="R491" s="24"/>
      <c r="S491" s="205"/>
      <c r="T491" s="24"/>
      <c r="U491" s="24"/>
      <c r="V491" s="24"/>
      <c r="W491" s="205"/>
      <c r="X491" s="24"/>
      <c r="Y491" s="24"/>
      <c r="Z491" s="24"/>
      <c r="AA491" s="205"/>
      <c r="AB491" s="24"/>
      <c r="AC491" s="598"/>
      <c r="AD491" s="24"/>
      <c r="AE491" s="24"/>
      <c r="AF491" s="24"/>
      <c r="AG491" s="24"/>
      <c r="AH491" s="24"/>
      <c r="AI491" s="205"/>
      <c r="AJ491" s="206"/>
      <c r="AK491" s="207"/>
      <c r="AL491" s="208"/>
      <c r="AM491" s="205"/>
      <c r="AN491" s="208"/>
      <c r="AO491" s="208"/>
      <c r="AP491" s="205"/>
      <c r="AQ491" s="205"/>
      <c r="AR491" s="205"/>
      <c r="AS491" s="24"/>
      <c r="AT491" s="205"/>
      <c r="AU491" s="205"/>
      <c r="AV491" s="205"/>
      <c r="AW491" s="209"/>
      <c r="AX491" s="205"/>
      <c r="AY491" s="205"/>
      <c r="AZ491" s="24"/>
      <c r="BA491" s="218"/>
      <c r="BB491" s="24"/>
      <c r="BC491" s="205"/>
      <c r="BD491" s="24"/>
      <c r="BE491" s="218"/>
      <c r="BF491" s="24"/>
      <c r="BG491" s="205"/>
      <c r="BH491" s="24"/>
      <c r="BI491" s="218"/>
      <c r="BJ491" s="24"/>
      <c r="BK491" s="25"/>
      <c r="BL491" s="25"/>
      <c r="BM491" s="368"/>
      <c r="BN491" s="24"/>
      <c r="BO491" s="24"/>
      <c r="BP491" s="9"/>
      <c r="BQ491" s="9"/>
      <c r="BR491" s="25"/>
      <c r="BS491" s="25"/>
      <c r="BT491" s="25"/>
    </row>
    <row r="492" spans="1:72" s="10" customFormat="1" ht="29.25" customHeight="1">
      <c r="A492" s="25"/>
      <c r="B492" s="27"/>
      <c r="D492" s="25"/>
      <c r="E492" s="26"/>
      <c r="F492" s="9"/>
      <c r="G492" s="53"/>
      <c r="H492" s="28"/>
      <c r="I492" s="29"/>
      <c r="J492" s="29"/>
      <c r="K492" s="628"/>
      <c r="L492" s="29"/>
      <c r="M492" s="25"/>
      <c r="N492" s="24"/>
      <c r="O492" s="205"/>
      <c r="P492" s="24"/>
      <c r="Q492" s="218"/>
      <c r="R492" s="24"/>
      <c r="S492" s="205"/>
      <c r="T492" s="24"/>
      <c r="U492" s="24"/>
      <c r="V492" s="24"/>
      <c r="W492" s="205"/>
      <c r="X492" s="24"/>
      <c r="Y492" s="24"/>
      <c r="Z492" s="24"/>
      <c r="AA492" s="205"/>
      <c r="AB492" s="24"/>
      <c r="AC492" s="598"/>
      <c r="AD492" s="24"/>
      <c r="AE492" s="24"/>
      <c r="AF492" s="24"/>
      <c r="AG492" s="24"/>
      <c r="AH492" s="24"/>
      <c r="AI492" s="205"/>
      <c r="AJ492" s="206"/>
      <c r="AK492" s="207"/>
      <c r="AL492" s="208"/>
      <c r="AM492" s="205"/>
      <c r="AN492" s="208"/>
      <c r="AO492" s="208"/>
      <c r="AP492" s="205"/>
      <c r="AQ492" s="205"/>
      <c r="AR492" s="205"/>
      <c r="AS492" s="24"/>
      <c r="AT492" s="205"/>
      <c r="AU492" s="205"/>
      <c r="AV492" s="205"/>
      <c r="AW492" s="209"/>
      <c r="AX492" s="205"/>
      <c r="AY492" s="205"/>
      <c r="AZ492" s="24"/>
      <c r="BA492" s="218"/>
      <c r="BB492" s="24"/>
      <c r="BC492" s="205"/>
      <c r="BD492" s="24"/>
      <c r="BE492" s="218"/>
      <c r="BF492" s="24"/>
      <c r="BG492" s="205"/>
      <c r="BH492" s="24"/>
      <c r="BI492" s="218"/>
      <c r="BJ492" s="24"/>
      <c r="BK492" s="25"/>
      <c r="BL492" s="25"/>
      <c r="BM492" s="368"/>
      <c r="BN492" s="24"/>
      <c r="BO492" s="24"/>
      <c r="BP492" s="9"/>
      <c r="BQ492" s="9"/>
      <c r="BR492" s="25"/>
      <c r="BS492" s="25"/>
      <c r="BT492" s="25"/>
    </row>
    <row r="493" spans="1:72" s="10" customFormat="1" ht="29.25" customHeight="1">
      <c r="A493" s="25"/>
      <c r="B493" s="27"/>
      <c r="D493" s="25"/>
      <c r="E493" s="26"/>
      <c r="F493" s="9"/>
      <c r="G493" s="53"/>
      <c r="H493" s="28"/>
      <c r="I493" s="29"/>
      <c r="J493" s="29"/>
      <c r="K493" s="628"/>
      <c r="L493" s="29"/>
      <c r="M493" s="25"/>
      <c r="N493" s="24"/>
      <c r="O493" s="205"/>
      <c r="P493" s="24"/>
      <c r="Q493" s="218"/>
      <c r="R493" s="24"/>
      <c r="S493" s="205"/>
      <c r="T493" s="24"/>
      <c r="U493" s="24"/>
      <c r="V493" s="24"/>
      <c r="W493" s="205"/>
      <c r="X493" s="24"/>
      <c r="Y493" s="24"/>
      <c r="Z493" s="24"/>
      <c r="AA493" s="205"/>
      <c r="AB493" s="24"/>
      <c r="AC493" s="598"/>
      <c r="AD493" s="24"/>
      <c r="AE493" s="24"/>
      <c r="AF493" s="24"/>
      <c r="AG493" s="24"/>
      <c r="AH493" s="24"/>
      <c r="AI493" s="205"/>
      <c r="AJ493" s="206"/>
      <c r="AK493" s="207"/>
      <c r="AL493" s="208"/>
      <c r="AM493" s="205"/>
      <c r="AN493" s="208"/>
      <c r="AO493" s="208"/>
      <c r="AP493" s="205"/>
      <c r="AQ493" s="205"/>
      <c r="AR493" s="205"/>
      <c r="AS493" s="24"/>
      <c r="AT493" s="205"/>
      <c r="AU493" s="205"/>
      <c r="AV493" s="205"/>
      <c r="AW493" s="209"/>
      <c r="AX493" s="205"/>
      <c r="AY493" s="205"/>
      <c r="AZ493" s="24"/>
      <c r="BA493" s="218"/>
      <c r="BB493" s="24"/>
      <c r="BC493" s="205"/>
      <c r="BD493" s="24"/>
      <c r="BE493" s="218"/>
      <c r="BF493" s="24"/>
      <c r="BG493" s="205"/>
      <c r="BH493" s="24"/>
      <c r="BI493" s="218"/>
      <c r="BJ493" s="24"/>
      <c r="BK493" s="25"/>
      <c r="BL493" s="25"/>
      <c r="BM493" s="368"/>
      <c r="BN493" s="24"/>
      <c r="BO493" s="24"/>
      <c r="BP493" s="9"/>
      <c r="BQ493" s="9"/>
      <c r="BR493" s="25"/>
      <c r="BS493" s="25"/>
      <c r="BT493" s="25"/>
    </row>
    <row r="494" spans="1:72" s="10" customFormat="1" ht="29.25" customHeight="1">
      <c r="A494" s="25"/>
      <c r="B494" s="27"/>
      <c r="D494" s="25"/>
      <c r="E494" s="26"/>
      <c r="F494" s="9"/>
      <c r="G494" s="53"/>
      <c r="H494" s="28"/>
      <c r="I494" s="29"/>
      <c r="J494" s="29"/>
      <c r="K494" s="628"/>
      <c r="L494" s="29"/>
      <c r="M494" s="25"/>
      <c r="N494" s="24"/>
      <c r="O494" s="205"/>
      <c r="P494" s="24"/>
      <c r="Q494" s="218"/>
      <c r="R494" s="24"/>
      <c r="S494" s="205"/>
      <c r="T494" s="24"/>
      <c r="U494" s="24"/>
      <c r="V494" s="24"/>
      <c r="W494" s="205"/>
      <c r="X494" s="24"/>
      <c r="Y494" s="24"/>
      <c r="Z494" s="24"/>
      <c r="AA494" s="205"/>
      <c r="AB494" s="24"/>
      <c r="AC494" s="598"/>
      <c r="AD494" s="24"/>
      <c r="AE494" s="24"/>
      <c r="AF494" s="24"/>
      <c r="AG494" s="24"/>
      <c r="AH494" s="24"/>
      <c r="AI494" s="205"/>
      <c r="AJ494" s="206"/>
      <c r="AK494" s="207"/>
      <c r="AL494" s="208"/>
      <c r="AM494" s="205"/>
      <c r="AN494" s="208"/>
      <c r="AO494" s="208"/>
      <c r="AP494" s="205"/>
      <c r="AQ494" s="205"/>
      <c r="AR494" s="205"/>
      <c r="AS494" s="24"/>
      <c r="AT494" s="205"/>
      <c r="AU494" s="205"/>
      <c r="AV494" s="205"/>
      <c r="AW494" s="209"/>
      <c r="AX494" s="205"/>
      <c r="AY494" s="205"/>
      <c r="AZ494" s="24"/>
      <c r="BA494" s="218"/>
      <c r="BB494" s="24"/>
      <c r="BC494" s="205"/>
      <c r="BD494" s="24"/>
      <c r="BE494" s="218"/>
      <c r="BF494" s="24"/>
      <c r="BG494" s="205"/>
      <c r="BH494" s="24"/>
      <c r="BI494" s="218"/>
      <c r="BJ494" s="24"/>
      <c r="BK494" s="25"/>
      <c r="BL494" s="25"/>
      <c r="BM494" s="368"/>
      <c r="BN494" s="24"/>
      <c r="BO494" s="24"/>
      <c r="BP494" s="9"/>
      <c r="BQ494" s="9"/>
      <c r="BR494" s="25"/>
      <c r="BS494" s="25"/>
      <c r="BT494" s="25"/>
    </row>
    <row r="495" spans="1:72" s="10" customFormat="1" ht="29.25" customHeight="1">
      <c r="A495" s="25"/>
      <c r="B495" s="27"/>
      <c r="D495" s="25"/>
      <c r="E495" s="26"/>
      <c r="F495" s="9"/>
      <c r="G495" s="53"/>
      <c r="H495" s="28"/>
      <c r="I495" s="29"/>
      <c r="J495" s="29"/>
      <c r="K495" s="628"/>
      <c r="L495" s="29"/>
      <c r="M495" s="25"/>
      <c r="N495" s="24"/>
      <c r="O495" s="205"/>
      <c r="P495" s="24"/>
      <c r="Q495" s="218"/>
      <c r="R495" s="24"/>
      <c r="S495" s="205"/>
      <c r="T495" s="24"/>
      <c r="U495" s="24"/>
      <c r="V495" s="24"/>
      <c r="W495" s="205"/>
      <c r="X495" s="24"/>
      <c r="Y495" s="24"/>
      <c r="Z495" s="24"/>
      <c r="AA495" s="205"/>
      <c r="AB495" s="24"/>
      <c r="AC495" s="598"/>
      <c r="AD495" s="24"/>
      <c r="AE495" s="24"/>
      <c r="AF495" s="24"/>
      <c r="AG495" s="24"/>
      <c r="AH495" s="24"/>
      <c r="AI495" s="205"/>
      <c r="AJ495" s="206"/>
      <c r="AK495" s="207"/>
      <c r="AL495" s="208"/>
      <c r="AM495" s="205"/>
      <c r="AN495" s="208"/>
      <c r="AO495" s="208"/>
      <c r="AP495" s="205"/>
      <c r="AQ495" s="205"/>
      <c r="AR495" s="205"/>
      <c r="AS495" s="24"/>
      <c r="AT495" s="205"/>
      <c r="AU495" s="205"/>
      <c r="AV495" s="205"/>
      <c r="AW495" s="209"/>
      <c r="AX495" s="205"/>
      <c r="AY495" s="205"/>
      <c r="AZ495" s="24"/>
      <c r="BA495" s="218"/>
      <c r="BB495" s="24"/>
      <c r="BC495" s="205"/>
      <c r="BD495" s="24"/>
      <c r="BE495" s="218"/>
      <c r="BF495" s="24"/>
      <c r="BG495" s="205"/>
      <c r="BH495" s="24"/>
      <c r="BI495" s="218"/>
      <c r="BJ495" s="24"/>
      <c r="BK495" s="25"/>
      <c r="BL495" s="25"/>
      <c r="BM495" s="368"/>
      <c r="BN495" s="24"/>
      <c r="BO495" s="24"/>
      <c r="BP495" s="9"/>
      <c r="BQ495" s="9"/>
      <c r="BR495" s="25"/>
      <c r="BS495" s="25"/>
      <c r="BT495" s="25"/>
    </row>
    <row r="496" spans="1:72" s="10" customFormat="1" ht="29.25" customHeight="1">
      <c r="A496" s="25"/>
      <c r="B496" s="27"/>
      <c r="D496" s="25"/>
      <c r="E496" s="26"/>
      <c r="F496" s="9"/>
      <c r="G496" s="53"/>
      <c r="H496" s="28"/>
      <c r="I496" s="29"/>
      <c r="J496" s="29"/>
      <c r="K496" s="628"/>
      <c r="L496" s="29"/>
      <c r="M496" s="25"/>
      <c r="N496" s="24"/>
      <c r="O496" s="205"/>
      <c r="P496" s="24"/>
      <c r="Q496" s="218"/>
      <c r="R496" s="24"/>
      <c r="S496" s="205"/>
      <c r="T496" s="24"/>
      <c r="U496" s="24"/>
      <c r="V496" s="24"/>
      <c r="W496" s="205"/>
      <c r="X496" s="24"/>
      <c r="Y496" s="24"/>
      <c r="Z496" s="24"/>
      <c r="AA496" s="205"/>
      <c r="AB496" s="24"/>
      <c r="AC496" s="598"/>
      <c r="AD496" s="24"/>
      <c r="AE496" s="24"/>
      <c r="AF496" s="24"/>
      <c r="AG496" s="24"/>
      <c r="AH496" s="24"/>
      <c r="AI496" s="205"/>
      <c r="AJ496" s="206"/>
      <c r="AK496" s="207"/>
      <c r="AL496" s="208"/>
      <c r="AM496" s="205"/>
      <c r="AN496" s="208"/>
      <c r="AO496" s="208"/>
      <c r="AP496" s="205"/>
      <c r="AQ496" s="205"/>
      <c r="AR496" s="205"/>
      <c r="AS496" s="24"/>
      <c r="AT496" s="205"/>
      <c r="AU496" s="205"/>
      <c r="AV496" s="205"/>
      <c r="AW496" s="209"/>
      <c r="AX496" s="205"/>
      <c r="AY496" s="205"/>
      <c r="AZ496" s="24"/>
      <c r="BA496" s="218"/>
      <c r="BB496" s="24"/>
      <c r="BC496" s="205"/>
      <c r="BD496" s="24"/>
      <c r="BE496" s="218"/>
      <c r="BF496" s="24"/>
      <c r="BG496" s="205"/>
      <c r="BH496" s="24"/>
      <c r="BI496" s="218"/>
      <c r="BJ496" s="24"/>
      <c r="BK496" s="25"/>
      <c r="BL496" s="25"/>
      <c r="BM496" s="368"/>
      <c r="BN496" s="24"/>
      <c r="BO496" s="24"/>
      <c r="BP496" s="9"/>
      <c r="BQ496" s="9"/>
      <c r="BR496" s="25"/>
      <c r="BS496" s="25"/>
      <c r="BT496" s="25"/>
    </row>
    <row r="497" spans="1:72" s="10" customFormat="1" ht="29.25" customHeight="1">
      <c r="A497" s="25"/>
      <c r="B497" s="27"/>
      <c r="D497" s="25"/>
      <c r="E497" s="26"/>
      <c r="F497" s="9"/>
      <c r="G497" s="53"/>
      <c r="H497" s="28"/>
      <c r="I497" s="29"/>
      <c r="J497" s="29"/>
      <c r="K497" s="628"/>
      <c r="L497" s="29"/>
      <c r="M497" s="25"/>
      <c r="N497" s="24"/>
      <c r="O497" s="205"/>
      <c r="P497" s="24"/>
      <c r="Q497" s="218"/>
      <c r="R497" s="24"/>
      <c r="S497" s="205"/>
      <c r="T497" s="24"/>
      <c r="U497" s="24"/>
      <c r="V497" s="24"/>
      <c r="W497" s="205"/>
      <c r="X497" s="24"/>
      <c r="Y497" s="24"/>
      <c r="Z497" s="24"/>
      <c r="AA497" s="205"/>
      <c r="AB497" s="24"/>
      <c r="AC497" s="598"/>
      <c r="AD497" s="24"/>
      <c r="AE497" s="24"/>
      <c r="AF497" s="24"/>
      <c r="AG497" s="24"/>
      <c r="AH497" s="24"/>
      <c r="AI497" s="205"/>
      <c r="AJ497" s="206"/>
      <c r="AK497" s="207"/>
      <c r="AL497" s="208"/>
      <c r="AM497" s="205"/>
      <c r="AN497" s="208"/>
      <c r="AO497" s="208"/>
      <c r="AP497" s="205"/>
      <c r="AQ497" s="205"/>
      <c r="AR497" s="205"/>
      <c r="AS497" s="24"/>
      <c r="AT497" s="205"/>
      <c r="AU497" s="205"/>
      <c r="AV497" s="205"/>
      <c r="AW497" s="209"/>
      <c r="AX497" s="205"/>
      <c r="AY497" s="205"/>
      <c r="AZ497" s="24"/>
      <c r="BA497" s="218"/>
      <c r="BB497" s="24"/>
      <c r="BC497" s="205"/>
      <c r="BD497" s="24"/>
      <c r="BE497" s="218"/>
      <c r="BF497" s="24"/>
      <c r="BG497" s="205"/>
      <c r="BH497" s="24"/>
      <c r="BI497" s="218"/>
      <c r="BJ497" s="24"/>
      <c r="BK497" s="25"/>
      <c r="BL497" s="25"/>
      <c r="BM497" s="368"/>
      <c r="BN497" s="24"/>
      <c r="BO497" s="24"/>
      <c r="BP497" s="9"/>
      <c r="BQ497" s="9"/>
      <c r="BR497" s="25"/>
      <c r="BS497" s="25"/>
      <c r="BT497" s="25"/>
    </row>
  </sheetData>
  <autoFilter ref="A4:BR483">
    <filterColumn colId="1"/>
    <filterColumn colId="12"/>
    <filterColumn colId="14"/>
    <filterColumn colId="66"/>
    <filterColumn colId="67"/>
    <filterColumn colId="68"/>
  </autoFilter>
  <mergeCells count="84">
    <mergeCell ref="A1:N1"/>
    <mergeCell ref="O1:R1"/>
    <mergeCell ref="S1:V1"/>
    <mergeCell ref="W1:Z1"/>
    <mergeCell ref="AA1:AD1"/>
    <mergeCell ref="AE1:AH1"/>
    <mergeCell ref="AI1:AL1"/>
    <mergeCell ref="AM1:AP1"/>
    <mergeCell ref="AQ1:AT1"/>
    <mergeCell ref="AY1:BB1"/>
    <mergeCell ref="BC1:BF1"/>
    <mergeCell ref="BG1:BJ1"/>
    <mergeCell ref="BK1:BN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BH2:BH3"/>
    <mergeCell ref="BI2:BI3"/>
    <mergeCell ref="AR2:AR3"/>
    <mergeCell ref="AS2:AS3"/>
    <mergeCell ref="AT2:AT3"/>
    <mergeCell ref="AU2:AU3"/>
    <mergeCell ref="AV2:AV3"/>
    <mergeCell ref="BD2:BD3"/>
    <mergeCell ref="BE2:BE3"/>
    <mergeCell ref="AW2:AW3"/>
    <mergeCell ref="AX2:AX3"/>
    <mergeCell ref="AY2:AY3"/>
    <mergeCell ref="BR2:BR3"/>
    <mergeCell ref="A484:E484"/>
    <mergeCell ref="BL2:BL3"/>
    <mergeCell ref="BM2:BM3"/>
    <mergeCell ref="BN2:BN3"/>
    <mergeCell ref="BO2:BO3"/>
    <mergeCell ref="BP2:BP3"/>
    <mergeCell ref="BQ2:BQ3"/>
    <mergeCell ref="BF2:BF3"/>
    <mergeCell ref="BG2:BG3"/>
    <mergeCell ref="BJ2:BJ3"/>
    <mergeCell ref="BK2:BK3"/>
    <mergeCell ref="AZ2:AZ3"/>
    <mergeCell ref="BA2:BA3"/>
    <mergeCell ref="BB2:BB3"/>
    <mergeCell ref="BC2:BC3"/>
  </mergeCells>
  <conditionalFormatting sqref="I33:L34 N53:O53 Q53:U53 O484:BO484 D90 D102 D145 D227 D54 D76:D77 D64:D65 D98:D99 D137:D138 D142:D143 D223:D224 D178 D184:D186 D241 D95:D96 D111 D155:D157 D199:D203 D79:D84 D86:D87 D167:D170 D205:D206 D216:D220 B5:C19 E19:L19 D5:D20 S39:U52 AI40:AI52 P36:P53 D30:D52 D56:D58 D60:D62 D180:D181 D104:D106 D117:D124 D128:D130 D160:D163 D173 D188:D192 D197 D208 D210 D244:D245 D248:D249 BK5:BK20 D212:D214 M16:M19 E5:N18 I36:O52 D376:D390 Q36:R52 D238 D278 D300 D438 D232:D235 D271 D283 D350 D372:D373 D113:D115 D251:D257 D313 D355:D357 D261 D267 D287 D315:D319 D322:D324 D333 D338:D339 D398 D400:D402 D405 D410:D411 D419 D423 D425:D426 D428:D430 D432 D264:D265 D289:D290 D304 D326:D327 D329:D330 D345 D396 D408 D413 D23:D27 AI5:AI37 AG5:AH52 M19:N35 O5:R35 D67:D74 BM5:BM482 AJ5:BJ483 A5:A483 AG53:AI483 D452 D434:D435 D441 D447 M54:U483 W5:AF483">
    <cfRule type="expression" dxfId="1018" priority="689" stopIfTrue="1">
      <formula>LEFT($C5,3)="Hết"</formula>
    </cfRule>
  </conditionalFormatting>
  <conditionalFormatting sqref="A484 D11 I35:L35 E46:E52 J143:L150 O484:BQ484 C92:E92 G92 C20 C22 D36 D41 F35:H52 E35:E44 C29:C50 E37:H40 B37:C40 J124:L125 C106:C123 J127:L130 J133:L141 E202:F234 J107:J122 L107:L122 K107:K110 K112:K122 C176:C200 G174:G234 I105:I200 C93:C104 E93:E201 C202:C248 I202:L248 F440:F483 H440:J483 L440:L483 G396:G483 D235:H248 D93:D123 C124:D175 D176:D234 K396:K483 C24:C27 D20:L34 BK20:BK52 AA20:AA42 AE20:AE44 O20:O52 W20:W40 B20:B52 G54:G71 C52:C91 E54:E91 I54:I103 F54:F200 H54:H234 D53:D91 B54:B248 BK54:BK483 O54:O483 J54:L105 J152:L200 F249:L395 B249:E483">
    <cfRule type="expression" dxfId="1017" priority="688" stopIfTrue="1">
      <formula>LEFT($C11,3)="Hết"</formula>
    </cfRule>
  </conditionalFormatting>
  <conditionalFormatting sqref="I41:N42 D41:D42 A41:A42">
    <cfRule type="expression" dxfId="1016" priority="678" stopIfTrue="1">
      <formula>LEFT($C41,3)="Hết"</formula>
    </cfRule>
  </conditionalFormatting>
  <conditionalFormatting sqref="B41:C42 O41:O42 E41:H42">
    <cfRule type="expression" dxfId="1015" priority="677" stopIfTrue="1">
      <formula>LEFT($C41,3)="Hết"</formula>
    </cfRule>
  </conditionalFormatting>
  <conditionalFormatting sqref="A41:A42">
    <cfRule type="expression" dxfId="1014" priority="676" stopIfTrue="1">
      <formula>LEFT($C41,3)="Hết"</formula>
    </cfRule>
  </conditionalFormatting>
  <conditionalFormatting sqref="A41:A42">
    <cfRule type="expression" dxfId="1013" priority="675" stopIfTrue="1">
      <formula>LEFT($C41,3)="Hết"</formula>
    </cfRule>
  </conditionalFormatting>
  <conditionalFormatting sqref="O43:S44 A43:A44">
    <cfRule type="expression" dxfId="1012" priority="674" stopIfTrue="1">
      <formula>LEFT($C43,3)="Hết"</formula>
    </cfRule>
  </conditionalFormatting>
  <conditionalFormatting sqref="I43:N44 D43:D44 A43:A44">
    <cfRule type="expression" dxfId="1011" priority="673" stopIfTrue="1">
      <formula>LEFT($C43,3)="Hết"</formula>
    </cfRule>
  </conditionalFormatting>
  <conditionalFormatting sqref="B43:C44 O43:O44 E43:H44">
    <cfRule type="expression" dxfId="1010" priority="672" stopIfTrue="1">
      <formula>LEFT($C43,3)="Hết"</formula>
    </cfRule>
  </conditionalFormatting>
  <conditionalFormatting sqref="A43:A44">
    <cfRule type="expression" dxfId="1009" priority="671" stopIfTrue="1">
      <formula>LEFT($C43,3)="Hết"</formula>
    </cfRule>
  </conditionalFormatting>
  <conditionalFormatting sqref="A43:A44">
    <cfRule type="expression" dxfId="1008" priority="670" stopIfTrue="1">
      <formula>LEFT($C43,3)="Hết"</formula>
    </cfRule>
  </conditionalFormatting>
  <conditionalFormatting sqref="Q17:R17">
    <cfRule type="expression" dxfId="1007" priority="668" stopIfTrue="1">
      <formula>LEFT($C17,3)="Hết"</formula>
    </cfRule>
  </conditionalFormatting>
  <conditionalFormatting sqref="S10:U12 S20:U23 S25:U26 S32:U35 S37:U37 S5:S9 T186:U213 S14:U18 T104:U184 T354:U375 T377:U395 T397:U397 T297:U352 T240:U295 T6:U23 T25:U69 T71:U72 T74:U102 T233:U238 T215:U231">
    <cfRule type="expression" dxfId="1006" priority="667" stopIfTrue="1">
      <formula>LEFT($C4,3)="Hết"</formula>
    </cfRule>
  </conditionalFormatting>
  <conditionalFormatting sqref="S20:S23 S25:S26 S32:S35 S37">
    <cfRule type="expression" dxfId="1005" priority="666" stopIfTrue="1">
      <formula>LEFT($C19,3)="Hết"</formula>
    </cfRule>
  </conditionalFormatting>
  <conditionalFormatting sqref="S38:U38 S36 S27:S31 S24">
    <cfRule type="expression" dxfId="1004" priority="665" stopIfTrue="1">
      <formula>LEFT(#REF!,3)="Hết"</formula>
    </cfRule>
  </conditionalFormatting>
  <conditionalFormatting sqref="W36">
    <cfRule type="expression" dxfId="1003" priority="662" stopIfTrue="1">
      <formula>LEFT($C36,3)="Hết"</formula>
    </cfRule>
  </conditionalFormatting>
  <conditionalFormatting sqref="W36">
    <cfRule type="expression" dxfId="1002" priority="661" stopIfTrue="1">
      <formula>LEFT($C36,3)="Hết"</formula>
    </cfRule>
  </conditionalFormatting>
  <conditionalFormatting sqref="AA36">
    <cfRule type="expression" dxfId="1001" priority="658" stopIfTrue="1">
      <formula>LEFT($C36,3)="Hết"</formula>
    </cfRule>
  </conditionalFormatting>
  <conditionalFormatting sqref="AA36">
    <cfRule type="expression" dxfId="1000" priority="657" stopIfTrue="1">
      <formula>LEFT($C36,3)="Hết"</formula>
    </cfRule>
  </conditionalFormatting>
  <conditionalFormatting sqref="AF42:AG44">
    <cfRule type="expression" dxfId="999" priority="655" stopIfTrue="1">
      <formula>LEFT($C42,3)="Hết"</formula>
    </cfRule>
  </conditionalFormatting>
  <conditionalFormatting sqref="AE36">
    <cfRule type="expression" dxfId="998" priority="654" stopIfTrue="1">
      <formula>LEFT($C36,3)="Hết"</formula>
    </cfRule>
  </conditionalFormatting>
  <conditionalFormatting sqref="AE36">
    <cfRule type="expression" dxfId="997" priority="653" stopIfTrue="1">
      <formula>LEFT($C36,3)="Hết"</formula>
    </cfRule>
  </conditionalFormatting>
  <conditionalFormatting sqref="AE36">
    <cfRule type="expression" dxfId="996" priority="650" stopIfTrue="1">
      <formula>LEFT($C36,3)="Hết"</formula>
    </cfRule>
  </conditionalFormatting>
  <conditionalFormatting sqref="AE36">
    <cfRule type="expression" dxfId="995" priority="649" stopIfTrue="1">
      <formula>LEFT($C36,3)="Hết"</formula>
    </cfRule>
  </conditionalFormatting>
  <conditionalFormatting sqref="N5:N20">
    <cfRule type="expression" dxfId="994" priority="648" stopIfTrue="1">
      <formula>LEFT($D5,3)="Hết"</formula>
    </cfRule>
  </conditionalFormatting>
  <conditionalFormatting sqref="N20:N44">
    <cfRule type="expression" dxfId="993" priority="647" stopIfTrue="1">
      <formula>LEFT($D20,3)="Hết"</formula>
    </cfRule>
  </conditionalFormatting>
  <conditionalFormatting sqref="I38:L38">
    <cfRule type="expression" dxfId="992" priority="645" stopIfTrue="1">
      <formula>LEFT($C38,3)="Hết"</formula>
    </cfRule>
  </conditionalFormatting>
  <conditionalFormatting sqref="T150 T168:T172 T209:T210 T313:U313 T107:T108 T83:T84">
    <cfRule type="expression" dxfId="991" priority="644" stopIfTrue="1">
      <formula>LEFT($C68,3)="Hết"</formula>
    </cfRule>
  </conditionalFormatting>
  <conditionalFormatting sqref="Y23">
    <cfRule type="expression" dxfId="990" priority="643" stopIfTrue="1">
      <formula>LEFT($C22,3)="Hết"</formula>
    </cfRule>
  </conditionalFormatting>
  <conditionalFormatting sqref="Q23">
    <cfRule type="expression" dxfId="989" priority="642" stopIfTrue="1">
      <formula>LEFT($C22,3)="Hết"</formula>
    </cfRule>
  </conditionalFormatting>
  <conditionalFormatting sqref="U7">
    <cfRule type="expression" dxfId="988" priority="641" stopIfTrue="1">
      <formula>LEFT($C7,3)="Hết"</formula>
    </cfRule>
  </conditionalFormatting>
  <conditionalFormatting sqref="F53">
    <cfRule type="expression" dxfId="987" priority="640" stopIfTrue="1">
      <formula>LEFT($C53,3)="Hết"</formula>
    </cfRule>
  </conditionalFormatting>
  <conditionalFormatting sqref="H53">
    <cfRule type="expression" dxfId="986" priority="639" stopIfTrue="1">
      <formula>LEFT($C53,3)="Hết"</formula>
    </cfRule>
  </conditionalFormatting>
  <conditionalFormatting sqref="X204 T203:T204 T207 T192 T133 T183:T185 T143:T144 T122 T120 T88 T90:T91 T185:U185 T103:U103 T239:U239 T64 T24:U24">
    <cfRule type="expression" dxfId="985" priority="638" stopIfTrue="1">
      <formula>LEFT(#REF!,3)="Hết"</formula>
    </cfRule>
  </conditionalFormatting>
  <conditionalFormatting sqref="T262 T257 T200 T196 T140 T132:T133 T85 T87:T88 T118 T63">
    <cfRule type="expression" dxfId="984" priority="637" stopIfTrue="1">
      <formula>LEFT(#REF!,3)="Hết"</formula>
    </cfRule>
  </conditionalFormatting>
  <conditionalFormatting sqref="T204 X204 T211 T197:T199 T223 T179 T152 T154 T160 T184 T101 T62">
    <cfRule type="expression" dxfId="983" priority="636" stopIfTrue="1">
      <formula>LEFT(#REF!,3)="Hết"</formula>
    </cfRule>
  </conditionalFormatting>
  <conditionalFormatting sqref="T208 T218:T219 T214 T61">
    <cfRule type="expression" dxfId="982" priority="635" stopIfTrue="1">
      <formula>LEFT(#REF!,3)="Hết"</formula>
    </cfRule>
  </conditionalFormatting>
  <conditionalFormatting sqref="T216 T57">
    <cfRule type="expression" dxfId="981" priority="634" stopIfTrue="1">
      <formula>LEFT(#REF!,3)="Hết"</formula>
    </cfRule>
  </conditionalFormatting>
  <conditionalFormatting sqref="T249:T255 T233:T237 T56:T63">
    <cfRule type="expression" dxfId="980" priority="633" stopIfTrue="1">
      <formula>LEFT(#REF!,3)="Hết"</formula>
    </cfRule>
  </conditionalFormatting>
  <conditionalFormatting sqref="D53 D107:D108 D125">
    <cfRule type="expression" dxfId="979" priority="625" stopIfTrue="1">
      <formula>LEFT($C53,3)="Hết"</formula>
    </cfRule>
  </conditionalFormatting>
  <conditionalFormatting sqref="E53">
    <cfRule type="expression" dxfId="978" priority="624" stopIfTrue="1">
      <formula>LEFT($C53,3)="Hết"</formula>
    </cfRule>
  </conditionalFormatting>
  <conditionalFormatting sqref="S65">
    <cfRule type="expression" dxfId="977" priority="623" stopIfTrue="1">
      <formula>LEFT($C64,3)="Hết"</formula>
    </cfRule>
  </conditionalFormatting>
  <conditionalFormatting sqref="S65">
    <cfRule type="expression" dxfId="976" priority="622" stopIfTrue="1">
      <formula>LEFT($C64,3)="Hết"</formula>
    </cfRule>
  </conditionalFormatting>
  <conditionalFormatting sqref="W65">
    <cfRule type="expression" dxfId="975" priority="621" stopIfTrue="1">
      <formula>LEFT($C65,3)="Hết"</formula>
    </cfRule>
  </conditionalFormatting>
  <conditionalFormatting sqref="AA65">
    <cfRule type="expression" dxfId="974" priority="620" stopIfTrue="1">
      <formula>LEFT($C64,3)="Hết"</formula>
    </cfRule>
  </conditionalFormatting>
  <conditionalFormatting sqref="AA65">
    <cfRule type="expression" dxfId="973" priority="619" stopIfTrue="1">
      <formula>LEFT($C64,3)="Hết"</formula>
    </cfRule>
  </conditionalFormatting>
  <conditionalFormatting sqref="AE65">
    <cfRule type="expression" dxfId="972" priority="618" stopIfTrue="1">
      <formula>LEFT($C65,3)="Hết"</formula>
    </cfRule>
  </conditionalFormatting>
  <conditionalFormatting sqref="U65">
    <cfRule type="expression" dxfId="971" priority="617" stopIfTrue="1">
      <formula>LEFT($C64,3)="Hết"</formula>
    </cfRule>
  </conditionalFormatting>
  <conditionalFormatting sqref="AC65">
    <cfRule type="expression" dxfId="970" priority="616" stopIfTrue="1">
      <formula>LEFT($C64,3)="Hết"</formula>
    </cfRule>
  </conditionalFormatting>
  <conditionalFormatting sqref="T483">
    <cfRule type="expression" dxfId="969" priority="615" stopIfTrue="1">
      <formula>LEFT($C66,3)="Hết"</formula>
    </cfRule>
  </conditionalFormatting>
  <conditionalFormatting sqref="T121:T122 T405:U405 T431:U431 T450:U450">
    <cfRule type="expression" dxfId="968" priority="614" stopIfTrue="1">
      <formula>LEFT($C83,3)="Hết"</formula>
    </cfRule>
  </conditionalFormatting>
  <conditionalFormatting sqref="T68:T69 T78 T300:U300 T368:U368 T369 T373:U373 T296:U296 T232:U232">
    <cfRule type="expression" dxfId="967" priority="613" stopIfTrue="1">
      <formula>LEFT($C66,3)="Hết"</formula>
    </cfRule>
  </conditionalFormatting>
  <conditionalFormatting sqref="T401:U401 T427:U427 T103 T446:U446">
    <cfRule type="expression" dxfId="966" priority="611" stopIfTrue="1">
      <formula>LEFT($C69,3)="Hết"</formula>
    </cfRule>
  </conditionalFormatting>
  <conditionalFormatting sqref="T400:U400 T426:U426 T445:U445">
    <cfRule type="expression" dxfId="965" priority="610" stopIfTrue="1">
      <formula>LEFT($C367,3)="Hết"</formula>
    </cfRule>
  </conditionalFormatting>
  <conditionalFormatting sqref="T398:U403 T425:U425 T99 T444:U444">
    <cfRule type="expression" dxfId="964" priority="609" stopIfTrue="1">
      <formula>LEFT($C67,3)="Hết"</formula>
    </cfRule>
  </conditionalFormatting>
  <conditionalFormatting sqref="T397:U397 T424:U424 T98 T443:U443">
    <cfRule type="expression" dxfId="963" priority="608" stopIfTrue="1">
      <formula>LEFT($C67,3)="Hết"</formula>
    </cfRule>
  </conditionalFormatting>
  <conditionalFormatting sqref="T393:U393 T94">
    <cfRule type="expression" dxfId="962" priority="607" stopIfTrue="1">
      <formula>LEFT($C68,3)="Hết"</formula>
    </cfRule>
  </conditionalFormatting>
  <conditionalFormatting sqref="T158:T161 T211:T212 T315:U315 T99:T102 T109 T85 T89:T93">
    <cfRule type="expression" dxfId="961" priority="606" stopIfTrue="1">
      <formula>LEFT($C68,3)="Hết"</formula>
    </cfRule>
  </conditionalFormatting>
  <conditionalFormatting sqref="T94:T97 T148:T156 T162:T167 T173 T210:T211 T314:U314 T103:T106 T110:T117 T119:T120 T84 T86:T87">
    <cfRule type="expression" dxfId="960" priority="605" stopIfTrue="1">
      <formula>LEFT($C68,3)="Hết"</formula>
    </cfRule>
  </conditionalFormatting>
  <conditionalFormatting sqref="T302:U302 T370:U375 T380:U395 T72">
    <cfRule type="expression" dxfId="959" priority="604" stopIfTrue="1">
      <formula>LEFT($C68,3)="Hết"</formula>
    </cfRule>
  </conditionalFormatting>
  <conditionalFormatting sqref="T301:U301 T369:U369 T374:U374 T396:U397 T70:T71">
    <cfRule type="expression" dxfId="958" priority="603" stopIfTrue="1">
      <formula>LEFT($C67,3)="Hết"</formula>
    </cfRule>
  </conditionalFormatting>
  <conditionalFormatting sqref="T321:U321 T390:U390">
    <cfRule type="expression" dxfId="957" priority="601" stopIfTrue="1">
      <formula>LEFT($C298,3)="Hết"</formula>
    </cfRule>
  </conditionalFormatting>
  <conditionalFormatting sqref="T213 T316:U316 T107:T108 T86">
    <cfRule type="expression" dxfId="956" priority="600" stopIfTrue="1">
      <formula>LEFT($C68,3)="Hết"</formula>
    </cfRule>
  </conditionalFormatting>
  <conditionalFormatting sqref="T322:U322 T391:U391 T91:T92">
    <cfRule type="expression" dxfId="955" priority="599" stopIfTrue="1">
      <formula>LEFT($C67,3)="Hết"</formula>
    </cfRule>
  </conditionalFormatting>
  <conditionalFormatting sqref="T212">
    <cfRule type="expression" dxfId="954" priority="598" stopIfTrue="1">
      <formula>LEFT($C194,3)="Hết"</formula>
    </cfRule>
  </conditionalFormatting>
  <conditionalFormatting sqref="T320:U320 T389:U389 T90">
    <cfRule type="expression" dxfId="953" priority="597" stopIfTrue="1">
      <formula>LEFT($C68,3)="Hết"</formula>
    </cfRule>
  </conditionalFormatting>
  <conditionalFormatting sqref="T319:U319 T388:U388 T89">
    <cfRule type="expression" dxfId="952" priority="596" stopIfTrue="1">
      <formula>LEFT($C68,3)="Hết"</formula>
    </cfRule>
  </conditionalFormatting>
  <conditionalFormatting sqref="T161 T318:U318 T102 T387:U387 T88 T93:T96">
    <cfRule type="expression" dxfId="951" priority="595" stopIfTrue="1">
      <formula>LEFT($C68,3)="Hết"</formula>
    </cfRule>
  </conditionalFormatting>
  <conditionalFormatting sqref="T97:T100 T155:T159 T162:T167 T317:U317 T103:T106 T87">
    <cfRule type="expression" dxfId="950" priority="594" stopIfTrue="1">
      <formula>LEFT($C68,3)="Hết"</formula>
    </cfRule>
  </conditionalFormatting>
  <conditionalFormatting sqref="T153 T168:T172">
    <cfRule type="expression" dxfId="949" priority="593" stopIfTrue="1">
      <formula>LEFT($C135,3)="Hết"</formula>
    </cfRule>
  </conditionalFormatting>
  <conditionalFormatting sqref="T121 T123 T130 T135:T140 T180:T181 T197 T310:U310 T186:T188 T79">
    <cfRule type="expression" dxfId="948" priority="592" stopIfTrue="1">
      <formula>LEFT($C67,3)="Hết"</formula>
    </cfRule>
  </conditionalFormatting>
  <conditionalFormatting sqref="T131:T132 T135 T141:T142 T182 T202 T308:U308 T193:T195 T386:U386 T377:U380 T78">
    <cfRule type="expression" dxfId="947" priority="591" stopIfTrue="1">
      <formula>LEFT($C68,3)="Hết"</formula>
    </cfRule>
  </conditionalFormatting>
  <conditionalFormatting sqref="T136:T139 T177:T182 T196:T200 T307:U307 T376:U376">
    <cfRule type="expression" dxfId="946" priority="590" stopIfTrue="1">
      <formula>LEFT($C127,3)="Hết"</formula>
    </cfRule>
  </conditionalFormatting>
  <conditionalFormatting sqref="T65 T124:T128 T134 T141 T174:T178 T198:T199 T309:U309 T189:T191">
    <cfRule type="expression" dxfId="945" priority="589" stopIfTrue="1">
      <formula>LEFT($C54,3)="Hết"</formula>
    </cfRule>
  </conditionalFormatting>
  <conditionalFormatting sqref="T305:U305 T374:U375 T75">
    <cfRule type="expression" dxfId="944" priority="588" stopIfTrue="1">
      <formula>LEFT($C68,3)="Hết"</formula>
    </cfRule>
  </conditionalFormatting>
  <conditionalFormatting sqref="T304:U304 T373:U374 T74">
    <cfRule type="expression" dxfId="943" priority="587" stopIfTrue="1">
      <formula>LEFT($C68,3)="Hết"</formula>
    </cfRule>
  </conditionalFormatting>
  <conditionalFormatting sqref="T303:U303 T381:U381 T371:U376 T73">
    <cfRule type="expression" dxfId="942" priority="584" stopIfTrue="1">
      <formula>LEFT($C68,3)="Hết"</formula>
    </cfRule>
  </conditionalFormatting>
  <conditionalFormatting sqref="T422:U422 T96 T425:U482">
    <cfRule type="expression" dxfId="941" priority="582" stopIfTrue="1">
      <formula>LEFT($C67,3)="Hết"</formula>
    </cfRule>
  </conditionalFormatting>
  <conditionalFormatting sqref="T220 T214 T395:U395 T404:U423">
    <cfRule type="expression" dxfId="940" priority="581" stopIfTrue="1">
      <formula>LEFT($C186,3)="Hết"</formula>
    </cfRule>
  </conditionalFormatting>
  <conditionalFormatting sqref="T218 T215 T394:U394 T95">
    <cfRule type="expression" dxfId="939" priority="580" stopIfTrue="1">
      <formula>LEFT($C68,3)="Hết"</formula>
    </cfRule>
  </conditionalFormatting>
  <conditionalFormatting sqref="T371:U395 T262 T439:U482">
    <cfRule type="expression" dxfId="938" priority="579" stopIfTrue="1">
      <formula>LEFT($C190,3)="Hết"</formula>
    </cfRule>
  </conditionalFormatting>
  <conditionalFormatting sqref="T409:U409 T435:U435 T115:T117 T454:U454">
    <cfRule type="expression" dxfId="937" priority="578" stopIfTrue="1">
      <formula>LEFT($C73,3)="Hết"</formula>
    </cfRule>
  </conditionalFormatting>
  <conditionalFormatting sqref="T124:T128 T403:U403 T429:U429 T448:U448">
    <cfRule type="expression" dxfId="936" priority="575" stopIfTrue="1">
      <formula>LEFT($C88,3)="Hết"</formula>
    </cfRule>
  </conditionalFormatting>
  <conditionalFormatting sqref="T179:T181 T400:U400 T422:U422 T442:U442 T469:U469">
    <cfRule type="expression" dxfId="935" priority="573" stopIfTrue="1">
      <formula>LEFT($C78,3)="Hết"</formula>
    </cfRule>
  </conditionalFormatting>
  <conditionalFormatting sqref="T267 T469:U469 T445:U445">
    <cfRule type="expression" dxfId="934" priority="572" stopIfTrue="1">
      <formula>LEFT($C190,3)="Hết"</formula>
    </cfRule>
  </conditionalFormatting>
  <conditionalFormatting sqref="T357:U357 T426:U426 T249 T450:U450 T470:U470">
    <cfRule type="expression" dxfId="933" priority="571" stopIfTrue="1">
      <formula>LEFT($C191,3)="Hết"</formula>
    </cfRule>
  </conditionalFormatting>
  <conditionalFormatting sqref="T276 T454:U454 T478:U479">
    <cfRule type="expression" dxfId="932" priority="570" stopIfTrue="1">
      <formula>LEFT($C190,3)="Hết"</formula>
    </cfRule>
  </conditionalFormatting>
  <conditionalFormatting sqref="T423:U423 T401:U401 T175:T178 T470:U470 T443:U443">
    <cfRule type="expression" dxfId="931" priority="569" stopIfTrue="1">
      <formula>LEFT($C73,3)="Hết"</formula>
    </cfRule>
  </conditionalFormatting>
  <conditionalFormatting sqref="T396:U396 T287 T465:U465">
    <cfRule type="expression" dxfId="930" priority="568" stopIfTrue="1">
      <formula>LEFT($C190,3)="Hết"</formula>
    </cfRule>
  </conditionalFormatting>
  <conditionalFormatting sqref="T424 T427 T358 T233 T355 T449 T469 T447 T452 T464:U464 T444 T466">
    <cfRule type="expression" dxfId="929" priority="567" stopIfTrue="1">
      <formula>LEFT($C69,3)="Hết"</formula>
    </cfRule>
  </conditionalFormatting>
  <conditionalFormatting sqref="T429:U429 T388 T391 T319 T470:U470 T454:U454 T449:U449">
    <cfRule type="expression" dxfId="928" priority="566" stopIfTrue="1">
      <formula>LEFT($C190,3)="Hết"</formula>
    </cfRule>
  </conditionalFormatting>
  <conditionalFormatting sqref="T425:U425 T387 T196 T315 T318 T445:U445 T466:U466 T450:U450">
    <cfRule type="expression" dxfId="927" priority="565" stopIfTrue="1">
      <formula>LEFT($C71,3)="Hết"</formula>
    </cfRule>
  </conditionalFormatting>
  <conditionalFormatting sqref="T434:U434 T412:U412 T371:T395 T186:T188 T303 T306 T454:U454 T480:U480">
    <cfRule type="expression" dxfId="926" priority="564" stopIfTrue="1">
      <formula>LEFT($C73,3)="Hết"</formula>
    </cfRule>
  </conditionalFormatting>
  <conditionalFormatting sqref="D53 D107:D108 D125">
    <cfRule type="expression" dxfId="925" priority="563" stopIfTrue="1">
      <formula>LEFT($C53,3)="Hết"</formula>
    </cfRule>
  </conditionalFormatting>
  <conditionalFormatting sqref="D135 D395">
    <cfRule type="expression" dxfId="924" priority="562" stopIfTrue="1">
      <formula>LEFT($C135,3)="Hết"</formula>
    </cfRule>
  </conditionalFormatting>
  <conditionalFormatting sqref="D135 D395">
    <cfRule type="expression" dxfId="923" priority="561" stopIfTrue="1">
      <formula>LEFT($C135,3)="Hết"</formula>
    </cfRule>
  </conditionalFormatting>
  <conditionalFormatting sqref="D8 D17 D56 D69:D70 D104 D120:D121 D162 D178 D184 D192 D203 D217 D241 D248 D253:D254 D278 D300 D318 D323 D438">
    <cfRule type="expression" dxfId="922" priority="560" stopIfTrue="1">
      <formula>LEFT($C8,3)="Hết"</formula>
    </cfRule>
  </conditionalFormatting>
  <conditionalFormatting sqref="D17">
    <cfRule type="expression" dxfId="921" priority="559" stopIfTrue="1">
      <formula>LEFT($C17,3)="Hết"</formula>
    </cfRule>
  </conditionalFormatting>
  <conditionalFormatting sqref="D83">
    <cfRule type="expression" dxfId="920" priority="557" stopIfTrue="1">
      <formula>LEFT($C83,3)="Hết"</formula>
    </cfRule>
  </conditionalFormatting>
  <conditionalFormatting sqref="D96">
    <cfRule type="expression" dxfId="919" priority="556" stopIfTrue="1">
      <formula>LEFT($C96,3)="Hết"</formula>
    </cfRule>
  </conditionalFormatting>
  <conditionalFormatting sqref="D105">
    <cfRule type="expression" dxfId="918" priority="555" stopIfTrue="1">
      <formula>LEFT($C105,3)="Hết"</formula>
    </cfRule>
  </conditionalFormatting>
  <conditionalFormatting sqref="D111">
    <cfRule type="expression" dxfId="917" priority="554" stopIfTrue="1">
      <formula>LEFT($C111,3)="Hết"</formula>
    </cfRule>
  </conditionalFormatting>
  <conditionalFormatting sqref="D118">
    <cfRule type="expression" dxfId="916" priority="553" stopIfTrue="1">
      <formula>LEFT($C118,3)="Hết"</formula>
    </cfRule>
  </conditionalFormatting>
  <conditionalFormatting sqref="D123">
    <cfRule type="expression" dxfId="915" priority="552" stopIfTrue="1">
      <formula>LEFT($C123,3)="Hết"</formula>
    </cfRule>
  </conditionalFormatting>
  <conditionalFormatting sqref="D129">
    <cfRule type="expression" dxfId="914" priority="551" stopIfTrue="1">
      <formula>LEFT($C129,3)="Hết"</formula>
    </cfRule>
  </conditionalFormatting>
  <conditionalFormatting sqref="D156">
    <cfRule type="expression" dxfId="913" priority="549" stopIfTrue="1">
      <formula>LEFT($C156,3)="Hết"</formula>
    </cfRule>
  </conditionalFormatting>
  <conditionalFormatting sqref="D49">
    <cfRule type="expression" dxfId="912" priority="548" stopIfTrue="1">
      <formula>LEFT($C49,3)="Hết"</formula>
    </cfRule>
  </conditionalFormatting>
  <conditionalFormatting sqref="D60">
    <cfRule type="expression" dxfId="911" priority="546" stopIfTrue="1">
      <formula>LEFT($C60,3)="Hết"</formula>
    </cfRule>
  </conditionalFormatting>
  <conditionalFormatting sqref="D90">
    <cfRule type="expression" dxfId="910" priority="545" stopIfTrue="1">
      <formula>LEFT($C90,3)="Hết"</formula>
    </cfRule>
  </conditionalFormatting>
  <conditionalFormatting sqref="D102">
    <cfRule type="expression" dxfId="909" priority="544" stopIfTrue="1">
      <formula>LEFT($C102,3)="Hết"</formula>
    </cfRule>
  </conditionalFormatting>
  <conditionalFormatting sqref="D102">
    <cfRule type="expression" dxfId="908" priority="543" stopIfTrue="1">
      <formula>LEFT($C102,3)="Hết"</formula>
    </cfRule>
  </conditionalFormatting>
  <conditionalFormatting sqref="D145">
    <cfRule type="expression" dxfId="907" priority="538" stopIfTrue="1">
      <formula>LEFT($C145,3)="Hết"</formula>
    </cfRule>
  </conditionalFormatting>
  <conditionalFormatting sqref="D161">
    <cfRule type="expression" dxfId="906" priority="537" stopIfTrue="1">
      <formula>LEFT($C161,3)="Hết"</formula>
    </cfRule>
  </conditionalFormatting>
  <conditionalFormatting sqref="D163">
    <cfRule type="expression" dxfId="905" priority="536" stopIfTrue="1">
      <formula>LEFT($C163,3)="Hết"</formula>
    </cfRule>
  </conditionalFormatting>
  <conditionalFormatting sqref="D168">
    <cfRule type="expression" dxfId="904" priority="535" stopIfTrue="1">
      <formula>LEFT($C168,3)="Hết"</formula>
    </cfRule>
  </conditionalFormatting>
  <conditionalFormatting sqref="D173">
    <cfRule type="expression" dxfId="903" priority="534" stopIfTrue="1">
      <formula>LEFT($C173,3)="Hết"</formula>
    </cfRule>
  </conditionalFormatting>
  <conditionalFormatting sqref="D57:D58 D67 D79:D80 D87">
    <cfRule type="expression" dxfId="902" priority="530" stopIfTrue="1">
      <formula>LEFT($C57,3)="Hết"</formula>
    </cfRule>
  </conditionalFormatting>
  <conditionalFormatting sqref="D58">
    <cfRule type="expression" dxfId="901" priority="529" stopIfTrue="1">
      <formula>LEFT($C58,3)="Hết"</formula>
    </cfRule>
  </conditionalFormatting>
  <conditionalFormatting sqref="D67">
    <cfRule type="expression" dxfId="900" priority="527" stopIfTrue="1">
      <formula>LEFT($C67,3)="Hết"</formula>
    </cfRule>
  </conditionalFormatting>
  <conditionalFormatting sqref="D80">
    <cfRule type="expression" dxfId="899" priority="526" stopIfTrue="1">
      <formula>LEFT($C80,3)="Hết"</formula>
    </cfRule>
  </conditionalFormatting>
  <conditionalFormatting sqref="D87">
    <cfRule type="expression" dxfId="898" priority="525" stopIfTrue="1">
      <formula>LEFT($C87,3)="Hết"</formula>
    </cfRule>
  </conditionalFormatting>
  <conditionalFormatting sqref="D169">
    <cfRule type="expression" dxfId="897" priority="523" stopIfTrue="1">
      <formula>LEFT($C169,3)="Hết"</formula>
    </cfRule>
  </conditionalFormatting>
  <conditionalFormatting sqref="D58">
    <cfRule type="expression" dxfId="896" priority="522" stopIfTrue="1">
      <formula>LEFT($C58,3)="Hết"</formula>
    </cfRule>
  </conditionalFormatting>
  <conditionalFormatting sqref="D33:D35 D43 D52 D64 D81 D84 D86 D99 D106 D113 D122 D137 D142 D160 D185:D186 D190 D206 D223:D224 D235 D15:D16 D256">
    <cfRule type="expression" dxfId="895" priority="521" stopIfTrue="1">
      <formula>LEFT($C15,3)="Hết"</formula>
    </cfRule>
  </conditionalFormatting>
  <conditionalFormatting sqref="D33:D35 D43 D52 D64 D81 D84 D86 D99 D106 D113 D122 D137 D142 D160 D185:D186 D190 D206 D223:D224 D235 D15:D16 D256">
    <cfRule type="expression" dxfId="894" priority="520" stopIfTrue="1">
      <formula>LEFT($C15,3)="Hết"</formula>
    </cfRule>
  </conditionalFormatting>
  <conditionalFormatting sqref="D15:D16">
    <cfRule type="expression" dxfId="893" priority="519" stopIfTrue="1">
      <formula>LEFT($C15,3)="Hết"</formula>
    </cfRule>
  </conditionalFormatting>
  <conditionalFormatting sqref="D43">
    <cfRule type="expression" dxfId="892" priority="517" stopIfTrue="1">
      <formula>LEFT($C43,3)="Hết"</formula>
    </cfRule>
  </conditionalFormatting>
  <conditionalFormatting sqref="D52">
    <cfRule type="expression" dxfId="891" priority="516" stopIfTrue="1">
      <formula>LEFT($C52,3)="Hết"</formula>
    </cfRule>
  </conditionalFormatting>
  <conditionalFormatting sqref="D64">
    <cfRule type="expression" dxfId="890" priority="515" stopIfTrue="1">
      <formula>LEFT($C64,3)="Hết"</formula>
    </cfRule>
  </conditionalFormatting>
  <conditionalFormatting sqref="D64">
    <cfRule type="expression" dxfId="889" priority="514" stopIfTrue="1">
      <formula>LEFT($C64,3)="Hết"</formula>
    </cfRule>
  </conditionalFormatting>
  <conditionalFormatting sqref="D81 D84 D86 D99 D106 D113 D122 D137 D142 D160">
    <cfRule type="expression" dxfId="888" priority="511" stopIfTrue="1">
      <formula>LEFT($C81,3)="Hết"</formula>
    </cfRule>
  </conditionalFormatting>
  <conditionalFormatting sqref="D81 D84 D86 D99 D106 D113 D122 D137 D142 D160">
    <cfRule type="expression" dxfId="887" priority="510" stopIfTrue="1">
      <formula>LEFT($C81,3)="Hết"</formula>
    </cfRule>
  </conditionalFormatting>
  <conditionalFormatting sqref="D41">
    <cfRule type="expression" dxfId="886" priority="509" stopIfTrue="1">
      <formula>LEFT($C41,3)="Hết"</formula>
    </cfRule>
  </conditionalFormatting>
  <conditionalFormatting sqref="D33:D35 D43 D52 D64 D81 D84 D86 D99 D106 D113 D122 D137 D142 D160 D185:D186 D190 D206 D223:D224 D235 D15:D16 D256">
    <cfRule type="expression" dxfId="885" priority="508" stopIfTrue="1">
      <formula>LEFT($C15,3)="Hết"</formula>
    </cfRule>
  </conditionalFormatting>
  <conditionalFormatting sqref="D64 D81 D84 D86 D99 D106 D113 D122 D137 D142 D160">
    <cfRule type="expression" dxfId="884" priority="507" stopIfTrue="1">
      <formula>LEFT($C64,3)="Hết"</formula>
    </cfRule>
  </conditionalFormatting>
  <conditionalFormatting sqref="D19 D65 D218:D219 D245">
    <cfRule type="expression" dxfId="883" priority="506" stopIfTrue="1">
      <formula>LEFT($C19,3)="Hết"</formula>
    </cfRule>
  </conditionalFormatting>
  <conditionalFormatting sqref="D13 D16 D31:D32 D37 D44:D47 D50:D51 D60 D90 D102 D145 D161 D163 D168 D173 D180 D188 D197 D199:D201 D212 D227 D233">
    <cfRule type="expression" dxfId="882" priority="502" stopIfTrue="1">
      <formula>LEFT($C13,3)="Hết"</formula>
    </cfRule>
  </conditionalFormatting>
  <conditionalFormatting sqref="D60 D90 D102 D145 D161 D163 D173">
    <cfRule type="expression" dxfId="881" priority="501" stopIfTrue="1">
      <formula>LEFT($C60,3)="Hết"</formula>
    </cfRule>
  </conditionalFormatting>
  <conditionalFormatting sqref="D7 D20 D24 D88:D89 D103 D133:D134 D172 D182 D230:D231 D294:D295 D298 D311 D320 D374 D421 D427">
    <cfRule type="expression" dxfId="880" priority="500" stopIfTrue="1">
      <formula>LEFT($C7,3)="Hết"</formula>
    </cfRule>
  </conditionalFormatting>
  <conditionalFormatting sqref="D88:D89 D103 D133:D134 D172 D182 D230:D231 D294:D295 D298 D311 D320 D374 D421 D427">
    <cfRule type="expression" dxfId="879" priority="499" stopIfTrue="1">
      <formula>LEFT($C88,3)="Hết"</formula>
    </cfRule>
  </conditionalFormatting>
  <conditionalFormatting sqref="D180">
    <cfRule type="expression" dxfId="878" priority="498" stopIfTrue="1">
      <formula>LEFT($C180,3)="Hết"</formula>
    </cfRule>
  </conditionalFormatting>
  <conditionalFormatting sqref="D180">
    <cfRule type="expression" dxfId="877" priority="497" stopIfTrue="1">
      <formula>LEFT($C180,3)="Hết"</formula>
    </cfRule>
  </conditionalFormatting>
  <conditionalFormatting sqref="D182">
    <cfRule type="expression" dxfId="876" priority="495" stopIfTrue="1">
      <formula>LEFT($C182,3)="Hết"</formula>
    </cfRule>
  </conditionalFormatting>
  <conditionalFormatting sqref="D182">
    <cfRule type="expression" dxfId="875" priority="494" stopIfTrue="1">
      <formula>LEFT($C182,3)="Hết"</formula>
    </cfRule>
  </conditionalFormatting>
  <conditionalFormatting sqref="BK53 O53">
    <cfRule type="expression" dxfId="874" priority="493" stopIfTrue="1">
      <formula>LEFT($C53,3)="Hết"</formula>
    </cfRule>
  </conditionalFormatting>
  <conditionalFormatting sqref="BR484">
    <cfRule type="expression" dxfId="873" priority="491" stopIfTrue="1">
      <formula>LEFT($C484,3)="Hết"</formula>
    </cfRule>
  </conditionalFormatting>
  <conditionalFormatting sqref="D185">
    <cfRule type="expression" dxfId="872" priority="489" stopIfTrue="1">
      <formula>LEFT($C185,3)="Hết"</formula>
    </cfRule>
  </conditionalFormatting>
  <conditionalFormatting sqref="D185">
    <cfRule type="expression" dxfId="871" priority="488" stopIfTrue="1">
      <formula>LEFT($C185,3)="Hết"</formula>
    </cfRule>
  </conditionalFormatting>
  <conditionalFormatting sqref="D185">
    <cfRule type="expression" dxfId="870" priority="487" stopIfTrue="1">
      <formula>LEFT($C185,3)="Hết"</formula>
    </cfRule>
  </conditionalFormatting>
  <conditionalFormatting sqref="D185">
    <cfRule type="expression" dxfId="869" priority="486" stopIfTrue="1">
      <formula>LEFT($C185,3)="Hết"</formula>
    </cfRule>
  </conditionalFormatting>
  <conditionalFormatting sqref="D186">
    <cfRule type="expression" dxfId="868" priority="485" stopIfTrue="1">
      <formula>LEFT($C186,3)="Hết"</formula>
    </cfRule>
  </conditionalFormatting>
  <conditionalFormatting sqref="D186">
    <cfRule type="expression" dxfId="867" priority="484" stopIfTrue="1">
      <formula>LEFT($C186,3)="Hết"</formula>
    </cfRule>
  </conditionalFormatting>
  <conditionalFormatting sqref="D186">
    <cfRule type="expression" dxfId="866" priority="483" stopIfTrue="1">
      <formula>LEFT($C186,3)="Hết"</formula>
    </cfRule>
  </conditionalFormatting>
  <conditionalFormatting sqref="D186">
    <cfRule type="expression" dxfId="865" priority="482" stopIfTrue="1">
      <formula>LEFT($C186,3)="Hết"</formula>
    </cfRule>
  </conditionalFormatting>
  <conditionalFormatting sqref="D57:D58 D67 D79:D80 D87">
    <cfRule type="expression" dxfId="864" priority="478" stopIfTrue="1">
      <formula>LEFT($C57,3)="Hết"</formula>
    </cfRule>
  </conditionalFormatting>
  <conditionalFormatting sqref="D57:D58 D67 D79:D80 D87">
    <cfRule type="expression" dxfId="863" priority="477" stopIfTrue="1">
      <formula>LEFT($C57,3)="Hết"</formula>
    </cfRule>
  </conditionalFormatting>
  <conditionalFormatting sqref="G14">
    <cfRule type="expression" dxfId="862" priority="476" stopIfTrue="1">
      <formula>LEFT($C14,3)="Hết"</formula>
    </cfRule>
  </conditionalFormatting>
  <conditionalFormatting sqref="N484">
    <cfRule type="expression" dxfId="861" priority="475" stopIfTrue="1">
      <formula>LEFT($C484,3)="Hết"</formula>
    </cfRule>
  </conditionalFormatting>
  <conditionalFormatting sqref="N484">
    <cfRule type="expression" dxfId="860" priority="474" stopIfTrue="1">
      <formula>LEFT($C484,3)="Hết"</formula>
    </cfRule>
  </conditionalFormatting>
  <conditionalFormatting sqref="AI39">
    <cfRule type="expression" dxfId="859" priority="473" stopIfTrue="1">
      <formula>LEFT($C39,3)="Hết"</formula>
    </cfRule>
  </conditionalFormatting>
  <conditionalFormatting sqref="T411:U411 T235 T230:T231 T437:U482">
    <cfRule type="expression" dxfId="858" priority="468" stopIfTrue="1">
      <formula>LEFT($C186,3)="Hết"</formula>
    </cfRule>
  </conditionalFormatting>
  <conditionalFormatting sqref="T228:T229 T406:U406 T432:U432 T110 T451:U451">
    <cfRule type="expression" dxfId="857" priority="466" stopIfTrue="1">
      <formula>LEFT($C71,3)="Hết"</formula>
    </cfRule>
  </conditionalFormatting>
  <conditionalFormatting sqref="T418 T415 T350 T346 T476:U476 T456:U456 T437:T482">
    <cfRule type="expression" dxfId="856" priority="465" stopIfTrue="1">
      <formula>LEFT($C190,3)="Hết"</formula>
    </cfRule>
  </conditionalFormatting>
  <conditionalFormatting sqref="T227:T229 T408:U408 T434:U434 T453:U453">
    <cfRule type="expression" dxfId="855" priority="463" stopIfTrue="1">
      <formula>LEFT($C186,3)="Hết"</formula>
    </cfRule>
  </conditionalFormatting>
  <conditionalFormatting sqref="T224:T226 T402:U402 T428:U428 T102 T105 T447:U447">
    <cfRule type="expression" dxfId="854" priority="462" stopIfTrue="1">
      <formula>LEFT($C67,3)="Hết"</formula>
    </cfRule>
  </conditionalFormatting>
  <conditionalFormatting sqref="T223:T226 T404:U404 T430:U430 T449:U449">
    <cfRule type="expression" dxfId="853" priority="461" stopIfTrue="1">
      <formula>LEFT($C186,3)="Hết"</formula>
    </cfRule>
  </conditionalFormatting>
  <conditionalFormatting sqref="T429 T426 T404 T407 T335 T447 T450 T445:U445 T470:U470 T465:U465">
    <cfRule type="expression" dxfId="852" priority="460" stopIfTrue="1">
      <formula>LEFT($C190,3)="Hết"</formula>
    </cfRule>
  </conditionalFormatting>
  <conditionalFormatting sqref="T323 T320 T258 T353:U353 T217 T213 T210 T214:U214 T224:T225 T206:T207 T193:T194 T227:T229 T221:T222 T154 T156:T157 T111 T183:T188 T146:T149 T333 T348 T263:T297 T72 T61 T59 T56 T40:T41 S38:U38 S36:U36 S27:U31 S24:U24 S19:U19 S13:U13 S9:U9">
    <cfRule type="expression" dxfId="851" priority="454" stopIfTrue="1">
      <formula>LEFT(#REF!,3)="Hết"</formula>
    </cfRule>
  </conditionalFormatting>
  <conditionalFormatting sqref="T261 T256 T201 T212 T209 T215 T176 T149 T142:T143 T151 T157 T129 T131 T98 T116 T345 T230:T231">
    <cfRule type="expression" dxfId="850" priority="453" stopIfTrue="1">
      <formula>LEFT(#REF!,3)="Hết"</formula>
    </cfRule>
  </conditionalFormatting>
  <conditionalFormatting sqref="C201">
    <cfRule type="expression" dxfId="849" priority="450" stopIfTrue="1">
      <formula>LEFT($C201,3)="Hết"</formula>
    </cfRule>
  </conditionalFormatting>
  <conditionalFormatting sqref="AG65">
    <cfRule type="expression" dxfId="848" priority="449" stopIfTrue="1">
      <formula>LEFT($C64,3)="Hết"</formula>
    </cfRule>
  </conditionalFormatting>
  <conditionalFormatting sqref="F201">
    <cfRule type="expression" dxfId="847" priority="448" stopIfTrue="1">
      <formula>LEFT($C201,3)="Hết"</formula>
    </cfRule>
  </conditionalFormatting>
  <conditionalFormatting sqref="T232 T455:U455">
    <cfRule type="expression" dxfId="846" priority="447" stopIfTrue="1">
      <formula>LEFT($C189,3)="Hết"</formula>
    </cfRule>
  </conditionalFormatting>
  <conditionalFormatting sqref="T213">
    <cfRule type="expression" dxfId="845" priority="437" stopIfTrue="1">
      <formula>LEFT($C194,3)="Hết"</formula>
    </cfRule>
  </conditionalFormatting>
  <conditionalFormatting sqref="T425 T428 T406 T403 T217 T337 T334 T464:U464 T446 T449 T444:U444 T469:U469">
    <cfRule type="expression" dxfId="844" priority="428" stopIfTrue="1">
      <formula>LEFT($C73,3)="Hết"</formula>
    </cfRule>
  </conditionalFormatting>
  <conditionalFormatting sqref="T407:U407 T433:U433 T107:T108 T112:T113 T452:U452">
    <cfRule type="expression" dxfId="843" priority="427" stopIfTrue="1">
      <formula>LEFT($C67,3)="Hết"</formula>
    </cfRule>
  </conditionalFormatting>
  <conditionalFormatting sqref="T427 T424 T402 T405 T333 T336 T468:U468 T463:U463 T445 T448 T443:U443">
    <cfRule type="expression" dxfId="842" priority="426" stopIfTrue="1">
      <formula>LEFT($C190,3)="Hết"</formula>
    </cfRule>
  </conditionalFormatting>
  <conditionalFormatting sqref="T169:T170 T464:U464">
    <cfRule type="expression" dxfId="841" priority="425" stopIfTrue="1">
      <formula>LEFT($C73,3)="Hết"</formula>
    </cfRule>
  </conditionalFormatting>
  <conditionalFormatting sqref="B224">
    <cfRule type="expression" dxfId="840" priority="424" stopIfTrue="1">
      <formula>LEFT($C224,3)="Hết"</formula>
    </cfRule>
  </conditionalFormatting>
  <conditionalFormatting sqref="T123">
    <cfRule type="expression" dxfId="839" priority="423" stopIfTrue="1">
      <formula>LEFT($C86,3)="Hết"</formula>
    </cfRule>
  </conditionalFormatting>
  <conditionalFormatting sqref="B43">
    <cfRule type="expression" dxfId="838" priority="422" stopIfTrue="1">
      <formula>LEFT($C43,3)="Hết"</formula>
    </cfRule>
  </conditionalFormatting>
  <conditionalFormatting sqref="B217">
    <cfRule type="expression" dxfId="837" priority="419" stopIfTrue="1">
      <formula>LEFT($C217,3)="Hết"</formula>
    </cfRule>
  </conditionalFormatting>
  <conditionalFormatting sqref="T483">
    <cfRule type="expression" dxfId="836" priority="418" stopIfTrue="1">
      <formula>LEFT(#REF!,3)="Hết"</formula>
    </cfRule>
  </conditionalFormatting>
  <conditionalFormatting sqref="T482">
    <cfRule type="expression" dxfId="835" priority="416" stopIfTrue="1">
      <formula>LEFT($C69,3)="Hết"</formula>
    </cfRule>
  </conditionalFormatting>
  <conditionalFormatting sqref="T482">
    <cfRule type="expression" dxfId="834" priority="415" stopIfTrue="1">
      <formula>LEFT(#REF!,3)="Hết"</formula>
    </cfRule>
  </conditionalFormatting>
  <conditionalFormatting sqref="T387 T262 T452 T477 T455 T475 T472">
    <cfRule type="expression" dxfId="833" priority="413" stopIfTrue="1">
      <formula>LEFT($C70,3)="Hết"</formula>
    </cfRule>
  </conditionalFormatting>
  <conditionalFormatting sqref="T430:U430 T408:U408 T353:T375 T396:T397 T341:T347 T298:T322 T450:U450 T477:U477">
    <cfRule type="expression" dxfId="832" priority="412" stopIfTrue="1">
      <formula>LEFT($C189,3)="Hết"</formula>
    </cfRule>
  </conditionalFormatting>
  <conditionalFormatting sqref="T387:U387 T455:U455">
    <cfRule type="expression" dxfId="831" priority="411" stopIfTrue="1">
      <formula>LEFT($C300,3)="Hết"</formula>
    </cfRule>
  </conditionalFormatting>
  <conditionalFormatting sqref="T260 T470 T453 T473 T475 T450 T478:T482">
    <cfRule type="expression" dxfId="830" priority="410" stopIfTrue="1">
      <formula>LEFT($C70,3)="Hết"</formula>
    </cfRule>
  </conditionalFormatting>
  <conditionalFormatting sqref="T257 T458:U458 T478:U479">
    <cfRule type="expression" dxfId="829" priority="409" stopIfTrue="1">
      <formula>LEFT($C191,3)="Hết"</formula>
    </cfRule>
  </conditionalFormatting>
  <conditionalFormatting sqref="T257 T448 T476 T468 T451 T471 T473">
    <cfRule type="expression" dxfId="828" priority="408" stopIfTrue="1">
      <formula>LEFT($C69,3)="Hết"</formula>
    </cfRule>
  </conditionalFormatting>
  <conditionalFormatting sqref="T162:T165 T274 T452:U452 T482:U482 T476:U476">
    <cfRule type="expression" dxfId="827" priority="407" stopIfTrue="1">
      <formula>LEFT($C78,3)="Hết"</formula>
    </cfRule>
  </conditionalFormatting>
  <conditionalFormatting sqref="T256 T472 T447 T475 T467 T450 T470">
    <cfRule type="expression" dxfId="826" priority="406" stopIfTrue="1">
      <formula>LEFT($C69,3)="Hết"</formula>
    </cfRule>
  </conditionalFormatting>
  <conditionalFormatting sqref="T388:U388 T278 T456:U456">
    <cfRule type="expression" dxfId="825" priority="405" stopIfTrue="1">
      <formula>LEFT($C190,3)="Hết"</formula>
    </cfRule>
  </conditionalFormatting>
  <conditionalFormatting sqref="T255 T382:T386 T469 T471 T446 T474 T466 T449">
    <cfRule type="expression" dxfId="824" priority="404" stopIfTrue="1">
      <formula>LEFT($C69,3)="Hết"</formula>
    </cfRule>
  </conditionalFormatting>
  <conditionalFormatting sqref="T430:U430 T253 T454:U454 T474:U474">
    <cfRule type="expression" dxfId="823" priority="403" stopIfTrue="1">
      <formula>LEFT($C191,3)="Hết"</formula>
    </cfRule>
  </conditionalFormatting>
  <conditionalFormatting sqref="T482 T460 T457 T443">
    <cfRule type="expression" dxfId="822" priority="402" stopIfTrue="1">
      <formula>LEFT($C220,3)="Hết"</formula>
    </cfRule>
  </conditionalFormatting>
  <conditionalFormatting sqref="T429:U429 T252 T473:U473 T453:U453">
    <cfRule type="expression" dxfId="821" priority="401" stopIfTrue="1">
      <formula>LEFT($C191,3)="Hết"</formula>
    </cfRule>
  </conditionalFormatting>
  <conditionalFormatting sqref="T376 T381 T469 T464 T467 T447 T472 T444">
    <cfRule type="expression" dxfId="820" priority="400" stopIfTrue="1">
      <formula>LEFT($C192,3)="Hết"</formula>
    </cfRule>
  </conditionalFormatting>
  <conditionalFormatting sqref="T360:U360">
    <cfRule type="expression" dxfId="819" priority="399" stopIfTrue="1">
      <formula>LEFT($C299,3)="Hết"</formula>
    </cfRule>
  </conditionalFormatting>
  <conditionalFormatting sqref="T252 T375:T395 T471 T463 T446 T466 T468 T443">
    <cfRule type="expression" dxfId="818" priority="398" stopIfTrue="1">
      <formula>LEFT($C69,3)="Hết"</formula>
    </cfRule>
  </conditionalFormatting>
  <conditionalFormatting sqref="T151:T152 T268 T446:U446 T470:U470">
    <cfRule type="expression" dxfId="817" priority="397" stopIfTrue="1">
      <formula>LEFT($C73,3)="Hết"</formula>
    </cfRule>
  </conditionalFormatting>
  <conditionalFormatting sqref="T382:T386 T477 T469 T452 T472 T474 T449">
    <cfRule type="expression" dxfId="816" priority="396" stopIfTrue="1">
      <formula>LEFT($C193,3)="Hết"</formula>
    </cfRule>
  </conditionalFormatting>
  <conditionalFormatting sqref="T413:U413 T237:T238 T458:U458">
    <cfRule type="expression" dxfId="815" priority="395" stopIfTrue="1">
      <formula>LEFT($C191,3)="Hết"</formula>
    </cfRule>
  </conditionalFormatting>
  <conditionalFormatting sqref="T376 T373:T374 T250 T381 T440:T441 T469 T466 T461 T480:U480 T444 T464">
    <cfRule type="expression" dxfId="814" priority="394" stopIfTrue="1">
      <formula>LEFT($C69,3)="Hết"</formula>
    </cfRule>
  </conditionalFormatting>
  <conditionalFormatting sqref="T129:T130 T133:T134 T251 T452:U452 T472:U472">
    <cfRule type="expression" dxfId="813" priority="393" stopIfTrue="1">
      <formula>LEFT($C69,3)="Hết"</formula>
    </cfRule>
  </conditionalFormatting>
  <conditionalFormatting sqref="T433 T430 T363 T472 T455 T475 T453 T458 T470:U470 T450">
    <cfRule type="expression" dxfId="812" priority="392" stopIfTrue="1">
      <formula>LEFT($C193,3)="Hết"</formula>
    </cfRule>
  </conditionalFormatting>
  <conditionalFormatting sqref="T412:U412 T457:U457">
    <cfRule type="expression" dxfId="811" priority="391" stopIfTrue="1">
      <formula>LEFT($C367,3)="Hết"</formula>
    </cfRule>
  </conditionalFormatting>
  <conditionalFormatting sqref="T361 T456 T476 T454 T459 T471:U471 T451 T473">
    <cfRule type="expression" dxfId="810" priority="390" stopIfTrue="1">
      <formula>LEFT($C190,3)="Hết"</formula>
    </cfRule>
  </conditionalFormatting>
  <conditionalFormatting sqref="T428:U428">
    <cfRule type="expression" dxfId="809" priority="389" stopIfTrue="1">
      <formula>LEFT($C368,3)="Hết"</formula>
    </cfRule>
  </conditionalFormatting>
  <conditionalFormatting sqref="T430 T427 T236 T358 T455 T467:U467 T447 T469 T452 T472 T450">
    <cfRule type="expression" dxfId="808" priority="388" stopIfTrue="1">
      <formula>LEFT($C69,3)="Hết"</formula>
    </cfRule>
  </conditionalFormatting>
  <conditionalFormatting sqref="T410:U410 T436:U436">
    <cfRule type="expression" dxfId="807" priority="387" stopIfTrue="1">
      <formula>LEFT($C367,3)="Hết"</formula>
    </cfRule>
  </conditionalFormatting>
  <conditionalFormatting sqref="T428 T431 T237:T238 T468:U468 T448 T470 T453 T473 T451 T456">
    <cfRule type="expression" dxfId="806" priority="386" stopIfTrue="1">
      <formula>LEFT($C69,3)="Hết"</formula>
    </cfRule>
  </conditionalFormatting>
  <conditionalFormatting sqref="T234">
    <cfRule type="expression" dxfId="805" priority="385" stopIfTrue="1">
      <formula>LEFT($C191,3)="Hết"</formula>
    </cfRule>
  </conditionalFormatting>
  <conditionalFormatting sqref="T359">
    <cfRule type="expression" dxfId="804" priority="384" stopIfTrue="1">
      <formula>LEFT($C191,3)="Hết"</formula>
    </cfRule>
  </conditionalFormatting>
  <conditionalFormatting sqref="T135 T425:U425 T246 T469:U469 T449:U449">
    <cfRule type="expression" dxfId="803" priority="383" stopIfTrue="1">
      <formula>LEFT($C78,3)="Hết"</formula>
    </cfRule>
  </conditionalFormatting>
  <conditionalFormatting sqref="T232 T368:T369 T354 T465 T448 T468 T446 T451 T463:U463 T443">
    <cfRule type="expression" dxfId="802" priority="382" stopIfTrue="1">
      <formula>LEFT($C69,3)="Hết"</formula>
    </cfRule>
  </conditionalFormatting>
  <conditionalFormatting sqref="T232">
    <cfRule type="expression" dxfId="801" priority="381" stopIfTrue="1">
      <formula>LEFT($C191,3)="Hết"</formula>
    </cfRule>
  </conditionalFormatting>
  <conditionalFormatting sqref="D190">
    <cfRule type="expression" dxfId="800" priority="380" stopIfTrue="1">
      <formula>LEFT($C190,3)="Hết"</formula>
    </cfRule>
  </conditionalFormatting>
  <conditionalFormatting sqref="D190">
    <cfRule type="expression" dxfId="799" priority="379" stopIfTrue="1">
      <formula>LEFT($C190,3)="Hết"</formula>
    </cfRule>
  </conditionalFormatting>
  <conditionalFormatting sqref="D190">
    <cfRule type="expression" dxfId="798" priority="378" stopIfTrue="1">
      <formula>LEFT($C190,3)="Hết"</formula>
    </cfRule>
  </conditionalFormatting>
  <conditionalFormatting sqref="D190">
    <cfRule type="expression" dxfId="797" priority="377" stopIfTrue="1">
      <formula>LEFT($C190,3)="Hết"</formula>
    </cfRule>
  </conditionalFormatting>
  <conditionalFormatting sqref="D235 J236">
    <cfRule type="expression" dxfId="796" priority="376" stopIfTrue="1">
      <formula>LEFT($C235,3)="Hết"</formula>
    </cfRule>
  </conditionalFormatting>
  <conditionalFormatting sqref="M236:N236">
    <cfRule type="expression" dxfId="795" priority="375" stopIfTrue="1">
      <formula>LEFT($C236,3)="Hết"</formula>
    </cfRule>
  </conditionalFormatting>
  <conditionalFormatting sqref="D215">
    <cfRule type="expression" dxfId="794" priority="374" stopIfTrue="1">
      <formula>LEFT($C215,3)="Hết"</formula>
    </cfRule>
  </conditionalFormatting>
  <conditionalFormatting sqref="D215">
    <cfRule type="expression" dxfId="793" priority="373" stopIfTrue="1">
      <formula>LEFT($C215,3)="Hết"</formula>
    </cfRule>
  </conditionalFormatting>
  <conditionalFormatting sqref="D205">
    <cfRule type="expression" dxfId="792" priority="371" stopIfTrue="1">
      <formula>LEFT($C205,3)="Hết"</formula>
    </cfRule>
  </conditionalFormatting>
  <conditionalFormatting sqref="D210">
    <cfRule type="expression" dxfId="791" priority="370" stopIfTrue="1">
      <formula>LEFT($C210,3)="Hết"</formula>
    </cfRule>
  </conditionalFormatting>
  <conditionalFormatting sqref="D220">
    <cfRule type="expression" dxfId="790" priority="369" stopIfTrue="1">
      <formula>LEFT($C220,3)="Hết"</formula>
    </cfRule>
  </conditionalFormatting>
  <conditionalFormatting sqref="D33">
    <cfRule type="expression" dxfId="789" priority="362" stopIfTrue="1">
      <formula>LEFT($C33,3)="Hết"</formula>
    </cfRule>
  </conditionalFormatting>
  <conditionalFormatting sqref="D34">
    <cfRule type="expression" dxfId="788" priority="361" stopIfTrue="1">
      <formula>LEFT($C34,3)="Hết"</formula>
    </cfRule>
  </conditionalFormatting>
  <conditionalFormatting sqref="D35">
    <cfRule type="expression" dxfId="787" priority="360" stopIfTrue="1">
      <formula>LEFT($C35,3)="Hết"</formula>
    </cfRule>
  </conditionalFormatting>
  <conditionalFormatting sqref="D40">
    <cfRule type="expression" dxfId="786" priority="359" stopIfTrue="1">
      <formula>LEFT($C40,3)="Hết"</formula>
    </cfRule>
  </conditionalFormatting>
  <conditionalFormatting sqref="D43">
    <cfRule type="expression" dxfId="785" priority="358" stopIfTrue="1">
      <formula>LEFT($C43,3)="Hết"</formula>
    </cfRule>
  </conditionalFormatting>
  <conditionalFormatting sqref="D52">
    <cfRule type="expression" dxfId="784" priority="357" stopIfTrue="1">
      <formula>LEFT($C52,3)="Hết"</formula>
    </cfRule>
  </conditionalFormatting>
  <conditionalFormatting sqref="D64">
    <cfRule type="expression" dxfId="783" priority="356" stopIfTrue="1">
      <formula>LEFT($C64,3)="Hết"</formula>
    </cfRule>
  </conditionalFormatting>
  <conditionalFormatting sqref="D64">
    <cfRule type="expression" dxfId="782" priority="355" stopIfTrue="1">
      <formula>LEFT($C64,3)="Hết"</formula>
    </cfRule>
  </conditionalFormatting>
  <conditionalFormatting sqref="D73">
    <cfRule type="expression" dxfId="781" priority="352" stopIfTrue="1">
      <formula>LEFT($C73,3)="Hết"</formula>
    </cfRule>
  </conditionalFormatting>
  <conditionalFormatting sqref="D73">
    <cfRule type="expression" dxfId="780" priority="351" stopIfTrue="1">
      <formula>LEFT($C73,3)="Hết"</formula>
    </cfRule>
  </conditionalFormatting>
  <conditionalFormatting sqref="D84">
    <cfRule type="expression" dxfId="779" priority="350" stopIfTrue="1">
      <formula>LEFT($C84,3)="Hết"</formula>
    </cfRule>
  </conditionalFormatting>
  <conditionalFormatting sqref="D84">
    <cfRule type="expression" dxfId="778" priority="349" stopIfTrue="1">
      <formula>LEFT($C84,3)="Hết"</formula>
    </cfRule>
  </conditionalFormatting>
  <conditionalFormatting sqref="D206">
    <cfRule type="expression" dxfId="777" priority="348" stopIfTrue="1">
      <formula>LEFT($C206,3)="Hết"</formula>
    </cfRule>
  </conditionalFormatting>
  <conditionalFormatting sqref="D206">
    <cfRule type="expression" dxfId="776" priority="347" stopIfTrue="1">
      <formula>LEFT($C206,3)="Hết"</formula>
    </cfRule>
  </conditionalFormatting>
  <conditionalFormatting sqref="D206">
    <cfRule type="expression" dxfId="775" priority="346" stopIfTrue="1">
      <formula>LEFT($C206,3)="Hết"</formula>
    </cfRule>
  </conditionalFormatting>
  <conditionalFormatting sqref="D213">
    <cfRule type="expression" dxfId="774" priority="345" stopIfTrue="1">
      <formula>LEFT($C213,3)="Hết"</formula>
    </cfRule>
  </conditionalFormatting>
  <conditionalFormatting sqref="D213">
    <cfRule type="expression" dxfId="773" priority="344" stopIfTrue="1">
      <formula>LEFT($C213,3)="Hết"</formula>
    </cfRule>
  </conditionalFormatting>
  <conditionalFormatting sqref="D213">
    <cfRule type="expression" dxfId="772" priority="343" stopIfTrue="1">
      <formula>LEFT($C213,3)="Hết"</formula>
    </cfRule>
  </conditionalFormatting>
  <conditionalFormatting sqref="D214">
    <cfRule type="expression" dxfId="771" priority="339" stopIfTrue="1">
      <formula>LEFT($C214,3)="Hết"</formula>
    </cfRule>
  </conditionalFormatting>
  <conditionalFormatting sqref="D214">
    <cfRule type="expression" dxfId="770" priority="338" stopIfTrue="1">
      <formula>LEFT($C214,3)="Hết"</formula>
    </cfRule>
  </conditionalFormatting>
  <conditionalFormatting sqref="D214">
    <cfRule type="expression" dxfId="769" priority="337" stopIfTrue="1">
      <formula>LEFT($C214,3)="Hết"</formula>
    </cfRule>
  </conditionalFormatting>
  <conditionalFormatting sqref="D223">
    <cfRule type="expression" dxfId="768" priority="333" stopIfTrue="1">
      <formula>LEFT($C223,3)="Hết"</formula>
    </cfRule>
  </conditionalFormatting>
  <conditionalFormatting sqref="D223">
    <cfRule type="expression" dxfId="767" priority="332" stopIfTrue="1">
      <formula>LEFT($C223,3)="Hết"</formula>
    </cfRule>
  </conditionalFormatting>
  <conditionalFormatting sqref="D223">
    <cfRule type="expression" dxfId="766" priority="331" stopIfTrue="1">
      <formula>LEFT($C223,3)="Hết"</formula>
    </cfRule>
  </conditionalFormatting>
  <conditionalFormatting sqref="D224">
    <cfRule type="expression" dxfId="765" priority="330" stopIfTrue="1">
      <formula>LEFT($C224,3)="Hết"</formula>
    </cfRule>
  </conditionalFormatting>
  <conditionalFormatting sqref="D224">
    <cfRule type="expression" dxfId="764" priority="329" stopIfTrue="1">
      <formula>LEFT($C224,3)="Hết"</formula>
    </cfRule>
  </conditionalFormatting>
  <conditionalFormatting sqref="D224">
    <cfRule type="expression" dxfId="763" priority="328" stopIfTrue="1">
      <formula>LEFT($C224,3)="Hết"</formula>
    </cfRule>
  </conditionalFormatting>
  <conditionalFormatting sqref="D235">
    <cfRule type="expression" dxfId="762" priority="327" stopIfTrue="1">
      <formula>LEFT($C235,3)="Hết"</formula>
    </cfRule>
  </conditionalFormatting>
  <conditionalFormatting sqref="D235">
    <cfRule type="expression" dxfId="761" priority="326" stopIfTrue="1">
      <formula>LEFT($C235,3)="Hết"</formula>
    </cfRule>
  </conditionalFormatting>
  <conditionalFormatting sqref="D235">
    <cfRule type="expression" dxfId="760" priority="325" stopIfTrue="1">
      <formula>LEFT($C235,3)="Hết"</formula>
    </cfRule>
  </conditionalFormatting>
  <conditionalFormatting sqref="C21">
    <cfRule type="expression" dxfId="759" priority="324" stopIfTrue="1">
      <formula>LEFT($C21,3)="Hết"</formula>
    </cfRule>
  </conditionalFormatting>
  <conditionalFormatting sqref="C23">
    <cfRule type="expression" dxfId="758" priority="323" stopIfTrue="1">
      <formula>LEFT($C23,3)="Hết"</formula>
    </cfRule>
  </conditionalFormatting>
  <conditionalFormatting sqref="C28">
    <cfRule type="expression" dxfId="757" priority="322" stopIfTrue="1">
      <formula>LEFT($C28,3)="Hết"</formula>
    </cfRule>
  </conditionalFormatting>
  <conditionalFormatting sqref="BM162">
    <cfRule type="expression" dxfId="756" priority="321" stopIfTrue="1">
      <formula>LEFT($C162,3)="Hết"</formula>
    </cfRule>
  </conditionalFormatting>
  <conditionalFormatting sqref="BI162">
    <cfRule type="expression" dxfId="755" priority="320" stopIfTrue="1">
      <formula>LEFT($C162,3)="Hết"</formula>
    </cfRule>
  </conditionalFormatting>
  <conditionalFormatting sqref="BM131">
    <cfRule type="expression" dxfId="754" priority="319" stopIfTrue="1">
      <formula>LEFT($C131,3)="Hết"</formula>
    </cfRule>
  </conditionalFormatting>
  <conditionalFormatting sqref="T359:U359">
    <cfRule type="expression" dxfId="753" priority="318" stopIfTrue="1">
      <formula>LEFT($C299,3)="Hết"</formula>
    </cfRule>
  </conditionalFormatting>
  <conditionalFormatting sqref="T248 T471:U471 T451:U451">
    <cfRule type="expression" dxfId="752" priority="317" stopIfTrue="1">
      <formula>LEFT($C189,3)="Hết"</formula>
    </cfRule>
  </conditionalFormatting>
  <conditionalFormatting sqref="T375:U395 T265 T467:U467 T443:U443">
    <cfRule type="expression" dxfId="751" priority="314" stopIfTrue="1">
      <formula>LEFT($C190,3)="Hết"</formula>
    </cfRule>
  </conditionalFormatting>
  <conditionalFormatting sqref="T438 T370:T375 T396:T397 T442 T462 T467 T464 T459 T478:U478">
    <cfRule type="expression" dxfId="750" priority="313" stopIfTrue="1">
      <formula>LEFT($C191,3)="Hết"</formula>
    </cfRule>
  </conditionalFormatting>
  <conditionalFormatting sqref="T382:U386 T473:U473 T449:U449">
    <cfRule type="expression" dxfId="749" priority="312" stopIfTrue="1">
      <formula>LEFT($C301,3)="Hết"</formula>
    </cfRule>
  </conditionalFormatting>
  <conditionalFormatting sqref="T377:T380 T254 T448 T468 T470 T445 T473 T465">
    <cfRule type="expression" dxfId="748" priority="310" stopIfTrue="1">
      <formula>LEFT($C69,3)="Hết"</formula>
    </cfRule>
  </conditionalFormatting>
  <conditionalFormatting sqref="T356:U356">
    <cfRule type="expression" dxfId="747" priority="309" stopIfTrue="1">
      <formula>LEFT($C299,3)="Hết"</formula>
    </cfRule>
  </conditionalFormatting>
  <conditionalFormatting sqref="T396 T398:T435 T275 T442 T468 T465">
    <cfRule type="expression" dxfId="746" priority="308" stopIfTrue="1">
      <formula>LEFT($C70,3)="Hết"</formula>
    </cfRule>
  </conditionalFormatting>
  <conditionalFormatting sqref="T355:U355 T424:U424 T245 T248 T448:U448 T468:U468">
    <cfRule type="expression" dxfId="745" priority="307" stopIfTrue="1">
      <formula>LEFT($C189,3)="Hết"</formula>
    </cfRule>
  </conditionalFormatting>
  <conditionalFormatting sqref="T437 T369 T440:T441 T458 T461 T463 T466">
    <cfRule type="expression" dxfId="744" priority="306" stopIfTrue="1">
      <formula>LEFT($C191,3)="Hết"</formula>
    </cfRule>
  </conditionalFormatting>
  <conditionalFormatting sqref="T354:U354 T423:U423 T244 T247 T467:U467 T447:U447">
    <cfRule type="expression" dxfId="743" priority="305" stopIfTrue="1">
      <formula>LEFT($C189,3)="Hết"</formula>
    </cfRule>
  </conditionalFormatting>
  <conditionalFormatting sqref="T370:U375 T396:U397 T261 T463:U463">
    <cfRule type="expression" dxfId="742" priority="303" stopIfTrue="1">
      <formula>LEFT($C190,3)="Hết"</formula>
    </cfRule>
  </conditionalFormatting>
  <conditionalFormatting sqref="T373:T374">
    <cfRule type="expression" dxfId="741" priority="302" stopIfTrue="1">
      <formula>LEFT($C195,3)="Hết"</formula>
    </cfRule>
  </conditionalFormatting>
  <conditionalFormatting sqref="T420:U424 T245 T242 T465:U465 T445:U445">
    <cfRule type="expression" dxfId="740" priority="301" stopIfTrue="1">
      <formula>LEFT($C189,3)="Hết"</formula>
    </cfRule>
  </conditionalFormatting>
  <conditionalFormatting sqref="T438 T436 T366:T375 T396:T397 T464 T459 T476:U476 T478:T479 T456 T461">
    <cfRule type="expression" dxfId="739" priority="300" stopIfTrue="1">
      <formula>LEFT($C190,3)="Hết"</formula>
    </cfRule>
  </conditionalFormatting>
  <conditionalFormatting sqref="T352:U352">
    <cfRule type="expression" dxfId="738" priority="299" stopIfTrue="1">
      <formula>LEFT($C299,3)="Hết"</formula>
    </cfRule>
  </conditionalFormatting>
  <conditionalFormatting sqref="T435 T437 T369 T374 T460 T463 T458 T475:U475 T477 T455">
    <cfRule type="expression" dxfId="737" priority="298" stopIfTrue="1">
      <formula>LEFT($C194,3)="Hết"</formula>
    </cfRule>
  </conditionalFormatting>
  <conditionalFormatting sqref="T351:U351 T419:U419 T241 T244 T444:U444 T464:U464">
    <cfRule type="expression" dxfId="736" priority="297" stopIfTrue="1">
      <formula>LEFT($C189,3)="Hết"</formula>
    </cfRule>
  </conditionalFormatting>
  <conditionalFormatting sqref="T434 T373 T364 T368:T369 T454 T459 T462 T457 T474:U474 T476">
    <cfRule type="expression" dxfId="735" priority="296" stopIfTrue="1">
      <formula>LEFT($C190,3)="Hết"</formula>
    </cfRule>
  </conditionalFormatting>
  <conditionalFormatting sqref="T350:U350 T418:U418 T240 T243 T463:U463 T443:U443">
    <cfRule type="expression" dxfId="734" priority="295" stopIfTrue="1">
      <formula>LEFT($C189,3)="Hết"</formula>
    </cfRule>
  </conditionalFormatting>
  <conditionalFormatting sqref="T433 T436 T363 T366:T375 T456 T461 T473:U473 T453 T475 T458 T478:T479">
    <cfRule type="expression" dxfId="733" priority="294" stopIfTrue="1">
      <formula>LEFT($C190,3)="Hết"</formula>
    </cfRule>
  </conditionalFormatting>
  <conditionalFormatting sqref="T349:U349 T417:U417 T239 T242 T442:U442 T462:U462">
    <cfRule type="expression" dxfId="732" priority="293" stopIfTrue="1">
      <formula>LEFT($C189,3)="Hết"</formula>
    </cfRule>
  </conditionalFormatting>
  <conditionalFormatting sqref="T432 T435 T362 T477 T455 T460 T472:U472 T452 T474 T457">
    <cfRule type="expression" dxfId="731" priority="292" stopIfTrue="1">
      <formula>LEFT($C190,3)="Hết"</formula>
    </cfRule>
  </conditionalFormatting>
  <conditionalFormatting sqref="T347:U348 T416:U416 T241 T238 T425:U482">
    <cfRule type="expression" dxfId="730" priority="291" stopIfTrue="1">
      <formula>LEFT($C189,3)="Hết"</formula>
    </cfRule>
  </conditionalFormatting>
  <conditionalFormatting sqref="T434 T431">
    <cfRule type="expression" dxfId="729" priority="290" stopIfTrue="1">
      <formula>LEFT($C260,3)="Hết"</formula>
    </cfRule>
  </conditionalFormatting>
  <conditionalFormatting sqref="T100:T101">
    <cfRule type="expression" dxfId="728" priority="287" stopIfTrue="1">
      <formula>LEFT($C66,3)="Hết"</formula>
    </cfRule>
  </conditionalFormatting>
  <conditionalFormatting sqref="T427:U427 T405:U405 T353:T375 T338:T344 T296 T298:T319 T474:U474 T447:U447">
    <cfRule type="expression" dxfId="727" priority="285" stopIfTrue="1">
      <formula>LEFT($C190,3)="Hết"</formula>
    </cfRule>
  </conditionalFormatting>
  <conditionalFormatting sqref="T435:U435 T413:U413 T373:T374 T376 T381 T307 T304 T481:U481 T455:U455">
    <cfRule type="expression" dxfId="726" priority="284" stopIfTrue="1">
      <formula>LEFT($C190,3)="Hết"</formula>
    </cfRule>
  </conditionalFormatting>
  <conditionalFormatting sqref="T218:T219">
    <cfRule type="expression" dxfId="725" priority="283" stopIfTrue="1">
      <formula>LEFT($C75,3)="Hết"</formula>
    </cfRule>
  </conditionalFormatting>
  <conditionalFormatting sqref="BM219">
    <cfRule type="expression" dxfId="724" priority="282" stopIfTrue="1">
      <formula>LEFT($C219,3)="Hết"</formula>
    </cfRule>
  </conditionalFormatting>
  <conditionalFormatting sqref="T334:T352 T368:T369 T373 T426 T301 T451 T465 T468 T443 T448 T446">
    <cfRule type="expression" dxfId="723" priority="280" stopIfTrue="1">
      <formula>LEFT($C70,3)="Hết"</formula>
    </cfRule>
  </conditionalFormatting>
  <conditionalFormatting sqref="C259:C297">
    <cfRule type="expression" dxfId="722" priority="279" stopIfTrue="1">
      <formula>LEFT($C259,3)="Hết"</formula>
    </cfRule>
  </conditionalFormatting>
  <conditionalFormatting sqref="C201">
    <cfRule type="expression" dxfId="721" priority="277" stopIfTrue="1">
      <formula>LEFT($C201,3)="Hết"</formula>
    </cfRule>
  </conditionalFormatting>
  <conditionalFormatting sqref="BM174">
    <cfRule type="expression" dxfId="720" priority="276" stopIfTrue="1">
      <formula>LEFT($C174,3)="Hết"</formula>
    </cfRule>
  </conditionalFormatting>
  <conditionalFormatting sqref="N484">
    <cfRule type="expression" dxfId="719" priority="275" stopIfTrue="1">
      <formula>LEFT($C484,3)="Hết"</formula>
    </cfRule>
  </conditionalFormatting>
  <conditionalFormatting sqref="N484">
    <cfRule type="expression" dxfId="718" priority="274" stopIfTrue="1">
      <formula>LEFT($C484,3)="Hết"</formula>
    </cfRule>
  </conditionalFormatting>
  <conditionalFormatting sqref="Z204">
    <cfRule type="expression" dxfId="717" priority="273" stopIfTrue="1">
      <formula>LEFT($C204,3)="Hết"</formula>
    </cfRule>
  </conditionalFormatting>
  <conditionalFormatting sqref="T430:U430 T389 T392 T320 T455:U455 T450:U450 T471:U471">
    <cfRule type="expression" dxfId="716" priority="270" stopIfTrue="1">
      <formula>LEFT($C190,3)="Hết"</formula>
    </cfRule>
  </conditionalFormatting>
  <conditionalFormatting sqref="T201:T206">
    <cfRule type="expression" dxfId="715" priority="269" stopIfTrue="1">
      <formula>LEFT($C189,3)="Hết"</formula>
    </cfRule>
  </conditionalFormatting>
  <conditionalFormatting sqref="T389 T321 T471 T468 T446 T466 T463 T443">
    <cfRule type="expression" dxfId="714" priority="268" stopIfTrue="1">
      <formula>LEFT($C70,3)="Hết"</formula>
    </cfRule>
  </conditionalFormatting>
  <conditionalFormatting sqref="T423 T465 T445 T443 T448 T462">
    <cfRule type="expression" dxfId="713" priority="267" stopIfTrue="1">
      <formula>LEFT($C195,3)="Hết"</formula>
    </cfRule>
  </conditionalFormatting>
  <conditionalFormatting sqref="T404:U404 T426:U426 T446:U446 T473:U473">
    <cfRule type="expression" dxfId="712" priority="266" stopIfTrue="1">
      <formula>LEFT($C299,3)="Hết"</formula>
    </cfRule>
  </conditionalFormatting>
  <conditionalFormatting sqref="T418 T297 T461 T464 T444 T442 T447">
    <cfRule type="expression" dxfId="711" priority="265" stopIfTrue="1">
      <formula>LEFT($C70,3)="Hết"</formula>
    </cfRule>
  </conditionalFormatting>
  <conditionalFormatting sqref="T416 T442 T445 T459 T462">
    <cfRule type="expression" dxfId="710" priority="263" stopIfTrue="1">
      <formula>LEFT($C191,3)="Hết"</formula>
    </cfRule>
  </conditionalFormatting>
  <conditionalFormatting sqref="T424:U424 T402:U402 T293 T444:U444 T471:U471">
    <cfRule type="expression" dxfId="709" priority="262" stopIfTrue="1">
      <formula>LEFT($C190,3)="Hết"</formula>
    </cfRule>
  </conditionalFormatting>
  <conditionalFormatting sqref="T418 T415 T294:T295 T437:T482">
    <cfRule type="expression" dxfId="708" priority="260" stopIfTrue="1">
      <formula>LEFT($C70,3)="Hết"</formula>
    </cfRule>
  </conditionalFormatting>
  <conditionalFormatting sqref="T417 T436 T414 T293">
    <cfRule type="expression" dxfId="707" priority="258" stopIfTrue="1">
      <formula>LEFT($C70,3)="Hết"</formula>
    </cfRule>
  </conditionalFormatting>
  <conditionalFormatting sqref="T413 T435 T416 T292 T442 T456 T459">
    <cfRule type="expression" dxfId="706" priority="256" stopIfTrue="1">
      <formula>LEFT($C70,3)="Hết"</formula>
    </cfRule>
  </conditionalFormatting>
  <conditionalFormatting sqref="T415 T434 T412 T291 T437:T482">
    <cfRule type="expression" dxfId="705" priority="254" stopIfTrue="1">
      <formula>LEFT($C70,3)="Hết"</formula>
    </cfRule>
  </conditionalFormatting>
  <conditionalFormatting sqref="T411 T436 T433 T414 T290 T454 T457 T479 T482">
    <cfRule type="expression" dxfId="704" priority="252" stopIfTrue="1">
      <formula>LEFT($C70,3)="Hết"</formula>
    </cfRule>
  </conditionalFormatting>
  <conditionalFormatting sqref="T413 T432 T435 T410 T289 T456 T453 T478">
    <cfRule type="expression" dxfId="703" priority="250" stopIfTrue="1">
      <formula>LEFT($C70,3)="Hết"</formula>
    </cfRule>
  </conditionalFormatting>
  <conditionalFormatting sqref="T409 T434 T431 T412 T288 T480 T455 T452">
    <cfRule type="expression" dxfId="702" priority="248" stopIfTrue="1">
      <formula>LEFT($C70,3)="Hết"</formula>
    </cfRule>
  </conditionalFormatting>
  <conditionalFormatting sqref="T411 T430 T433 T408 T287 T454 T477 T479 T451">
    <cfRule type="expression" dxfId="701" priority="246" stopIfTrue="1">
      <formula>LEFT($C70,3)="Hết"</formula>
    </cfRule>
  </conditionalFormatting>
  <conditionalFormatting sqref="T417:U417 T377:T380 T311 T459:U459 T443:U443">
    <cfRule type="expression" dxfId="700" priority="245" stopIfTrue="1">
      <formula>LEFT($C193,3)="Hết"</formula>
    </cfRule>
  </conditionalFormatting>
  <conditionalFormatting sqref="T407 T432 T429 T410 T286 T450 T453 T478 T476">
    <cfRule type="expression" dxfId="699" priority="244" stopIfTrue="1">
      <formula>LEFT($C70,3)="Hết"</formula>
    </cfRule>
  </conditionalFormatting>
  <conditionalFormatting sqref="T409 T428 T431 T406 T285 T475 T452 T449">
    <cfRule type="expression" dxfId="698" priority="242" stopIfTrue="1">
      <formula>LEFT($C70,3)="Hết"</formula>
    </cfRule>
  </conditionalFormatting>
  <conditionalFormatting sqref="T405 T430 T427 T408 T284 T477 T474 T448 T451">
    <cfRule type="expression" dxfId="697" priority="240" stopIfTrue="1">
      <formula>LEFT($C70,3)="Hết"</formula>
    </cfRule>
  </conditionalFormatting>
  <conditionalFormatting sqref="T407 T426 T429 T404 T283 T450 T476 T473 T447">
    <cfRule type="expression" dxfId="696" priority="238" stopIfTrue="1">
      <formula>LEFT($C70,3)="Hết"</formula>
    </cfRule>
  </conditionalFormatting>
  <conditionalFormatting sqref="T403 T428 T425 T406 T282 T446 T449 T475 T472">
    <cfRule type="expression" dxfId="695" priority="236" stopIfTrue="1">
      <formula>LEFT($C70,3)="Hết"</formula>
    </cfRule>
  </conditionalFormatting>
  <conditionalFormatting sqref="T405 T424 T427 T402 T281 T471 T445 T448 T474">
    <cfRule type="expression" dxfId="694" priority="234" stopIfTrue="1">
      <formula>LEFT($C70,3)="Hết"</formula>
    </cfRule>
  </conditionalFormatting>
  <conditionalFormatting sqref="T401 T426 T423 T404 T280 T473 T470 T444 T447">
    <cfRule type="expression" dxfId="693" priority="232" stopIfTrue="1">
      <formula>LEFT($C70,3)="Hết"</formula>
    </cfRule>
  </conditionalFormatting>
  <conditionalFormatting sqref="T403 T422 T425 T400 T279 T446 T472 T469 T443">
    <cfRule type="expression" dxfId="692" priority="230" stopIfTrue="1">
      <formula>LEFT($C70,3)="Hết"</formula>
    </cfRule>
  </conditionalFormatting>
  <conditionalFormatting sqref="T278 T398:T438 T442 T445 T471 T468">
    <cfRule type="expression" dxfId="691" priority="228" stopIfTrue="1">
      <formula>LEFT($C70,3)="Hết"</formula>
    </cfRule>
  </conditionalFormatting>
  <conditionalFormatting sqref="T423 T401 T277 T439:T482">
    <cfRule type="expression" dxfId="690" priority="226" stopIfTrue="1">
      <formula>LEFT($C70,3)="Hết"</formula>
    </cfRule>
  </conditionalFormatting>
  <conditionalFormatting sqref="T422 T400 T276 T469 T466 T443">
    <cfRule type="expression" dxfId="689" priority="224" stopIfTrue="1">
      <formula>LEFT($C70,3)="Hết"</formula>
    </cfRule>
  </conditionalFormatting>
  <conditionalFormatting sqref="T274 T436:T482">
    <cfRule type="expression" dxfId="688" priority="222" stopIfTrue="1">
      <formula>LEFT($C70,3)="Hết"</formula>
    </cfRule>
  </conditionalFormatting>
  <conditionalFormatting sqref="T273 T466 T463">
    <cfRule type="expression" dxfId="687" priority="220" stopIfTrue="1">
      <formula>LEFT($C70,3)="Hết"</formula>
    </cfRule>
  </conditionalFormatting>
  <conditionalFormatting sqref="T290 T398:U482">
    <cfRule type="expression" dxfId="686" priority="219" stopIfTrue="1">
      <formula>LEFT($C190,3)="Hết"</formula>
    </cfRule>
  </conditionalFormatting>
  <conditionalFormatting sqref="T272 T394 T462 T465">
    <cfRule type="expression" dxfId="685" priority="218" stopIfTrue="1">
      <formula>LEFT($C70,3)="Hết"</formula>
    </cfRule>
  </conditionalFormatting>
  <conditionalFormatting sqref="T396">
    <cfRule type="expression" dxfId="684" priority="216" stopIfTrue="1">
      <formula>LEFT($C194,3)="Hết"</formula>
    </cfRule>
  </conditionalFormatting>
  <conditionalFormatting sqref="T270 T460 T463">
    <cfRule type="expression" dxfId="683" priority="214" stopIfTrue="1">
      <formula>LEFT($C70,3)="Hết"</formula>
    </cfRule>
  </conditionalFormatting>
  <conditionalFormatting sqref="T395">
    <cfRule type="expression" dxfId="682" priority="212" stopIfTrue="1">
      <formula>LEFT($C195,3)="Hết"</formula>
    </cfRule>
  </conditionalFormatting>
  <conditionalFormatting sqref="T394 T269 T462 T459">
    <cfRule type="expression" dxfId="681" priority="210" stopIfTrue="1">
      <formula>LEFT($C70,3)="Hết"</formula>
    </cfRule>
  </conditionalFormatting>
  <conditionalFormatting sqref="T395:U395 T285 T463:U463">
    <cfRule type="expression" dxfId="680" priority="209" stopIfTrue="1">
      <formula>LEFT($C190,3)="Hết"</formula>
    </cfRule>
  </conditionalFormatting>
  <conditionalFormatting sqref="T397">
    <cfRule type="expression" dxfId="679" priority="208" stopIfTrue="1">
      <formula>LEFT($C194,3)="Hết"</formula>
    </cfRule>
  </conditionalFormatting>
  <conditionalFormatting sqref="T393 T268 T478:T479 T461 T458">
    <cfRule type="expression" dxfId="678" priority="206" stopIfTrue="1">
      <formula>LEFT($C70,3)="Hết"</formula>
    </cfRule>
  </conditionalFormatting>
  <conditionalFormatting sqref="T391 T266 T459 T456 T476">
    <cfRule type="expression" dxfId="677" priority="204" stopIfTrue="1">
      <formula>LEFT($C70,3)="Hết"</formula>
    </cfRule>
  </conditionalFormatting>
  <conditionalFormatting sqref="T387 T390 T265 T458 T478:T479 T475 T455">
    <cfRule type="expression" dxfId="676" priority="200" stopIfTrue="1">
      <formula>LEFT($C70,3)="Hết"</formula>
    </cfRule>
  </conditionalFormatting>
  <conditionalFormatting sqref="T389 T264 T454 T457 T477 T474">
    <cfRule type="expression" dxfId="675" priority="198" stopIfTrue="1">
      <formula>LEFT($C70,3)="Hết"</formula>
    </cfRule>
  </conditionalFormatting>
  <conditionalFormatting sqref="T388 T263 T478:T482 T456 T476 T473 T453">
    <cfRule type="expression" dxfId="674" priority="196" stopIfTrue="1">
      <formula>LEFT($C70,3)="Hết"</formula>
    </cfRule>
  </conditionalFormatting>
  <conditionalFormatting sqref="O44">
    <cfRule type="expression" dxfId="673" priority="195" stopIfTrue="1">
      <formula>LEFT($C44,3)="Hết"</formula>
    </cfRule>
  </conditionalFormatting>
  <conditionalFormatting sqref="O49:O50">
    <cfRule type="expression" dxfId="672" priority="194" stopIfTrue="1">
      <formula>LEFT($C49,3)="Hết"</formula>
    </cfRule>
  </conditionalFormatting>
  <conditionalFormatting sqref="O57">
    <cfRule type="expression" dxfId="671" priority="193" stopIfTrue="1">
      <formula>LEFT($C57,3)="Hết"</formula>
    </cfRule>
  </conditionalFormatting>
  <conditionalFormatting sqref="T174:T175 T306:U306 T375:U379 T76:T77">
    <cfRule type="expression" dxfId="670" priority="787" stopIfTrue="1">
      <formula>LEFT($C68,3)="Hết"</formula>
    </cfRule>
  </conditionalFormatting>
  <conditionalFormatting sqref="T106">
    <cfRule type="expression" dxfId="669" priority="794" stopIfTrue="1">
      <formula>LEFT($C67,3)="Hết"</formula>
    </cfRule>
  </conditionalFormatting>
  <conditionalFormatting sqref="T426:U426 T388 T319 T316 T467:U467 T451:U451 T446:U446">
    <cfRule type="expression" dxfId="668" priority="799" stopIfTrue="1">
      <formula>LEFT($C190,3)="Hết"</formula>
    </cfRule>
  </conditionalFormatting>
  <conditionalFormatting sqref="T121:T130 T208:T209 T312:U312 T189:T191 T109 T117 T382:U385 T82 T86">
    <cfRule type="expression" dxfId="667" priority="877" stopIfTrue="1">
      <formula>LEFT($C68,3)="Hết"</formula>
    </cfRule>
  </conditionalFormatting>
  <conditionalFormatting sqref="T118:T120">
    <cfRule type="expression" dxfId="666" priority="895" stopIfTrue="1">
      <formula>LEFT($C78,3)="Hết"</formula>
    </cfRule>
  </conditionalFormatting>
  <conditionalFormatting sqref="X204 T428:U428 T387 T390 T201:T204 T318 T321 T448:U448 T469:U469 T453:U453">
    <cfRule type="expression" dxfId="665" priority="906" stopIfTrue="1">
      <formula>LEFT($C73,3)="Hết"</formula>
    </cfRule>
  </conditionalFormatting>
  <conditionalFormatting sqref="T417 T352 T349 T478:U479 T458:U458 T420:T482">
    <cfRule type="expression" dxfId="664" priority="914" stopIfTrue="1">
      <formula>LEFT($C191,3)="Hết"</formula>
    </cfRule>
  </conditionalFormatting>
  <conditionalFormatting sqref="T416 T413 T435 T347:T348 T344 T442 T454:U454 T459 T456 T474:U474">
    <cfRule type="expression" dxfId="663" priority="918" stopIfTrue="1">
      <formula>LEFT($C190,3)="Hết"</formula>
    </cfRule>
  </conditionalFormatting>
  <conditionalFormatting sqref="T118:T119 T131 T134 T144:T148 T173 T205 T208 T311:U311 T192 T110:T115 T83:T84 T80:T81">
    <cfRule type="expression" dxfId="662" priority="1232" stopIfTrue="1">
      <formula>LEFT($C67,3)="Hết"</formula>
    </cfRule>
  </conditionalFormatting>
  <conditionalFormatting sqref="T217">
    <cfRule type="expression" dxfId="661" priority="1522" stopIfTrue="1">
      <formula>LEFT($C189,3)="Hết"</formula>
    </cfRule>
  </conditionalFormatting>
  <conditionalFormatting sqref="T256 T477:U477 T457:U457">
    <cfRule type="expression" dxfId="660" priority="1531" stopIfTrue="1">
      <formula>LEFT($C191,3)="Hết"</formula>
    </cfRule>
  </conditionalFormatting>
  <conditionalFormatting sqref="T431:U431 T254 T475:U475 T455:U455">
    <cfRule type="expression" dxfId="659" priority="1532" stopIfTrue="1">
      <formula>LEFT($C191,3)="Hết"</formula>
    </cfRule>
  </conditionalFormatting>
  <conditionalFormatting sqref="T236">
    <cfRule type="expression" dxfId="658" priority="1536" stopIfTrue="1">
      <formula>LEFT($C191,3)="Hết"</formula>
    </cfRule>
  </conditionalFormatting>
  <conditionalFormatting sqref="T233">
    <cfRule type="expression" dxfId="657" priority="1537" stopIfTrue="1">
      <formula>LEFT($C191,3)="Hết"</formula>
    </cfRule>
  </conditionalFormatting>
  <conditionalFormatting sqref="T247">
    <cfRule type="expression" dxfId="656" priority="1539" stopIfTrue="1">
      <formula>LEFT($C189,3)="Hết"</formula>
    </cfRule>
  </conditionalFormatting>
  <conditionalFormatting sqref="T358:U358 T427:U427">
    <cfRule type="expression" dxfId="655" priority="1541" stopIfTrue="1">
      <formula>LEFT($C299,3)="Hết"</formula>
    </cfRule>
  </conditionalFormatting>
  <conditionalFormatting sqref="T353:U353 T422:U422 T243 T246 T446:U446 T466:U466">
    <cfRule type="expression" dxfId="654" priority="1545" stopIfTrue="1">
      <formula>LEFT($C189,3)="Hết"</formula>
    </cfRule>
  </conditionalFormatting>
  <conditionalFormatting sqref="T159:T161">
    <cfRule type="expression" dxfId="653" priority="1553" stopIfTrue="1">
      <formula>LEFT($C73,3)="Hết"</formula>
    </cfRule>
  </conditionalFormatting>
  <conditionalFormatting sqref="T292">
    <cfRule type="expression" dxfId="652" priority="1556" stopIfTrue="1">
      <formula>LEFT($C190,3)="Hết"</formula>
    </cfRule>
  </conditionalFormatting>
  <conditionalFormatting sqref="T291">
    <cfRule type="expression" dxfId="651" priority="1557" stopIfTrue="1">
      <formula>LEFT($C190,3)="Hết"</formula>
    </cfRule>
  </conditionalFormatting>
  <conditionalFormatting sqref="T171:T172 T467:U467">
    <cfRule type="expression" dxfId="650" priority="1558" stopIfTrue="1">
      <formula>LEFT($C72,3)="Hết"</formula>
    </cfRule>
  </conditionalFormatting>
  <conditionalFormatting sqref="T289">
    <cfRule type="expression" dxfId="649" priority="1559" stopIfTrue="1">
      <formula>LEFT($C190,3)="Hết"</formula>
    </cfRule>
  </conditionalFormatting>
  <conditionalFormatting sqref="T394:U394 T166:T167 T284 T462:U462">
    <cfRule type="expression" dxfId="648" priority="1562" stopIfTrue="1">
      <formula>LEFT($C72,3)="Hết"</formula>
    </cfRule>
  </conditionalFormatting>
  <conditionalFormatting sqref="T392:U392 T282 T460:U460">
    <cfRule type="expression" dxfId="647" priority="1564" stopIfTrue="1">
      <formula>LEFT($C190,3)="Hết"</formula>
    </cfRule>
  </conditionalFormatting>
  <conditionalFormatting sqref="T391:U391 T281 T459:U459">
    <cfRule type="expression" dxfId="646" priority="1566" stopIfTrue="1">
      <formula>LEFT($C190,3)="Hết"</formula>
    </cfRule>
  </conditionalFormatting>
  <conditionalFormatting sqref="T390:U390 T280 T458:U458">
    <cfRule type="expression" dxfId="645" priority="1567" stopIfTrue="1">
      <formula>LEFT($C190,3)="Hết"</formula>
    </cfRule>
  </conditionalFormatting>
  <conditionalFormatting sqref="T389:U389 T457:U457">
    <cfRule type="expression" dxfId="644" priority="1568" stopIfTrue="1">
      <formula>LEFT($C300,3)="Hết"</formula>
    </cfRule>
  </conditionalFormatting>
  <conditionalFormatting sqref="T277">
    <cfRule type="expression" dxfId="643" priority="1570" stopIfTrue="1">
      <formula>LEFT($C190,3)="Hết"</formula>
    </cfRule>
  </conditionalFormatting>
  <conditionalFormatting sqref="T272 T478:U482 T474:U474 T450:U450">
    <cfRule type="expression" dxfId="642" priority="1573" stopIfTrue="1">
      <formula>LEFT($C190,3)="Hết"</formula>
    </cfRule>
  </conditionalFormatting>
  <conditionalFormatting sqref="T271">
    <cfRule type="expression" dxfId="641" priority="1574" stopIfTrue="1">
      <formula>LEFT($C190,3)="Hết"</formula>
    </cfRule>
  </conditionalFormatting>
  <conditionalFormatting sqref="T270 T448:U448 T472:U472">
    <cfRule type="expression" dxfId="640" priority="1576" stopIfTrue="1">
      <formula>LEFT($C190,3)="Hết"</formula>
    </cfRule>
  </conditionalFormatting>
  <conditionalFormatting sqref="T381:U381 T376:U376 T266 T444:U444 T468:U468">
    <cfRule type="expression" dxfId="639" priority="1578" stopIfTrue="1">
      <formula>LEFT($C190,3)="Hết"</formula>
    </cfRule>
  </conditionalFormatting>
  <conditionalFormatting sqref="T147">
    <cfRule type="expression" dxfId="638" priority="1580" stopIfTrue="1">
      <formula>LEFT($C72,3)="Hết"</formula>
    </cfRule>
  </conditionalFormatting>
  <conditionalFormatting sqref="T374:U375 T396:U397 T144:T145 T264 T442:U442 T466:U466">
    <cfRule type="expression" dxfId="637" priority="1582" stopIfTrue="1">
      <formula>LEFT($C70,3)="Hết"</formula>
    </cfRule>
  </conditionalFormatting>
  <conditionalFormatting sqref="T373:U374 T141:T142 T263 T465:U465 T440:U441">
    <cfRule type="expression" dxfId="636" priority="1583" stopIfTrue="1">
      <formula>LEFT($C68,3)="Hết"</formula>
    </cfRule>
  </conditionalFormatting>
  <conditionalFormatting sqref="T377:U380">
    <cfRule type="expression" dxfId="635" priority="1584" stopIfTrue="1">
      <formula>LEFT($C300,3)="Hết"</formula>
    </cfRule>
  </conditionalFormatting>
  <conditionalFormatting sqref="T374:U374 T259:T260 T462:U462">
    <cfRule type="expression" dxfId="634" priority="1585" stopIfTrue="1">
      <formula>LEFT($C189,3)="Hết"</formula>
    </cfRule>
  </conditionalFormatting>
  <conditionalFormatting sqref="T369:U369">
    <cfRule type="expression" dxfId="633" priority="1586" stopIfTrue="1">
      <formula>LEFT($C299,3)="Hết"</formula>
    </cfRule>
  </conditionalFormatting>
  <conditionalFormatting sqref="T155 T475:U475 T451:U451">
    <cfRule type="expression" dxfId="632" priority="1655" stopIfTrue="1">
      <formula>LEFT($C72,3)="Hết"</formula>
    </cfRule>
  </conditionalFormatting>
  <conditionalFormatting sqref="T397:U397 T288 T466:U466">
    <cfRule type="expression" dxfId="631" priority="1656" stopIfTrue="1">
      <formula>LEFT($C190,3)="Hết"</formula>
    </cfRule>
  </conditionalFormatting>
  <conditionalFormatting sqref="T258:T260 T459:U459">
    <cfRule type="expression" dxfId="630" priority="1663" stopIfTrue="1">
      <formula>LEFT($C191,3)="Hết"</formula>
    </cfRule>
  </conditionalFormatting>
  <conditionalFormatting sqref="T250">
    <cfRule type="expression" dxfId="629" priority="1667" stopIfTrue="1">
      <formula>LEFT($C191,3)="Hết"</formula>
    </cfRule>
  </conditionalFormatting>
  <conditionalFormatting sqref="T279">
    <cfRule type="expression" dxfId="628" priority="1677" stopIfTrue="1">
      <formula>LEFT($C190,3)="Hết"</formula>
    </cfRule>
  </conditionalFormatting>
  <conditionalFormatting sqref="T286">
    <cfRule type="expression" dxfId="627" priority="1685" stopIfTrue="1">
      <formula>LEFT($C190,3)="Hết"</formula>
    </cfRule>
  </conditionalFormatting>
  <conditionalFormatting sqref="T153">
    <cfRule type="expression" dxfId="626" priority="1688" stopIfTrue="1">
      <formula>LEFT($C71,3)="Hết"</formula>
    </cfRule>
  </conditionalFormatting>
  <conditionalFormatting sqref="T269 T471:U471 T447:U447">
    <cfRule type="expression" dxfId="625" priority="1691" stopIfTrue="1">
      <formula>LEFT($C190,3)="Hết"</formula>
    </cfRule>
  </conditionalFormatting>
  <conditionalFormatting sqref="T427:U427 T389 T317 T452:U452 T447:U447 T468:U468">
    <cfRule type="expression" dxfId="624" priority="1808" stopIfTrue="1">
      <formula>LEFT($C190,3)="Hết"</formula>
    </cfRule>
  </conditionalFormatting>
  <conditionalFormatting sqref="T220">
    <cfRule type="expression" dxfId="623" priority="1888" stopIfTrue="1">
      <formula>LEFT($C193,3)="Hết"</formula>
    </cfRule>
  </conditionalFormatting>
  <conditionalFormatting sqref="T222">
    <cfRule type="expression" dxfId="622" priority="1962" stopIfTrue="1">
      <formula>LEFT($C193,3)="Hết"</formula>
    </cfRule>
  </conditionalFormatting>
  <conditionalFormatting sqref="C296:L296">
    <cfRule type="expression" dxfId="621" priority="192" stopIfTrue="1">
      <formula>LEFT($C296,3)="Hết"</formula>
    </cfRule>
  </conditionalFormatting>
  <conditionalFormatting sqref="T394 T326 T448 T476 T473 T451 T471 T468">
    <cfRule type="expression" dxfId="620" priority="2032" stopIfTrue="1">
      <formula>LEFT($C70,3)="Hết"</formula>
    </cfRule>
  </conditionalFormatting>
  <conditionalFormatting sqref="T400 T402:T482">
    <cfRule type="expression" dxfId="619" priority="2041" stopIfTrue="1">
      <formula>LEFT($C71,3)="Hết"</formula>
    </cfRule>
  </conditionalFormatting>
  <conditionalFormatting sqref="T436 T368:T375 T461 T456 T477">
    <cfRule type="expression" dxfId="618" priority="2051" stopIfTrue="1">
      <formula>LEFT($C71,3)="Hết"</formula>
    </cfRule>
  </conditionalFormatting>
  <conditionalFormatting sqref="T365">
    <cfRule type="expression" dxfId="617" priority="2059" stopIfTrue="1">
      <formula>LEFT($C190,3)="Hết"</formula>
    </cfRule>
  </conditionalFormatting>
  <conditionalFormatting sqref="T435 T366:T368 T476 T460 T455">
    <cfRule type="expression" dxfId="616" priority="2063" stopIfTrue="1">
      <formula>LEFT($C70,3)="Hết"</formula>
    </cfRule>
  </conditionalFormatting>
  <conditionalFormatting sqref="T434 T365 T454 T475 T459">
    <cfRule type="expression" dxfId="615" priority="2076" stopIfTrue="1">
      <formula>LEFT($C70,3)="Hết"</formula>
    </cfRule>
  </conditionalFormatting>
  <conditionalFormatting sqref="T365">
    <cfRule type="expression" dxfId="614" priority="2077" stopIfTrue="1">
      <formula>LEFT($C193,3)="Hết"</formula>
    </cfRule>
  </conditionalFormatting>
  <conditionalFormatting sqref="T363 T473 T457 T452">
    <cfRule type="expression" dxfId="613" priority="2090" stopIfTrue="1">
      <formula>LEFT($C70,3)="Hết"</formula>
    </cfRule>
  </conditionalFormatting>
  <conditionalFormatting sqref="T364">
    <cfRule type="expression" dxfId="612" priority="2091" stopIfTrue="1">
      <formula>LEFT($C193,3)="Hết"</formula>
    </cfRule>
  </conditionalFormatting>
  <conditionalFormatting sqref="T362 T483 T456 T472 T451">
    <cfRule type="expression" dxfId="611" priority="2105" stopIfTrue="1">
      <formula>LEFT($C70,3)="Hết"</formula>
    </cfRule>
  </conditionalFormatting>
  <conditionalFormatting sqref="T432 T429 T362 T449 T471 T454 T474 T452 T457 T469:U469">
    <cfRule type="expression" dxfId="610" priority="2106" stopIfTrue="1">
      <formula>LEFT($C193,3)="Hết"</formula>
    </cfRule>
  </conditionalFormatting>
  <conditionalFormatting sqref="T361 T471 T455 T450">
    <cfRule type="expression" dxfId="609" priority="2120" stopIfTrue="1">
      <formula>LEFT($C70,3)="Hết"</formula>
    </cfRule>
  </conditionalFormatting>
  <conditionalFormatting sqref="T414 T417 T436 T227 T345 T455:U455 T460 T457 T475:U475 T443">
    <cfRule type="expression" dxfId="608" priority="2121" stopIfTrue="1">
      <formula>LEFT($C72,3)="Hết"</formula>
    </cfRule>
  </conditionalFormatting>
  <conditionalFormatting sqref="T416 T349 T442 T470 T473 T458">
    <cfRule type="expression" dxfId="607" priority="2137" stopIfTrue="1">
      <formula>LEFT($C71,3)="Hết"</formula>
    </cfRule>
  </conditionalFormatting>
  <conditionalFormatting sqref="T361">
    <cfRule type="expression" dxfId="606" priority="2138" stopIfTrue="1">
      <formula>LEFT($C193,3)="Hết"</formula>
    </cfRule>
  </conditionalFormatting>
  <conditionalFormatting sqref="T415 T347:T348 T437:T482">
    <cfRule type="expression" dxfId="605" priority="2155" stopIfTrue="1">
      <formula>LEFT($C70,3)="Hết"</formula>
    </cfRule>
  </conditionalFormatting>
  <conditionalFormatting sqref="T412 T415 T434 T346 T478:U482 T473:U473 T453:U453 T437:T482">
    <cfRule type="expression" dxfId="604" priority="2156" stopIfTrue="1">
      <formula>LEFT($C193,3)="Hết"</formula>
    </cfRule>
  </conditionalFormatting>
  <conditionalFormatting sqref="T414 T436 T346 T471 T456 T468">
    <cfRule type="expression" dxfId="603" priority="2175" stopIfTrue="1">
      <formula>LEFT($C70,3)="Hết"</formula>
    </cfRule>
  </conditionalFormatting>
  <conditionalFormatting sqref="T414 T411 T436 T433 T342 T345 T452:U452 T477:U477 T472:U472 T454 T457">
    <cfRule type="expression" dxfId="602" priority="2176" stopIfTrue="1">
      <formula>LEFT($C190,3)="Hết"</formula>
    </cfRule>
  </conditionalFormatting>
  <conditionalFormatting sqref="T413 T435 T345 T467 T470 T455">
    <cfRule type="expression" dxfId="601" priority="2196" stopIfTrue="1">
      <formula>LEFT($C70,3)="Hết"</formula>
    </cfRule>
  </conditionalFormatting>
  <conditionalFormatting sqref="T410 T413 T432 T435 T223 T341 T344 T456 T451:U451 T476:U476 T471:U471 T453">
    <cfRule type="expression" dxfId="600" priority="2197" stopIfTrue="1">
      <formula>LEFT($C72,3)="Hết"</formula>
    </cfRule>
  </conditionalFormatting>
  <conditionalFormatting sqref="T412 T434 T344 T454 T466 T469">
    <cfRule type="expression" dxfId="599" priority="2217" stopIfTrue="1">
      <formula>LEFT($C70,3)="Hết"</formula>
    </cfRule>
  </conditionalFormatting>
  <conditionalFormatting sqref="T412 T409 T434 T431 T340 T343 T452 T455 T450:U450 T475:U475 T470:U470">
    <cfRule type="expression" dxfId="598" priority="2218" stopIfTrue="1">
      <formula>LEFT($C190,3)="Hết"</formula>
    </cfRule>
  </conditionalFormatting>
  <conditionalFormatting sqref="T411 T433 T343 T468 T453 T465">
    <cfRule type="expression" dxfId="597" priority="2238" stopIfTrue="1">
      <formula>LEFT($C70,3)="Hết"</formula>
    </cfRule>
  </conditionalFormatting>
  <conditionalFormatting sqref="T408 T411 T430 T433 T339 T342 T469:U469 T451 T454 T449:U449 T474:U474">
    <cfRule type="expression" dxfId="596" priority="2239" stopIfTrue="1">
      <formula>LEFT($C190,3)="Hết"</formula>
    </cfRule>
  </conditionalFormatting>
  <conditionalFormatting sqref="T410 T432 T342 T464 T467 T452">
    <cfRule type="expression" dxfId="595" priority="2260" stopIfTrue="1">
      <formula>LEFT($C70,3)="Hết"</formula>
    </cfRule>
  </conditionalFormatting>
  <conditionalFormatting sqref="T432 T429 T410 T407 T338 T341 T473:U473 T468:U468 T450 T453 T448:U448">
    <cfRule type="expression" dxfId="594" priority="2261" stopIfTrue="1">
      <formula>LEFT($C190,3)="Hết"</formula>
    </cfRule>
  </conditionalFormatting>
  <conditionalFormatting sqref="T409 T431 T341 T451 T463 T466">
    <cfRule type="expression" dxfId="593" priority="2283" stopIfTrue="1">
      <formula>LEFT($C70,3)="Hết"</formula>
    </cfRule>
  </conditionalFormatting>
  <conditionalFormatting sqref="T406 T409 T428 T431 T337 T340 T447:U447 T472:U472 T467:U467 T449 T452">
    <cfRule type="expression" dxfId="592" priority="2284" stopIfTrue="1">
      <formula>LEFT($C190,3)="Hết"</formula>
    </cfRule>
  </conditionalFormatting>
  <conditionalFormatting sqref="T408 T430 T340 T465 T450 T462">
    <cfRule type="expression" dxfId="591" priority="2307" stopIfTrue="1">
      <formula>LEFT($C70,3)="Hết"</formula>
    </cfRule>
  </conditionalFormatting>
  <conditionalFormatting sqref="T430 T427 T408 T405 T336 T451 T446:U446 T471:U471 T466:U466 T448">
    <cfRule type="expression" dxfId="590" priority="2308" stopIfTrue="1">
      <formula>LEFT($C190,3)="Hết"</formula>
    </cfRule>
  </conditionalFormatting>
  <conditionalFormatting sqref="T407 T429 T339 T461 T464 T449">
    <cfRule type="expression" dxfId="589" priority="2332" stopIfTrue="1">
      <formula>LEFT($C70,3)="Hết"</formula>
    </cfRule>
  </conditionalFormatting>
  <conditionalFormatting sqref="T339">
    <cfRule type="expression" dxfId="588" priority="2333" stopIfTrue="1">
      <formula>LEFT($C193,3)="Hết"</formula>
    </cfRule>
  </conditionalFormatting>
  <conditionalFormatting sqref="T406 T428 T338 T448 T460 T463">
    <cfRule type="expression" dxfId="587" priority="2358" stopIfTrue="1">
      <formula>LEFT($C70,3)="Hết"</formula>
    </cfRule>
  </conditionalFormatting>
  <conditionalFormatting sqref="T338">
    <cfRule type="expression" dxfId="586" priority="2359" stopIfTrue="1">
      <formula>LEFT($C193,3)="Hết"</formula>
    </cfRule>
  </conditionalFormatting>
  <conditionalFormatting sqref="T405 T427 T337 T462 T447 T459">
    <cfRule type="expression" dxfId="585" priority="2385" stopIfTrue="1">
      <formula>LEFT($C70,3)="Hết"</formula>
    </cfRule>
  </conditionalFormatting>
  <conditionalFormatting sqref="T426 T423 T404 T401 T214 T332 T335 T442:U442 T467:U467 T462:U462 T444 T447">
    <cfRule type="expression" dxfId="584" priority="2386" stopIfTrue="1">
      <formula>LEFT($C72,3)="Hết"</formula>
    </cfRule>
  </conditionalFormatting>
  <conditionalFormatting sqref="T404 T426 T336 T446 T458 T478:T479 T461">
    <cfRule type="expression" dxfId="583" priority="2414" stopIfTrue="1">
      <formula>LEFT($C70,3)="Hết"</formula>
    </cfRule>
  </conditionalFormatting>
  <conditionalFormatting sqref="T220">
    <cfRule type="expression" dxfId="582" priority="2415" stopIfTrue="1">
      <formula>LEFT($C78,3)="Hết"</formula>
    </cfRule>
  </conditionalFormatting>
  <conditionalFormatting sqref="T403 T425 T335 T460 T445 T457 T477">
    <cfRule type="expression" dxfId="581" priority="2444" stopIfTrue="1">
      <formula>LEFT($C70,3)="Hết"</formula>
    </cfRule>
  </conditionalFormatting>
  <conditionalFormatting sqref="T221:T222 T422 T425 T400 T403 T334 T331 T440:U441 T446 T466:U466 T461:U461 T443">
    <cfRule type="expression" dxfId="580" priority="2445" stopIfTrue="1">
      <formula>LEFT($C80,3)="Hết"</formula>
    </cfRule>
  </conditionalFormatting>
  <conditionalFormatting sqref="T402 T424 T334 T476 T459 T444 T456">
    <cfRule type="expression" dxfId="579" priority="2475" stopIfTrue="1">
      <formula>LEFT($C70,3)="Hết"</formula>
    </cfRule>
  </conditionalFormatting>
  <conditionalFormatting sqref="T438:U438 T397 T401 T423 T329 T459:U459 T464:U464 T435:T482">
    <cfRule type="expression" dxfId="578" priority="2476" stopIfTrue="1">
      <formula>LEFT($C190,3)="Hết"</formula>
    </cfRule>
  </conditionalFormatting>
  <conditionalFormatting sqref="T482:U482">
    <cfRule type="expression" dxfId="577" priority="2487" stopIfTrue="1">
      <formula>LEFT($C298,3)="Hết"</formula>
    </cfRule>
  </conditionalFormatting>
  <conditionalFormatting sqref="T401 T423 T333 T455 T458 T478:T479 T475 T443">
    <cfRule type="expression" dxfId="576" priority="2507" stopIfTrue="1">
      <formula>LEFT($C70,3)="Hết"</formula>
    </cfRule>
  </conditionalFormatting>
  <conditionalFormatting sqref="T437:U437 T396 T400 T422 T331 T328 T463:U463 T458:U458 T443">
    <cfRule type="expression" dxfId="575" priority="2508" stopIfTrue="1">
      <formula>LEFT($C190,3)="Hết"</formula>
    </cfRule>
  </conditionalFormatting>
  <conditionalFormatting sqref="T400 T422 T332 T442 T454 T457 T477 T474">
    <cfRule type="expression" dxfId="574" priority="2540" stopIfTrue="1">
      <formula>LEFT($C70,3)="Hết"</formula>
    </cfRule>
  </conditionalFormatting>
  <conditionalFormatting sqref="T332">
    <cfRule type="expression" dxfId="573" priority="2541" stopIfTrue="1">
      <formula>LEFT($C193,3)="Hết"</formula>
    </cfRule>
  </conditionalFormatting>
  <conditionalFormatting sqref="T438:U438">
    <cfRule type="expression" dxfId="572" priority="2552" stopIfTrue="1">
      <formula>LEFT($C367,3)="Hết"</formula>
    </cfRule>
  </conditionalFormatting>
  <conditionalFormatting sqref="T331 T398:T482">
    <cfRule type="expression" dxfId="571" priority="2573" stopIfTrue="1">
      <formula>LEFT($C70,3)="Hết"</formula>
    </cfRule>
  </conditionalFormatting>
  <conditionalFormatting sqref="T436:U436 T395 T397 T326 T329 T461:U461 T456:U456 T477:U477 T432:T482">
    <cfRule type="expression" dxfId="570" priority="2575" stopIfTrue="1">
      <formula>LEFT($C190,3)="Hết"</formula>
    </cfRule>
  </conditionalFormatting>
  <conditionalFormatting sqref="T365:U365">
    <cfRule type="expression" dxfId="569" priority="2586" stopIfTrue="1">
      <formula>LEFT($C298,3)="Hết"</formula>
    </cfRule>
  </conditionalFormatting>
  <conditionalFormatting sqref="T397 T330 T452 T472 T455 T475 T477">
    <cfRule type="expression" dxfId="568" priority="2607" stopIfTrue="1">
      <formula>LEFT($C70,3)="Hết"</formula>
    </cfRule>
  </conditionalFormatting>
  <conditionalFormatting sqref="T364:U364">
    <cfRule type="expression" dxfId="567" priority="2620" stopIfTrue="1">
      <formula>LEFT($C298,3)="Hết"</formula>
    </cfRule>
  </conditionalFormatting>
  <conditionalFormatting sqref="T396 T329 T476 T451 T471 T454 T474">
    <cfRule type="expression" dxfId="566" priority="2641" stopIfTrue="1">
      <formula>LEFT($C70,3)="Hết"</formula>
    </cfRule>
  </conditionalFormatting>
  <conditionalFormatting sqref="T435:U435 T394 T396 T325 T328 T476:U476 T460:U460 T455:U455">
    <cfRule type="expression" dxfId="565" priority="2643" stopIfTrue="1">
      <formula>LEFT($C190,3)="Hết"</formula>
    </cfRule>
  </conditionalFormatting>
  <conditionalFormatting sqref="T363:U363">
    <cfRule type="expression" dxfId="564" priority="2654" stopIfTrue="1">
      <formula>LEFT($C298,3)="Hết"</formula>
    </cfRule>
  </conditionalFormatting>
  <conditionalFormatting sqref="T327 T477 T474 T452 T472 T469 T449">
    <cfRule type="expression" dxfId="563" priority="2675" stopIfTrue="1">
      <formula>LEFT($C70,3)="Hết"</formula>
    </cfRule>
  </conditionalFormatting>
  <conditionalFormatting sqref="T434:U434 T393 T324 T327 T454:U454 T475:U475 T459:U459">
    <cfRule type="expression" dxfId="562" priority="2677" stopIfTrue="1">
      <formula>LEFT($C190,3)="Hết"</formula>
    </cfRule>
  </conditionalFormatting>
  <conditionalFormatting sqref="T362:U362 T255 T456:U456 T476:U476">
    <cfRule type="expression" dxfId="561" priority="2688" stopIfTrue="1">
      <formula>LEFT($C191,3)="Hết"</formula>
    </cfRule>
  </conditionalFormatting>
  <conditionalFormatting sqref="T433:U433 T395 T392 T323 T326 T458:U458 T453:U453 T474:U474">
    <cfRule type="expression" dxfId="560" priority="2711" stopIfTrue="1">
      <formula>LEFT($C190,3)="Hết"</formula>
    </cfRule>
  </conditionalFormatting>
  <conditionalFormatting sqref="T361:U361">
    <cfRule type="expression" dxfId="559" priority="2722" stopIfTrue="1">
      <formula>LEFT($C298,3)="Hết"</formula>
    </cfRule>
  </conditionalFormatting>
  <conditionalFormatting sqref="T395">
    <cfRule type="expression" dxfId="558" priority="2743" stopIfTrue="1">
      <formula>LEFT($C138,3)="Hết"</formula>
    </cfRule>
  </conditionalFormatting>
  <conditionalFormatting sqref="T432:U432 T394 T391 T322 T325 T473:U473 T457:U457 T452:U452">
    <cfRule type="expression" dxfId="557" priority="2745" stopIfTrue="1">
      <formula>LEFT($C190,3)="Hết"</formula>
    </cfRule>
  </conditionalFormatting>
  <conditionalFormatting sqref="T325 T467 T447 T475 T472 T450 T470">
    <cfRule type="expression" dxfId="556" priority="2777" stopIfTrue="1">
      <formula>LEFT($C70,3)="Hết"</formula>
    </cfRule>
  </conditionalFormatting>
  <conditionalFormatting sqref="T431:U431 T393 T390 T321 T451:U451 T472:U472 T456:U456">
    <cfRule type="expression" dxfId="555" priority="2779" stopIfTrue="1">
      <formula>LEFT($C190,3)="Hết"</formula>
    </cfRule>
  </conditionalFormatting>
  <conditionalFormatting sqref="T346:U346 T415:U415 T240 T460:U460">
    <cfRule type="expression" dxfId="554" priority="2790" stopIfTrue="1">
      <formula>LEFT($C192,3)="Hết"</formula>
    </cfRule>
  </conditionalFormatting>
  <conditionalFormatting sqref="T392 T324 T469 T466 T446 T474 T471 T449">
    <cfRule type="expression" dxfId="553" priority="2811" stopIfTrue="1">
      <formula>LEFT($C70,3)="Hết"</formula>
    </cfRule>
  </conditionalFormatting>
  <conditionalFormatting sqref="T324">
    <cfRule type="expression" dxfId="552" priority="2813" stopIfTrue="1">
      <formula>LEFT($C193,3)="Hết"</formula>
    </cfRule>
  </conditionalFormatting>
  <conditionalFormatting sqref="T345:U345 T414:U414 T239 T459:U459">
    <cfRule type="expression" dxfId="551" priority="2824" stopIfTrue="1">
      <formula>LEFT($C192,3)="Hết"</formula>
    </cfRule>
  </conditionalFormatting>
  <conditionalFormatting sqref="T323">
    <cfRule type="expression" dxfId="550" priority="2847" stopIfTrue="1">
      <formula>LEFT($C193,3)="Hết"</formula>
    </cfRule>
  </conditionalFormatting>
  <conditionalFormatting sqref="T344:U344">
    <cfRule type="expression" dxfId="549" priority="2858" stopIfTrue="1">
      <formula>LEFT($C298,3)="Hết"</formula>
    </cfRule>
  </conditionalFormatting>
  <conditionalFormatting sqref="T391 T323 T448 T468 T465 T445 T473 T470">
    <cfRule type="expression" dxfId="548" priority="2879" stopIfTrue="1">
      <formula>LEFT($C70,3)="Hết"</formula>
    </cfRule>
  </conditionalFormatting>
  <conditionalFormatting sqref="T322">
    <cfRule type="expression" dxfId="547" priority="2881" stopIfTrue="1">
      <formula>LEFT($C193,3)="Hết"</formula>
    </cfRule>
  </conditionalFormatting>
  <conditionalFormatting sqref="T343:U343">
    <cfRule type="expression" dxfId="546" priority="2892" stopIfTrue="1">
      <formula>LEFT($C298,3)="Hết"</formula>
    </cfRule>
  </conditionalFormatting>
  <conditionalFormatting sqref="T390 T322 T469 T447 T467 T464 T444 T472">
    <cfRule type="expression" dxfId="545" priority="2913" stopIfTrue="1">
      <formula>LEFT($C70,3)="Hết"</formula>
    </cfRule>
  </conditionalFormatting>
  <conditionalFormatting sqref="T205:T207">
    <cfRule type="expression" dxfId="544" priority="2915" stopIfTrue="1">
      <formula>LEFT($C78,3)="Hết"</formula>
    </cfRule>
  </conditionalFormatting>
  <conditionalFormatting sqref="T342:U342">
    <cfRule type="expression" dxfId="543" priority="2926" stopIfTrue="1">
      <formula>LEFT($C298,3)="Hết"</formula>
    </cfRule>
  </conditionalFormatting>
  <conditionalFormatting sqref="T320 T442 T470 T467 T445 T465 T462">
    <cfRule type="expression" dxfId="542" priority="2947" stopIfTrue="1">
      <formula>LEFT($C70,3)="Hết"</formula>
    </cfRule>
  </conditionalFormatting>
  <conditionalFormatting sqref="T320">
    <cfRule type="expression" dxfId="541" priority="2949" stopIfTrue="1">
      <formula>LEFT($C193,3)="Hết"</formula>
    </cfRule>
  </conditionalFormatting>
  <conditionalFormatting sqref="T341:U341">
    <cfRule type="expression" dxfId="540" priority="2960" stopIfTrue="1">
      <formula>LEFT($C298,3)="Hết"</formula>
    </cfRule>
  </conditionalFormatting>
  <conditionalFormatting sqref="T388">
    <cfRule type="expression" dxfId="539" priority="2981" stopIfTrue="1">
      <formula>LEFT($C138,3)="Hết"</formula>
    </cfRule>
  </conditionalFormatting>
  <conditionalFormatting sqref="T424:U424 T314 T317 T449:U449 T444:U444 T465:U465">
    <cfRule type="expression" dxfId="538" priority="2983" stopIfTrue="1">
      <formula>LEFT($C190,3)="Hết"</formula>
    </cfRule>
  </conditionalFormatting>
  <conditionalFormatting sqref="T340:U340">
    <cfRule type="expression" dxfId="537" priority="2994" stopIfTrue="1">
      <formula>LEFT($C298,3)="Hết"</formula>
    </cfRule>
  </conditionalFormatting>
  <conditionalFormatting sqref="T387 T319 T440:T441 T461 T469 T466 T444 T464">
    <cfRule type="expression" dxfId="536" priority="3015" stopIfTrue="1">
      <formula>LEFT($C70,3)="Hết"</formula>
    </cfRule>
  </conditionalFormatting>
  <conditionalFormatting sqref="T192">
    <cfRule type="expression" dxfId="535" priority="3017" stopIfTrue="1">
      <formula>LEFT(#REF!,3)="Hết"</formula>
    </cfRule>
  </conditionalFormatting>
  <conditionalFormatting sqref="T339:U339">
    <cfRule type="expression" dxfId="534" priority="3028" stopIfTrue="1">
      <formula>LEFT($C298,3)="Hết"</formula>
    </cfRule>
  </conditionalFormatting>
  <conditionalFormatting sqref="T318 T439:T482">
    <cfRule type="expression" dxfId="533" priority="3050" stopIfTrue="1">
      <formula>LEFT($C70,3)="Hết"</formula>
    </cfRule>
  </conditionalFormatting>
  <conditionalFormatting sqref="T423:U423 T313 T316 T464:U464 T448:U448 T443:U443">
    <cfRule type="expression" dxfId="532" priority="3052" stopIfTrue="1">
      <formula>LEFT($C190,3)="Hết"</formula>
    </cfRule>
  </conditionalFormatting>
  <conditionalFormatting sqref="T338:U338">
    <cfRule type="expression" dxfId="531" priority="3063" stopIfTrue="1">
      <formula>LEFT($C298,3)="Hết"</formula>
    </cfRule>
  </conditionalFormatting>
  <conditionalFormatting sqref="T438 T317 T442 T462 T459 T467 T464">
    <cfRule type="expression" dxfId="530" priority="3085" stopIfTrue="1">
      <formula>LEFT($C70,3)="Hết"</formula>
    </cfRule>
  </conditionalFormatting>
  <conditionalFormatting sqref="T422:U422 T194 T312 T315 T442:U442 T463:U463 T447:U447">
    <cfRule type="expression" dxfId="529" priority="3087" stopIfTrue="1">
      <formula>LEFT($C72,3)="Hết"</formula>
    </cfRule>
  </conditionalFormatting>
  <conditionalFormatting sqref="T337:U337">
    <cfRule type="expression" dxfId="528" priority="3098" stopIfTrue="1">
      <formula>LEFT($C298,3)="Hết"</formula>
    </cfRule>
  </conditionalFormatting>
  <conditionalFormatting sqref="T437 T316 T440:T441 T463 T461 T458 T466">
    <cfRule type="expression" dxfId="527" priority="3121" stopIfTrue="1">
      <formula>LEFT($C70,3)="Hết"</formula>
    </cfRule>
  </conditionalFormatting>
  <conditionalFormatting sqref="T311 T314 T420:U482">
    <cfRule type="expression" dxfId="526" priority="3123" stopIfTrue="1">
      <formula>LEFT($C190,3)="Hết"</formula>
    </cfRule>
  </conditionalFormatting>
  <conditionalFormatting sqref="T336:U336">
    <cfRule type="expression" dxfId="525" priority="3134" stopIfTrue="1">
      <formula>LEFT($C298,3)="Hết"</formula>
    </cfRule>
  </conditionalFormatting>
  <conditionalFormatting sqref="T314 T459 T478:T479 T464 T461 T456">
    <cfRule type="expression" dxfId="524" priority="3158" stopIfTrue="1">
      <formula>LEFT($C70,3)="Hết"</formula>
    </cfRule>
  </conditionalFormatting>
  <conditionalFormatting sqref="T419:U419 T310 T313 T461:U461 T445:U445">
    <cfRule type="expression" dxfId="523" priority="3160" stopIfTrue="1">
      <formula>LEFT($C190,3)="Hết"</formula>
    </cfRule>
  </conditionalFormatting>
  <conditionalFormatting sqref="T335:U335">
    <cfRule type="expression" dxfId="522" priority="3171" stopIfTrue="1">
      <formula>LEFT($C298,3)="Hết"</formula>
    </cfRule>
  </conditionalFormatting>
  <conditionalFormatting sqref="T437 T313 T455 T458 T477 T463 T460">
    <cfRule type="expression" dxfId="521" priority="3195" stopIfTrue="1">
      <formula>LEFT($C70,3)="Hết"</formula>
    </cfRule>
  </conditionalFormatting>
  <conditionalFormatting sqref="T382:T386 T312 T309 T444:U444 T460:U460">
    <cfRule type="expression" dxfId="520" priority="3197" stopIfTrue="1">
      <formula>LEFT($C190,3)="Hết"</formula>
    </cfRule>
  </conditionalFormatting>
  <conditionalFormatting sqref="T334:U334">
    <cfRule type="expression" dxfId="519" priority="3208" stopIfTrue="1">
      <formula>LEFT($C298,3)="Hết"</formula>
    </cfRule>
  </conditionalFormatting>
  <conditionalFormatting sqref="T311 T458 T456 T461 T475 T478:T479 T453">
    <cfRule type="expression" dxfId="518" priority="3232" stopIfTrue="1">
      <formula>LEFT($C70,3)="Hết"</formula>
    </cfRule>
  </conditionalFormatting>
  <conditionalFormatting sqref="T416:U416 T376 T381 T310 T307 T442:U442 T458:U458">
    <cfRule type="expression" dxfId="517" priority="3234" stopIfTrue="1">
      <formula>LEFT($C190,3)="Hết"</formula>
    </cfRule>
  </conditionalFormatting>
  <conditionalFormatting sqref="T333:U333">
    <cfRule type="expression" dxfId="516" priority="3245" stopIfTrue="1">
      <formula>LEFT($C298,3)="Hết"</formula>
    </cfRule>
  </conditionalFormatting>
  <conditionalFormatting sqref="T436">
    <cfRule type="expression" dxfId="515" priority="3269" stopIfTrue="1">
      <formula>LEFT($C195,3)="Hết"</formula>
    </cfRule>
  </conditionalFormatting>
  <conditionalFormatting sqref="T382:T386">
    <cfRule type="expression" dxfId="514" priority="3271" stopIfTrue="1">
      <formula>LEFT($C260,3)="Hết"</formula>
    </cfRule>
  </conditionalFormatting>
  <conditionalFormatting sqref="T332:U332">
    <cfRule type="expression" dxfId="513" priority="3282" stopIfTrue="1">
      <formula>LEFT($C298,3)="Hết"</formula>
    </cfRule>
  </conditionalFormatting>
  <conditionalFormatting sqref="T435 T310 T452 T457 T455 T460 T474 T477">
    <cfRule type="expression" dxfId="512" priority="3306" stopIfTrue="1">
      <formula>LEFT($C70,3)="Hết"</formula>
    </cfRule>
  </conditionalFormatting>
  <conditionalFormatting sqref="T436:U436 T414:U414 T374:T375 T377:T380 T396:T397 T305 T456:U456">
    <cfRule type="expression" dxfId="511" priority="3308" stopIfTrue="1">
      <formula>LEFT($C190,3)="Hết"</formula>
    </cfRule>
  </conditionalFormatting>
  <conditionalFormatting sqref="T331:U331">
    <cfRule type="expression" dxfId="510" priority="3319" stopIfTrue="1">
      <formula>LEFT($C298,3)="Hết"</formula>
    </cfRule>
  </conditionalFormatting>
  <conditionalFormatting sqref="T434 T309 T476 T451 T456 T454 T459 T473">
    <cfRule type="expression" dxfId="509" priority="3343" stopIfTrue="1">
      <formula>LEFT($C70,3)="Hết"</formula>
    </cfRule>
  </conditionalFormatting>
  <conditionalFormatting sqref="T309 T306 T437:U482">
    <cfRule type="expression" dxfId="508" priority="3345" stopIfTrue="1">
      <formula>LEFT($C190,3)="Hết"</formula>
    </cfRule>
  </conditionalFormatting>
  <conditionalFormatting sqref="T330:U330">
    <cfRule type="expression" dxfId="507" priority="3356" stopIfTrue="1">
      <formula>LEFT($C298,3)="Hết"</formula>
    </cfRule>
  </conditionalFormatting>
  <conditionalFormatting sqref="T382:T386">
    <cfRule type="expression" dxfId="506" priority="3380" stopIfTrue="1">
      <formula>LEFT($C139,3)="Hết"</formula>
    </cfRule>
  </conditionalFormatting>
  <conditionalFormatting sqref="T308">
    <cfRule type="expression" dxfId="505" priority="3382" stopIfTrue="1">
      <formula>LEFT($C193,3)="Hết"</formula>
    </cfRule>
  </conditionalFormatting>
  <conditionalFormatting sqref="T329:U329">
    <cfRule type="expression" dxfId="504" priority="3393" stopIfTrue="1">
      <formula>LEFT($C298,3)="Hết"</formula>
    </cfRule>
  </conditionalFormatting>
  <conditionalFormatting sqref="T375:T395 T432 T307 T457 T471 T474 T449 T454 T452">
    <cfRule type="expression" dxfId="503" priority="3417" stopIfTrue="1">
      <formula>LEFT($C70,3)="Hết"</formula>
    </cfRule>
  </conditionalFormatting>
  <conditionalFormatting sqref="T433:U433 T411:U411 T370:T375 T396:T397 T182:T183 T305 T302 T479:U479 T453:U453">
    <cfRule type="expression" dxfId="502" priority="3419" stopIfTrue="1">
      <formula>LEFT($C70,3)="Hết"</formula>
    </cfRule>
  </conditionalFormatting>
  <conditionalFormatting sqref="T328:U328 T396:U396 T423:U423 T97 T442:U442">
    <cfRule type="expression" dxfId="501" priority="3430" stopIfTrue="1">
      <formula>LEFT($C67,3)="Hết"</formula>
    </cfRule>
  </conditionalFormatting>
  <conditionalFormatting sqref="T374:T375 T396:T397 T431 T306 T451 T456 T470 T473 T448 T453">
    <cfRule type="expression" dxfId="500" priority="3454" stopIfTrue="1">
      <formula>LEFT($C70,3)="Hết"</formula>
    </cfRule>
  </conditionalFormatting>
  <conditionalFormatting sqref="T415:U415 T375:T395">
    <cfRule type="expression" dxfId="499" priority="3456" stopIfTrue="1">
      <formula>LEFT($C259,3)="Hết"</formula>
    </cfRule>
  </conditionalFormatting>
  <conditionalFormatting sqref="T327:U327">
    <cfRule type="expression" dxfId="498" priority="3467" stopIfTrue="1">
      <formula>LEFT($C298,3)="Hết"</formula>
    </cfRule>
  </conditionalFormatting>
  <conditionalFormatting sqref="T373:T374 T430 T305 T452 T450 T455 T469 T472 T447">
    <cfRule type="expression" dxfId="497" priority="3491" stopIfTrue="1">
      <formula>LEFT($C70,3)="Hết"</formula>
    </cfRule>
  </conditionalFormatting>
  <conditionalFormatting sqref="T189:T191 T410:U410 T432:U432 T373:T374 T369 T304 T301 T452:U452 T478:U478">
    <cfRule type="expression" dxfId="496" priority="3493" stopIfTrue="1">
      <formula>LEFT($C78,3)="Hết"</formula>
    </cfRule>
  </conditionalFormatting>
  <conditionalFormatting sqref="T326:U326">
    <cfRule type="expression" dxfId="495" priority="3504" stopIfTrue="1">
      <formula>LEFT($C298,3)="Hết"</formula>
    </cfRule>
  </conditionalFormatting>
  <conditionalFormatting sqref="T377:T380">
    <cfRule type="expression" dxfId="494" priority="3529" stopIfTrue="1">
      <formula>LEFT($C138,3)="Hết"</formula>
    </cfRule>
  </conditionalFormatting>
  <conditionalFormatting sqref="T431:U431 T409:U409 T368:T369 T371:T395 T349:T352 T324:T340 T303 T300 T451:U451">
    <cfRule type="expression" dxfId="493" priority="3531" stopIfTrue="1">
      <formula>LEFT($C190,3)="Hết"</formula>
    </cfRule>
  </conditionalFormatting>
  <conditionalFormatting sqref="T325:U325">
    <cfRule type="expression" dxfId="492" priority="3542" stopIfTrue="1">
      <formula>LEFT($C298,3)="Hết"</formula>
    </cfRule>
  </conditionalFormatting>
  <conditionalFormatting sqref="T429 T371:T395 T304 T446 T451 T449 T454 T468 T471">
    <cfRule type="expression" dxfId="491" priority="3567" stopIfTrue="1">
      <formula>LEFT($C70,3)="Hết"</formula>
    </cfRule>
  </conditionalFormatting>
  <conditionalFormatting sqref="T407:U407 T429:U429 T374 T369 T301 T476:U476 T449:U449">
    <cfRule type="expression" dxfId="490" priority="3569" stopIfTrue="1">
      <formula>LEFT($C193,3)="Hết"</formula>
    </cfRule>
  </conditionalFormatting>
  <conditionalFormatting sqref="T324:U324">
    <cfRule type="expression" dxfId="489" priority="3580" stopIfTrue="1">
      <formula>LEFT($C298,3)="Hết"</formula>
    </cfRule>
  </conditionalFormatting>
  <conditionalFormatting sqref="T370:T375 T396:T397 T428 T303 T470 T445 T450 T448 T453 T467">
    <cfRule type="expression" dxfId="488" priority="3605" stopIfTrue="1">
      <formula>LEFT($C70,3)="Hết"</formula>
    </cfRule>
  </conditionalFormatting>
  <conditionalFormatting sqref="T323:U323 T215:T216 T392:U392 T93">
    <cfRule type="expression" dxfId="487" priority="3618" stopIfTrue="1">
      <formula>LEFT($C68,3)="Hết"</formula>
    </cfRule>
  </conditionalFormatting>
  <conditionalFormatting sqref="T369 T374 T427 T302 T466 T469 T444 T449 T447 T452">
    <cfRule type="expression" dxfId="486" priority="3643" stopIfTrue="1">
      <formula>LEFT($C70,3)="Hết"</formula>
    </cfRule>
  </conditionalFormatting>
  <conditionalFormatting sqref="T406:U406 T428:U428 T368:T369 T373 T346:T352 T321:T337 T297 T300 T448:U448 T475:U475">
    <cfRule type="expression" dxfId="485" priority="3645" stopIfTrue="1">
      <formula>LEFT($C190,3)="Hết"</formula>
    </cfRule>
  </conditionalFormatting>
  <conditionalFormatting sqref="T360">
    <cfRule type="expression" dxfId="484" priority="3647" stopIfTrue="1">
      <formula>LEFT($C191,3)="Hết"</formula>
    </cfRule>
  </conditionalFormatting>
  <conditionalFormatting sqref="T360 T448 T469 T453">
    <cfRule type="expression" dxfId="483" priority="3654" stopIfTrue="1">
      <formula>LEFT($C71,3)="Hết"</formula>
    </cfRule>
  </conditionalFormatting>
  <conditionalFormatting sqref="T359 T452 T447 T468">
    <cfRule type="expression" dxfId="482" priority="3666" stopIfTrue="1">
      <formula>LEFT($C71,3)="Hết"</formula>
    </cfRule>
  </conditionalFormatting>
  <conditionalFormatting sqref="T426 T429 T360 T235 T357 T449 T454 T466:U466 T446 T468 T451 T471">
    <cfRule type="expression" dxfId="481" priority="3668" stopIfTrue="1">
      <formula>LEFT($C69,3)="Hết"</formula>
    </cfRule>
  </conditionalFormatting>
  <conditionalFormatting sqref="T358 T451 T446 T478 T481 T467">
    <cfRule type="expression" dxfId="480" priority="3681" stopIfTrue="1">
      <formula>LEFT($C71,3)="Hết"</formula>
    </cfRule>
  </conditionalFormatting>
  <conditionalFormatting sqref="T428 T425 T234 T359 T470 T448 T453 T465:U465 T445 T467 T450">
    <cfRule type="expression" dxfId="479" priority="3684" stopIfTrue="1">
      <formula>LEFT($C69,3)="Hết"</formula>
    </cfRule>
  </conditionalFormatting>
  <conditionalFormatting sqref="T357 T445 T466 T450">
    <cfRule type="expression" dxfId="478" priority="3698" stopIfTrue="1">
      <formula>LEFT($C71,3)="Hết"</formula>
    </cfRule>
  </conditionalFormatting>
  <conditionalFormatting sqref="T356">
    <cfRule type="expression" dxfId="477" priority="3701" stopIfTrue="1">
      <formula>LEFT($C191,3)="Hết"</formula>
    </cfRule>
  </conditionalFormatting>
  <conditionalFormatting sqref="T356 T449 T465 T444 T477">
    <cfRule type="expression" dxfId="476" priority="3715" stopIfTrue="1">
      <formula>LEFT($C71,3)="Hết"</formula>
    </cfRule>
  </conditionalFormatting>
  <conditionalFormatting sqref="T426 T423">
    <cfRule type="expression" dxfId="475" priority="3718" stopIfTrue="1">
      <formula>LEFT($C260,3)="Hết"</formula>
    </cfRule>
  </conditionalFormatting>
  <conditionalFormatting sqref="T424">
    <cfRule type="expression" dxfId="474" priority="3734" stopIfTrue="1">
      <formula>LEFT($C139,3)="Hết"</formula>
    </cfRule>
  </conditionalFormatting>
  <conditionalFormatting sqref="T422 T425 T356 T353 T442 T464 T447 T467 T445 T450 T462:U462">
    <cfRule type="expression" dxfId="473" priority="3737" stopIfTrue="1">
      <formula>LEFT($C191,3)="Hết"</formula>
    </cfRule>
  </conditionalFormatting>
  <conditionalFormatting sqref="T423 T355 T476 T448 T464 T443">
    <cfRule type="expression" dxfId="472" priority="3754" stopIfTrue="1">
      <formula>LEFT($C71,3)="Hết"</formula>
    </cfRule>
  </conditionalFormatting>
  <conditionalFormatting sqref="T355 T461:U461 T420:T482">
    <cfRule type="expression" dxfId="471" priority="3756" stopIfTrue="1">
      <formula>LEFT($C194,3)="Hết"</formula>
    </cfRule>
  </conditionalFormatting>
  <conditionalFormatting sqref="T422 T354 T442 T475 T447 T463">
    <cfRule type="expression" dxfId="470" priority="3775" stopIfTrue="1">
      <formula>LEFT($C71,3)="Hết"</formula>
    </cfRule>
  </conditionalFormatting>
  <conditionalFormatting sqref="T419 T423 T354 T351 T448 T460:U460 T462 T445 T465 T443">
    <cfRule type="expression" dxfId="469" priority="3778" stopIfTrue="1">
      <formula>LEFT($C191,3)="Hết"</formula>
    </cfRule>
  </conditionalFormatting>
  <conditionalFormatting sqref="T352">
    <cfRule type="expression" dxfId="468" priority="3802" stopIfTrue="1">
      <formula>LEFT($C191,3)="Hết"</formula>
    </cfRule>
  </conditionalFormatting>
  <conditionalFormatting sqref="T353 T420:T482">
    <cfRule type="expression" dxfId="467" priority="3822" stopIfTrue="1">
      <formula>LEFT($C71,3)="Hết"</formula>
    </cfRule>
  </conditionalFormatting>
  <conditionalFormatting sqref="T418 T422 T353 T442 T447 T459:U459 T461 T444 T464">
    <cfRule type="expression" dxfId="466" priority="3825" stopIfTrue="1">
      <formula>LEFT($C194,3)="Hết"</formula>
    </cfRule>
  </conditionalFormatting>
  <conditionalFormatting sqref="T419 T352 T461 T445 T473 T476">
    <cfRule type="expression" dxfId="465" priority="3847" stopIfTrue="1">
      <formula>LEFT($C71,3)="Hết"</formula>
    </cfRule>
  </conditionalFormatting>
  <conditionalFormatting sqref="T350">
    <cfRule type="expression" dxfId="464" priority="3851" stopIfTrue="1">
      <formula>LEFT($C191,3)="Hết"</formula>
    </cfRule>
  </conditionalFormatting>
  <conditionalFormatting sqref="T418 T351 T475 T460 T444 T472">
    <cfRule type="expression" dxfId="463" priority="3875" stopIfTrue="1">
      <formula>LEFT($C71,3)="Hết"</formula>
    </cfRule>
  </conditionalFormatting>
  <conditionalFormatting sqref="T416 T419 T347:T348 T442 T459 T477:U477 T445 T457:U457 T462">
    <cfRule type="expression" dxfId="462" priority="3879" stopIfTrue="1">
      <formula>LEFT($C190,3)="Hết"</formula>
    </cfRule>
  </conditionalFormatting>
  <conditionalFormatting sqref="T417 T350 T471 T474 T459 T443">
    <cfRule type="expression" dxfId="461" priority="3904" stopIfTrue="1">
      <formula>LEFT($C71,3)="Hết"</formula>
    </cfRule>
  </conditionalFormatting>
  <conditionalFormatting sqref="D339 M339">
    <cfRule type="expression" dxfId="460" priority="191" stopIfTrue="1">
      <formula>LEFT($C339,3)="Hết"</formula>
    </cfRule>
  </conditionalFormatting>
  <conditionalFormatting sqref="B339:L339">
    <cfRule type="expression" dxfId="459" priority="190" stopIfTrue="1">
      <formula>LEFT($C339,3)="Hết"</formula>
    </cfRule>
  </conditionalFormatting>
  <conditionalFormatting sqref="D339">
    <cfRule type="expression" dxfId="458" priority="189" stopIfTrue="1">
      <formula>LEFT($C339,3)="Hết"</formula>
    </cfRule>
  </conditionalFormatting>
  <conditionalFormatting sqref="S77:S78">
    <cfRule type="expression" dxfId="457" priority="188" stopIfTrue="1">
      <formula>LEFT($C77,3)="Hết"</formula>
    </cfRule>
  </conditionalFormatting>
  <conditionalFormatting sqref="W77">
    <cfRule type="expression" dxfId="456" priority="187" stopIfTrue="1">
      <formula>LEFT($C77,3)="Hết"</formula>
    </cfRule>
  </conditionalFormatting>
  <conditionalFormatting sqref="D340 M340">
    <cfRule type="expression" dxfId="455" priority="186" stopIfTrue="1">
      <formula>LEFT($C340,3)="Hết"</formula>
    </cfRule>
  </conditionalFormatting>
  <conditionalFormatting sqref="B340:L340">
    <cfRule type="expression" dxfId="454" priority="185" stopIfTrue="1">
      <formula>LEFT($C340,3)="Hết"</formula>
    </cfRule>
  </conditionalFormatting>
  <conditionalFormatting sqref="D340">
    <cfRule type="expression" dxfId="453" priority="184" stopIfTrue="1">
      <formula>LEFT($C340,3)="Hết"</formula>
    </cfRule>
  </conditionalFormatting>
  <conditionalFormatting sqref="D340">
    <cfRule type="expression" dxfId="452" priority="183" stopIfTrue="1">
      <formula>LEFT($C340,3)="Hết"</formula>
    </cfRule>
  </conditionalFormatting>
  <conditionalFormatting sqref="D340">
    <cfRule type="expression" dxfId="451" priority="182" stopIfTrue="1">
      <formula>LEFT($C340,3)="Hết"</formula>
    </cfRule>
  </conditionalFormatting>
  <conditionalFormatting sqref="K341:L341">
    <cfRule type="expression" dxfId="450" priority="181" stopIfTrue="1">
      <formula>LEFT($C341,3)="Hết"</formula>
    </cfRule>
  </conditionalFormatting>
  <conditionalFormatting sqref="D345">
    <cfRule type="expression" dxfId="449" priority="180" stopIfTrue="1">
      <formula>LEFT($C345,3)="Hết"</formula>
    </cfRule>
  </conditionalFormatting>
  <conditionalFormatting sqref="D256">
    <cfRule type="expression" dxfId="448" priority="178" stopIfTrue="1">
      <formula>LEFT($C256,3)="Hết"</formula>
    </cfRule>
  </conditionalFormatting>
  <conditionalFormatting sqref="D256">
    <cfRule type="expression" dxfId="447" priority="177" stopIfTrue="1">
      <formula>LEFT($C256,3)="Hết"</formula>
    </cfRule>
  </conditionalFormatting>
  <conditionalFormatting sqref="D256">
    <cfRule type="expression" dxfId="446" priority="176" stopIfTrue="1">
      <formula>LEFT($C256,3)="Hết"</formula>
    </cfRule>
  </conditionalFormatting>
  <conditionalFormatting sqref="D256">
    <cfRule type="expression" dxfId="445" priority="175" stopIfTrue="1">
      <formula>LEFT($C256,3)="Hết"</formula>
    </cfRule>
  </conditionalFormatting>
  <conditionalFormatting sqref="D340">
    <cfRule type="expression" dxfId="444" priority="174" stopIfTrue="1">
      <formula>LEFT($C340,3)="Hết"</formula>
    </cfRule>
  </conditionalFormatting>
  <conditionalFormatting sqref="D340">
    <cfRule type="expression" dxfId="443" priority="173" stopIfTrue="1">
      <formula>LEFT($C340,3)="Hết"</formula>
    </cfRule>
  </conditionalFormatting>
  <conditionalFormatting sqref="D340">
    <cfRule type="expression" dxfId="442" priority="172" stopIfTrue="1">
      <formula>LEFT($C340,3)="Hết"</formula>
    </cfRule>
  </conditionalFormatting>
  <conditionalFormatting sqref="D340">
    <cfRule type="expression" dxfId="441" priority="171" stopIfTrue="1">
      <formula>LEFT($C340,3)="Hết"</formula>
    </cfRule>
  </conditionalFormatting>
  <conditionalFormatting sqref="D340">
    <cfRule type="expression" dxfId="440" priority="170" stopIfTrue="1">
      <formula>LEFT($C340,3)="Hết"</formula>
    </cfRule>
  </conditionalFormatting>
  <conditionalFormatting sqref="D340">
    <cfRule type="expression" dxfId="439" priority="169" stopIfTrue="1">
      <formula>LEFT($C340,3)="Hết"</formula>
    </cfRule>
  </conditionalFormatting>
  <conditionalFormatting sqref="D340">
    <cfRule type="expression" dxfId="438" priority="168" stopIfTrue="1">
      <formula>LEFT($C340,3)="Hết"</formula>
    </cfRule>
  </conditionalFormatting>
  <conditionalFormatting sqref="D340">
    <cfRule type="expression" dxfId="437" priority="167" stopIfTrue="1">
      <formula>LEFT($C340,3)="Hết"</formula>
    </cfRule>
  </conditionalFormatting>
  <conditionalFormatting sqref="D342">
    <cfRule type="expression" dxfId="436" priority="166" stopIfTrue="1">
      <formula>LEFT($C342,3)="Hết"</formula>
    </cfRule>
  </conditionalFormatting>
  <conditionalFormatting sqref="D342">
    <cfRule type="expression" dxfId="435" priority="165" stopIfTrue="1">
      <formula>LEFT($C342,3)="Hết"</formula>
    </cfRule>
  </conditionalFormatting>
  <conditionalFormatting sqref="D342">
    <cfRule type="expression" dxfId="434" priority="164" stopIfTrue="1">
      <formula>LEFT($C342,3)="Hết"</formula>
    </cfRule>
  </conditionalFormatting>
  <conditionalFormatting sqref="D342">
    <cfRule type="expression" dxfId="433" priority="163" stopIfTrue="1">
      <formula>LEFT($C342,3)="Hết"</formula>
    </cfRule>
  </conditionalFormatting>
  <conditionalFormatting sqref="D342">
    <cfRule type="expression" dxfId="432" priority="162" stopIfTrue="1">
      <formula>LEFT($C342,3)="Hết"</formula>
    </cfRule>
  </conditionalFormatting>
  <conditionalFormatting sqref="D342">
    <cfRule type="expression" dxfId="431" priority="161" stopIfTrue="1">
      <formula>LEFT($C342,3)="Hết"</formula>
    </cfRule>
  </conditionalFormatting>
  <conditionalFormatting sqref="D342">
    <cfRule type="expression" dxfId="430" priority="160" stopIfTrue="1">
      <formula>LEFT($C342,3)="Hết"</formula>
    </cfRule>
  </conditionalFormatting>
  <conditionalFormatting sqref="D342">
    <cfRule type="expression" dxfId="429" priority="159" stopIfTrue="1">
      <formula>LEFT($C342,3)="Hết"</formula>
    </cfRule>
  </conditionalFormatting>
  <conditionalFormatting sqref="D349 D359 D375 D404 D406 D414 D424 D439 D444 D450:D451 D461">
    <cfRule type="expression" dxfId="428" priority="158" stopIfTrue="1">
      <formula>LEFT($C349,3)="Hết"</formula>
    </cfRule>
  </conditionalFormatting>
  <conditionalFormatting sqref="D349 D359 D375 D404 D406 D414 D424 D439 D444 D450:D451 D461">
    <cfRule type="expression" dxfId="427" priority="157" stopIfTrue="1">
      <formula>LEFT($C349,3)="Hết"</formula>
    </cfRule>
  </conditionalFormatting>
  <conditionalFormatting sqref="D349 D359 D375 D404 D406 D414 D424 D439 D444 D450:D451 D461">
    <cfRule type="expression" dxfId="426" priority="156" stopIfTrue="1">
      <formula>LEFT($C349,3)="Hết"</formula>
    </cfRule>
  </conditionalFormatting>
  <conditionalFormatting sqref="D349 D359 D375 D404 D406 D414 D424 D439 D444 D450:D451 D461">
    <cfRule type="expression" dxfId="425" priority="155" stopIfTrue="1">
      <formula>LEFT($C349,3)="Hết"</formula>
    </cfRule>
  </conditionalFormatting>
  <conditionalFormatting sqref="D349 D359 D375 D404 D406 D414 D424 D439 D444 D450:D451 D461">
    <cfRule type="expression" dxfId="424" priority="154" stopIfTrue="1">
      <formula>LEFT($C349,3)="Hết"</formula>
    </cfRule>
  </conditionalFormatting>
  <conditionalFormatting sqref="D349 D359 D375 D404 D406 D414 D424 D439 D444 D450:D451 D461">
    <cfRule type="expression" dxfId="423" priority="153" stopIfTrue="1">
      <formula>LEFT($C349,3)="Hết"</formula>
    </cfRule>
  </conditionalFormatting>
  <conditionalFormatting sqref="D349 D359 D375 D404 D406 D414 D424 D439 D444 D450:D451 D461">
    <cfRule type="expression" dxfId="422" priority="152" stopIfTrue="1">
      <formula>LEFT($C349,3)="Hết"</formula>
    </cfRule>
  </conditionalFormatting>
  <conditionalFormatting sqref="D349 D359 D375 D404 D406 D414 D424 D439 D444 D450:D451 D461">
    <cfRule type="expression" dxfId="421" priority="151" stopIfTrue="1">
      <formula>LEFT($C349,3)="Hết"</formula>
    </cfRule>
  </conditionalFormatting>
  <conditionalFormatting sqref="D359">
    <cfRule type="expression" dxfId="420" priority="150" stopIfTrue="1">
      <formula>LEFT($C359,3)="Hết"</formula>
    </cfRule>
  </conditionalFormatting>
  <conditionalFormatting sqref="D359">
    <cfRule type="expression" dxfId="419" priority="149" stopIfTrue="1">
      <formula>LEFT($C359,3)="Hết"</formula>
    </cfRule>
  </conditionalFormatting>
  <conditionalFormatting sqref="D359">
    <cfRule type="expression" dxfId="418" priority="148" stopIfTrue="1">
      <formula>LEFT($C359,3)="Hết"</formula>
    </cfRule>
  </conditionalFormatting>
  <conditionalFormatting sqref="D359">
    <cfRule type="expression" dxfId="417" priority="147" stopIfTrue="1">
      <formula>LEFT($C359,3)="Hết"</formula>
    </cfRule>
  </conditionalFormatting>
  <conditionalFormatting sqref="D359">
    <cfRule type="expression" dxfId="416" priority="146" stopIfTrue="1">
      <formula>LEFT($C359,3)="Hết"</formula>
    </cfRule>
  </conditionalFormatting>
  <conditionalFormatting sqref="D359">
    <cfRule type="expression" dxfId="415" priority="145" stopIfTrue="1">
      <formula>LEFT($C359,3)="Hết"</formula>
    </cfRule>
  </conditionalFormatting>
  <conditionalFormatting sqref="D359">
    <cfRule type="expression" dxfId="414" priority="144" stopIfTrue="1">
      <formula>LEFT($C359,3)="Hết"</formula>
    </cfRule>
  </conditionalFormatting>
  <conditionalFormatting sqref="D359">
    <cfRule type="expression" dxfId="413" priority="143" stopIfTrue="1">
      <formula>LEFT($C359,3)="Hết"</formula>
    </cfRule>
  </conditionalFormatting>
  <conditionalFormatting sqref="D354">
    <cfRule type="expression" dxfId="412" priority="142" stopIfTrue="1">
      <formula>LEFT($C354,3)="Hết"</formula>
    </cfRule>
  </conditionalFormatting>
  <conditionalFormatting sqref="D354">
    <cfRule type="expression" dxfId="411" priority="141" stopIfTrue="1">
      <formula>LEFT($C354,3)="Hết"</formula>
    </cfRule>
  </conditionalFormatting>
  <conditionalFormatting sqref="D257">
    <cfRule type="expression" dxfId="410" priority="140" stopIfTrue="1">
      <formula>LEFT($C257,3)="Hết"</formula>
    </cfRule>
  </conditionalFormatting>
  <conditionalFormatting sqref="D355">
    <cfRule type="expression" dxfId="409" priority="139" stopIfTrue="1">
      <formula>LEFT($C355,3)="Hết"</formula>
    </cfRule>
  </conditionalFormatting>
  <conditionalFormatting sqref="D356">
    <cfRule type="expression" dxfId="408" priority="138" stopIfTrue="1">
      <formula>LEFT($C356,3)="Hết"</formula>
    </cfRule>
  </conditionalFormatting>
  <conditionalFormatting sqref="D357">
    <cfRule type="expression" dxfId="407" priority="137" stopIfTrue="1">
      <formula>LEFT($C357,3)="Hết"</formula>
    </cfRule>
  </conditionalFormatting>
  <conditionalFormatting sqref="T173">
    <cfRule type="expression" dxfId="406" priority="4011" stopIfTrue="1">
      <formula>LEFT(#REF!,3)="Hết"</formula>
    </cfRule>
  </conditionalFormatting>
  <conditionalFormatting sqref="T397">
    <cfRule type="expression" dxfId="405" priority="4026" stopIfTrue="1">
      <formula>LEFT($C71,3)="Hết"</formula>
    </cfRule>
  </conditionalFormatting>
  <conditionalFormatting sqref="T396">
    <cfRule type="expression" dxfId="404" priority="4045" stopIfTrue="1">
      <formula>LEFT($C71,3)="Hết"</formula>
    </cfRule>
  </conditionalFormatting>
  <conditionalFormatting sqref="T381 T377 T469 T444 T464">
    <cfRule type="expression" dxfId="403" priority="4069" stopIfTrue="1">
      <formula>LEFT($C72,3)="Hết"</formula>
    </cfRule>
  </conditionalFormatting>
  <conditionalFormatting sqref="T396:T397 T442 T462 T467">
    <cfRule type="expression" dxfId="402" priority="4132" stopIfTrue="1">
      <formula>LEFT($C93,3)="Hết"</formula>
    </cfRule>
  </conditionalFormatting>
  <conditionalFormatting sqref="T374 T437 T370:T371 T458 T463">
    <cfRule type="expression" dxfId="401" priority="4171" stopIfTrue="1">
      <formula>LEFT($C71,3)="Hết"</formula>
    </cfRule>
  </conditionalFormatting>
  <conditionalFormatting sqref="T397">
    <cfRule type="expression" dxfId="400" priority="4186" stopIfTrue="1">
      <formula>LEFT($C191,3)="Hết"</formula>
    </cfRule>
  </conditionalFormatting>
  <conditionalFormatting sqref="T373 T369 T457 T478:T479 T462">
    <cfRule type="expression" dxfId="399" priority="4215" stopIfTrue="1">
      <formula>LEFT($C71,3)="Hết"</formula>
    </cfRule>
  </conditionalFormatting>
  <conditionalFormatting sqref="K367">
    <cfRule type="expression" dxfId="398" priority="133" stopIfTrue="1">
      <formula>LEFT($C367,3)="Hết"</formula>
    </cfRule>
  </conditionalFormatting>
  <conditionalFormatting sqref="K367">
    <cfRule type="expression" dxfId="397" priority="132" stopIfTrue="1">
      <formula>LEFT($C367,3)="Hết"</formula>
    </cfRule>
  </conditionalFormatting>
  <conditionalFormatting sqref="K367">
    <cfRule type="expression" dxfId="396" priority="131" stopIfTrue="1">
      <formula>LEFT($C367,3)="Hết"</formula>
    </cfRule>
  </conditionalFormatting>
  <conditionalFormatting sqref="K203">
    <cfRule type="expression" dxfId="395" priority="130" stopIfTrue="1">
      <formula>LEFT($C203,3)="Hết"</formula>
    </cfRule>
  </conditionalFormatting>
  <conditionalFormatting sqref="M7 M10:M11 M13:M15 M20 M25 M28:M29 M34:M35 M37 M66 M135">
    <cfRule type="expression" dxfId="394" priority="129" stopIfTrue="1">
      <formula>LEFT($C7,3)="Hết"</formula>
    </cfRule>
  </conditionalFormatting>
  <conditionalFormatting sqref="C55:I55">
    <cfRule type="expression" dxfId="393" priority="128" stopIfTrue="1">
      <formula>LEFT($C55,3)="Hết"</formula>
    </cfRule>
  </conditionalFormatting>
  <conditionalFormatting sqref="B55">
    <cfRule type="expression" dxfId="392" priority="127" stopIfTrue="1">
      <formula>LEFT($C55,3)="Hết"</formula>
    </cfRule>
  </conditionalFormatting>
  <conditionalFormatting sqref="B55">
    <cfRule type="expression" dxfId="391" priority="126" stopIfTrue="1">
      <formula>LEFT($C55,3)="Hết"</formula>
    </cfRule>
  </conditionalFormatting>
  <conditionalFormatting sqref="D90">
    <cfRule type="expression" dxfId="390" priority="125" stopIfTrue="1">
      <formula>LEFT($C90,3)="Hết"</formula>
    </cfRule>
  </conditionalFormatting>
  <conditionalFormatting sqref="H90:I90 C90:F90">
    <cfRule type="expression" dxfId="389" priority="124" stopIfTrue="1">
      <formula>LEFT($C90,3)="Hết"</formula>
    </cfRule>
  </conditionalFormatting>
  <conditionalFormatting sqref="D90">
    <cfRule type="expression" dxfId="388" priority="123" stopIfTrue="1">
      <formula>LEFT($C90,3)="Hết"</formula>
    </cfRule>
  </conditionalFormatting>
  <conditionalFormatting sqref="D90">
    <cfRule type="expression" dxfId="387" priority="122" stopIfTrue="1">
      <formula>LEFT($C90,3)="Hết"</formula>
    </cfRule>
  </conditionalFormatting>
  <conditionalFormatting sqref="D90">
    <cfRule type="expression" dxfId="386" priority="121" stopIfTrue="1">
      <formula>LEFT($C90,3)="Hết"</formula>
    </cfRule>
  </conditionalFormatting>
  <conditionalFormatting sqref="B90">
    <cfRule type="expression" dxfId="385" priority="120" stopIfTrue="1">
      <formula>LEFT($C90,3)="Hết"</formula>
    </cfRule>
  </conditionalFormatting>
  <conditionalFormatting sqref="H125:I125 C125:F125">
    <cfRule type="expression" dxfId="384" priority="119" stopIfTrue="1">
      <formula>LEFT($C125,3)="Hết"</formula>
    </cfRule>
  </conditionalFormatting>
  <conditionalFormatting sqref="D125">
    <cfRule type="expression" dxfId="383" priority="118" stopIfTrue="1">
      <formula>LEFT($C125,3)="Hết"</formula>
    </cfRule>
  </conditionalFormatting>
  <conditionalFormatting sqref="D125">
    <cfRule type="expression" dxfId="382" priority="117" stopIfTrue="1">
      <formula>LEFT($C125,3)="Hết"</formula>
    </cfRule>
  </conditionalFormatting>
  <conditionalFormatting sqref="B125">
    <cfRule type="expression" dxfId="381" priority="116" stopIfTrue="1">
      <formula>LEFT($C125,3)="Hết"</formula>
    </cfRule>
  </conditionalFormatting>
  <conditionalFormatting sqref="B150">
    <cfRule type="expression" dxfId="380" priority="115" stopIfTrue="1">
      <formula>LEFT($C150,3)="Hết"</formula>
    </cfRule>
  </conditionalFormatting>
  <conditionalFormatting sqref="B174">
    <cfRule type="expression" dxfId="379" priority="114" stopIfTrue="1">
      <formula>LEFT($C174,3)="Hết"</formula>
    </cfRule>
  </conditionalFormatting>
  <conditionalFormatting sqref="D191">
    <cfRule type="expression" dxfId="378" priority="113" stopIfTrue="1">
      <formula>LEFT($C191,3)="Hết"</formula>
    </cfRule>
  </conditionalFormatting>
  <conditionalFormatting sqref="C191:I191">
    <cfRule type="expression" dxfId="377" priority="112" stopIfTrue="1">
      <formula>LEFT($C191,3)="Hết"</formula>
    </cfRule>
  </conditionalFormatting>
  <conditionalFormatting sqref="B191">
    <cfRule type="expression" dxfId="376" priority="111" stopIfTrue="1">
      <formula>LEFT($C191,3)="Hết"</formula>
    </cfRule>
  </conditionalFormatting>
  <conditionalFormatting sqref="C196:K196">
    <cfRule type="expression" dxfId="375" priority="110" stopIfTrue="1">
      <formula>LEFT($C196,3)="Hết"</formula>
    </cfRule>
  </conditionalFormatting>
  <conditionalFormatting sqref="B196">
    <cfRule type="expression" dxfId="374" priority="109" stopIfTrue="1">
      <formula>LEFT($C196,3)="Hết"</formula>
    </cfRule>
  </conditionalFormatting>
  <conditionalFormatting sqref="M368">
    <cfRule type="expression" dxfId="373" priority="108" stopIfTrue="1">
      <formula>LEFT($C368,3)="Hết"</formula>
    </cfRule>
  </conditionalFormatting>
  <conditionalFormatting sqref="C368:L368">
    <cfRule type="expression" dxfId="372" priority="107" stopIfTrue="1">
      <formula>LEFT($C368,3)="Hết"</formula>
    </cfRule>
  </conditionalFormatting>
  <conditionalFormatting sqref="M368">
    <cfRule type="expression" dxfId="371" priority="106" stopIfTrue="1">
      <formula>LEFT($C368,3)="Hết"</formula>
    </cfRule>
  </conditionalFormatting>
  <conditionalFormatting sqref="C368:L368">
    <cfRule type="expression" dxfId="370" priority="105" stopIfTrue="1">
      <formula>LEFT($C368,3)="Hết"</formula>
    </cfRule>
  </conditionalFormatting>
  <conditionalFormatting sqref="M368">
    <cfRule type="expression" dxfId="369" priority="104" stopIfTrue="1">
      <formula>LEFT($C368,3)="Hết"</formula>
    </cfRule>
  </conditionalFormatting>
  <conditionalFormatting sqref="C368:L368">
    <cfRule type="expression" dxfId="368" priority="103" stopIfTrue="1">
      <formula>LEFT($C368,3)="Hết"</formula>
    </cfRule>
  </conditionalFormatting>
  <conditionalFormatting sqref="C368">
    <cfRule type="expression" dxfId="367" priority="102" stopIfTrue="1">
      <formula>LEFT($C368,3)="Hết"</formula>
    </cfRule>
  </conditionalFormatting>
  <conditionalFormatting sqref="M369">
    <cfRule type="expression" dxfId="366" priority="101" stopIfTrue="1">
      <formula>LEFT($C369,3)="Hết"</formula>
    </cfRule>
  </conditionalFormatting>
  <conditionalFormatting sqref="C369:L369 D370">
    <cfRule type="expression" dxfId="365" priority="100" stopIfTrue="1">
      <formula>LEFT($C369,3)="Hết"</formula>
    </cfRule>
  </conditionalFormatting>
  <conditionalFormatting sqref="M369">
    <cfRule type="expression" dxfId="364" priority="99" stopIfTrue="1">
      <formula>LEFT($C369,3)="Hết"</formula>
    </cfRule>
  </conditionalFormatting>
  <conditionalFormatting sqref="C369:L369 D370">
    <cfRule type="expression" dxfId="363" priority="98" stopIfTrue="1">
      <formula>LEFT($C369,3)="Hết"</formula>
    </cfRule>
  </conditionalFormatting>
  <conditionalFormatting sqref="M369">
    <cfRule type="expression" dxfId="362" priority="97" stopIfTrue="1">
      <formula>LEFT($C369,3)="Hết"</formula>
    </cfRule>
  </conditionalFormatting>
  <conditionalFormatting sqref="C369:L369 D370">
    <cfRule type="expression" dxfId="361" priority="96" stopIfTrue="1">
      <formula>LEFT($C369,3)="Hết"</formula>
    </cfRule>
  </conditionalFormatting>
  <conditionalFormatting sqref="C369">
    <cfRule type="expression" dxfId="360" priority="95" stopIfTrue="1">
      <formula>LEFT($C369,3)="Hết"</formula>
    </cfRule>
  </conditionalFormatting>
  <conditionalFormatting sqref="K179">
    <cfRule type="expression" dxfId="359" priority="94" stopIfTrue="1">
      <formula>LEFT($C179,3)="Hết"</formula>
    </cfRule>
  </conditionalFormatting>
  <conditionalFormatting sqref="K102">
    <cfRule type="expression" dxfId="358" priority="93" stopIfTrue="1">
      <formula>LEFT($C102,3)="Hết"</formula>
    </cfRule>
  </conditionalFormatting>
  <conditionalFormatting sqref="E370">
    <cfRule type="expression" dxfId="357" priority="92" stopIfTrue="1">
      <formula>LEFT($C370,3)="Hết"</formula>
    </cfRule>
  </conditionalFormatting>
  <conditionalFormatting sqref="E370">
    <cfRule type="expression" dxfId="356" priority="91" stopIfTrue="1">
      <formula>LEFT($C370,3)="Hết"</formula>
    </cfRule>
  </conditionalFormatting>
  <conditionalFormatting sqref="E370">
    <cfRule type="expression" dxfId="355" priority="90" stopIfTrue="1">
      <formula>LEFT($C370,3)="Hết"</formula>
    </cfRule>
  </conditionalFormatting>
  <conditionalFormatting sqref="K210">
    <cfRule type="expression" dxfId="354" priority="89" stopIfTrue="1">
      <formula>LEFT($C210,3)="Hết"</formula>
    </cfRule>
  </conditionalFormatting>
  <conditionalFormatting sqref="W38">
    <cfRule type="expression" dxfId="353" priority="88" stopIfTrue="1">
      <formula>LEFT($C38,3)="Hết"</formula>
    </cfRule>
  </conditionalFormatting>
  <conditionalFormatting sqref="W38">
    <cfRule type="expression" dxfId="352" priority="87" stopIfTrue="1">
      <formula>LEFT($C38,3)="Hết"</formula>
    </cfRule>
  </conditionalFormatting>
  <conditionalFormatting sqref="I306">
    <cfRule type="expression" dxfId="351" priority="86" stopIfTrue="1">
      <formula>LEFT($C306,3)="Hết"</formula>
    </cfRule>
  </conditionalFormatting>
  <conditionalFormatting sqref="K221">
    <cfRule type="expression" dxfId="350" priority="85" stopIfTrue="1">
      <formula>LEFT($C221,3)="Hết"</formula>
    </cfRule>
  </conditionalFormatting>
  <conditionalFormatting sqref="K225">
    <cfRule type="expression" dxfId="349" priority="84" stopIfTrue="1">
      <formula>LEFT($C225,3)="Hết"</formula>
    </cfRule>
  </conditionalFormatting>
  <conditionalFormatting sqref="Y355">
    <cfRule type="expression" dxfId="348" priority="83" stopIfTrue="1">
      <formula>LEFT($C354,3)="Hết"</formula>
    </cfRule>
  </conditionalFormatting>
  <conditionalFormatting sqref="Y355">
    <cfRule type="expression" dxfId="347" priority="82" stopIfTrue="1">
      <formula>LEFT($C299,3)="Hết"</formula>
    </cfRule>
  </conditionalFormatting>
  <conditionalFormatting sqref="T353:T375 T425 T300 T303:T332 T445 T450 T464 T467 T442 T447">
    <cfRule type="expression" dxfId="346" priority="4319" stopIfTrue="1">
      <formula>LEFT($C70,3)="Hết"</formula>
    </cfRule>
  </conditionalFormatting>
  <conditionalFormatting sqref="T368:U368 T369 T373:U373 T139:T140 T461:U461">
    <cfRule type="expression" dxfId="345" priority="4424" stopIfTrue="1">
      <formula>LEFT($C70,3)="Hết"</formula>
    </cfRule>
  </conditionalFormatting>
  <conditionalFormatting sqref="T368:T369">
    <cfRule type="expression" dxfId="344" priority="81" stopIfTrue="1">
      <formula>LEFT($C367,3)="Hết"</formula>
    </cfRule>
  </conditionalFormatting>
  <conditionalFormatting sqref="T368:T369">
    <cfRule type="expression" dxfId="343" priority="80" stopIfTrue="1">
      <formula>LEFT($C310,3)="Hết"</formula>
    </cfRule>
  </conditionalFormatting>
  <conditionalFormatting sqref="T368:T369">
    <cfRule type="expression" dxfId="342" priority="79" stopIfTrue="1">
      <formula>LEFT($C259,3)="Hết"</formula>
    </cfRule>
  </conditionalFormatting>
  <conditionalFormatting sqref="T368:T369">
    <cfRule type="expression" dxfId="341" priority="78" stopIfTrue="1">
      <formula>LEFT($C202,3)="Hết"</formula>
    </cfRule>
  </conditionalFormatting>
  <conditionalFormatting sqref="T368:T369">
    <cfRule type="expression" dxfId="340" priority="77" stopIfTrue="1">
      <formula>LEFT($C81,3)="Hết"</formula>
    </cfRule>
  </conditionalFormatting>
  <conditionalFormatting sqref="T357">
    <cfRule type="expression" dxfId="339" priority="76" stopIfTrue="1">
      <formula>LEFT($C194,3)="Hết"</formula>
    </cfRule>
  </conditionalFormatting>
  <conditionalFormatting sqref="T368:T369">
    <cfRule type="expression" dxfId="338" priority="75" stopIfTrue="1">
      <formula>LEFT($C262,3)="Hết"</formula>
    </cfRule>
  </conditionalFormatting>
  <conditionalFormatting sqref="T368:T369">
    <cfRule type="expression" dxfId="337" priority="74" stopIfTrue="1">
      <formula>LEFT($C138,3)="Hết"</formula>
    </cfRule>
  </conditionalFormatting>
  <conditionalFormatting sqref="K280">
    <cfRule type="expression" dxfId="336" priority="73" stopIfTrue="1">
      <formula>LEFT($C280,3)="Hết"</formula>
    </cfRule>
  </conditionalFormatting>
  <conditionalFormatting sqref="T395">
    <cfRule type="expression" dxfId="335" priority="4531" stopIfTrue="1">
      <formula>LEFT($C72,3)="Hết"</formula>
    </cfRule>
  </conditionalFormatting>
  <conditionalFormatting sqref="T394">
    <cfRule type="expression" dxfId="334" priority="4577" stopIfTrue="1">
      <formula>LEFT($C72,3)="Hết"</formula>
    </cfRule>
  </conditionalFormatting>
  <conditionalFormatting sqref="T395">
    <cfRule type="expression" dxfId="333" priority="4591" stopIfTrue="1">
      <formula>LEFT($C192,3)="Hết"</formula>
    </cfRule>
  </conditionalFormatting>
  <conditionalFormatting sqref="T393">
    <cfRule type="expression" dxfId="332" priority="4628" stopIfTrue="1">
      <formula>LEFT($C72,3)="Hết"</formula>
    </cfRule>
  </conditionalFormatting>
  <conditionalFormatting sqref="T392 T267 T457 T477 T460">
    <cfRule type="expression" dxfId="331" priority="4646" stopIfTrue="1">
      <formula>LEFT($C70,3)="Hết"</formula>
    </cfRule>
  </conditionalFormatting>
  <conditionalFormatting sqref="T392">
    <cfRule type="expression" dxfId="330" priority="4685" stopIfTrue="1">
      <formula>LEFT($C72,3)="Hết"</formula>
    </cfRule>
  </conditionalFormatting>
  <conditionalFormatting sqref="T393 T271 T464 T461">
    <cfRule type="expression" dxfId="329" priority="4703" stopIfTrue="1">
      <formula>LEFT($C70,3)="Hết"</formula>
    </cfRule>
  </conditionalFormatting>
  <conditionalFormatting sqref="T391 T458">
    <cfRule type="expression" dxfId="328" priority="4749" stopIfTrue="1">
      <formula>LEFT($C72,3)="Hết"</formula>
    </cfRule>
  </conditionalFormatting>
  <conditionalFormatting sqref="T392">
    <cfRule type="expression" dxfId="327" priority="4768" stopIfTrue="1">
      <formula>LEFT($C192,3)="Hết"</formula>
    </cfRule>
  </conditionalFormatting>
  <conditionalFormatting sqref="T390 T477">
    <cfRule type="expression" dxfId="326" priority="4818" stopIfTrue="1">
      <formula>LEFT($C72,3)="Hết"</formula>
    </cfRule>
  </conditionalFormatting>
  <conditionalFormatting sqref="T391">
    <cfRule type="expression" dxfId="325" priority="4841" stopIfTrue="1">
      <formula>LEFT($C192,3)="Hết"</formula>
    </cfRule>
  </conditionalFormatting>
  <conditionalFormatting sqref="T389 T476">
    <cfRule type="expression" dxfId="324" priority="4893" stopIfTrue="1">
      <formula>LEFT($C72,3)="Hết"</formula>
    </cfRule>
  </conditionalFormatting>
  <conditionalFormatting sqref="T390">
    <cfRule type="expression" dxfId="323" priority="4918" stopIfTrue="1">
      <formula>LEFT($C192,3)="Hết"</formula>
    </cfRule>
  </conditionalFormatting>
  <conditionalFormatting sqref="T388 T475">
    <cfRule type="expression" dxfId="322" priority="4974" stopIfTrue="1">
      <formula>LEFT($C72,3)="Hết"</formula>
    </cfRule>
  </conditionalFormatting>
  <conditionalFormatting sqref="T389">
    <cfRule type="expression" dxfId="321" priority="5002" stopIfTrue="1">
      <formula>LEFT($C192,3)="Hết"</formula>
    </cfRule>
  </conditionalFormatting>
  <conditionalFormatting sqref="T387 T474">
    <cfRule type="expression" dxfId="320" priority="5061" stopIfTrue="1">
      <formula>LEFT($C72,3)="Hết"</formula>
    </cfRule>
  </conditionalFormatting>
  <conditionalFormatting sqref="T388">
    <cfRule type="expression" dxfId="319" priority="5092" stopIfTrue="1">
      <formula>LEFT($C192,3)="Hết"</formula>
    </cfRule>
  </conditionalFormatting>
  <conditionalFormatting sqref="T379:T380 T445 T465 T470">
    <cfRule type="expression" dxfId="318" priority="5154" stopIfTrue="1">
      <formula>LEFT($C73,3)="Hết"</formula>
    </cfRule>
  </conditionalFormatting>
  <conditionalFormatting sqref="T481">
    <cfRule type="expression" dxfId="317" priority="5190" stopIfTrue="1">
      <formula>LEFT($C259,3)="Hết"</formula>
    </cfRule>
  </conditionalFormatting>
  <conditionalFormatting sqref="T383:T386 T474 T449">
    <cfRule type="expression" dxfId="316" priority="5247" stopIfTrue="1">
      <formula>LEFT($C73,3)="Hết"</formula>
    </cfRule>
  </conditionalFormatting>
  <conditionalFormatting sqref="C393:K394">
    <cfRule type="expression" dxfId="315" priority="62" stopIfTrue="1">
      <formula>LEFT($C393,3)="Hết"</formula>
    </cfRule>
  </conditionalFormatting>
  <conditionalFormatting sqref="C393:K394">
    <cfRule type="expression" dxfId="314" priority="61" stopIfTrue="1">
      <formula>LEFT($C393,3)="Hết"</formula>
    </cfRule>
  </conditionalFormatting>
  <conditionalFormatting sqref="C393:K394">
    <cfRule type="expression" dxfId="313" priority="60" stopIfTrue="1">
      <formula>LEFT($C393,3)="Hết"</formula>
    </cfRule>
  </conditionalFormatting>
  <conditionalFormatting sqref="C393:C394">
    <cfRule type="expression" dxfId="312" priority="59" stopIfTrue="1">
      <formula>LEFT($C393,3)="Hết"</formula>
    </cfRule>
  </conditionalFormatting>
  <conditionalFormatting sqref="C393:K394">
    <cfRule type="expression" dxfId="311" priority="58" stopIfTrue="1">
      <formula>LEFT($C393,3)="Hết"</formula>
    </cfRule>
  </conditionalFormatting>
  <conditionalFormatting sqref="C393:K394">
    <cfRule type="expression" dxfId="310" priority="57" stopIfTrue="1">
      <formula>LEFT($C393,3)="Hết"</formula>
    </cfRule>
  </conditionalFormatting>
  <conditionalFormatting sqref="D393:D394">
    <cfRule type="expression" dxfId="309" priority="56" stopIfTrue="1">
      <formula>LEFT($C393,3)="Hết"</formula>
    </cfRule>
  </conditionalFormatting>
  <conditionalFormatting sqref="K173">
    <cfRule type="expression" dxfId="308" priority="55" stopIfTrue="1">
      <formula>LEFT($C173,3)="Hết"</formula>
    </cfRule>
  </conditionalFormatting>
  <conditionalFormatting sqref="B16:B17">
    <cfRule type="expression" dxfId="307" priority="54" stopIfTrue="1">
      <formula>LEFT($C16,3)="Hết"</formula>
    </cfRule>
  </conditionalFormatting>
  <conditionalFormatting sqref="T253">
    <cfRule type="expression" dxfId="306" priority="5339" stopIfTrue="1">
      <formula>LEFT($C69,3)="Hết"</formula>
    </cfRule>
  </conditionalFormatting>
  <conditionalFormatting sqref="T251 T396:T397 T442 T467 T462 T481:U481 T445 T465 T470">
    <cfRule type="expression" dxfId="305" priority="5340" stopIfTrue="1">
      <formula>LEFT($C69,3)="Hết"</formula>
    </cfRule>
  </conditionalFormatting>
  <conditionalFormatting sqref="T393">
    <cfRule type="expression" dxfId="304" priority="5382" stopIfTrue="1">
      <formula>LEFT($C138,3)="Hết"</formula>
    </cfRule>
  </conditionalFormatting>
  <conditionalFormatting sqref="T438">
    <cfRule type="expression" dxfId="303" priority="5394" stopIfTrue="1">
      <formula>LEFT($C194,3)="Hết"</formula>
    </cfRule>
  </conditionalFormatting>
  <conditionalFormatting sqref="T381 T376 T433 T308 T472 T475 T450 T455 T453 T458">
    <cfRule type="expression" dxfId="302" priority="5395" stopIfTrue="1">
      <formula>LEFT($C70,3)="Hết"</formula>
    </cfRule>
  </conditionalFormatting>
  <conditionalFormatting sqref="C202">
    <cfRule type="expression" dxfId="301" priority="53" stopIfTrue="1">
      <formula>LEFT($C202,3)="Hết"</formula>
    </cfRule>
  </conditionalFormatting>
  <conditionalFormatting sqref="C202">
    <cfRule type="expression" dxfId="300" priority="52" stopIfTrue="1">
      <formula>LEFT($C202,3)="Hết"</formula>
    </cfRule>
  </conditionalFormatting>
  <conditionalFormatting sqref="S101">
    <cfRule type="expression" dxfId="299" priority="51" stopIfTrue="1">
      <formula>LEFT($C101,3)="Hết"</formula>
    </cfRule>
  </conditionalFormatting>
  <conditionalFormatting sqref="T351">
    <cfRule type="expression" dxfId="298" priority="5473" stopIfTrue="1">
      <formula>LEFT($C194,3)="Hết"</formula>
    </cfRule>
  </conditionalFormatting>
  <conditionalFormatting sqref="T349">
    <cfRule type="expression" dxfId="297" priority="5574" stopIfTrue="1">
      <formula>LEFT($C194,3)="Hết"</formula>
    </cfRule>
  </conditionalFormatting>
  <conditionalFormatting sqref="T393:U393 T283 T461:U461">
    <cfRule type="expression" dxfId="296" priority="5577" stopIfTrue="1">
      <formula>LEFT($C190,3)="Hết"</formula>
    </cfRule>
  </conditionalFormatting>
  <conditionalFormatting sqref="T273">
    <cfRule type="expression" dxfId="295" priority="5587" stopIfTrue="1">
      <formula>LEFT($C190,3)="Hết"</formula>
    </cfRule>
  </conditionalFormatting>
  <conditionalFormatting sqref="T343">
    <cfRule type="expression" dxfId="294" priority="5592" stopIfTrue="1">
      <formula>LEFT($C190,3)="Hết"</formula>
    </cfRule>
  </conditionalFormatting>
  <conditionalFormatting sqref="T398:T434 T333 T330 T439:U482">
    <cfRule type="expression" dxfId="293" priority="5601" stopIfTrue="1">
      <formula>LEFT($C190,3)="Hết"</formula>
    </cfRule>
  </conditionalFormatting>
  <conditionalFormatting sqref="T418:U418">
    <cfRule type="expression" dxfId="292" priority="5641" stopIfTrue="1">
      <formula>LEFT($C299,3)="Hết"</formula>
    </cfRule>
  </conditionalFormatting>
  <conditionalFormatting sqref="T308">
    <cfRule type="expression" dxfId="291" priority="5645" stopIfTrue="1">
      <formula>LEFT($C190,3)="Hết"</formula>
    </cfRule>
  </conditionalFormatting>
  <conditionalFormatting sqref="T403:U403 T425:U425 T294:T295 T472:U472 T445:U445">
    <cfRule type="expression" dxfId="290" priority="5669" stopIfTrue="1">
      <formula>LEFT($C190,3)="Hết"</formula>
    </cfRule>
  </conditionalFormatting>
  <conditionalFormatting sqref="K269">
    <cfRule type="expression" dxfId="289" priority="50" stopIfTrue="1">
      <formula>LEFT($C269,3)="Hết"</formula>
    </cfRule>
  </conditionalFormatting>
  <conditionalFormatting sqref="T481">
    <cfRule type="expression" dxfId="288" priority="5677" stopIfTrue="1">
      <formula>LEFT($C71,3)="Hết"</formula>
    </cfRule>
  </conditionalFormatting>
  <conditionalFormatting sqref="T480">
    <cfRule type="expression" dxfId="287" priority="5692" stopIfTrue="1">
      <formula>LEFT($C71,3)="Hết"</formula>
    </cfRule>
  </conditionalFormatting>
  <conditionalFormatting sqref="T479">
    <cfRule type="expression" dxfId="286" priority="5711" stopIfTrue="1">
      <formula>LEFT($C71,3)="Hết"</formula>
    </cfRule>
  </conditionalFormatting>
  <conditionalFormatting sqref="T478">
    <cfRule type="expression" dxfId="285" priority="5733" stopIfTrue="1">
      <formula>LEFT($C71,3)="Hết"</formula>
    </cfRule>
  </conditionalFormatting>
  <conditionalFormatting sqref="T473 T454">
    <cfRule type="expression" dxfId="284" priority="5759" stopIfTrue="1">
      <formula>LEFT($C72,3)="Hết"</formula>
    </cfRule>
  </conditionalFormatting>
  <conditionalFormatting sqref="T439:T482">
    <cfRule type="expression" dxfId="283" priority="5789" stopIfTrue="1">
      <formula>LEFT($C71,3)="Hết"</formula>
    </cfRule>
  </conditionalFormatting>
  <conditionalFormatting sqref="T438 T458">
    <cfRule type="expression" dxfId="282" priority="5824" stopIfTrue="1">
      <formula>LEFT($C71,3)="Hết"</formula>
    </cfRule>
  </conditionalFormatting>
  <conditionalFormatting sqref="T437 T478:T479 T457">
    <cfRule type="expression" dxfId="281" priority="5863" stopIfTrue="1">
      <formula>LEFT($C71,3)="Hết"</formula>
    </cfRule>
  </conditionalFormatting>
  <conditionalFormatting sqref="T478:T482">
    <cfRule type="expression" dxfId="280" priority="5907" stopIfTrue="1">
      <formula>LEFT($C96,3)="Hết"</formula>
    </cfRule>
  </conditionalFormatting>
  <conditionalFormatting sqref="T419 T444 T460">
    <cfRule type="expression" dxfId="279" priority="5956" stopIfTrue="1">
      <formula>LEFT($C71,3)="Hết"</formula>
    </cfRule>
  </conditionalFormatting>
  <conditionalFormatting sqref="T418 T459 T443">
    <cfRule type="expression" dxfId="278" priority="6009" stopIfTrue="1">
      <formula>LEFT($C71,3)="Hết"</formula>
    </cfRule>
  </conditionalFormatting>
  <conditionalFormatting sqref="T417 T442 T458">
    <cfRule type="expression" dxfId="277" priority="6066" stopIfTrue="1">
      <formula>LEFT($C71,3)="Hết"</formula>
    </cfRule>
  </conditionalFormatting>
  <conditionalFormatting sqref="T416 T437:T482">
    <cfRule type="expression" dxfId="276" priority="6127" stopIfTrue="1">
      <formula>LEFT($C71,3)="Hết"</formula>
    </cfRule>
  </conditionalFormatting>
  <conditionalFormatting sqref="T436 T415 T456">
    <cfRule type="expression" dxfId="275" priority="6258" stopIfTrue="1">
      <formula>LEFT($C71,3)="Hết"</formula>
    </cfRule>
  </conditionalFormatting>
  <conditionalFormatting sqref="T435 T414 T455">
    <cfRule type="expression" dxfId="274" priority="6328" stopIfTrue="1">
      <formula>LEFT($C71,3)="Hết"</formula>
    </cfRule>
  </conditionalFormatting>
  <conditionalFormatting sqref="T434 T413 T454">
    <cfRule type="expression" dxfId="273" priority="6402" stopIfTrue="1">
      <formula>LEFT($C71,3)="Hết"</formula>
    </cfRule>
  </conditionalFormatting>
  <conditionalFormatting sqref="T433 T412 T453">
    <cfRule type="expression" dxfId="272" priority="6481" stopIfTrue="1">
      <formula>LEFT($C71,3)="Hết"</formula>
    </cfRule>
  </conditionalFormatting>
  <conditionalFormatting sqref="T432 T411 T452">
    <cfRule type="expression" dxfId="271" priority="6562" stopIfTrue="1">
      <formula>LEFT($C71,3)="Hết"</formula>
    </cfRule>
  </conditionalFormatting>
  <conditionalFormatting sqref="T431 T410 T451">
    <cfRule type="expression" dxfId="270" priority="6646" stopIfTrue="1">
      <formula>LEFT($C71,3)="Hết"</formula>
    </cfRule>
  </conditionalFormatting>
  <conditionalFormatting sqref="T430 T409 T450">
    <cfRule type="expression" dxfId="269" priority="6735" stopIfTrue="1">
      <formula>LEFT($C71,3)="Hết"</formula>
    </cfRule>
  </conditionalFormatting>
  <conditionalFormatting sqref="T429 T408 T449">
    <cfRule type="expression" dxfId="268" priority="6827" stopIfTrue="1">
      <formula>LEFT($C71,3)="Hết"</formula>
    </cfRule>
  </conditionalFormatting>
  <conditionalFormatting sqref="T482">
    <cfRule type="expression" dxfId="267" priority="6869" stopIfTrue="1">
      <formula>LEFT($C191,3)="Hết"</formula>
    </cfRule>
  </conditionalFormatting>
  <conditionalFormatting sqref="T428 T407 T448">
    <cfRule type="expression" dxfId="266" priority="6923" stopIfTrue="1">
      <formula>LEFT($C71,3)="Hết"</formula>
    </cfRule>
  </conditionalFormatting>
  <conditionalFormatting sqref="T481 T470 T454 T449">
    <cfRule type="expression" dxfId="265" priority="6965" stopIfTrue="1">
      <formula>LEFT($C159,3)="Hết"</formula>
    </cfRule>
  </conditionalFormatting>
  <conditionalFormatting sqref="T427 T406 T447">
    <cfRule type="expression" dxfId="264" priority="7021" stopIfTrue="1">
      <formula>LEFT($C71,3)="Hết"</formula>
    </cfRule>
  </conditionalFormatting>
  <conditionalFormatting sqref="T480">
    <cfRule type="expression" dxfId="263" priority="7065" stopIfTrue="1">
      <formula>LEFT($C191,3)="Hết"</formula>
    </cfRule>
  </conditionalFormatting>
  <conditionalFormatting sqref="T426 T405 T446">
    <cfRule type="expression" dxfId="262" priority="7122" stopIfTrue="1">
      <formula>LEFT($C71,3)="Hết"</formula>
    </cfRule>
  </conditionalFormatting>
  <conditionalFormatting sqref="T479">
    <cfRule type="expression" dxfId="261" priority="7166" stopIfTrue="1">
      <formula>LEFT($C191,3)="Hết"</formula>
    </cfRule>
  </conditionalFormatting>
  <conditionalFormatting sqref="T425 T404 T445">
    <cfRule type="expression" dxfId="260" priority="7225" stopIfTrue="1">
      <formula>LEFT($C71,3)="Hết"</formula>
    </cfRule>
  </conditionalFormatting>
  <conditionalFormatting sqref="T424 T403 T444">
    <cfRule type="expression" dxfId="259" priority="7331" stopIfTrue="1">
      <formula>LEFT($C71,3)="Hết"</formula>
    </cfRule>
  </conditionalFormatting>
  <conditionalFormatting sqref="T480">
    <cfRule type="expression" dxfId="258" priority="7379" stopIfTrue="1">
      <formula>LEFT($C194,3)="Hết"</formula>
    </cfRule>
  </conditionalFormatting>
  <conditionalFormatting sqref="T423 T402 T443">
    <cfRule type="expression" dxfId="257" priority="7441" stopIfTrue="1">
      <formula>LEFT($C71,3)="Hết"</formula>
    </cfRule>
  </conditionalFormatting>
  <conditionalFormatting sqref="T479">
    <cfRule type="expression" dxfId="256" priority="7490" stopIfTrue="1">
      <formula>LEFT($C194,3)="Hết"</formula>
    </cfRule>
  </conditionalFormatting>
  <conditionalFormatting sqref="T422 T401 T442">
    <cfRule type="expression" dxfId="255" priority="7552" stopIfTrue="1">
      <formula>LEFT($C71,3)="Hết"</formula>
    </cfRule>
  </conditionalFormatting>
  <conditionalFormatting sqref="T478">
    <cfRule type="expression" dxfId="254" priority="7574" stopIfTrue="1">
      <formula>LEFT($C194,3)="Hết"</formula>
    </cfRule>
  </conditionalFormatting>
  <conditionalFormatting sqref="T436 T455 T476">
    <cfRule type="expression" dxfId="253" priority="7665" stopIfTrue="1">
      <formula>LEFT($C72,3)="Hết"</formula>
    </cfRule>
  </conditionalFormatting>
  <conditionalFormatting sqref="T315 T439:T482">
    <cfRule type="expression" dxfId="252" priority="7693" stopIfTrue="1">
      <formula>LEFT($C70,3)="Hết"</formula>
    </cfRule>
  </conditionalFormatting>
  <conditionalFormatting sqref="T482">
    <cfRule type="expression" dxfId="251" priority="7742" stopIfTrue="1">
      <formula>LEFT($C138,3)="Hết"</formula>
    </cfRule>
  </conditionalFormatting>
  <conditionalFormatting sqref="T435 T475 T454">
    <cfRule type="expression" dxfId="250" priority="7769" stopIfTrue="1">
      <formula>LEFT($C72,3)="Hết"</formula>
    </cfRule>
  </conditionalFormatting>
  <conditionalFormatting sqref="T436">
    <cfRule type="expression" dxfId="249" priority="7803" stopIfTrue="1">
      <formula>LEFT($C192,3)="Hết"</formula>
    </cfRule>
  </conditionalFormatting>
  <conditionalFormatting sqref="T481">
    <cfRule type="expression" dxfId="248" priority="7859" stopIfTrue="1">
      <formula>LEFT($C138,3)="Hết"</formula>
    </cfRule>
  </conditionalFormatting>
  <conditionalFormatting sqref="T434 T453 T474">
    <cfRule type="expression" dxfId="247" priority="7886" stopIfTrue="1">
      <formula>LEFT($C72,3)="Hết"</formula>
    </cfRule>
  </conditionalFormatting>
  <conditionalFormatting sqref="T435">
    <cfRule type="expression" dxfId="246" priority="7927" stopIfTrue="1">
      <formula>LEFT($C192,3)="Hết"</formula>
    </cfRule>
  </conditionalFormatting>
  <conditionalFormatting sqref="T480">
    <cfRule type="expression" dxfId="245" priority="7988" stopIfTrue="1">
      <formula>LEFT($C138,3)="Hết"</formula>
    </cfRule>
  </conditionalFormatting>
  <conditionalFormatting sqref="T433 T473 T452">
    <cfRule type="expression" dxfId="244" priority="8014" stopIfTrue="1">
      <formula>LEFT($C72,3)="Hết"</formula>
    </cfRule>
  </conditionalFormatting>
  <conditionalFormatting sqref="T434 T312 T459 T454 T457 T476 T462">
    <cfRule type="expression" dxfId="243" priority="8057" stopIfTrue="1">
      <formula>LEFT($C70,3)="Hết"</formula>
    </cfRule>
  </conditionalFormatting>
  <conditionalFormatting sqref="T376:T395 T463 T468 T443">
    <cfRule type="expression" dxfId="242" priority="8127" stopIfTrue="1">
      <formula>LEFT($C72,3)="Hết"</formula>
    </cfRule>
  </conditionalFormatting>
  <conditionalFormatting sqref="T432 T451 T472">
    <cfRule type="expression" dxfId="241" priority="8154" stopIfTrue="1">
      <formula>LEFT($C72,3)="Hết"</formula>
    </cfRule>
  </conditionalFormatting>
  <conditionalFormatting sqref="T433">
    <cfRule type="expression" dxfId="240" priority="8200" stopIfTrue="1">
      <formula>LEFT($C192,3)="Hết"</formula>
    </cfRule>
  </conditionalFormatting>
  <conditionalFormatting sqref="T478">
    <cfRule type="expression" dxfId="239" priority="8279" stopIfTrue="1">
      <formula>LEFT($C138,3)="Hết"</formula>
    </cfRule>
  </conditionalFormatting>
  <conditionalFormatting sqref="T431 T471 T450">
    <cfRule type="expression" dxfId="238" priority="8307" stopIfTrue="1">
      <formula>LEFT($C72,3)="Hết"</formula>
    </cfRule>
  </conditionalFormatting>
  <conditionalFormatting sqref="T432">
    <cfRule type="expression" dxfId="237" priority="8357" stopIfTrue="1">
      <formula>LEFT($C192,3)="Hết"</formula>
    </cfRule>
  </conditionalFormatting>
  <conditionalFormatting sqref="T478:T479">
    <cfRule type="expression" dxfId="236" priority="8442" stopIfTrue="1">
      <formula>LEFT($C159,3)="Hết"</formula>
    </cfRule>
  </conditionalFormatting>
  <conditionalFormatting sqref="T430 T449 T470">
    <cfRule type="expression" dxfId="235" priority="8471" stopIfTrue="1">
      <formula>LEFT($C72,3)="Hết"</formula>
    </cfRule>
  </conditionalFormatting>
  <conditionalFormatting sqref="T431">
    <cfRule type="expression" dxfId="234" priority="8526" stopIfTrue="1">
      <formula>LEFT($C192,3)="Hết"</formula>
    </cfRule>
  </conditionalFormatting>
  <conditionalFormatting sqref="T375">
    <cfRule type="expression" dxfId="233" priority="8617" stopIfTrue="1">
      <formula>LEFT($C72,3)="Hết"</formula>
    </cfRule>
  </conditionalFormatting>
  <conditionalFormatting sqref="T429 T469 T448">
    <cfRule type="expression" dxfId="232" priority="8647" stopIfTrue="1">
      <formula>LEFT($C72,3)="Hết"</formula>
    </cfRule>
  </conditionalFormatting>
  <conditionalFormatting sqref="T430">
    <cfRule type="expression" dxfId="231" priority="8707" stopIfTrue="1">
      <formula>LEFT($C192,3)="Hết"</formula>
    </cfRule>
  </conditionalFormatting>
  <conditionalFormatting sqref="T438 T396:T397 T371:T375 T464 T459">
    <cfRule type="expression" dxfId="230" priority="8803" stopIfTrue="1">
      <formula>LEFT($C71,3)="Hết"</formula>
    </cfRule>
  </conditionalFormatting>
  <conditionalFormatting sqref="T428 T447 T468">
    <cfRule type="expression" dxfId="229" priority="8835" stopIfTrue="1">
      <formula>LEFT($C72,3)="Hết"</formula>
    </cfRule>
  </conditionalFormatting>
  <conditionalFormatting sqref="T429">
    <cfRule type="expression" dxfId="228" priority="8898" stopIfTrue="1">
      <formula>LEFT($C192,3)="Hết"</formula>
    </cfRule>
  </conditionalFormatting>
  <conditionalFormatting sqref="T374 T440:T441 T466 T461">
    <cfRule type="expression" dxfId="227" priority="9003" stopIfTrue="1">
      <formula>LEFT($C72,3)="Hết"</formula>
    </cfRule>
  </conditionalFormatting>
  <conditionalFormatting sqref="T427 T467 T446">
    <cfRule type="expression" dxfId="226" priority="9035" stopIfTrue="1">
      <formula>LEFT($C72,3)="Hết"</formula>
    </cfRule>
  </conditionalFormatting>
  <conditionalFormatting sqref="T428">
    <cfRule type="expression" dxfId="225" priority="9102" stopIfTrue="1">
      <formula>LEFT($C192,3)="Hết"</formula>
    </cfRule>
  </conditionalFormatting>
  <conditionalFormatting sqref="T426 T445 T466">
    <cfRule type="expression" dxfId="224" priority="9247" stopIfTrue="1">
      <formula>LEFT($C72,3)="Hết"</formula>
    </cfRule>
  </conditionalFormatting>
  <conditionalFormatting sqref="T427">
    <cfRule type="expression" dxfId="223" priority="9318" stopIfTrue="1">
      <formula>LEFT($C192,3)="Hết"</formula>
    </cfRule>
  </conditionalFormatting>
  <conditionalFormatting sqref="T373:T395 T460 T465">
    <cfRule type="expression" dxfId="222" priority="9441" stopIfTrue="1">
      <formula>LEFT($C72,3)="Hết"</formula>
    </cfRule>
  </conditionalFormatting>
  <conditionalFormatting sqref="T425 T465 T444">
    <cfRule type="expression" dxfId="221" priority="9472" stopIfTrue="1">
      <formula>LEFT($C72,3)="Hết"</formula>
    </cfRule>
  </conditionalFormatting>
  <conditionalFormatting sqref="T426">
    <cfRule type="expression" dxfId="220" priority="9549" stopIfTrue="1">
      <formula>LEFT($C192,3)="Hết"</formula>
    </cfRule>
  </conditionalFormatting>
  <conditionalFormatting sqref="T439:T482">
    <cfRule type="expression" dxfId="219" priority="9675" stopIfTrue="1">
      <formula>LEFT($C138,3)="Hết"</formula>
    </cfRule>
  </conditionalFormatting>
  <conditionalFormatting sqref="T424 T443 T464">
    <cfRule type="expression" dxfId="218" priority="9709" stopIfTrue="1">
      <formula>LEFT($C72,3)="Hết"</formula>
    </cfRule>
  </conditionalFormatting>
  <conditionalFormatting sqref="T425">
    <cfRule type="expression" dxfId="217" priority="9789" stopIfTrue="1">
      <formula>LEFT($C192,3)="Hết"</formula>
    </cfRule>
  </conditionalFormatting>
  <conditionalFormatting sqref="T423 T463 T442">
    <cfRule type="expression" dxfId="216" priority="9958" stopIfTrue="1">
      <formula>LEFT($C72,3)="Hết"</formula>
    </cfRule>
  </conditionalFormatting>
  <conditionalFormatting sqref="T424">
    <cfRule type="expression" dxfId="215" priority="10040" stopIfTrue="1">
      <formula>LEFT($C192,3)="Hết"</formula>
    </cfRule>
  </conditionalFormatting>
  <conditionalFormatting sqref="T433 T364 T458 T453 T474">
    <cfRule type="expression" dxfId="214" priority="10182" stopIfTrue="1">
      <formula>LEFT($C70,3)="Hết"</formula>
    </cfRule>
  </conditionalFormatting>
  <conditionalFormatting sqref="T477 T453 T472">
    <cfRule type="expression" dxfId="213" priority="10219" stopIfTrue="1">
      <formula>LEFT($C72,3)="Hết"</formula>
    </cfRule>
  </conditionalFormatting>
  <conditionalFormatting sqref="S307">
    <cfRule type="expression" dxfId="212" priority="49" stopIfTrue="1">
      <formula>LEFT($C307,3)="Hết"</formula>
    </cfRule>
  </conditionalFormatting>
  <conditionalFormatting sqref="W307">
    <cfRule type="expression" dxfId="211" priority="48" stopIfTrue="1">
      <formula>LEFT($C307,3)="Hết"</formula>
    </cfRule>
  </conditionalFormatting>
  <conditionalFormatting sqref="T423">
    <cfRule type="expression" dxfId="210" priority="10375" stopIfTrue="1">
      <formula>LEFT($C192,3)="Hết"</formula>
    </cfRule>
  </conditionalFormatting>
  <conditionalFormatting sqref="T437:U437">
    <cfRule type="expression" dxfId="209" priority="10571" stopIfTrue="1">
      <formula>LEFT($C367,3)="Hết"</formula>
    </cfRule>
  </conditionalFormatting>
  <conditionalFormatting sqref="T432">
    <cfRule type="expression" dxfId="208" priority="10663" stopIfTrue="1">
      <formula>LEFT($C139,3)="Hết"</formula>
    </cfRule>
  </conditionalFormatting>
  <conditionalFormatting sqref="T481">
    <cfRule type="expression" dxfId="207" priority="10767" stopIfTrue="1">
      <formula>LEFT($C262,3)="Hết"</formula>
    </cfRule>
  </conditionalFormatting>
  <conditionalFormatting sqref="T422">
    <cfRule type="expression" dxfId="206" priority="10825" stopIfTrue="1">
      <formula>LEFT($C192,3)="Hết"</formula>
    </cfRule>
  </conditionalFormatting>
  <conditionalFormatting sqref="T431">
    <cfRule type="expression" dxfId="205" priority="11114" stopIfTrue="1">
      <formula>LEFT($C139,3)="Hết"</formula>
    </cfRule>
  </conditionalFormatting>
  <conditionalFormatting sqref="T436:U436 T136:T137 T460:U460">
    <cfRule type="expression" dxfId="204" priority="11183" stopIfTrue="1">
      <formula>LEFT($C68,3)="Hết"</formula>
    </cfRule>
  </conditionalFormatting>
  <conditionalFormatting sqref="T299:T301 T420:T482">
    <cfRule type="expression" dxfId="203" priority="11347" stopIfTrue="1">
      <formula>LEFT($C70,3)="Hết"</formula>
    </cfRule>
  </conditionalFormatting>
  <conditionalFormatting sqref="T430">
    <cfRule type="expression" dxfId="202" priority="11638" stopIfTrue="1">
      <formula>LEFT($C139,3)="Hết"</formula>
    </cfRule>
  </conditionalFormatting>
  <conditionalFormatting sqref="T377:T380">
    <cfRule type="expression" dxfId="201" priority="11746" stopIfTrue="1">
      <formula>LEFT($C195,3)="Hết"</formula>
    </cfRule>
  </conditionalFormatting>
  <conditionalFormatting sqref="T419">
    <cfRule type="expression" dxfId="200" priority="11807" stopIfTrue="1">
      <formula>LEFT($C191,3)="Hết"</formula>
    </cfRule>
  </conditionalFormatting>
  <conditionalFormatting sqref="T435:U435">
    <cfRule type="expression" dxfId="199" priority="12013" stopIfTrue="1">
      <formula>LEFT($C368,3)="Hết"</formula>
    </cfRule>
  </conditionalFormatting>
  <conditionalFormatting sqref="T429">
    <cfRule type="expression" dxfId="198" priority="12099" stopIfTrue="1">
      <formula>LEFT($C139,3)="Hết"</formula>
    </cfRule>
  </conditionalFormatting>
  <conditionalFormatting sqref="T249 T371:T395 T479:U479 T439:T482">
    <cfRule type="expression" dxfId="197" priority="12211" stopIfTrue="1">
      <formula>LEFT($C69,3)="Hết"</formula>
    </cfRule>
  </conditionalFormatting>
  <conditionalFormatting sqref="T422">
    <cfRule type="expression" dxfId="196" priority="12272" stopIfTrue="1">
      <formula>LEFT($C195,3)="Hết"</formula>
    </cfRule>
  </conditionalFormatting>
  <conditionalFormatting sqref="T434:U434">
    <cfRule type="expression" dxfId="195" priority="12479" stopIfTrue="1">
      <formula>LEFT($C368,3)="Hết"</formula>
    </cfRule>
  </conditionalFormatting>
  <conditionalFormatting sqref="T428">
    <cfRule type="expression" dxfId="194" priority="12565" stopIfTrue="1">
      <formula>LEFT($C139,3)="Hết"</formula>
    </cfRule>
  </conditionalFormatting>
  <conditionalFormatting sqref="T374:T375">
    <cfRule type="expression" dxfId="193" priority="12705" stopIfTrue="1">
      <formula>LEFT($C192,3)="Hết"</formula>
    </cfRule>
  </conditionalFormatting>
  <conditionalFormatting sqref="T417 T296 T420:T482">
    <cfRule type="expression" dxfId="192" priority="12766" stopIfTrue="1">
      <formula>LEFT($C70,3)="Hết"</formula>
    </cfRule>
  </conditionalFormatting>
  <conditionalFormatting sqref="T433:U433">
    <cfRule type="expression" dxfId="191" priority="12968" stopIfTrue="1">
      <formula>LEFT($C368,3)="Hết"</formula>
    </cfRule>
  </conditionalFormatting>
  <conditionalFormatting sqref="T427">
    <cfRule type="expression" dxfId="190" priority="13060" stopIfTrue="1">
      <formula>LEFT($C139,3)="Hết"</formula>
    </cfRule>
  </conditionalFormatting>
  <conditionalFormatting sqref="T368:T369 T371:T395 T477:U477 T439:T482">
    <cfRule type="expression" dxfId="189" priority="13176" stopIfTrue="1">
      <formula>LEFT($C191,3)="Hết"</formula>
    </cfRule>
  </conditionalFormatting>
  <conditionalFormatting sqref="T419">
    <cfRule type="expression" dxfId="188" priority="13240" stopIfTrue="1">
      <formula>LEFT($C194,3)="Hết"</formula>
    </cfRule>
  </conditionalFormatting>
  <conditionalFormatting sqref="T432:U432">
    <cfRule type="expression" dxfId="187" priority="13436" stopIfTrue="1">
      <formula>LEFT($C368,3)="Hết"</formula>
    </cfRule>
  </conditionalFormatting>
  <conditionalFormatting sqref="T426">
    <cfRule type="expression" dxfId="186" priority="13531" stopIfTrue="1">
      <formula>LEFT($C139,3)="Hết"</formula>
    </cfRule>
  </conditionalFormatting>
  <conditionalFormatting sqref="T366:U375">
    <cfRule type="expression" dxfId="185" priority="13908" stopIfTrue="1">
      <formula>LEFT($C298,3)="Hết"</formula>
    </cfRule>
  </conditionalFormatting>
  <conditionalFormatting sqref="T425">
    <cfRule type="expression" dxfId="184" priority="14012" stopIfTrue="1">
      <formula>LEFT($C139,3)="Hết"</formula>
    </cfRule>
  </conditionalFormatting>
  <conditionalFormatting sqref="T396:U396">
    <cfRule type="expression" dxfId="183" priority="14039" stopIfTrue="1">
      <formula>LEFT(#REF!,3)="Hết"</formula>
    </cfRule>
  </conditionalFormatting>
  <conditionalFormatting sqref="T424:U424">
    <cfRule type="expression" dxfId="182" priority="14105" stopIfTrue="1">
      <formula>LEFT(#REF!,3)="Hết"</formula>
    </cfRule>
  </conditionalFormatting>
  <conditionalFormatting sqref="T440:U477">
    <cfRule type="expression" dxfId="181" priority="14223" stopIfTrue="1">
      <formula>LEFT(#REF!,3)="Hết"</formula>
    </cfRule>
  </conditionalFormatting>
  <conditionalFormatting sqref="D291">
    <cfRule type="expression" dxfId="180" priority="47" stopIfTrue="1">
      <formula>LEFT($C291,3)="Hết"</formula>
    </cfRule>
  </conditionalFormatting>
  <conditionalFormatting sqref="D291">
    <cfRule type="expression" dxfId="179" priority="46" stopIfTrue="1">
      <formula>LEFT($C291,3)="Hết"</formula>
    </cfRule>
  </conditionalFormatting>
  <conditionalFormatting sqref="D291">
    <cfRule type="expression" dxfId="178" priority="45" stopIfTrue="1">
      <formula>LEFT($C291,3)="Hết"</formula>
    </cfRule>
  </conditionalFormatting>
  <conditionalFormatting sqref="D291">
    <cfRule type="expression" dxfId="177" priority="44" stopIfTrue="1">
      <formula>LEFT($C291,3)="Hết"</formula>
    </cfRule>
  </conditionalFormatting>
  <conditionalFormatting sqref="D291">
    <cfRule type="expression" dxfId="176" priority="43" stopIfTrue="1">
      <formula>LEFT($C291,3)="Hết"</formula>
    </cfRule>
  </conditionalFormatting>
  <conditionalFormatting sqref="D291">
    <cfRule type="expression" dxfId="175" priority="42" stopIfTrue="1">
      <formula>LEFT($C291,3)="Hết"</formula>
    </cfRule>
  </conditionalFormatting>
  <conditionalFormatting sqref="D291">
    <cfRule type="expression" dxfId="174" priority="41" stopIfTrue="1">
      <formula>LEFT($C291,3)="Hết"</formula>
    </cfRule>
  </conditionalFormatting>
  <conditionalFormatting sqref="D296">
    <cfRule type="expression" dxfId="173" priority="40" stopIfTrue="1">
      <formula>LEFT($C296,3)="Hết"</formula>
    </cfRule>
  </conditionalFormatting>
  <conditionalFormatting sqref="D296">
    <cfRule type="expression" dxfId="172" priority="39" stopIfTrue="1">
      <formula>LEFT($C296,3)="Hết"</formula>
    </cfRule>
  </conditionalFormatting>
  <conditionalFormatting sqref="D296">
    <cfRule type="expression" dxfId="171" priority="38" stopIfTrue="1">
      <formula>LEFT($C296,3)="Hết"</formula>
    </cfRule>
  </conditionalFormatting>
  <conditionalFormatting sqref="D296">
    <cfRule type="expression" dxfId="170" priority="37" stopIfTrue="1">
      <formula>LEFT($C296,3)="Hết"</formula>
    </cfRule>
  </conditionalFormatting>
  <conditionalFormatting sqref="D296">
    <cfRule type="expression" dxfId="169" priority="36" stopIfTrue="1">
      <formula>LEFT($C296,3)="Hết"</formula>
    </cfRule>
  </conditionalFormatting>
  <conditionalFormatting sqref="D296">
    <cfRule type="expression" dxfId="168" priority="35" stopIfTrue="1">
      <formula>LEFT($C296,3)="Hết"</formula>
    </cfRule>
  </conditionalFormatting>
  <conditionalFormatting sqref="D296">
    <cfRule type="expression" dxfId="167" priority="34" stopIfTrue="1">
      <formula>LEFT($C296,3)="Hết"</formula>
    </cfRule>
  </conditionalFormatting>
  <conditionalFormatting sqref="D303">
    <cfRule type="expression" dxfId="166" priority="33" stopIfTrue="1">
      <formula>LEFT($C303,3)="Hết"</formula>
    </cfRule>
  </conditionalFormatting>
  <conditionalFormatting sqref="D303">
    <cfRule type="expression" dxfId="165" priority="32" stopIfTrue="1">
      <formula>LEFT($C303,3)="Hết"</formula>
    </cfRule>
  </conditionalFormatting>
  <conditionalFormatting sqref="D303">
    <cfRule type="expression" dxfId="164" priority="31" stopIfTrue="1">
      <formula>LEFT($C303,3)="Hết"</formula>
    </cfRule>
  </conditionalFormatting>
  <conditionalFormatting sqref="D303">
    <cfRule type="expression" dxfId="163" priority="30" stopIfTrue="1">
      <formula>LEFT($C303,3)="Hết"</formula>
    </cfRule>
  </conditionalFormatting>
  <conditionalFormatting sqref="D303">
    <cfRule type="expression" dxfId="162" priority="29" stopIfTrue="1">
      <formula>LEFT($C303,3)="Hết"</formula>
    </cfRule>
  </conditionalFormatting>
  <conditionalFormatting sqref="D303">
    <cfRule type="expression" dxfId="161" priority="28" stopIfTrue="1">
      <formula>LEFT($C303,3)="Hết"</formula>
    </cfRule>
  </conditionalFormatting>
  <conditionalFormatting sqref="D303">
    <cfRule type="expression" dxfId="160" priority="27" stopIfTrue="1">
      <formula>LEFT($C303,3)="Hết"</formula>
    </cfRule>
  </conditionalFormatting>
  <conditionalFormatting sqref="D331">
    <cfRule type="expression" dxfId="159" priority="26" stopIfTrue="1">
      <formula>LEFT($C331,3)="Hết"</formula>
    </cfRule>
  </conditionalFormatting>
  <conditionalFormatting sqref="D331">
    <cfRule type="expression" dxfId="158" priority="25" stopIfTrue="1">
      <formula>LEFT($C331,3)="Hết"</formula>
    </cfRule>
  </conditionalFormatting>
  <conditionalFormatting sqref="D331">
    <cfRule type="expression" dxfId="157" priority="24" stopIfTrue="1">
      <formula>LEFT($C331,3)="Hết"</formula>
    </cfRule>
  </conditionalFormatting>
  <conditionalFormatting sqref="D331">
    <cfRule type="expression" dxfId="156" priority="23" stopIfTrue="1">
      <formula>LEFT($C331,3)="Hết"</formula>
    </cfRule>
  </conditionalFormatting>
  <conditionalFormatting sqref="D331">
    <cfRule type="expression" dxfId="155" priority="22" stopIfTrue="1">
      <formula>LEFT($C331,3)="Hết"</formula>
    </cfRule>
  </conditionalFormatting>
  <conditionalFormatting sqref="D331">
    <cfRule type="expression" dxfId="154" priority="21" stopIfTrue="1">
      <formula>LEFT($C331,3)="Hết"</formula>
    </cfRule>
  </conditionalFormatting>
  <conditionalFormatting sqref="D331">
    <cfRule type="expression" dxfId="153" priority="20" stopIfTrue="1">
      <formula>LEFT($C331,3)="Hết"</formula>
    </cfRule>
  </conditionalFormatting>
  <conditionalFormatting sqref="D335">
    <cfRule type="expression" dxfId="152" priority="19" stopIfTrue="1">
      <formula>LEFT($C335,3)="Hết"</formula>
    </cfRule>
  </conditionalFormatting>
  <conditionalFormatting sqref="D335">
    <cfRule type="expression" dxfId="151" priority="18" stopIfTrue="1">
      <formula>LEFT($C335,3)="Hết"</formula>
    </cfRule>
  </conditionalFormatting>
  <conditionalFormatting sqref="D335">
    <cfRule type="expression" dxfId="150" priority="17" stopIfTrue="1">
      <formula>LEFT($C335,3)="Hết"</formula>
    </cfRule>
  </conditionalFormatting>
  <conditionalFormatting sqref="D335">
    <cfRule type="expression" dxfId="149" priority="16" stopIfTrue="1">
      <formula>LEFT($C335,3)="Hết"</formula>
    </cfRule>
  </conditionalFormatting>
  <conditionalFormatting sqref="D335">
    <cfRule type="expression" dxfId="148" priority="15" stopIfTrue="1">
      <formula>LEFT($C335,3)="Hết"</formula>
    </cfRule>
  </conditionalFormatting>
  <conditionalFormatting sqref="D335">
    <cfRule type="expression" dxfId="147" priority="14" stopIfTrue="1">
      <formula>LEFT($C335,3)="Hết"</formula>
    </cfRule>
  </conditionalFormatting>
  <conditionalFormatting sqref="D335">
    <cfRule type="expression" dxfId="146" priority="13" stopIfTrue="1">
      <formula>LEFT($C335,3)="Hết"</formula>
    </cfRule>
  </conditionalFormatting>
  <conditionalFormatting sqref="D336">
    <cfRule type="expression" dxfId="145" priority="12" stopIfTrue="1">
      <formula>LEFT($C336,3)="Hết"</formula>
    </cfRule>
  </conditionalFormatting>
  <conditionalFormatting sqref="D336">
    <cfRule type="expression" dxfId="144" priority="11" stopIfTrue="1">
      <formula>LEFT($C336,3)="Hết"</formula>
    </cfRule>
  </conditionalFormatting>
  <conditionalFormatting sqref="D336">
    <cfRule type="expression" dxfId="143" priority="10" stopIfTrue="1">
      <formula>LEFT($C336,3)="Hết"</formula>
    </cfRule>
  </conditionalFormatting>
  <conditionalFormatting sqref="D336">
    <cfRule type="expression" dxfId="142" priority="9" stopIfTrue="1">
      <formula>LEFT($C336,3)="Hết"</formula>
    </cfRule>
  </conditionalFormatting>
  <conditionalFormatting sqref="D336">
    <cfRule type="expression" dxfId="141" priority="8" stopIfTrue="1">
      <formula>LEFT($C336,3)="Hết"</formula>
    </cfRule>
  </conditionalFormatting>
  <conditionalFormatting sqref="D336">
    <cfRule type="expression" dxfId="140" priority="7" stopIfTrue="1">
      <formula>LEFT($C336,3)="Hết"</formula>
    </cfRule>
  </conditionalFormatting>
  <conditionalFormatting sqref="D336">
    <cfRule type="expression" dxfId="139" priority="6" stopIfTrue="1">
      <formula>LEFT($C336,3)="Hết"</formula>
    </cfRule>
  </conditionalFormatting>
  <conditionalFormatting sqref="T398:T431 T327 T330 T442 T457:U457 T478:U479 T462:U462">
    <cfRule type="expression" dxfId="138" priority="14524" stopIfTrue="1">
      <formula>LEFT($C190,3)="Hết"</formula>
    </cfRule>
  </conditionalFormatting>
  <conditionalFormatting sqref="C295:L295">
    <cfRule type="expression" dxfId="137" priority="5" stopIfTrue="1">
      <formula>LEFT($C295,3)="Hết"</formula>
    </cfRule>
  </conditionalFormatting>
  <conditionalFormatting sqref="C295">
    <cfRule type="expression" dxfId="136" priority="4" stopIfTrue="1">
      <formula>LEFT($C295,3)="Hết"</formula>
    </cfRule>
  </conditionalFormatting>
  <conditionalFormatting sqref="T73:U73 T70:U70">
    <cfRule type="expression" dxfId="135" priority="14597" stopIfTrue="1">
      <formula>LEFT(#REF!,3)="Hết"</formula>
    </cfRule>
  </conditionalFormatting>
  <conditionalFormatting sqref="T85 T89">
    <cfRule type="expression" dxfId="134" priority="14617" stopIfTrue="1">
      <formula>LEFT(#REF!,3)="Hết"</formula>
    </cfRule>
  </conditionalFormatting>
  <conditionalFormatting sqref="T104">
    <cfRule type="expression" dxfId="133" priority="14640" stopIfTrue="1">
      <formula>LEFT(#REF!,3)="Hết"</formula>
    </cfRule>
  </conditionalFormatting>
  <conditionalFormatting sqref="T109">
    <cfRule type="expression" dxfId="132" priority="14642" stopIfTrue="1">
      <formula>LEFT(#REF!,3)="Hết"</formula>
    </cfRule>
  </conditionalFormatting>
  <conditionalFormatting sqref="T258">
    <cfRule type="expression" dxfId="131" priority="14655" stopIfTrue="1">
      <formula>LEFT($C69,3)="Hết"</formula>
    </cfRule>
  </conditionalFormatting>
  <conditionalFormatting sqref="T259">
    <cfRule type="expression" dxfId="130" priority="14657" stopIfTrue="1">
      <formula>LEFT(#REF!,3)="Hết"</formula>
    </cfRule>
  </conditionalFormatting>
  <conditionalFormatting sqref="T239">
    <cfRule type="expression" dxfId="129" priority="14663" stopIfTrue="1">
      <formula>LEFT(#REF!,3)="Hết"</formula>
    </cfRule>
  </conditionalFormatting>
  <conditionalFormatting sqref="T143">
    <cfRule type="expression" dxfId="128" priority="14668" stopIfTrue="1">
      <formula>LEFT(#REF!,3)="Hết"</formula>
    </cfRule>
  </conditionalFormatting>
  <conditionalFormatting sqref="T248">
    <cfRule type="expression" dxfId="127" priority="14670" stopIfTrue="1">
      <formula>LEFT(#REF!,3)="Hết"</formula>
    </cfRule>
  </conditionalFormatting>
  <conditionalFormatting sqref="T247">
    <cfRule type="expression" dxfId="126" priority="14671" stopIfTrue="1">
      <formula>LEFT(#REF!,3)="Hết"</formula>
    </cfRule>
  </conditionalFormatting>
  <conditionalFormatting sqref="T246">
    <cfRule type="expression" dxfId="125" priority="14672" stopIfTrue="1">
      <formula>LEFT(#REF!,3)="Hết"</formula>
    </cfRule>
  </conditionalFormatting>
  <conditionalFormatting sqref="T245">
    <cfRule type="expression" dxfId="124" priority="14673" stopIfTrue="1">
      <formula>LEFT(#REF!,3)="Hết"</formula>
    </cfRule>
  </conditionalFormatting>
  <conditionalFormatting sqref="T244">
    <cfRule type="expression" dxfId="123" priority="14674" stopIfTrue="1">
      <formula>LEFT(#REF!,3)="Hết"</formula>
    </cfRule>
  </conditionalFormatting>
  <conditionalFormatting sqref="T243">
    <cfRule type="expression" dxfId="122" priority="14675" stopIfTrue="1">
      <formula>LEFT(#REF!,3)="Hết"</formula>
    </cfRule>
  </conditionalFormatting>
  <conditionalFormatting sqref="T242">
    <cfRule type="expression" dxfId="121" priority="14676" stopIfTrue="1">
      <formula>LEFT(#REF!,3)="Hết"</formula>
    </cfRule>
  </conditionalFormatting>
  <conditionalFormatting sqref="T241">
    <cfRule type="expression" dxfId="120" priority="14677" stopIfTrue="1">
      <formula>LEFT(#REF!,3)="Hết"</formula>
    </cfRule>
  </conditionalFormatting>
  <conditionalFormatting sqref="T240">
    <cfRule type="expression" dxfId="119" priority="14678" stopIfTrue="1">
      <formula>LEFT(#REF!,3)="Hết"</formula>
    </cfRule>
  </conditionalFormatting>
  <conditionalFormatting sqref="T82">
    <cfRule type="expression" dxfId="118" priority="14680" stopIfTrue="1">
      <formula>LEFT(#REF!,3)="Hết"</formula>
    </cfRule>
  </conditionalFormatting>
  <conditionalFormatting sqref="T138">
    <cfRule type="expression" dxfId="117" priority="14685" stopIfTrue="1">
      <formula>LEFT(#REF!,3)="Hết"</formula>
    </cfRule>
  </conditionalFormatting>
  <conditionalFormatting sqref="T195">
    <cfRule type="expression" dxfId="116" priority="14688" stopIfTrue="1">
      <formula>LEFT(#REF!,3)="Hết"</formula>
    </cfRule>
  </conditionalFormatting>
  <conditionalFormatting sqref="T230:T231">
    <cfRule type="expression" dxfId="115" priority="14691" stopIfTrue="1">
      <formula>LEFT(#REF!,3)="Hết"</formula>
    </cfRule>
  </conditionalFormatting>
  <conditionalFormatting sqref="T298 T302">
    <cfRule type="expression" dxfId="114" priority="14692" stopIfTrue="1">
      <formula>LEFT(#REF!,3)="Hết"</formula>
    </cfRule>
  </conditionalFormatting>
  <conditionalFormatting sqref="T92">
    <cfRule type="expression" dxfId="113" priority="14756" stopIfTrue="1">
      <formula>LEFT(#REF!,3)="Hết"</formula>
    </cfRule>
  </conditionalFormatting>
  <conditionalFormatting sqref="T114">
    <cfRule type="expression" dxfId="112" priority="14767" stopIfTrue="1">
      <formula>LEFT(#REF!,3)="Hết"</formula>
    </cfRule>
  </conditionalFormatting>
  <conditionalFormatting sqref="T185">
    <cfRule type="expression" dxfId="111" priority="14772" stopIfTrue="1">
      <formula>LEFT(#REF!,3)="Hết"</formula>
    </cfRule>
  </conditionalFormatting>
  <conditionalFormatting sqref="T261 T471 T451 T476 T454 T474">
    <cfRule type="expression" dxfId="110" priority="14793" stopIfTrue="1">
      <formula>LEFT($C70,3)="Hết"</formula>
    </cfRule>
  </conditionalFormatting>
  <conditionalFormatting sqref="T150">
    <cfRule type="expression" dxfId="109" priority="14796" stopIfTrue="1">
      <formula>LEFT(#REF!,3)="Hết"</formula>
    </cfRule>
  </conditionalFormatting>
  <conditionalFormatting sqref="T132">
    <cfRule type="expression" dxfId="108" priority="14801" stopIfTrue="1">
      <formula>LEFT(#REF!,3)="Hết"</formula>
    </cfRule>
  </conditionalFormatting>
  <conditionalFormatting sqref="T168">
    <cfRule type="expression" dxfId="107" priority="14830" stopIfTrue="1">
      <formula>LEFT(#REF!,3)="Hết"</formula>
    </cfRule>
  </conditionalFormatting>
  <conditionalFormatting sqref="T200">
    <cfRule type="expression" dxfId="106" priority="14843" stopIfTrue="1">
      <formula>LEFT(#REF!,3)="Hết"</formula>
    </cfRule>
  </conditionalFormatting>
  <conditionalFormatting sqref="T226">
    <cfRule type="expression" dxfId="105" priority="14845" stopIfTrue="1">
      <formula>LEFT(#REF!,3)="Hết"</formula>
    </cfRule>
  </conditionalFormatting>
  <conditionalFormatting sqref="T174">
    <cfRule type="expression" dxfId="104" priority="14846" stopIfTrue="1">
      <formula>LEFT(#REF!,3)="Hết"</formula>
    </cfRule>
  </conditionalFormatting>
  <conditionalFormatting sqref="T158">
    <cfRule type="expression" dxfId="103" priority="14849" stopIfTrue="1">
      <formula>LEFT(#REF!,3)="Hết"</formula>
    </cfRule>
  </conditionalFormatting>
  <conditionalFormatting sqref="T216">
    <cfRule type="expression" dxfId="102" priority="14853" stopIfTrue="1">
      <formula>LEFT(#REF!,3)="Hết"</formula>
    </cfRule>
  </conditionalFormatting>
  <conditionalFormatting sqref="T398:T400">
    <cfRule type="expression" dxfId="101" priority="14855" stopIfTrue="1">
      <formula>LEFT($C70,3)="Hết"</formula>
    </cfRule>
  </conditionalFormatting>
  <conditionalFormatting sqref="T401">
    <cfRule type="expression" dxfId="100" priority="14857" stopIfTrue="1">
      <formula>LEFT(#REF!,3)="Hết"</formula>
    </cfRule>
  </conditionalFormatting>
  <conditionalFormatting sqref="T369">
    <cfRule type="expression" dxfId="99" priority="14861" stopIfTrue="1">
      <formula>LEFT(#REF!,3)="Hết"</formula>
    </cfRule>
  </conditionalFormatting>
  <conditionalFormatting sqref="T328 T475 T453 T473 T470 T450 T478:T482">
    <cfRule type="expression" dxfId="98" priority="14885" stopIfTrue="1">
      <formula>LEFT($C70,3)="Hết"</formula>
    </cfRule>
  </conditionalFormatting>
  <conditionalFormatting sqref="T375">
    <cfRule type="expression" dxfId="97" priority="14918" stopIfTrue="1">
      <formula>LEFT(#REF!,3)="Hết"</formula>
    </cfRule>
  </conditionalFormatting>
  <conditionalFormatting sqref="T378">
    <cfRule type="expression" dxfId="96" priority="14929" stopIfTrue="1">
      <formula>LEFT(#REF!,3)="Hết"</formula>
    </cfRule>
  </conditionalFormatting>
  <conditionalFormatting sqref="T382">
    <cfRule type="expression" dxfId="95" priority="14932" stopIfTrue="1">
      <formula>LEFT(#REF!,3)="Hết"</formula>
    </cfRule>
  </conditionalFormatting>
  <conditionalFormatting sqref="T420:T421 T461 T445">
    <cfRule type="expression" dxfId="94" priority="14938" stopIfTrue="1">
      <formula>LEFT($C71,3)="Hết"</formula>
    </cfRule>
  </conditionalFormatting>
  <conditionalFormatting sqref="T422">
    <cfRule type="expression" dxfId="93" priority="14940" stopIfTrue="1">
      <formula>LEFT(#REF!,3)="Hết"</formula>
    </cfRule>
  </conditionalFormatting>
  <conditionalFormatting sqref="T376">
    <cfRule type="expression" dxfId="92" priority="14958" stopIfTrue="1">
      <formula>LEFT(#REF!,3)="Hết"</formula>
    </cfRule>
  </conditionalFormatting>
  <conditionalFormatting sqref="T373">
    <cfRule type="expression" dxfId="91" priority="14962" stopIfTrue="1">
      <formula>LEFT(#REF!,3)="Hết"</formula>
    </cfRule>
  </conditionalFormatting>
  <conditionalFormatting sqref="T372">
    <cfRule type="expression" dxfId="90" priority="14966" stopIfTrue="1">
      <formula>LEFT(#REF!,3)="Hết"</formula>
    </cfRule>
  </conditionalFormatting>
  <conditionalFormatting sqref="T275 T477:U477 T453:U453">
    <cfRule type="expression" dxfId="89" priority="14993" stopIfTrue="1">
      <formula>LEFT($C190,3)="Hết"</formula>
    </cfRule>
  </conditionalFormatting>
  <conditionalFormatting sqref="D231 M231">
    <cfRule type="expression" dxfId="88" priority="3" stopIfTrue="1">
      <formula>LEFT($C231,3)="Hết"</formula>
    </cfRule>
  </conditionalFormatting>
  <conditionalFormatting sqref="C231:L231">
    <cfRule type="expression" dxfId="87" priority="2" stopIfTrue="1">
      <formula>LEFT($C231,3)="Hết"</formula>
    </cfRule>
  </conditionalFormatting>
  <conditionalFormatting sqref="D231">
    <cfRule type="expression" dxfId="86" priority="1" stopIfTrue="1">
      <formula>LEFT($C231,3)="Hết"</formula>
    </cfRule>
  </conditionalFormatting>
  <conditionalFormatting sqref="T477">
    <cfRule type="expression" dxfId="85" priority="15080" stopIfTrue="1">
      <formula>LEFT($C72,3)="Hết"</formula>
    </cfRule>
  </conditionalFormatting>
  <conditionalFormatting sqref="T479">
    <cfRule type="expression" dxfId="84" priority="15193" stopIfTrue="1">
      <formula>LEFT($C138,3)="Hết"</formula>
    </cfRule>
  </conditionalFormatting>
  <conditionalFormatting sqref="T476">
    <cfRule type="expression" dxfId="83" priority="15198" stopIfTrue="1">
      <formula>LEFT($C72,3)="Hết"</formula>
    </cfRule>
  </conditionalFormatting>
  <conditionalFormatting sqref="T475">
    <cfRule type="expression" dxfId="82" priority="15338" stopIfTrue="1">
      <formula>LEFT($C72,3)="Hết"</formula>
    </cfRule>
  </conditionalFormatting>
  <conditionalFormatting sqref="T474">
    <cfRule type="expression" dxfId="81" priority="15506" stopIfTrue="1">
      <formula>LEFT($C72,3)="Hết"</formula>
    </cfRule>
  </conditionalFormatting>
  <conditionalFormatting sqref="T477">
    <cfRule type="expression" dxfId="80" priority="15692" stopIfTrue="1">
      <formula>LEFT($C139,3)="Hết"</formula>
    </cfRule>
  </conditionalFormatting>
  <conditionalFormatting sqref="T473">
    <cfRule type="expression" dxfId="79" priority="15699" stopIfTrue="1">
      <formula>LEFT($C72,3)="Hết"</formula>
    </cfRule>
  </conditionalFormatting>
  <conditionalFormatting sqref="T476">
    <cfRule type="expression" dxfId="78" priority="15911" stopIfTrue="1">
      <formula>LEFT($C139,3)="Hết"</formula>
    </cfRule>
  </conditionalFormatting>
  <conditionalFormatting sqref="T472">
    <cfRule type="expression" dxfId="77" priority="15918" stopIfTrue="1">
      <formula>LEFT($C72,3)="Hết"</formula>
    </cfRule>
  </conditionalFormatting>
  <conditionalFormatting sqref="T476 T471 T452">
    <cfRule type="expression" dxfId="76" priority="15939" stopIfTrue="1">
      <formula>LEFT($C72,3)="Hết"</formula>
    </cfRule>
  </conditionalFormatting>
  <conditionalFormatting sqref="T475">
    <cfRule type="expression" dxfId="75" priority="16176" stopIfTrue="1">
      <formula>LEFT($C139,3)="Hết"</formula>
    </cfRule>
  </conditionalFormatting>
  <conditionalFormatting sqref="T471">
    <cfRule type="expression" dxfId="74" priority="16183" stopIfTrue="1">
      <formula>LEFT($C72,3)="Hết"</formula>
    </cfRule>
  </conditionalFormatting>
  <conditionalFormatting sqref="T475 T470 T451">
    <cfRule type="expression" dxfId="73" priority="16217" stopIfTrue="1">
      <formula>LEFT($C72,3)="Hết"</formula>
    </cfRule>
  </conditionalFormatting>
  <conditionalFormatting sqref="T474">
    <cfRule type="expression" dxfId="72" priority="16474" stopIfTrue="1">
      <formula>LEFT($C139,3)="Hết"</formula>
    </cfRule>
  </conditionalFormatting>
  <conditionalFormatting sqref="T470">
    <cfRule type="expression" dxfId="71" priority="16481" stopIfTrue="1">
      <formula>LEFT($C72,3)="Hết"</formula>
    </cfRule>
  </conditionalFormatting>
  <conditionalFormatting sqref="T474 T469 T450">
    <cfRule type="expression" dxfId="70" priority="16522" stopIfTrue="1">
      <formula>LEFT($C72,3)="Hết"</formula>
    </cfRule>
  </conditionalFormatting>
  <conditionalFormatting sqref="T473">
    <cfRule type="expression" dxfId="69" priority="16807" stopIfTrue="1">
      <formula>LEFT($C139,3)="Hết"</formula>
    </cfRule>
  </conditionalFormatting>
  <conditionalFormatting sqref="T469">
    <cfRule type="expression" dxfId="68" priority="16815" stopIfTrue="1">
      <formula>LEFT($C72,3)="Hết"</formula>
    </cfRule>
  </conditionalFormatting>
  <conditionalFormatting sqref="T473 T468 T449">
    <cfRule type="expression" dxfId="67" priority="16855" stopIfTrue="1">
      <formula>LEFT($C72,3)="Hết"</formula>
    </cfRule>
  </conditionalFormatting>
  <conditionalFormatting sqref="T472">
    <cfRule type="expression" dxfId="66" priority="17165" stopIfTrue="1">
      <formula>LEFT($C139,3)="Hết"</formula>
    </cfRule>
  </conditionalFormatting>
  <conditionalFormatting sqref="T468">
    <cfRule type="expression" dxfId="65" priority="17173" stopIfTrue="1">
      <formula>LEFT($C72,3)="Hết"</formula>
    </cfRule>
  </conditionalFormatting>
  <conditionalFormatting sqref="T472 T467 T448">
    <cfRule type="expression" dxfId="64" priority="17216" stopIfTrue="1">
      <formula>LEFT($C72,3)="Hết"</formula>
    </cfRule>
  </conditionalFormatting>
  <conditionalFormatting sqref="T471">
    <cfRule type="expression" dxfId="63" priority="17551" stopIfTrue="1">
      <formula>LEFT($C139,3)="Hết"</formula>
    </cfRule>
  </conditionalFormatting>
  <conditionalFormatting sqref="T467">
    <cfRule type="expression" dxfId="62" priority="17559" stopIfTrue="1">
      <formula>LEFT($C72,3)="Hết"</formula>
    </cfRule>
  </conditionalFormatting>
  <conditionalFormatting sqref="T471 T466 T447">
    <cfRule type="expression" dxfId="61" priority="17605" stopIfTrue="1">
      <formula>LEFT($C72,3)="Hết"</formula>
    </cfRule>
  </conditionalFormatting>
  <conditionalFormatting sqref="T470">
    <cfRule type="expression" dxfId="60" priority="17965" stopIfTrue="1">
      <formula>LEFT($C139,3)="Hết"</formula>
    </cfRule>
  </conditionalFormatting>
  <conditionalFormatting sqref="T466">
    <cfRule type="expression" dxfId="59" priority="17974" stopIfTrue="1">
      <formula>LEFT($C72,3)="Hết"</formula>
    </cfRule>
  </conditionalFormatting>
  <conditionalFormatting sqref="T470 T465 T446">
    <cfRule type="expression" dxfId="58" priority="18023" stopIfTrue="1">
      <formula>LEFT($C72,3)="Hết"</formula>
    </cfRule>
  </conditionalFormatting>
  <conditionalFormatting sqref="T469">
    <cfRule type="expression" dxfId="57" priority="18406" stopIfTrue="1">
      <formula>LEFT($C139,3)="Hết"</formula>
    </cfRule>
  </conditionalFormatting>
  <conditionalFormatting sqref="T465">
    <cfRule type="expression" dxfId="56" priority="18415" stopIfTrue="1">
      <formula>LEFT($C72,3)="Hết"</formula>
    </cfRule>
  </conditionalFormatting>
  <conditionalFormatting sqref="T469 T464 T445">
    <cfRule type="expression" dxfId="55" priority="18468" stopIfTrue="1">
      <formula>LEFT($C72,3)="Hết"</formula>
    </cfRule>
  </conditionalFormatting>
  <conditionalFormatting sqref="T468">
    <cfRule type="expression" dxfId="54" priority="18875" stopIfTrue="1">
      <formula>LEFT($C139,3)="Hết"</formula>
    </cfRule>
  </conditionalFormatting>
  <conditionalFormatting sqref="T464">
    <cfRule type="expression" dxfId="53" priority="18885" stopIfTrue="1">
      <formula>LEFT($C72,3)="Hết"</formula>
    </cfRule>
  </conditionalFormatting>
  <conditionalFormatting sqref="T478:T479 T459">
    <cfRule type="expression" dxfId="52" priority="18906" stopIfTrue="1">
      <formula>LEFT($C72,3)="Hết"</formula>
    </cfRule>
  </conditionalFormatting>
  <conditionalFormatting sqref="T468 T463 T444">
    <cfRule type="expression" dxfId="51" priority="18941" stopIfTrue="1">
      <formula>LEFT($C72,3)="Hết"</formula>
    </cfRule>
  </conditionalFormatting>
  <conditionalFormatting sqref="T467">
    <cfRule type="expression" dxfId="50" priority="19374" stopIfTrue="1">
      <formula>LEFT($C139,3)="Hết"</formula>
    </cfRule>
  </conditionalFormatting>
  <conditionalFormatting sqref="T463">
    <cfRule type="expression" dxfId="49" priority="19384" stopIfTrue="1">
      <formula>LEFT($C72,3)="Hết"</formula>
    </cfRule>
  </conditionalFormatting>
  <conditionalFormatting sqref="T477 T458">
    <cfRule type="expression" dxfId="48" priority="19406" stopIfTrue="1">
      <formula>LEFT($C72,3)="Hết"</formula>
    </cfRule>
  </conditionalFormatting>
  <conditionalFormatting sqref="T467 T462 T443">
    <cfRule type="expression" dxfId="47" priority="19441" stopIfTrue="1">
      <formula>LEFT($C72,3)="Hết"</formula>
    </cfRule>
  </conditionalFormatting>
  <conditionalFormatting sqref="T466">
    <cfRule type="expression" dxfId="46" priority="19895" stopIfTrue="1">
      <formula>LEFT($C139,3)="Hết"</formula>
    </cfRule>
  </conditionalFormatting>
  <conditionalFormatting sqref="T462">
    <cfRule type="expression" dxfId="45" priority="19906" stopIfTrue="1">
      <formula>LEFT($C72,3)="Hết"</formula>
    </cfRule>
  </conditionalFormatting>
  <conditionalFormatting sqref="T476 T457">
    <cfRule type="expression" dxfId="44" priority="19929" stopIfTrue="1">
      <formula>LEFT($C72,3)="Hết"</formula>
    </cfRule>
  </conditionalFormatting>
  <conditionalFormatting sqref="T466 T461 T442">
    <cfRule type="expression" dxfId="43" priority="19968" stopIfTrue="1">
      <formula>LEFT($C72,3)="Hết"</formula>
    </cfRule>
  </conditionalFormatting>
  <conditionalFormatting sqref="T465">
    <cfRule type="expression" dxfId="42" priority="20446" stopIfTrue="1">
      <formula>LEFT($C139,3)="Hết"</formula>
    </cfRule>
  </conditionalFormatting>
  <conditionalFormatting sqref="T461">
    <cfRule type="expression" dxfId="41" priority="20458" stopIfTrue="1">
      <formula>LEFT($C72,3)="Hết"</formula>
    </cfRule>
  </conditionalFormatting>
  <conditionalFormatting sqref="T475 T456">
    <cfRule type="expression" dxfId="40" priority="20482" stopIfTrue="1">
      <formula>LEFT($C72,3)="Hết"</formula>
    </cfRule>
  </conditionalFormatting>
  <conditionalFormatting sqref="T465 T460 T440:T441">
    <cfRule type="expression" dxfId="39" priority="20522" stopIfTrue="1">
      <formula>LEFT($C71,3)="Hết"</formula>
    </cfRule>
  </conditionalFormatting>
  <conditionalFormatting sqref="T464">
    <cfRule type="expression" dxfId="38" priority="21024" stopIfTrue="1">
      <formula>LEFT($C139,3)="Hết"</formula>
    </cfRule>
  </conditionalFormatting>
  <conditionalFormatting sqref="T460">
    <cfRule type="expression" dxfId="37" priority="21036" stopIfTrue="1">
      <formula>LEFT($C72,3)="Hết"</formula>
    </cfRule>
  </conditionalFormatting>
  <conditionalFormatting sqref="T474 T455">
    <cfRule type="expression" dxfId="36" priority="21061" stopIfTrue="1">
      <formula>LEFT($C72,3)="Hết"</formula>
    </cfRule>
  </conditionalFormatting>
  <conditionalFormatting sqref="T464">
    <cfRule type="expression" dxfId="35" priority="21103" stopIfTrue="1">
      <formula>LEFT($C96,3)="Hết"</formula>
    </cfRule>
  </conditionalFormatting>
  <conditionalFormatting sqref="T463">
    <cfRule type="expression" dxfId="34" priority="21624" stopIfTrue="1">
      <formula>LEFT($C139,3)="Hết"</formula>
    </cfRule>
  </conditionalFormatting>
  <conditionalFormatting sqref="T463">
    <cfRule type="expression" dxfId="33" priority="21711" stopIfTrue="1">
      <formula>LEFT($C96,3)="Hết"</formula>
    </cfRule>
  </conditionalFormatting>
  <conditionalFormatting sqref="T462">
    <cfRule type="expression" dxfId="32" priority="22258" stopIfTrue="1">
      <formula>LEFT($C139,3)="Hết"</formula>
    </cfRule>
  </conditionalFormatting>
  <conditionalFormatting sqref="T462">
    <cfRule type="expression" dxfId="31" priority="22345" stopIfTrue="1">
      <formula>LEFT($C96,3)="Hết"</formula>
    </cfRule>
  </conditionalFormatting>
  <conditionalFormatting sqref="T461">
    <cfRule type="expression" dxfId="30" priority="22910" stopIfTrue="1">
      <formula>LEFT($C139,3)="Hết"</formula>
    </cfRule>
  </conditionalFormatting>
  <conditionalFormatting sqref="T461 T477 T456">
    <cfRule type="expression" dxfId="29" priority="23006" stopIfTrue="1">
      <formula>LEFT($C91,3)="Hết"</formula>
    </cfRule>
  </conditionalFormatting>
  <conditionalFormatting sqref="T460">
    <cfRule type="expression" dxfId="28" priority="23595" stopIfTrue="1">
      <formula>LEFT($C139,3)="Hết"</formula>
    </cfRule>
  </conditionalFormatting>
  <conditionalFormatting sqref="T460">
    <cfRule type="expression" dxfId="27" priority="23694" stopIfTrue="1">
      <formula>LEFT($C96,3)="Hết"</formula>
    </cfRule>
  </conditionalFormatting>
  <conditionalFormatting sqref="T459">
    <cfRule type="expression" dxfId="26" priority="24306" stopIfTrue="1">
      <formula>LEFT($C139,3)="Hết"</formula>
    </cfRule>
  </conditionalFormatting>
  <conditionalFormatting sqref="T459">
    <cfRule type="expression" dxfId="25" priority="24410" stopIfTrue="1">
      <formula>LEFT($C96,3)="Hết"</formula>
    </cfRule>
  </conditionalFormatting>
  <conditionalFormatting sqref="T458">
    <cfRule type="expression" dxfId="24" priority="25153" stopIfTrue="1">
      <formula>LEFT($C96,3)="Hết"</formula>
    </cfRule>
  </conditionalFormatting>
  <conditionalFormatting sqref="T457">
    <cfRule type="expression" dxfId="23" priority="25809" stopIfTrue="1">
      <formula>LEFT($C139,3)="Hết"</formula>
    </cfRule>
  </conditionalFormatting>
  <conditionalFormatting sqref="T457">
    <cfRule type="expression" dxfId="22" priority="25926" stopIfTrue="1">
      <formula>LEFT($C96,3)="Hết"</formula>
    </cfRule>
  </conditionalFormatting>
  <conditionalFormatting sqref="T456">
    <cfRule type="expression" dxfId="21" priority="26606" stopIfTrue="1">
      <formula>LEFT($C139,3)="Hết"</formula>
    </cfRule>
  </conditionalFormatting>
  <conditionalFormatting sqref="T456">
    <cfRule type="expression" dxfId="20" priority="26724" stopIfTrue="1">
      <formula>LEFT($C96,3)="Hết"</formula>
    </cfRule>
  </conditionalFormatting>
  <conditionalFormatting sqref="T455">
    <cfRule type="expression" dxfId="19" priority="27426" stopIfTrue="1">
      <formula>LEFT($C139,3)="Hết"</formula>
    </cfRule>
  </conditionalFormatting>
  <conditionalFormatting sqref="T455">
    <cfRule type="expression" dxfId="18" priority="27548" stopIfTrue="1">
      <formula>LEFT($C96,3)="Hết"</formula>
    </cfRule>
  </conditionalFormatting>
  <conditionalFormatting sqref="T454">
    <cfRule type="expression" dxfId="17" priority="28275" stopIfTrue="1">
      <formula>LEFT($C139,3)="Hết"</formula>
    </cfRule>
  </conditionalFormatting>
  <conditionalFormatting sqref="T454">
    <cfRule type="expression" dxfId="16" priority="28398" stopIfTrue="1">
      <formula>LEFT($C96,3)="Hết"</formula>
    </cfRule>
  </conditionalFormatting>
  <conditionalFormatting sqref="T473 T453 T478:T482">
    <cfRule type="expression" dxfId="15" priority="29146" stopIfTrue="1">
      <formula>LEFT($C139,3)="Hết"</formula>
    </cfRule>
  </conditionalFormatting>
  <conditionalFormatting sqref="T453">
    <cfRule type="expression" dxfId="14" priority="29275" stopIfTrue="1">
      <formula>LEFT($C96,3)="Hết"</formula>
    </cfRule>
  </conditionalFormatting>
  <conditionalFormatting sqref="T472 T452 T477">
    <cfRule type="expression" dxfId="13" priority="30050" stopIfTrue="1">
      <formula>LEFT($C139,3)="Hết"</formula>
    </cfRule>
  </conditionalFormatting>
  <conditionalFormatting sqref="T452">
    <cfRule type="expression" dxfId="12" priority="30177" stopIfTrue="1">
      <formula>LEFT($C96,3)="Hết"</formula>
    </cfRule>
  </conditionalFormatting>
  <conditionalFormatting sqref="T471 T451 T476">
    <cfRule type="expression" dxfId="11" priority="30972" stopIfTrue="1">
      <formula>LEFT($C139,3)="Hết"</formula>
    </cfRule>
  </conditionalFormatting>
  <conditionalFormatting sqref="T451">
    <cfRule type="expression" dxfId="10" priority="31104" stopIfTrue="1">
      <formula>LEFT($C96,3)="Hết"</formula>
    </cfRule>
  </conditionalFormatting>
  <conditionalFormatting sqref="T470 T450 T475">
    <cfRule type="expression" dxfId="9" priority="31920" stopIfTrue="1">
      <formula>LEFT($C139,3)="Hết"</formula>
    </cfRule>
  </conditionalFormatting>
  <conditionalFormatting sqref="T450">
    <cfRule type="expression" dxfId="8" priority="32056" stopIfTrue="1">
      <formula>LEFT($C96,3)="Hết"</formula>
    </cfRule>
  </conditionalFormatting>
  <conditionalFormatting sqref="T469">
    <cfRule type="expression" dxfId="7" priority="32900" stopIfTrue="1">
      <formula>LEFT($C159,3)="Hết"</formula>
    </cfRule>
  </conditionalFormatting>
  <conditionalFormatting sqref="T449">
    <cfRule type="expression" dxfId="6" priority="33034" stopIfTrue="1">
      <formula>LEFT($C96,3)="Hết"</formula>
    </cfRule>
  </conditionalFormatting>
  <conditionalFormatting sqref="T468 T473 T448">
    <cfRule type="expression" dxfId="5" priority="33896" stopIfTrue="1">
      <formula>LEFT($C139,3)="Hết"</formula>
    </cfRule>
  </conditionalFormatting>
  <conditionalFormatting sqref="T448">
    <cfRule type="expression" dxfId="4" priority="34038" stopIfTrue="1">
      <formula>LEFT($C96,3)="Hết"</formula>
    </cfRule>
  </conditionalFormatting>
  <conditionalFormatting sqref="T467 T472 T447">
    <cfRule type="expression" dxfId="3" priority="34927" stopIfTrue="1">
      <formula>LEFT($C139,3)="Hết"</formula>
    </cfRule>
  </conditionalFormatting>
  <conditionalFormatting sqref="T447">
    <cfRule type="expression" dxfId="2" priority="35068" stopIfTrue="1">
      <formula>LEFT($C96,3)="Hết"</formula>
    </cfRule>
  </conditionalFormatting>
  <conditionalFormatting sqref="T466 T471 T446">
    <cfRule type="expression" dxfId="1" priority="35977" stopIfTrue="1">
      <formula>LEFT($C139,3)="Hết"</formula>
    </cfRule>
  </conditionalFormatting>
  <conditionalFormatting sqref="T422:T482">
    <cfRule type="expression" dxfId="0" priority="36122" stopIfTrue="1">
      <formula>LEFT($C72,3)="Hết"</formula>
    </cfRule>
  </conditionalFormatting>
  <hyperlinks>
    <hyperlink ref="J38" r:id="rId1"/>
    <hyperlink ref="J51" r:id="rId2"/>
    <hyperlink ref="J61" r:id="rId3"/>
    <hyperlink ref="J60" r:id="rId4"/>
    <hyperlink ref="J59" r:id="rId5"/>
    <hyperlink ref="J64" r:id="rId6"/>
    <hyperlink ref="J68" r:id="rId7"/>
    <hyperlink ref="J72" r:id="rId8"/>
    <hyperlink ref="J75" r:id="rId9"/>
    <hyperlink ref="J76" r:id="rId10"/>
    <hyperlink ref="J78" r:id="rId11"/>
    <hyperlink ref="J79" r:id="rId12"/>
    <hyperlink ref="J89" r:id="rId13"/>
    <hyperlink ref="J95" r:id="rId14"/>
    <hyperlink ref="J96" r:id="rId15"/>
    <hyperlink ref="J100" r:id="rId16"/>
    <hyperlink ref="J104" r:id="rId17"/>
    <hyperlink ref="J105" r:id="rId18"/>
    <hyperlink ref="J106" r:id="rId19"/>
    <hyperlink ref="J110" r:id="rId20"/>
    <hyperlink ref="J111" r:id="rId21"/>
    <hyperlink ref="J112" r:id="rId22"/>
    <hyperlink ref="J113" r:id="rId23"/>
    <hyperlink ref="J114" r:id="rId24"/>
    <hyperlink ref="J116" r:id="rId25"/>
    <hyperlink ref="J117" r:id="rId26"/>
    <hyperlink ref="J121" r:id="rId27"/>
    <hyperlink ref="J123" r:id="rId28"/>
    <hyperlink ref="J126" r:id="rId29"/>
    <hyperlink ref="E128" r:id="rId30" display="http://qlkh.ketoanvn.com.vn/Pages/chi-tiet-doanh-nghiep.aspx?busid=1734606"/>
    <hyperlink ref="J130" r:id="rId31"/>
    <hyperlink ref="J131" r:id="rId32"/>
    <hyperlink ref="J132" r:id="rId33"/>
    <hyperlink ref="J136" r:id="rId34"/>
    <hyperlink ref="J137" r:id="rId35"/>
    <hyperlink ref="J139" r:id="rId36"/>
    <hyperlink ref="J140" r:id="rId37"/>
    <hyperlink ref="J141" r:id="rId38"/>
    <hyperlink ref="J142" r:id="rId39"/>
    <hyperlink ref="J143" r:id="rId40"/>
    <hyperlink ref="J146" r:id="rId41"/>
    <hyperlink ref="J147" r:id="rId42"/>
    <hyperlink ref="J150" r:id="rId43"/>
    <hyperlink ref="J151" r:id="rId44"/>
    <hyperlink ref="J152" r:id="rId45"/>
    <hyperlink ref="J109" r:id="rId46"/>
    <hyperlink ref="J153" r:id="rId47"/>
    <hyperlink ref="J154" r:id="rId48"/>
    <hyperlink ref="J168" r:id="rId49" display="phangiangdulich@gmail.com"/>
    <hyperlink ref="J173" r:id="rId50"/>
    <hyperlink ref="J172" r:id="rId51"/>
    <hyperlink ref="J174" r:id="rId52"/>
    <hyperlink ref="J180" r:id="rId53"/>
    <hyperlink ref="J182" r:id="rId54"/>
    <hyperlink ref="J187" r:id="rId55"/>
    <hyperlink ref="J190" r:id="rId56"/>
    <hyperlink ref="J192" r:id="rId57"/>
    <hyperlink ref="J194" r:id="rId58"/>
    <hyperlink ref="J197" r:id="rId59"/>
    <hyperlink ref="J201" r:id="rId60"/>
    <hyperlink ref="J202" r:id="rId61"/>
    <hyperlink ref="J204" r:id="rId62"/>
    <hyperlink ref="J207" r:id="rId63"/>
    <hyperlink ref="J208" r:id="rId64"/>
    <hyperlink ref="J211" r:id="rId65"/>
    <hyperlink ref="J213" r:id="rId66"/>
    <hyperlink ref="J214" r:id="rId67"/>
    <hyperlink ref="J215" r:id="rId68"/>
    <hyperlink ref="J224" r:id="rId69"/>
    <hyperlink ref="H92" r:id="rId70" display="hoangdiemoanh_nguyen@yahoo.com&#10;elar"/>
    <hyperlink ref="C21" r:id="rId71" tooltip="Địa chỉ trụ sở: 136/54G Trần Quang Diệu" display="javascript:submitform('0312099379')"/>
    <hyperlink ref="C23" r:id="rId72" tooltip="Địa chỉ trụ sở: 579/5 Phạm Văn Chiêu" display="javascript:submitform('0312087976')"/>
    <hyperlink ref="J45" r:id="rId73"/>
    <hyperlink ref="J161" r:id="rId74"/>
    <hyperlink ref="J227" r:id="rId75" display="hoangdiemoanh_nguyen@yahoo.com&#10;elar"/>
    <hyperlink ref="J228" r:id="rId76" tooltip="Địa chỉ trụ sở: 136/54G Trần Quang Diệu" display="javascript:submitform('0312099379')"/>
    <hyperlink ref="J229" r:id="rId77" tooltip="Địa chỉ trụ sở: 579/5 Phạm Văn Chiêu" display="javascript:submitform('0312087976')"/>
    <hyperlink ref="J232" r:id="rId78" display="ngochuyenfashion@gmail.com"/>
    <hyperlink ref="J260" r:id="rId79"/>
    <hyperlink ref="J261" r:id="rId80"/>
    <hyperlink ref="J269" r:id="rId81"/>
    <hyperlink ref="J273" r:id="rId82"/>
    <hyperlink ref="J276" r:id="rId83"/>
    <hyperlink ref="J264" r:id="rId84"/>
    <hyperlink ref="J279" r:id="rId85"/>
    <hyperlink ref="J286" r:id="rId86"/>
    <hyperlink ref="J290" r:id="rId87"/>
    <hyperlink ref="J282" r:id="rId88"/>
    <hyperlink ref="J285" r:id="rId89"/>
    <hyperlink ref="J267" r:id="rId90"/>
    <hyperlink ref="J294" r:id="rId91"/>
    <hyperlink ref="J296" r:id="rId92"/>
    <hyperlink ref="J305" r:id="rId93"/>
    <hyperlink ref="J306" r:id="rId94"/>
    <hyperlink ref="J297" r:id="rId95"/>
    <hyperlink ref="J317" r:id="rId96"/>
    <hyperlink ref="J321" r:id="rId97"/>
    <hyperlink ref="J301" r:id="rId98"/>
    <hyperlink ref="J324" r:id="rId99"/>
    <hyperlink ref="J325" r:id="rId100"/>
    <hyperlink ref="J326" r:id="rId101"/>
    <hyperlink ref="J333" r:id="rId102"/>
    <hyperlink ref="J334" r:id="rId103"/>
    <hyperlink ref="J335" r:id="rId104"/>
    <hyperlink ref="J330" r:id="rId105"/>
    <hyperlink ref="J312" r:id="rId106"/>
    <hyperlink ref="J337" r:id="rId107"/>
    <hyperlink ref="J338" r:id="rId108"/>
    <hyperlink ref="J342" r:id="rId109"/>
    <hyperlink ref="J344" r:id="rId110"/>
    <hyperlink ref="J345" r:id="rId111"/>
    <hyperlink ref="J358" r:id="rId112"/>
    <hyperlink ref="J359" r:id="rId113"/>
    <hyperlink ref="J351" r:id="rId114"/>
    <hyperlink ref="J196" r:id="rId115"/>
    <hyperlink ref="J396" r:id="rId116"/>
    <hyperlink ref="J398" r:id="rId117" display="groupviet9@gmail.com"/>
    <hyperlink ref="J402" r:id="rId118"/>
    <hyperlink ref="J404" r:id="rId119"/>
    <hyperlink ref="J401" r:id="rId120"/>
    <hyperlink ref="J409" r:id="rId121"/>
    <hyperlink ref="J408" r:id="rId122"/>
    <hyperlink ref="J399" r:id="rId123"/>
    <hyperlink ref="J412" r:id="rId124"/>
    <hyperlink ref="J414" r:id="rId125"/>
    <hyperlink ref="J415" r:id="rId126"/>
    <hyperlink ref="J405" r:id="rId127"/>
    <hyperlink ref="J418" r:id="rId128"/>
    <hyperlink ref="J420" r:id="rId129"/>
    <hyperlink ref="J419" r:id="rId130"/>
    <hyperlink ref="J421" r:id="rId131"/>
    <hyperlink ref="J423" r:id="rId132"/>
    <hyperlink ref="J424" r:id="rId133"/>
    <hyperlink ref="J426" r:id="rId134"/>
    <hyperlink ref="J431" r:id="rId135"/>
    <hyperlink ref="J429" r:id="rId136"/>
    <hyperlink ref="J400" r:id="rId137"/>
    <hyperlink ref="J434" r:id="rId138"/>
    <hyperlink ref="J436" r:id="rId139"/>
    <hyperlink ref="J427" r:id="rId140"/>
    <hyperlink ref="J425" r:id="rId141"/>
    <hyperlink ref="J231" r:id="rId142" display="legiang2016@gmail.com"/>
  </hyperlinks>
  <pageMargins left="0.70866141732283472" right="0.70866141732283472" top="0.74803149606299213" bottom="0.74803149606299213" header="0.31496062992125984" footer="0.31496062992125984"/>
  <pageSetup paperSize="9" orientation="landscape" verticalDpi="180" r:id="rId143"/>
  <legacyDrawing r:id="rId1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 2014</vt:lpstr>
      <vt:lpstr>KH 2015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2015-05-29T06:43:09Z</cp:lastPrinted>
  <dcterms:created xsi:type="dcterms:W3CDTF">2007-04-18T09:12:43Z</dcterms:created>
  <dcterms:modified xsi:type="dcterms:W3CDTF">2015-06-01T06:55:48Z</dcterms:modified>
</cp:coreProperties>
</file>