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Study\IT\Techmaster\Onlab\Database\Project\"/>
    </mc:Choice>
  </mc:AlternateContent>
  <xr:revisionPtr revIDLastSave="0" documentId="13_ncr:1_{08247B1F-9546-4B70-9C9D-ED8C92DA6B6D}" xr6:coauthVersionLast="47" xr6:coauthVersionMax="47" xr10:uidLastSave="{00000000-0000-0000-0000-000000000000}"/>
  <bookViews>
    <workbookView xWindow="-96" yWindow="-96" windowWidth="23232" windowHeight="12552" activeTab="1" xr2:uid="{723C12B2-1121-4C51-806B-CAEC9784C66B}"/>
  </bookViews>
  <sheets>
    <sheet name="Design" sheetId="1" r:id="rId1"/>
    <sheet name="Datab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55" i="2" l="1"/>
  <c r="L56" i="2"/>
  <c r="L57" i="2"/>
  <c r="L54" i="2"/>
  <c r="J47" i="2"/>
  <c r="J48" i="2"/>
  <c r="J49" i="2"/>
  <c r="J46" i="2"/>
  <c r="BC4" i="2"/>
  <c r="BC5" i="2"/>
  <c r="BC6" i="2"/>
  <c r="BC7"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3"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3" i="2"/>
  <c r="H4" i="2"/>
  <c r="H5" i="2"/>
  <c r="H6" i="2"/>
  <c r="H7" i="2"/>
  <c r="H8" i="2"/>
  <c r="H9" i="2"/>
  <c r="H10" i="2"/>
  <c r="H11" i="2"/>
  <c r="H12" i="2"/>
  <c r="H13" i="2"/>
  <c r="H14" i="2"/>
  <c r="H15" i="2"/>
  <c r="H16" i="2"/>
  <c r="H17" i="2"/>
  <c r="H18" i="2"/>
  <c r="H19" i="2"/>
  <c r="H20" i="2"/>
  <c r="H21" i="2"/>
  <c r="H22" i="2"/>
  <c r="H23" i="2"/>
  <c r="H24" i="2"/>
  <c r="H25" i="2"/>
  <c r="H26" i="2"/>
  <c r="H3" i="2"/>
  <c r="T16" i="2"/>
  <c r="T17" i="2"/>
  <c r="T18" i="2"/>
  <c r="T19" i="2"/>
  <c r="T20" i="2"/>
  <c r="T21" i="2"/>
  <c r="T22" i="2"/>
  <c r="T23" i="2"/>
  <c r="T24" i="2"/>
  <c r="T25" i="2"/>
  <c r="T26" i="2"/>
  <c r="T15" i="2"/>
  <c r="O17" i="2"/>
  <c r="O18" i="2"/>
  <c r="O19" i="2"/>
  <c r="O20" i="2"/>
  <c r="O21" i="2"/>
  <c r="O22" i="2"/>
  <c r="O23" i="2"/>
  <c r="O24" i="2"/>
  <c r="O25" i="2"/>
  <c r="O26" i="2"/>
  <c r="O27" i="2"/>
  <c r="O28" i="2"/>
  <c r="O29" i="2"/>
  <c r="O30" i="2"/>
  <c r="O31" i="2"/>
  <c r="O32" i="2"/>
  <c r="O33" i="2"/>
  <c r="O34" i="2"/>
  <c r="O16" i="2"/>
  <c r="BA58" i="2"/>
  <c r="BA59" i="2"/>
  <c r="BA60"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BA93" i="2"/>
  <c r="BA94" i="2"/>
  <c r="BA95" i="2"/>
  <c r="BA96" i="2"/>
  <c r="BA97" i="2"/>
  <c r="BA98" i="2"/>
  <c r="BA99" i="2"/>
  <c r="BA100" i="2"/>
  <c r="BA101" i="2"/>
  <c r="BA102" i="2"/>
  <c r="BA103" i="2"/>
  <c r="BA104" i="2"/>
  <c r="BA105" i="2"/>
  <c r="BA106" i="2"/>
  <c r="BA107" i="2"/>
  <c r="BA108" i="2"/>
  <c r="BA109" i="2"/>
  <c r="BA110" i="2"/>
  <c r="BA111" i="2"/>
  <c r="BA112" i="2"/>
  <c r="BA113" i="2"/>
  <c r="BA114" i="2"/>
  <c r="BA115" i="2"/>
  <c r="BA116" i="2"/>
  <c r="BA117" i="2"/>
  <c r="BA118" i="2"/>
  <c r="BA119" i="2"/>
  <c r="BA120" i="2"/>
  <c r="BA121" i="2"/>
  <c r="BA122"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A4" i="2"/>
  <c r="BA8" i="2" s="1"/>
  <c r="AA5" i="2"/>
  <c r="BA16" i="2" s="1"/>
  <c r="AA6" i="2"/>
  <c r="BA18" i="2" s="1"/>
  <c r="AA7" i="2"/>
  <c r="BA23" i="2" s="1"/>
  <c r="AA8" i="2"/>
  <c r="BA28" i="2" s="1"/>
  <c r="AA9" i="2"/>
  <c r="BA33" i="2" s="1"/>
  <c r="AA10" i="2"/>
  <c r="BA40" i="2" s="1"/>
  <c r="AA11" i="2"/>
  <c r="BA43" i="2" s="1"/>
  <c r="AA12" i="2"/>
  <c r="BA52" i="2" s="1"/>
  <c r="AA13" i="2"/>
  <c r="BA53" i="2" s="1"/>
  <c r="AA14" i="2"/>
  <c r="AT3" i="2" s="1"/>
  <c r="AA15" i="2"/>
  <c r="AT8" i="2" s="1"/>
  <c r="AA16" i="2"/>
  <c r="AT14" i="2" s="1"/>
  <c r="AA17" i="2"/>
  <c r="AT22" i="2" s="1"/>
  <c r="AA18" i="2"/>
  <c r="AT23" i="2" s="1"/>
  <c r="AA19" i="2"/>
  <c r="AT28" i="2" s="1"/>
  <c r="AA20" i="2"/>
  <c r="AT33" i="2" s="1"/>
  <c r="AA21" i="2"/>
  <c r="AT38" i="2" s="1"/>
  <c r="AA22" i="2"/>
  <c r="AT46" i="2" s="1"/>
  <c r="AA23" i="2"/>
  <c r="AT48" i="2" s="1"/>
  <c r="AA24" i="2"/>
  <c r="AT53" i="2" s="1"/>
  <c r="AA25" i="2"/>
  <c r="AA26" i="2"/>
  <c r="AT61" i="2" s="1"/>
  <c r="AA27" i="2"/>
  <c r="AN5" i="2" s="1"/>
  <c r="AA28" i="2"/>
  <c r="AN9" i="2" s="1"/>
  <c r="AA29" i="2"/>
  <c r="AN17" i="2" s="1"/>
  <c r="AA30" i="2"/>
  <c r="AN18" i="2" s="1"/>
  <c r="AA31" i="2"/>
  <c r="AN23" i="2" s="1"/>
  <c r="AA32" i="2"/>
  <c r="AN28" i="2" s="1"/>
  <c r="AA33" i="2"/>
  <c r="AN33" i="2" s="1"/>
  <c r="AA34" i="2"/>
  <c r="AN41" i="2" s="1"/>
  <c r="AA35" i="2"/>
  <c r="AN43" i="2" s="1"/>
  <c r="AA36" i="2"/>
  <c r="AN48" i="2" s="1"/>
  <c r="AA37" i="2"/>
  <c r="AN53" i="2" s="1"/>
  <c r="AA38" i="2"/>
  <c r="AA39" i="2"/>
  <c r="AN63" i="2" s="1"/>
  <c r="AA40" i="2"/>
  <c r="AH5" i="2" s="1"/>
  <c r="AA41" i="2"/>
  <c r="AH12" i="2" s="1"/>
  <c r="AA42" i="2"/>
  <c r="AH13" i="2" s="1"/>
  <c r="AA43" i="2"/>
  <c r="AH18" i="2" s="1"/>
  <c r="AA44" i="2"/>
  <c r="AH23" i="2" s="1"/>
  <c r="AA45" i="2"/>
  <c r="AH28" i="2" s="1"/>
  <c r="AA46" i="2"/>
  <c r="AH36" i="2" s="1"/>
  <c r="AA47" i="2"/>
  <c r="AA48" i="2"/>
  <c r="AA49" i="2"/>
  <c r="AA3" i="2"/>
  <c r="BA4" i="2" s="1"/>
  <c r="AH122" i="2"/>
  <c r="AH121" i="2"/>
  <c r="AH120" i="2"/>
  <c r="AH119" i="2"/>
  <c r="AH118" i="2"/>
  <c r="AH117" i="2"/>
  <c r="AH116" i="2"/>
  <c r="AH115" i="2"/>
  <c r="AH114" i="2"/>
  <c r="AH113" i="2"/>
  <c r="AH112" i="2"/>
  <c r="AH111" i="2"/>
  <c r="AH110" i="2"/>
  <c r="AH109" i="2"/>
  <c r="AH108" i="2"/>
  <c r="AH107" i="2"/>
  <c r="AH106" i="2"/>
  <c r="AH105" i="2"/>
  <c r="AN122" i="2"/>
  <c r="AN121" i="2"/>
  <c r="AN120" i="2"/>
  <c r="AN119" i="2"/>
  <c r="AN118" i="2"/>
  <c r="AN117" i="2"/>
  <c r="AN116" i="2"/>
  <c r="AN115" i="2"/>
  <c r="AN114" i="2"/>
  <c r="AN113" i="2"/>
  <c r="AN112" i="2"/>
  <c r="AN111" i="2"/>
  <c r="AN110" i="2"/>
  <c r="AN109" i="2"/>
  <c r="AN108" i="2"/>
  <c r="AN107" i="2"/>
  <c r="AN106" i="2"/>
  <c r="AN105" i="2"/>
  <c r="AN104" i="2"/>
  <c r="AN103" i="2"/>
  <c r="AN102" i="2"/>
  <c r="AN101" i="2"/>
  <c r="AN100" i="2"/>
  <c r="AN99" i="2"/>
  <c r="AN98" i="2"/>
  <c r="AN97" i="2"/>
  <c r="AN96" i="2"/>
  <c r="AN95" i="2"/>
  <c r="AN94" i="2"/>
  <c r="AN93" i="2"/>
  <c r="AN92" i="2"/>
  <c r="AN91" i="2"/>
  <c r="AN90" i="2"/>
  <c r="AN89" i="2"/>
  <c r="AN88" i="2"/>
  <c r="AN87" i="2"/>
  <c r="AN86" i="2"/>
  <c r="AN85" i="2"/>
  <c r="AN84" i="2"/>
  <c r="AN83" i="2"/>
  <c r="AN82" i="2"/>
  <c r="AN81" i="2"/>
  <c r="AN80" i="2"/>
  <c r="AN79" i="2"/>
  <c r="AN78" i="2"/>
  <c r="AN77" i="2"/>
  <c r="AN76" i="2"/>
  <c r="AN75" i="2"/>
  <c r="AN74" i="2"/>
  <c r="AN73" i="2"/>
  <c r="AN72" i="2"/>
  <c r="AN71" i="2"/>
  <c r="AN70" i="2"/>
  <c r="AN69" i="2"/>
  <c r="AN68" i="2"/>
  <c r="AN67" i="2"/>
  <c r="AN66"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H35" i="2" l="1"/>
  <c r="AN3" i="2"/>
  <c r="AN62" i="2"/>
  <c r="AN25" i="2"/>
  <c r="AN16" i="2"/>
  <c r="AN13" i="2"/>
  <c r="AT44" i="2"/>
  <c r="AT37" i="2"/>
  <c r="AT30" i="2"/>
  <c r="AH3" i="2"/>
  <c r="AH4" i="2"/>
  <c r="AN27" i="2"/>
  <c r="AT45" i="2"/>
  <c r="AN61" i="2"/>
  <c r="AN15" i="2"/>
  <c r="AT32" i="2"/>
  <c r="AH34" i="2"/>
  <c r="AN52" i="2"/>
  <c r="AN8" i="2"/>
  <c r="AT21" i="2"/>
  <c r="AN59" i="2"/>
  <c r="AH27" i="2"/>
  <c r="AN51" i="2"/>
  <c r="AN4" i="2"/>
  <c r="AT20" i="2"/>
  <c r="AH22" i="2"/>
  <c r="AN49" i="2"/>
  <c r="AT64" i="2"/>
  <c r="AT18" i="2"/>
  <c r="AH20" i="2"/>
  <c r="AN44" i="2"/>
  <c r="AT57" i="2"/>
  <c r="AT13" i="2"/>
  <c r="AH11" i="2"/>
  <c r="AN40" i="2"/>
  <c r="AT56" i="2"/>
  <c r="AT9" i="2"/>
  <c r="AH10" i="2"/>
  <c r="AN39" i="2"/>
  <c r="AT54" i="2"/>
  <c r="AT6" i="2"/>
  <c r="AH8" i="2"/>
  <c r="AN32" i="2"/>
  <c r="AT49" i="2"/>
  <c r="AH33" i="2"/>
  <c r="AH21" i="2"/>
  <c r="AH9" i="2"/>
  <c r="AN60" i="2"/>
  <c r="AN50" i="2"/>
  <c r="AN38" i="2"/>
  <c r="AN26" i="2"/>
  <c r="AN14" i="2"/>
  <c r="AT65" i="2"/>
  <c r="AT55" i="2"/>
  <c r="AT43" i="2"/>
  <c r="AT31" i="2"/>
  <c r="AT19" i="2"/>
  <c r="AT7" i="2"/>
  <c r="BA51" i="2"/>
  <c r="BA39" i="2"/>
  <c r="BA27" i="2"/>
  <c r="BA15" i="2"/>
  <c r="BA50" i="2"/>
  <c r="BA38" i="2"/>
  <c r="BA26" i="2"/>
  <c r="BA14" i="2"/>
  <c r="AN37" i="2"/>
  <c r="AH31" i="2"/>
  <c r="AH19" i="2"/>
  <c r="AH7" i="2"/>
  <c r="AN58" i="2"/>
  <c r="AN36" i="2"/>
  <c r="AN24" i="2"/>
  <c r="AN12" i="2"/>
  <c r="AT63" i="2"/>
  <c r="AT41" i="2"/>
  <c r="AT29" i="2"/>
  <c r="AT17" i="2"/>
  <c r="AT5" i="2"/>
  <c r="BA49" i="2"/>
  <c r="BA37" i="2"/>
  <c r="BA25" i="2"/>
  <c r="BA13" i="2"/>
  <c r="AH32" i="2"/>
  <c r="AT42" i="2"/>
  <c r="AH30" i="2"/>
  <c r="AH6" i="2"/>
  <c r="AN47" i="2"/>
  <c r="AN35" i="2"/>
  <c r="AN11" i="2"/>
  <c r="AT62" i="2"/>
  <c r="AT52" i="2"/>
  <c r="AT40" i="2"/>
  <c r="AT16" i="2"/>
  <c r="AT4" i="2"/>
  <c r="BA48" i="2"/>
  <c r="BA36" i="2"/>
  <c r="BA24" i="2"/>
  <c r="BA12" i="2"/>
  <c r="AH29" i="2"/>
  <c r="AH17" i="2"/>
  <c r="AN46" i="2"/>
  <c r="AN34" i="2"/>
  <c r="AN22" i="2"/>
  <c r="AN10" i="2"/>
  <c r="AT51" i="2"/>
  <c r="AT39" i="2"/>
  <c r="AT27" i="2"/>
  <c r="AT15" i="2"/>
  <c r="BA3" i="2"/>
  <c r="BA47" i="2"/>
  <c r="BA35" i="2"/>
  <c r="BA11" i="2"/>
  <c r="AH16" i="2"/>
  <c r="AN57" i="2"/>
  <c r="AN45" i="2"/>
  <c r="AN21" i="2"/>
  <c r="AT60" i="2"/>
  <c r="AT50" i="2"/>
  <c r="AT26" i="2"/>
  <c r="BA46" i="2"/>
  <c r="BA34" i="2"/>
  <c r="BA22" i="2"/>
  <c r="BA10" i="2"/>
  <c r="BA57" i="2"/>
  <c r="BA45" i="2"/>
  <c r="BA21" i="2"/>
  <c r="BA9" i="2"/>
  <c r="AN20" i="2"/>
  <c r="AH26" i="2"/>
  <c r="AH14" i="2"/>
  <c r="AN65" i="2"/>
  <c r="AN55" i="2"/>
  <c r="AN31" i="2"/>
  <c r="AN19" i="2"/>
  <c r="AN7" i="2"/>
  <c r="AT58" i="2"/>
  <c r="AT36" i="2"/>
  <c r="AT24" i="2"/>
  <c r="AT12" i="2"/>
  <c r="BA56" i="2"/>
  <c r="BA44" i="2"/>
  <c r="BA32" i="2"/>
  <c r="BA20" i="2"/>
  <c r="AH15" i="2"/>
  <c r="AT25" i="2"/>
  <c r="AH37" i="2"/>
  <c r="AH25" i="2"/>
  <c r="AN64" i="2"/>
  <c r="AN54" i="2"/>
  <c r="AN42" i="2"/>
  <c r="AN30" i="2"/>
  <c r="AN6" i="2"/>
  <c r="AT47" i="2"/>
  <c r="AT35" i="2"/>
  <c r="AT11" i="2"/>
  <c r="BA55" i="2"/>
  <c r="BA31" i="2"/>
  <c r="BA19" i="2"/>
  <c r="BA7" i="2"/>
  <c r="AN56" i="2"/>
  <c r="AT59" i="2"/>
  <c r="AH24" i="2"/>
  <c r="AN29" i="2"/>
  <c r="AT34" i="2"/>
  <c r="AT10" i="2"/>
  <c r="BA54" i="2"/>
  <c r="BA42" i="2"/>
  <c r="BA30" i="2"/>
  <c r="BA6" i="2"/>
  <c r="BA41" i="2"/>
  <c r="BA29" i="2"/>
  <c r="BA17" i="2"/>
  <c r="BA5" i="2"/>
</calcChain>
</file>

<file path=xl/sharedStrings.xml><?xml version="1.0" encoding="utf-8"?>
<sst xmlns="http://schemas.openxmlformats.org/spreadsheetml/2006/main" count="665" uniqueCount="368">
  <si>
    <t>Product</t>
  </si>
  <si>
    <t>id</t>
  </si>
  <si>
    <t>name</t>
  </si>
  <si>
    <t>description</t>
  </si>
  <si>
    <t>thumbnail</t>
  </si>
  <si>
    <t>status</t>
  </si>
  <si>
    <t>quantity</t>
  </si>
  <si>
    <t>id_product</t>
  </si>
  <si>
    <t>price</t>
  </si>
  <si>
    <t>date</t>
  </si>
  <si>
    <t>size</t>
  </si>
  <si>
    <t>id_size</t>
  </si>
  <si>
    <t>color</t>
  </si>
  <si>
    <t>product_color</t>
  </si>
  <si>
    <t>id_color</t>
  </si>
  <si>
    <t>Category</t>
  </si>
  <si>
    <t>picture</t>
  </si>
  <si>
    <t>create_at</t>
  </si>
  <si>
    <t>id_user</t>
  </si>
  <si>
    <t>style</t>
  </si>
  <si>
    <t>id_style</t>
  </si>
  <si>
    <t>id_category</t>
  </si>
  <si>
    <t>Reply</t>
  </si>
  <si>
    <t>feedback</t>
  </si>
  <si>
    <t>id_feedback</t>
  </si>
  <si>
    <t>feedback_picture</t>
  </si>
  <si>
    <t>order_item</t>
  </si>
  <si>
    <t>id_order</t>
  </si>
  <si>
    <t>Users</t>
  </si>
  <si>
    <t>fullname</t>
  </si>
  <si>
    <t>mobile</t>
  </si>
  <si>
    <t>email</t>
  </si>
  <si>
    <t>password</t>
  </si>
  <si>
    <t>avatar</t>
  </si>
  <si>
    <t>role</t>
  </si>
  <si>
    <t>address</t>
  </si>
  <si>
    <t>type(enum)</t>
  </si>
  <si>
    <t>cart-item</t>
  </si>
  <si>
    <t>oders</t>
  </si>
  <si>
    <t>id_staff</t>
  </si>
  <si>
    <t>id_client</t>
  </si>
  <si>
    <t>payment method</t>
  </si>
  <si>
    <t>membership</t>
  </si>
  <si>
    <t>id_address</t>
  </si>
  <si>
    <t>finished at</t>
  </si>
  <si>
    <t>chatbox</t>
  </si>
  <si>
    <t>message</t>
  </si>
  <si>
    <t>id_chatbox</t>
  </si>
  <si>
    <t>content</t>
  </si>
  <si>
    <t>PRODUCT</t>
  </si>
  <si>
    <t>link</t>
  </si>
  <si>
    <t>Maden Áo Polo Cotton Pique Dáng Rộng Cổ Điển Nhật Bản Phong Cách Quý Ông Phong Cách Dụng Cụ Thương Hiệu Maden, Áo Thun Nam Ngắn Tay Công Sở Đơn Giản Có Ve Áo Mùa Hè Cho Nam</t>
  </si>
  <si>
    <t>null</t>
  </si>
  <si>
    <t>https://www.lazada.vn/products/maden-ao-polo-cotton-pique-dang-rong-co-dien-nhat-ban-phong-cach-quy-ong-phong-cach-dung-cu-thuong-hieu-maden-ao-thun-nam-ngan-tay-cong-so-don-gian-co-ve-ao-mua-he-cho-nam-i1261493324-s4743404926.html?</t>
  </si>
  <si>
    <t>CATEGORY</t>
  </si>
  <si>
    <t>category</t>
  </si>
  <si>
    <t>Áo thun</t>
  </si>
  <si>
    <t>Áo sơ mi</t>
  </si>
  <si>
    <t>Giày</t>
  </si>
  <si>
    <t>Áo khoác &amp; Áo vest</t>
  </si>
  <si>
    <t>Quần</t>
  </si>
  <si>
    <t>Áo len</t>
  </si>
  <si>
    <t>STYLE</t>
  </si>
  <si>
    <t>Thường ngày</t>
  </si>
  <si>
    <t>Thể thao, đường phố</t>
  </si>
  <si>
    <t>Cơ bản</t>
  </si>
  <si>
    <t>Phong cách công sở</t>
  </si>
  <si>
    <t>Hiphop</t>
  </si>
  <si>
    <t>Thời trang</t>
  </si>
  <si>
    <t xml:space="preserve">Cổ điển </t>
  </si>
  <si>
    <t>Trẻ trung</t>
  </si>
  <si>
    <t>PRICE</t>
  </si>
  <si>
    <t>giá gốc</t>
  </si>
  <si>
    <t>SIZE</t>
  </si>
  <si>
    <t>S</t>
  </si>
  <si>
    <t>M</t>
  </si>
  <si>
    <t>L</t>
  </si>
  <si>
    <t>XL</t>
  </si>
  <si>
    <t>XXL</t>
  </si>
  <si>
    <t>COLOR</t>
  </si>
  <si>
    <t>PRODUCT_COLOR</t>
  </si>
  <si>
    <t>product_id</t>
  </si>
  <si>
    <t>color_id</t>
  </si>
  <si>
    <t>size_id</t>
  </si>
  <si>
    <t>Cà phê</t>
  </si>
  <si>
    <t>Xanh quân đội</t>
  </si>
  <si>
    <t>product_color_id</t>
  </si>
  <si>
    <t>QUANTITY</t>
  </si>
  <si>
    <t>Xám</t>
  </si>
  <si>
    <t>Trắng</t>
  </si>
  <si>
    <t>Xanh mặt hồ</t>
  </si>
  <si>
    <t>Đen</t>
  </si>
  <si>
    <t>Maden Thương Hiệu 6 Màu Sắc Nam Mới Mùa Hè Của Thanh Niên Mỹ Thêu Đơn Giản Màu Trơn Kem Đơn Giản Và Làm Mới Bên Trong T-Shirt Hoang Dã Tay Ngắn Vải Cotton</t>
  </si>
  <si>
    <t>https://www.lazada.vn/products/maden-thuong-hieu-6-mau-sac-nam-moi-mua-he-cua-thanh-nien-my-theu-don-gian-mau-tron-kem-don-gian-va-lam-moi-ben-trong-t-shirt-hoang-da-tay-ngan-vai-cotton-i485448480-s938132992.html?</t>
  </si>
  <si>
    <t>Xanh navy</t>
  </si>
  <si>
    <t>Maden Áo Thun Có Dây Thêu Hình Hổ Yokosuka Nhật Bản Phong Cách Dụng Cụ Học Tập Tại Trường Học Thương Hiệu Maden Retro Cho Nam, Áo Ngắn Tay Nam In Họa Tiết Mùa Hè Mới</t>
  </si>
  <si>
    <t>https://www.lazada.vn/products/maden-ao-thun-co-day-theu-hinh-ho-yokosuka-nhat-ban-phong-cach-dung-cu-hoc-tap-tai-truong-hoc-thuong-hieu-maden-retro-cho-nam-ao-ngan-tay-nam-in-hoa-tiet-mua-he-moi-i1314069518-s5165490700.html?spm=a2o4n.seller.list.1.33173a79KzXV7q&amp;mp=1</t>
  </si>
  <si>
    <t>Áo Sơ Mi Oxford Maden Cho Nam, Áo Dài Tay Ôm Dáng Phong Cách Cổ Điển Nhật Bản Cổ Điển Mặt Trời Đơn Giản Cho Trưởng Thành</t>
  </si>
  <si>
    <t>https://www.lazada.vn/products/ao-so-mi-oxford-maden-cho-nam-ao-dai-tay-om-dang-phong-cach-co-dien-nhat-ban-co-dien-mat-troi-don-gian-cho-truong-thanh-i312670983-s501228306.html?spm=a2o4n.seller.list.1.436f45a2te1tJL&amp;mp=1</t>
  </si>
  <si>
    <t>Xanh lam</t>
  </si>
  <si>
    <t>rate-enum(1,2,3,4,5)</t>
  </si>
  <si>
    <t>Unique(product_id,color_id)</t>
  </si>
  <si>
    <t>Maden thương hiệu phong cách dụng cụ nam thanh niên đàn ông cổ điển Mỹ cổ áo thêu da đào 1952S Áo sơ mi Bowling đau khổ màu xanh đậm nam thanh niên đại học phong cách áo dài tay</t>
  </si>
  <si>
    <t>Xanh dương đậm</t>
  </si>
  <si>
    <t>https://www.lazada.vn/products/maden-thuong-hieu-phong-cach-dung-cu-nam-thanh-nien-dan-ong-co-dien-my-co-ao-theu-da-dao-1952s-ao-so-mi-bowling-dau-kho-mau-xanh-dam-nam-thanh-nien-dai-hoc-phong-cach-ao-dai-tay-i792940395-s2139990758.html?spm=a2o4n.seller.list.34.84b145a2vWco1R&amp;mp=1</t>
  </si>
  <si>
    <t>Maden Thương Hiệu Chất Lượng Cao Phong Cách Dụng Cụ Mùa Xuân Nam Mới Quý Ông Trẻ Mỹ Retro Cổ Điển Trưởng Thành Nghệ Thuật Người Hâm Mộ Hẹn Hò Bên Xanh Dương Và Trắng Sọc Bốn Mùa Áo Tay Dài Cổ</t>
  </si>
  <si>
    <t>https://www.lazada.vn/products/maden-thuong-hieu-chat-luong-cao-phong-cach-dung-cu-mua-xuan-nam-moi-quy-ong-tre-my-retro-co-dien-truong-thanh-nghe-thuat-nguoi-ham-mo-hen-ho-ben-xanh-duong-va-trang-soc-bon-mua-ao-tay-dai-co-i484640662-s936128769.html?spm=a2o4n.seller.list.80.431a45a2wDhsSV&amp;mp=1</t>
  </si>
  <si>
    <t>Maden Áo Sơ Mi Dài Tay Thêu Hình Hổ Ukiyo Bằng Lụa Băng Cổ Điển Phong Cách Quý Ông Nhật Bản Phong Cách Dụng Cụ, Rèm Thêu Không Sắt Áo Hẹn Hò Cho Nam Giới Trẻ</t>
  </si>
  <si>
    <t>https://www.lazada.vn/products/maden-ao-so-mi-dai-tay-theu-hinh-ho-ukiyo-bang-lua-bang-co-dien-phong-cach-quy-ong-nhat-ban-phong-cach-dung-cu-rem-theu-khong-sat-ao-hen-ho-cho-nam-gioi-tre-i1272146615-s4794703948.html?spm=a2o4n.seller.list.91.431a45a2wDhsSV&amp;mp=1</t>
  </si>
  <si>
    <t>Maden Áo Sơ Mi Tay Ngắn Xếp Chồng Ngoại Cỡ Màu Trắng Ngoại Cỡ Cổ Điển Nhật Bản Ánh Nắng Mặt Trời Cho Nam Thanh Niên Mới Mùa Hè, Áo Sơ Mi Nam Thời Trang Kỳ Nghỉ Ven Biển Cityboy Dáng Rộng</t>
  </si>
  <si>
    <t>https://www.lazada.vn/products/maden-ao-so-mi-tay-ngan-xep-chong-ngoai-co-mau-trang-ngoai-co-co-dien-nhat-ban-anh-nang-mat-troi-cho-nam-thanh-nien-moi-mua-he-ao-so-mi-nam-thoi-trang-ky-nghi-ven-bien-cityboy-dang-rong-i1270832768-s4866554491.html?spm=a2o4n.seller.list.99.431a45a2wDhsSV&amp;mp=1</t>
  </si>
  <si>
    <t>Áo Sơ Mi Nam Tay Ngắn Cổ Điển Dáng Rộng,  Lưới Ins Nam Thương Hiệu Maden Áo Sơ Mi Cuba Cổ Ngắn Tay In Hình "Piri Reis" Cổ Điển Người Nổi Tiếng Kiểu Mỹ</t>
  </si>
  <si>
    <t>https://www.lazada.vn/products/luoi-ins-nam-thuong-hieu-maden-ao-so-mi-cuba-co-ngan-tay-in-hinh-piri-reis-co-dien-nguoi-noi-tieng-kieu-my-ao-so-mi-nam-tay-ngan-co-dien-dang-rong-i1315933666-s5188190355.html?spm=a2o4n.seller.list.154.431a45a2wDhsSV&amp;mp=1</t>
  </si>
  <si>
    <t>Áo Khoác Kẻ Sọc Dày 360G Kiểu Mỹ Cổ Điển, Maden Quạt Nghệ Thuật Trường Học Nam Thanh Niên Phong Cách Dụng Cụ Thương Hiệu,</t>
  </si>
  <si>
    <t>https://www.lazada.vn/products/maden-quat-nghe-thuat-truong-hoc-nam-thanh-nien-phong-cach-dung-cu-thuong-hieu-ao-khoac-ke-soc-day-360g-kieu-my-co-dien-ao-khoac-nam-ke-soc-cung-mua-thu-i1472767552-s6121080278.html?spm=a2o4n.seller.list.157.431a45a2wDhsSV&amp;mp=1</t>
  </si>
  <si>
    <t>Xanh đen</t>
  </si>
  <si>
    <t>Nâu đen</t>
  </si>
  <si>
    <t>Áo Khoác Dài Tay Maden Cho Nam, Áo Choàng Có Ve Áo Cổ Điển Nhật Bản Phong Cách Quý Ông Mùa Thu Chất Lượng Cao</t>
  </si>
  <si>
    <t>https://www.lazada.vn/products/ao-khoac-dai-tay-maden-cho-nam-ao-choang-co-ve-ao-co-dien-nhat-ban-phong-cach-quy-ong-mua-thu-chat-luong-cao-i820408384-s2245776965.html?spm=a2o4n.seller.list.14.84b145a2vWco1R&amp;mp=1</t>
  </si>
  <si>
    <t>Màu kaki</t>
  </si>
  <si>
    <t>Xanh dương</t>
  </si>
  <si>
    <t>Maden Hàng Hiệu Dụng Cụ Phong Cách Mùa Thu Sản Phẩm Mới Áo Sơ Mi Nam Dài Tay Vải Nhung Kẻ Thường Ngày Màu Xanh Dương Kiểu Mỹ Quý Ông Áo Sơ Mi Mỏng Nam Trưởng Thành Cho Cha Học Sinh Dáng Ôm</t>
  </si>
  <si>
    <t>https://www.lazada.vn/products/maden-hang-hieu-dung-cu-phong-cach-mua-thu-san-pham-moi-ao-so-mi-nam-dai-tay-vai-nhung-ke-thuong-ngay-mau-xanh-duong-kieu-my-quy-ong-ao-so-mi-mong-nam-truong-thanh-cho-cha-hoc-sinh-dang-om-i1500857484-s6284042369.html?spm=a2o4n.seller.list.20.84b145a2vWco1R&amp;mp=1</t>
  </si>
  <si>
    <t>Sản Phẩm Mới Phong Cách Quý Ông Mùa Thu Phong Cách Dụng Cụ Thương Hiệu Maden Áo Sơ Mi Nam Dài Tay Màu Be Hình Totem Ấn Độ Cổ Điển Nhật Bản Quạt Văn Học Hàn Lâm Xếp Chồng Túi Khâu, Áo Sơ Mi Nam</t>
  </si>
  <si>
    <t>https://www.lazada.vn/products/san-pham-moi-phong-cach-quy-ong-mua-thu-phong-cach-dung-cu-thuong-hieu-maden-ao-so-mi-nam-dai-tay-mau-be-hinh-totem-an-do-co-dien-nhat-ban-quat-van-hoc-han-lam-xep-chong-tui-khau-ao-so-mi-nam-i1493403789-s6245023982.html?spm=a2o4n.seller.list.53.84b145a2vWco1R&amp;mp=1</t>
  </si>
  <si>
    <t>Màu be</t>
  </si>
  <si>
    <t>Maden Áo Sơ Mi Nam Dài Tay Vải Sa Tanh Cổ Điển Mỹ Phong Cách Quý Ông Đi Biển Đi Nghỉ Mát Có Dụng Cụ, Rèm Lụa Băng Rộng Cậu Bé Áo Sơ Mi</t>
  </si>
  <si>
    <t>https://www.lazada.vn/products/maden-ao-so-mi-nam-dai-tay-vai-sa-tanh-co-dien-my-phong-cach-quy-ong-di-bien-di-nghi-mat-co-dung-cu-rem-lua-bang-rong-cau-be-ao-so-mi-i1289313155-s4886607924.html?spm=a2o4n.seller.list.83.84b145a2vWco1R&amp;mp=1</t>
  </si>
  <si>
    <t>Xanh lá</t>
  </si>
  <si>
    <t>Maden Áo Cardigan Đồng Phục Bóng Chày Đại Học Dáng Rộng Phong Cách Hip-Hop Kiểu Mỹ Cổ Điển Cho Bé Trai, Áo Sơ Mi Nam Ngắn Tay Thêu Chữ Đường Phố</t>
  </si>
  <si>
    <t>https://www.lazada.vn/products/maden-ao-cardigan-dong-phuc-bong-chay-dai-hoc-dang-rong-phong-cach-hip-hop-kieu-my-co-dien-cho-be-trai-ao-so-mi-nam-ngan-tay-theu-chu-duong-pho-i1295140986-s4943300406.html?spm=a2o4n.seller.list.151.84b145a2vWco1R&amp;mp=1</t>
  </si>
  <si>
    <t>Phong Cách Dụng Cụ Thương Hiệu Maden Facebook Khuyến Nghị Giới Trẻ Nam Mới Mùa Hè Nhật Bản Vàng Đơn Giản Và Màu Trắng Gradient Tie-dye Áo Thun Ngắn Tay Ami Kaji Retro Thêu Áo Phông Ngắn Cho Bé Trai</t>
  </si>
  <si>
    <t>Vàng phai</t>
  </si>
  <si>
    <t>Áo Thun Nam Thêu Ấn Độ Cổ Điển Mỹ Đơn Giản Phong Cách Dụng Cụ Thương Hiệu Maden, Áo Ngắn Tay Nam Dáng Rộng Mới Mùa Hè</t>
  </si>
  <si>
    <t>https://www.lazada.vn/products/ao-thun-nam-theu-an-do-co-dien-my-don-gian-phong-cach-dung-cu-thuong-hieu-maden-ao-ngan-tay-nam-dang-rong-moi-mua-he-i1362655805-s5631000110.html?spm=a2o4n.seller.list.111.64fd3a79tTEQQ4&amp;mp=1</t>
  </si>
  <si>
    <t>https://www.lazada.vn/products/phong-cach-dung-cu-thuong-hieu-maden-facebook-khuyen-nghi-gioi-tre-nam-moi-mua-he-nhat-ban-vang-don-gian-va-mau-trang-gradient-tie-dye-ao-thun-ngan-tay-ami-kaji-retro-theu-ao-phong-ngan-cho-be-trai-i611872382-s1408738468.html?spm=a2o4n.seller.list.108.64fd3a79tTEQQ4&amp;mp=1</t>
  </si>
  <si>
    <t>Xanh đậu</t>
  </si>
  <si>
    <t>Áo Phông 230G In Kỹ Thuật Số Hai Bóng Chữ Cái Đơn Giản Phong Cách Dụng Cụ Thương Hiệu Maden Cho Nam Giới Trẻ, Áo Thun Nam Ngắn Tay Ins Dáng Trễ Vai Raglan Fried Street</t>
  </si>
  <si>
    <t>https://www.lazada.vn/products/ao-phong-230g-in-ky-thuat-so-hai-bong-chu-cai-don-gian-phong-cach-dung-cu-thuong-hieu-maden-cho-nam-gioi-tre-ao-thun-nam-ngan-tay-ins-dang-tre-vai-raglan-fried-street-i1362653657-s5630742927.html?spm=a2o4n.seller.list.115.64fd3a79tTEQQ4&amp;mp=1</t>
  </si>
  <si>
    <t>Maden Thương Hiệu Phong Cách Dụng Cụ Nam Đơn Giản Thanh Niên Nhật Bản Retro Ami Kaji 220G Áo Thun Nhuộm Màu Xanh Cổ Tròn Màu Trơn Phần Thân Mỏng Gấp Tay Áo Sơ Mi Nam</t>
  </si>
  <si>
    <t>https://www.lazada.vn/products/maden-thuong-hieu-phong-cach-dung-cu-nam-don-gian-thanh-nien-nhat-ban-retro-ami-kaji-220g-ao-thun-nhuom-mau-xanh-co-tron-mau-tron-phan-than-mong-gap-tay-ao-so-mi-nam-i622420927-s1448874310.html?spm=a2o4n.seller.list.118.64fd3a79tTEQQ4&amp;mp=1</t>
  </si>
  <si>
    <t>Thời Trang Nam Thường Ngày Ngắn Tay Cổ Điển</t>
  </si>
  <si>
    <t>https://www.lazada.vn/products/thoi-trang-nam-thuong-ngay-ngan-tay-co-dien-i1299844797-s4991950185.html?spm=a2o4n.seller.list.155.64fd3a79tTEQQ4&amp;mp=1</t>
  </si>
  <si>
    <t>Maden Áo Thun Có Túi Hai Chấu Phong Cách Dụng Cụ Mùa Hè Mới Thoáng Khí Kiểu Nhật Bản Cho Nam, Tay Ngắn Nam Màu Trơn Cổ Tròn Mỏng Mùa Hè</t>
  </si>
  <si>
    <t>https://www.lazada.vn/products/maden-ao-thun-co-tui-hai-chau-phong-cach-dung-cu-mua-he-moi-thoang-khi-kieu-nhat-ban-cho-nam-tay-ngan-nam-mau-tron-co-tron-mong-mua-he-i1261942385-s4744834311.html?spm=a2o4n.seller.list.141.64fd3a79tTEQQ4&amp;mp=1</t>
  </si>
  <si>
    <t>Cam</t>
  </si>
  <si>
    <t>Sản Phẩm Mới Mùa Hè Phong Cách Dụng Cụ Thương Hiệu Maden Cho Nam Áo Phông Thêu Họa Tiết Len Dày Nhật Bản Cổ Điển 1970 Tuổi Trẻ, Áo Ngắn Tay Dáng Rộng Phong Cách Hip-Hop Cho Nam</t>
  </si>
  <si>
    <t>https://www.lazada.vn/products/san-pham-moi-mua-he-phong-cach-dung-cu-thuong-hieu-maden-cho-nam-ao-phong-theu-hoa-tiet-len-day-nhat-ban-co-dien-1970-tuoi-tre-ao-ngan-tay-dang-rong-phong-cach-hip-hop-cho-nam-i1439179929-s5956567364.html?spm=a2o4n.seller.list.138.64fd3a79tTEQQ4&amp;mp=1</t>
  </si>
  <si>
    <t>Xanh da trời</t>
  </si>
  <si>
    <t>Maden Thương Hiệu Nam Mùa Hè Sản Phẩm Mới Đơn Giản Trưởng Thành Nhật Bản Retro Ve Áo Màu Xanh Nhuộm Ngắn Tay Màu Trơn Bông Áo Thun Đáy Áo Thun</t>
  </si>
  <si>
    <t>https://www.lazada.vn/products/maden-thuong-hieu-nam-mua-he-san-pham-moi-don-gian-truong-thanh-nhat-ban-retro-ve-ao-mau-xanh-nhuom-ngan-tay-mau-tron-bong-ao-thun-day-ao-thun-i310544138-s497364987.html?spm=a2o4n.seller.list.1.2ca13a79grvKyW&amp;mp=1</t>
  </si>
  <si>
    <t>Phong Cách Dụng Cụ Thương Hiệu Maden Áo Thun Bóng Đá Chuyên Nghiệp Mùa Hè Mới Áo Thun In Hình Ma Chữ Đen Trắng Cổ Điển Cho Nam Thanh Niên, Phần Mỏng Ngắn Tay Thoáng Khí Cho Nam</t>
  </si>
  <si>
    <t>https://www.lazada.vn/products/phong-cach-dung-cu-thuong-hieu-maden-ao-thun-bong-da-chuyen-nghiep-mua-he-moi-ao-thun-in-hinh-ma-chu-den-trang-co-dien-cho-nam-thanh-nien-phan-mong-ngan-tay-thoang-khi-cho-nam-i1412155294-s5842993836.html?spm=a2o4n.seller.list.35.2ca13a79grvKyW&amp;mp=1</t>
  </si>
  <si>
    <t xml:space="preserve"> </t>
  </si>
  <si>
    <t>thumnail</t>
  </si>
  <si>
    <t>color_picture</t>
  </si>
  <si>
    <t>id_discount</t>
  </si>
  <si>
    <t>discount</t>
  </si>
  <si>
    <t>id_product_color</t>
  </si>
  <si>
    <t>id_quantity</t>
  </si>
  <si>
    <t>model_picture</t>
  </si>
  <si>
    <t>id_model_picture</t>
  </si>
  <si>
    <t>id_reply</t>
  </si>
  <si>
    <t>id_order item</t>
  </si>
  <si>
    <t>id_thumbnail</t>
  </si>
  <si>
    <t>point</t>
  </si>
  <si>
    <t>id_users</t>
  </si>
  <si>
    <t>id_cart_item</t>
  </si>
  <si>
    <t>Discount</t>
  </si>
  <si>
    <t>amount</t>
  </si>
  <si>
    <t>condition</t>
  </si>
  <si>
    <t>Voucher</t>
  </si>
  <si>
    <t>using_point(enum)</t>
  </si>
  <si>
    <t>shipping-fee</t>
  </si>
  <si>
    <t>voucher_code</t>
  </si>
  <si>
    <t>city</t>
  </si>
  <si>
    <t>district</t>
  </si>
  <si>
    <t>commune</t>
  </si>
  <si>
    <t>status (defautl, optional)</t>
  </si>
  <si>
    <t>note</t>
  </si>
  <si>
    <t>recipient_name</t>
  </si>
  <si>
    <t>(2,'Cà phê'),</t>
  </si>
  <si>
    <t>(3,'Xanh navy'),</t>
  </si>
  <si>
    <t>(4,'Xám'),</t>
  </si>
  <si>
    <t>(5,'Trắng'),</t>
  </si>
  <si>
    <t>(6,'Xanh mặt hồ'),</t>
  </si>
  <si>
    <t>(7,'Đen'),</t>
  </si>
  <si>
    <t>(8,'Xanh lam'),</t>
  </si>
  <si>
    <t>(9,'Xanh dương đậm'),</t>
  </si>
  <si>
    <t>(10,'Xanh lá'),</t>
  </si>
  <si>
    <t>(11,'Xanh đen'),</t>
  </si>
  <si>
    <t>(12,'Nâu đen'),</t>
  </si>
  <si>
    <t>(13,'Màu kaki'),</t>
  </si>
  <si>
    <t>(14,'Xanh dương'),</t>
  </si>
  <si>
    <t>(15,'Cà phê'),</t>
  </si>
  <si>
    <t>(16,'Màu be'),</t>
  </si>
  <si>
    <t>(17,'Vàng phai'),</t>
  </si>
  <si>
    <t>(18,'Xanh đậu'),</t>
  </si>
  <si>
    <t>(19,'Cam'),</t>
  </si>
  <si>
    <t>(20,'Xanh da trời'),</t>
  </si>
  <si>
    <t>(1,'S'),</t>
  </si>
  <si>
    <t>(2,'M'),</t>
  </si>
  <si>
    <t>(3,'L'),</t>
  </si>
  <si>
    <t>(4,'XL'),</t>
  </si>
  <si>
    <t>(5,'XXL'),</t>
  </si>
  <si>
    <t>(6,'38'),</t>
  </si>
  <si>
    <t>(7,'39'),</t>
  </si>
  <si>
    <t>(8,'40'),</t>
  </si>
  <si>
    <t>(9,'41'),</t>
  </si>
  <si>
    <t>(10,'42'),</t>
  </si>
  <si>
    <t>(11,'43'),</t>
  </si>
  <si>
    <t>(12,'44'),</t>
  </si>
  <si>
    <t>available</t>
  </si>
  <si>
    <t>(1,1,1,'available'),</t>
  </si>
  <si>
    <t>(2,1,2,'available'),</t>
  </si>
  <si>
    <t>(3,1,3,'available'),</t>
  </si>
  <si>
    <t>(4,2,4,'available'),</t>
  </si>
  <si>
    <t>(5,2,5,'available'),</t>
  </si>
  <si>
    <t>(6,2,6,'available'),</t>
  </si>
  <si>
    <t>(7,2,7,'available'),</t>
  </si>
  <si>
    <t>(8,3,7,'available'),</t>
  </si>
  <si>
    <t>(9,4,3,'available'),</t>
  </si>
  <si>
    <t>(10,4,4,'available'),</t>
  </si>
  <si>
    <t>(11,4,8,'available'),</t>
  </si>
  <si>
    <t>(12,5,9,'available'),</t>
  </si>
  <si>
    <t>(13,5,10,'available'),</t>
  </si>
  <si>
    <t>(14,6,9,'available'),</t>
  </si>
  <si>
    <t>(15,7,3,'available'),</t>
  </si>
  <si>
    <t>(16,8,3,'available'),</t>
  </si>
  <si>
    <t>(17,8,4,'available'),</t>
  </si>
  <si>
    <t>(18,9,7,'available'),</t>
  </si>
  <si>
    <t>(19,10,11,'available'),</t>
  </si>
  <si>
    <t>(20,10,12,'available'),</t>
  </si>
  <si>
    <t>(21,11,14,'available'),</t>
  </si>
  <si>
    <t>(22,11,13,'available'),</t>
  </si>
  <si>
    <t>(23,11,1,'available'),</t>
  </si>
  <si>
    <t>(24,11,7,'available'),</t>
  </si>
  <si>
    <t>(25,12,3,'available'),</t>
  </si>
  <si>
    <t>(26,12,1,'available'),</t>
  </si>
  <si>
    <t>(27,12,2,'available'),</t>
  </si>
  <si>
    <t>(28,13,16,'available'),</t>
  </si>
  <si>
    <t>(29,14,4,'available'),</t>
  </si>
  <si>
    <t>(30,14,10,'available'),</t>
  </si>
  <si>
    <t>(31,15,13,'available'),</t>
  </si>
  <si>
    <t>(32,16,17,'available'),</t>
  </si>
  <si>
    <t>(33,17,4,'available'),</t>
  </si>
  <si>
    <t>(34,17,18,'available'),</t>
  </si>
  <si>
    <t>(35,18,5,'available'),</t>
  </si>
  <si>
    <t>(36,19,14,'available'),</t>
  </si>
  <si>
    <t>(37,20,5,'available'),</t>
  </si>
  <si>
    <t>(38,20,7,'available'),</t>
  </si>
  <si>
    <t>(39,21,10,'available'),</t>
  </si>
  <si>
    <t>(40,21,2,'available'),</t>
  </si>
  <si>
    <t>(41,21,19,'available'),</t>
  </si>
  <si>
    <t>(42,22,20,'available'),</t>
  </si>
  <si>
    <t>(43,23,14,'available'),</t>
  </si>
  <si>
    <t>(44,24,13,'available'),</t>
  </si>
  <si>
    <t>(1,1,1,5),</t>
  </si>
  <si>
    <t>(2,1,2,5),</t>
  </si>
  <si>
    <t>(3,1,3,0),</t>
  </si>
  <si>
    <t>(4,1,4,0),</t>
  </si>
  <si>
    <t>(5,1,5,5),</t>
  </si>
  <si>
    <t>(6,2,1,0),</t>
  </si>
  <si>
    <t>(7,2,2,0),</t>
  </si>
  <si>
    <t>(8,2,3,10),</t>
  </si>
  <si>
    <t>(9,2,4,1),</t>
  </si>
  <si>
    <t>(10,2,5,0),</t>
  </si>
  <si>
    <t>(11,3,1,10),</t>
  </si>
  <si>
    <t>(12,3,2,10),</t>
  </si>
  <si>
    <t>(13,3,3,5),</t>
  </si>
  <si>
    <t>(14,3,4,0),</t>
  </si>
  <si>
    <t>(15,3,5,0),</t>
  </si>
  <si>
    <t>(16,4,1,20),</t>
  </si>
  <si>
    <t>(17,4,2,20),</t>
  </si>
  <si>
    <t>(18,4,3,3),</t>
  </si>
  <si>
    <t>(19,4,4,18),</t>
  </si>
  <si>
    <t>(20,4,5,5),</t>
  </si>
  <si>
    <t>(21,5,1,25),</t>
  </si>
  <si>
    <t>(22,5,2,25),</t>
  </si>
  <si>
    <t>(23,5,3,4),</t>
  </si>
  <si>
    <t>(24,5,4,2),</t>
  </si>
  <si>
    <t>(25,5,5,1),</t>
  </si>
  <si>
    <t>(26,6,1,7),</t>
  </si>
  <si>
    <t>(27,6,2,8),</t>
  </si>
  <si>
    <t>(28,6,3,5),</t>
  </si>
  <si>
    <t>(29,6,4,6),</t>
  </si>
  <si>
    <t>(30,6,5,1),</t>
  </si>
  <si>
    <t>(31,7,1,0),</t>
  </si>
  <si>
    <t>(32,7,2,0),</t>
  </si>
  <si>
    <t>(33,7,3,5),</t>
  </si>
  <si>
    <t>(34,7,4,5),</t>
  </si>
  <si>
    <t>(35,7,5,5),</t>
  </si>
  <si>
    <t>(36,8,1,5),</t>
  </si>
  <si>
    <t>(37,8,2,5),</t>
  </si>
  <si>
    <t>(38,8,3,0),</t>
  </si>
  <si>
    <t>(39,8,4,2),</t>
  </si>
  <si>
    <t>(40,8,5,2),</t>
  </si>
  <si>
    <t>(41,9,1,5),</t>
  </si>
  <si>
    <t>(42,9,2,5),</t>
  </si>
  <si>
    <t>(43,9,3,0),</t>
  </si>
  <si>
    <t>(44,9,4,1),</t>
  </si>
  <si>
    <t>(45,9,5,1),</t>
  </si>
  <si>
    <t>(46,10,1,8),</t>
  </si>
  <si>
    <t>(47,10,2,8),</t>
  </si>
  <si>
    <t>(48,10,3,8),</t>
  </si>
  <si>
    <t>(49,10,4,7),</t>
  </si>
  <si>
    <t>(50,10,5,7),</t>
  </si>
  <si>
    <t>(51,11,1,6),</t>
  </si>
  <si>
    <t>(52,11,2,5),</t>
  </si>
  <si>
    <t>(53,11,3,4),</t>
  </si>
  <si>
    <t>(54,11,4,2),</t>
  </si>
  <si>
    <t>(55,11,5,2),</t>
  </si>
  <si>
    <t>USERS</t>
  </si>
  <si>
    <t>Trần Văn Sơn</t>
  </si>
  <si>
    <t>Nguyễn Bảo Lộc</t>
  </si>
  <si>
    <t>Hoàng Văn Công</t>
  </si>
  <si>
    <t>0987657384</t>
  </si>
  <si>
    <t>0768394857</t>
  </si>
  <si>
    <t>0875486947</t>
  </si>
  <si>
    <t>0769836445</t>
  </si>
  <si>
    <t>son@gmail.com</t>
  </si>
  <si>
    <t>loc@gmail.com</t>
  </si>
  <si>
    <t>cong@gmail.com</t>
  </si>
  <si>
    <t>Trần Bảo Nam</t>
  </si>
  <si>
    <t>nam@gmail.com</t>
  </si>
  <si>
    <t>son123</t>
  </si>
  <si>
    <t>loc123</t>
  </si>
  <si>
    <t>cong123</t>
  </si>
  <si>
    <t>nam123</t>
  </si>
  <si>
    <t>id_role</t>
  </si>
  <si>
    <t>visitor</t>
  </si>
  <si>
    <t>customer</t>
  </si>
  <si>
    <t>staff</t>
  </si>
  <si>
    <t>admin</t>
  </si>
  <si>
    <t>id_membership</t>
  </si>
  <si>
    <t>bạc</t>
  </si>
  <si>
    <t>đồng</t>
  </si>
  <si>
    <t>vàng</t>
  </si>
  <si>
    <t>kim cương</t>
  </si>
  <si>
    <t>Trần Thị Ngà</t>
  </si>
  <si>
    <t>Nguyễn Thị Nga</t>
  </si>
  <si>
    <t>0984576345</t>
  </si>
  <si>
    <t>0975826573</t>
  </si>
  <si>
    <t>nhà riêng</t>
  </si>
  <si>
    <t>Hà Nội</t>
  </si>
  <si>
    <t>default</t>
  </si>
  <si>
    <t>optional</t>
  </si>
  <si>
    <t>Hoàng Mai</t>
  </si>
  <si>
    <t>Cầu Giấy</t>
  </si>
  <si>
    <t>Long Biên</t>
  </si>
  <si>
    <t>Hoàn Kiếm</t>
  </si>
  <si>
    <t>A</t>
  </si>
  <si>
    <t>B</t>
  </si>
  <si>
    <t>C</t>
  </si>
  <si>
    <t>D</t>
  </si>
  <si>
    <t>E</t>
  </si>
  <si>
    <t>2021-12-15</t>
  </si>
  <si>
    <t>2021-11-15</t>
  </si>
  <si>
    <t>Đã giao</t>
  </si>
  <si>
    <t>COD</t>
  </si>
  <si>
    <t>No</t>
  </si>
  <si>
    <t>ODERS</t>
  </si>
  <si>
    <t>ORDER-ITEM</t>
  </si>
  <si>
    <t>ADDRESS</t>
  </si>
  <si>
    <t>Sản phẩm tốt</t>
  </si>
  <si>
    <t>Sản phẩm bình thường</t>
  </si>
  <si>
    <t>Sản phẩm tệ lắm à bạn</t>
  </si>
  <si>
    <t>Bạn có hình không bạn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</si>
</sst>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1" xfId="0" applyBorder="1"/>
    <xf numFmtId="0" fontId="0" fillId="2" borderId="1" xfId="0" applyFill="1" applyBorder="1"/>
    <xf numFmtId="0" fontId="0" fillId="0" borderId="1" xfId="0" applyFill="1" applyBorder="1"/>
    <xf numFmtId="0" fontId="0" fillId="0" borderId="1" xfId="0" applyBorder="1" applyAlignment="1"/>
    <xf numFmtId="0" fontId="0" fillId="3" borderId="1" xfId="0" applyFill="1" applyBorder="1"/>
    <xf numFmtId="0" fontId="0" fillId="4" borderId="1" xfId="0" applyFill="1" applyBorder="1"/>
    <xf numFmtId="0" fontId="2" fillId="0" borderId="1" xfId="2" applyBorder="1"/>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164" fontId="0" fillId="0" borderId="1" xfId="1" applyNumberFormat="1" applyFont="1" applyBorder="1"/>
    <xf numFmtId="0" fontId="3" fillId="0" borderId="0" xfId="0" applyFont="1" applyBorder="1" applyAlignment="1">
      <alignment horizontal="left" vertical="center"/>
    </xf>
    <xf numFmtId="164" fontId="0" fillId="0" borderId="1" xfId="1" applyNumberFormat="1" applyFont="1" applyBorder="1" applyAlignment="1">
      <alignment vertical="center"/>
    </xf>
    <xf numFmtId="0" fontId="0" fillId="0" borderId="1" xfId="0" applyBorder="1" applyAlignment="1">
      <alignment vertical="center"/>
    </xf>
    <xf numFmtId="0" fontId="0" fillId="0" borderId="1" xfId="0" applyBorder="1" applyAlignment="1">
      <alignment horizontal="left"/>
    </xf>
    <xf numFmtId="0" fontId="0" fillId="5" borderId="1" xfId="0" applyFill="1" applyBorder="1" applyAlignment="1">
      <alignment horizontal="center"/>
    </xf>
    <xf numFmtId="0" fontId="0" fillId="6" borderId="1" xfId="0" applyFill="1" applyBorder="1" applyAlignment="1">
      <alignment horizontal="center"/>
    </xf>
    <xf numFmtId="0" fontId="0" fillId="2" borderId="0" xfId="0" applyFill="1" applyBorder="1" applyAlignment="1">
      <alignment horizontal="left"/>
    </xf>
    <xf numFmtId="0" fontId="0" fillId="0" borderId="1" xfId="0" applyFill="1" applyBorder="1" applyAlignment="1">
      <alignment horizontal="center" vertical="center"/>
    </xf>
    <xf numFmtId="0" fontId="3" fillId="0" borderId="0" xfId="0" applyFont="1" applyBorder="1" applyAlignment="1">
      <alignment horizontal="center" vertical="center"/>
    </xf>
    <xf numFmtId="0" fontId="0" fillId="0" borderId="1" xfId="0" applyFill="1" applyBorder="1" applyAlignment="1">
      <alignment vertical="center"/>
    </xf>
    <xf numFmtId="0" fontId="0" fillId="2" borderId="1" xfId="0" applyFill="1" applyBorder="1" applyAlignment="1">
      <alignment vertical="center"/>
    </xf>
    <xf numFmtId="0" fontId="0" fillId="0" borderId="0" xfId="0" applyAlignment="1">
      <alignment vertical="center"/>
    </xf>
    <xf numFmtId="0" fontId="0" fillId="7" borderId="1" xfId="0" applyFill="1" applyBorder="1" applyAlignment="1">
      <alignment vertical="center"/>
    </xf>
    <xf numFmtId="0" fontId="0" fillId="0" borderId="0" xfId="0" applyBorder="1" applyAlignment="1">
      <alignment vertical="center"/>
    </xf>
    <xf numFmtId="0" fontId="0" fillId="0" borderId="1" xfId="0" quotePrefix="1" applyBorder="1" applyAlignment="1">
      <alignment horizontal="center"/>
    </xf>
    <xf numFmtId="0" fontId="2" fillId="0" borderId="1" xfId="2" applyBorder="1" applyAlignment="1">
      <alignment horizontal="center"/>
    </xf>
    <xf numFmtId="14" fontId="0" fillId="0" borderId="1" xfId="0" quotePrefix="1" applyNumberFormat="1" applyBorder="1" applyAlignment="1">
      <alignment horizontal="center"/>
    </xf>
    <xf numFmtId="14" fontId="0" fillId="0" borderId="1" xfId="0" applyNumberForma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lazada.vn/products/maden-ao-so-mi-tay-ngan-xep-chong-ngoai-co-mau-trang-ngoai-co-co-dien-nhat-ban-anh-nang-mat-troi-cho-nam-thanh-nien-moi-mua-he-ao-so-mi-nam-thoi-trang-ky-nghi-ven-bien-cityboy-dang-rong-i1270832768-s4866554491.html?spm=a2o4n.seller.list.99.431a45a2wDhsSV&amp;mp=1" TargetMode="External"/><Relationship Id="rId13" Type="http://schemas.openxmlformats.org/officeDocument/2006/relationships/hyperlink" Target="https://www.lazada.vn/products/san-pham-moi-phong-cach-quy-ong-mua-thu-phong-cach-dung-cu-thuong-hieu-maden-ao-so-mi-nam-dai-tay-mau-be-hinh-totem-an-do-co-dien-nhat-ban-quat-van-hoc-han-lam-xep-chong-tui-khau-ao-so-mi-nam-i1493403789-s6245023982.html?spm=a2o4n.seller.list.53.84b145a2vWco1R&amp;mp=1" TargetMode="External"/><Relationship Id="rId18" Type="http://schemas.openxmlformats.org/officeDocument/2006/relationships/hyperlink" Target="https://www.lazada.vn/products/ao-phong-230g-in-ky-thuat-so-hai-bong-chu-cai-don-gian-phong-cach-dung-cu-thuong-hieu-maden-cho-nam-gioi-tre-ao-thun-nam-ngan-tay-ins-dang-tre-vai-raglan-fried-street-i1362653657-s5630742927.html?spm=a2o4n.seller.list.115.64fd3a79tTEQQ4&amp;mp=1" TargetMode="External"/><Relationship Id="rId26" Type="http://schemas.openxmlformats.org/officeDocument/2006/relationships/hyperlink" Target="mailto:loc@gmail.com" TargetMode="External"/><Relationship Id="rId3" Type="http://schemas.openxmlformats.org/officeDocument/2006/relationships/hyperlink" Target="https://www.lazada.vn/products/maden-ao-thun-co-day-theu-hinh-ho-yokosuka-nhat-ban-phong-cach-dung-cu-hoc-tap-tai-truong-hoc-thuong-hieu-maden-retro-cho-nam-ao-ngan-tay-nam-in-hoa-tiet-mua-he-moi-i1314069518-s5165490700.html?spm=a2o4n.seller.list.1.33173a79KzXV7q&amp;mp=1" TargetMode="External"/><Relationship Id="rId21" Type="http://schemas.openxmlformats.org/officeDocument/2006/relationships/hyperlink" Target="https://www.lazada.vn/products/maden-ao-thun-co-tui-hai-chau-phong-cach-dung-cu-mua-he-moi-thoang-khi-kieu-nhat-ban-cho-nam-tay-ngan-nam-mau-tron-co-tron-mong-mua-he-i1261942385-s4744834311.html?spm=a2o4n.seller.list.141.64fd3a79tTEQQ4&amp;mp=1" TargetMode="External"/><Relationship Id="rId7" Type="http://schemas.openxmlformats.org/officeDocument/2006/relationships/hyperlink" Target="https://www.lazada.vn/products/maden-ao-so-mi-dai-tay-theu-hinh-ho-ukiyo-bang-lua-bang-co-dien-phong-cach-quy-ong-nhat-ban-phong-cach-dung-cu-rem-theu-khong-sat-ao-hen-ho-cho-nam-gioi-tre-i1272146615-s4794703948.html?spm=a2o4n.seller.list.91.431a45a2wDhsSV&amp;mp=1" TargetMode="External"/><Relationship Id="rId12" Type="http://schemas.openxmlformats.org/officeDocument/2006/relationships/hyperlink" Target="https://www.lazada.vn/products/maden-hang-hieu-dung-cu-phong-cach-mua-thu-san-pham-moi-ao-so-mi-nam-dai-tay-vai-nhung-ke-thuong-ngay-mau-xanh-duong-kieu-my-quy-ong-ao-so-mi-mong-nam-truong-thanh-cho-cha-hoc-sinh-dang-om-i1500857484-s6284042369.html?spm=a2o4n.seller.list.20.84b145a2vWco1R&amp;mp=1" TargetMode="External"/><Relationship Id="rId17" Type="http://schemas.openxmlformats.org/officeDocument/2006/relationships/hyperlink" Target="https://www.lazada.vn/products/phong-cach-dung-cu-thuong-hieu-maden-facebook-khuyen-nghi-gioi-tre-nam-moi-mua-he-nhat-ban-vang-don-gian-va-mau-trang-gradient-tie-dye-ao-thun-ngan-tay-ami-kaji-retro-theu-ao-phong-ngan-cho-be-trai-i611872382-s1408738468.html?spm=a2o4n.seller.list.108.64fd3a79tTEQQ4&amp;mp=1" TargetMode="External"/><Relationship Id="rId25" Type="http://schemas.openxmlformats.org/officeDocument/2006/relationships/hyperlink" Target="mailto:son@gmail.com" TargetMode="External"/><Relationship Id="rId2" Type="http://schemas.openxmlformats.org/officeDocument/2006/relationships/hyperlink" Target="https://www.lazada.vn/products/maden-thuong-hieu-6-mau-sac-nam-moi-mua-he-cua-thanh-nien-my-theu-don-gian-mau-tron-kem-don-gian-va-lam-moi-ben-trong-t-shirt-hoang-da-tay-ngan-vai-cotton-i485448480-s938132992.html?" TargetMode="External"/><Relationship Id="rId16" Type="http://schemas.openxmlformats.org/officeDocument/2006/relationships/hyperlink" Target="https://www.lazada.vn/products/ao-thun-nam-theu-an-do-co-dien-my-don-gian-phong-cach-dung-cu-thuong-hieu-maden-ao-ngan-tay-nam-dang-rong-moi-mua-he-i1362655805-s5631000110.html?spm=a2o4n.seller.list.111.64fd3a79tTEQQ4&amp;mp=1" TargetMode="External"/><Relationship Id="rId20" Type="http://schemas.openxmlformats.org/officeDocument/2006/relationships/hyperlink" Target="https://www.lazada.vn/products/thoi-trang-nam-thuong-ngay-ngan-tay-co-dien-i1299844797-s4991950185.html?spm=a2o4n.seller.list.155.64fd3a79tTEQQ4&amp;mp=1" TargetMode="External"/><Relationship Id="rId29" Type="http://schemas.openxmlformats.org/officeDocument/2006/relationships/printerSettings" Target="../printerSettings/printerSettings1.bin"/><Relationship Id="rId1" Type="http://schemas.openxmlformats.org/officeDocument/2006/relationships/hyperlink" Target="https://www.lazada.vn/products/maden-ao-polo-cotton-pique-dang-rong-co-dien-nhat-ban-phong-cach-quy-ong-phong-cach-dung-cu-thuong-hieu-maden-ao-thun-nam-ngan-tay-cong-so-don-gian-co-ve-ao-mua-he-cho-nam-i1261493324-s4743404926.html?" TargetMode="External"/><Relationship Id="rId6" Type="http://schemas.openxmlformats.org/officeDocument/2006/relationships/hyperlink" Target="https://www.lazada.vn/products/maden-thuong-hieu-chat-luong-cao-phong-cach-dung-cu-mua-xuan-nam-moi-quy-ong-tre-my-retro-co-dien-truong-thanh-nghe-thuat-nguoi-ham-mo-hen-ho-ben-xanh-duong-va-trang-soc-bon-mua-ao-tay-dai-co-i484640662-s936128769.html?spm=a2o4n.seller.list.80.431a45a2wDhsSV&amp;mp=1" TargetMode="External"/><Relationship Id="rId11" Type="http://schemas.openxmlformats.org/officeDocument/2006/relationships/hyperlink" Target="https://www.lazada.vn/products/ao-khoac-dai-tay-maden-cho-nam-ao-choang-co-ve-ao-co-dien-nhat-ban-phong-cach-quy-ong-mua-thu-chat-luong-cao-i820408384-s2245776965.html?spm=a2o4n.seller.list.14.84b145a2vWco1R&amp;mp=1" TargetMode="External"/><Relationship Id="rId24" Type="http://schemas.openxmlformats.org/officeDocument/2006/relationships/hyperlink" Target="https://www.lazada.vn/products/phong-cach-dung-cu-thuong-hieu-maden-ao-thun-bong-da-chuyen-nghiep-mua-he-moi-ao-thun-in-hinh-ma-chu-den-trang-co-dien-cho-nam-thanh-nien-phan-mong-ngan-tay-thoang-khi-cho-nam-i1412155294-s5842993836.html?spm=a2o4n.seller.list.35.2ca13a79grvKyW&amp;mp=1" TargetMode="External"/><Relationship Id="rId5" Type="http://schemas.openxmlformats.org/officeDocument/2006/relationships/hyperlink" Target="https://www.lazada.vn/products/maden-thuong-hieu-phong-cach-dung-cu-nam-thanh-nien-dan-ong-co-dien-my-co-ao-theu-da-dao-1952s-ao-so-mi-bowling-dau-kho-mau-xanh-dam-nam-thanh-nien-dai-hoc-phong-cach-ao-dai-tay-i792940395-s2139990758.html?spm=a2o4n.seller.list.34.84b145a2vWco1R&amp;mp=1" TargetMode="External"/><Relationship Id="rId15" Type="http://schemas.openxmlformats.org/officeDocument/2006/relationships/hyperlink" Target="https://www.lazada.vn/products/maden-ao-cardigan-dong-phuc-bong-chay-dai-hoc-dang-rong-phong-cach-hip-hop-kieu-my-co-dien-cho-be-trai-ao-so-mi-nam-ngan-tay-theu-chu-duong-pho-i1295140986-s4943300406.html?spm=a2o4n.seller.list.151.84b145a2vWco1R&amp;mp=1" TargetMode="External"/><Relationship Id="rId23" Type="http://schemas.openxmlformats.org/officeDocument/2006/relationships/hyperlink" Target="https://www.lazada.vn/products/maden-thuong-hieu-nam-mua-he-san-pham-moi-don-gian-truong-thanh-nhat-ban-retro-ve-ao-mau-xanh-nhuom-ngan-tay-mau-tron-bong-ao-thun-day-ao-thun-i310544138-s497364987.html?spm=a2o4n.seller.list.1.2ca13a79grvKyW&amp;mp=1" TargetMode="External"/><Relationship Id="rId28" Type="http://schemas.openxmlformats.org/officeDocument/2006/relationships/hyperlink" Target="mailto:nam@gmail.com" TargetMode="External"/><Relationship Id="rId10" Type="http://schemas.openxmlformats.org/officeDocument/2006/relationships/hyperlink" Target="https://www.lazada.vn/products/maden-quat-nghe-thuat-truong-hoc-nam-thanh-nien-phong-cach-dung-cu-thuong-hieu-ao-khoac-ke-soc-day-360g-kieu-my-co-dien-ao-khoac-nam-ke-soc-cung-mua-thu-i1472767552-s6121080278.html?spm=a2o4n.seller.list.157.431a45a2wDhsSV&amp;mp=1" TargetMode="External"/><Relationship Id="rId19" Type="http://schemas.openxmlformats.org/officeDocument/2006/relationships/hyperlink" Target="https://www.lazada.vn/products/maden-thuong-hieu-phong-cach-dung-cu-nam-don-gian-thanh-nien-nhat-ban-retro-ami-kaji-220g-ao-thun-nhuom-mau-xanh-co-tron-mau-tron-phan-than-mong-gap-tay-ao-so-mi-nam-i622420927-s1448874310.html?spm=a2o4n.seller.list.118.64fd3a79tTEQQ4&amp;mp=1" TargetMode="External"/><Relationship Id="rId4" Type="http://schemas.openxmlformats.org/officeDocument/2006/relationships/hyperlink" Target="https://www.lazada.vn/products/ao-so-mi-oxford-maden-cho-nam-ao-dai-tay-om-dang-phong-cach-co-dien-nhat-ban-co-dien-mat-troi-don-gian-cho-truong-thanh-i312670983-s501228306.html?spm=a2o4n.seller.list.1.436f45a2te1tJL&amp;mp=1" TargetMode="External"/><Relationship Id="rId9" Type="http://schemas.openxmlformats.org/officeDocument/2006/relationships/hyperlink" Target="https://www.lazada.vn/products/luoi-ins-nam-thuong-hieu-maden-ao-so-mi-cuba-co-ngan-tay-in-hinh-piri-reis-co-dien-nguoi-noi-tieng-kieu-my-ao-so-mi-nam-tay-ngan-co-dien-dang-rong-i1315933666-s5188190355.html?spm=a2o4n.seller.list.154.431a45a2wDhsSV&amp;mp=1" TargetMode="External"/><Relationship Id="rId14" Type="http://schemas.openxmlformats.org/officeDocument/2006/relationships/hyperlink" Target="https://www.lazada.vn/products/maden-ao-so-mi-nam-dai-tay-vai-sa-tanh-co-dien-my-phong-cach-quy-ong-di-bien-di-nghi-mat-co-dung-cu-rem-lua-bang-rong-cau-be-ao-so-mi-i1289313155-s4886607924.html?spm=a2o4n.seller.list.83.84b145a2vWco1R&amp;mp=1" TargetMode="External"/><Relationship Id="rId22" Type="http://schemas.openxmlformats.org/officeDocument/2006/relationships/hyperlink" Target="https://www.lazada.vn/products/san-pham-moi-mua-he-phong-cach-dung-cu-thuong-hieu-maden-cho-nam-ao-phong-theu-hoa-tiet-len-day-nhat-ban-co-dien-1970-tuoi-tre-ao-ngan-tay-dang-rong-phong-cach-hip-hop-cho-nam-i1439179929-s5956567364.html?spm=a2o4n.seller.list.138.64fd3a79tTEQQ4&amp;mp=1" TargetMode="External"/><Relationship Id="rId27" Type="http://schemas.openxmlformats.org/officeDocument/2006/relationships/hyperlink" Target="mailto:c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55"/>
  <sheetViews>
    <sheetView topLeftCell="A31" workbookViewId="0">
      <selection activeCell="D34" sqref="D34:D37"/>
    </sheetView>
  </sheetViews>
  <sheetFormatPr defaultRowHeight="14.4" x14ac:dyDescent="0.55000000000000004"/>
  <cols>
    <col min="1" max="1" width="8.83984375" style="30"/>
    <col min="2" max="2" width="22.68359375" style="30" customWidth="1"/>
    <col min="3" max="3" width="8.83984375" style="30"/>
    <col min="4" max="4" width="18" style="30" customWidth="1"/>
    <col min="5" max="5" width="8.83984375" style="30"/>
    <col min="6" max="6" width="19.05078125" style="30" customWidth="1"/>
    <col min="7" max="7" width="8.83984375" style="30"/>
    <col min="8" max="8" width="10.7890625" style="30" customWidth="1"/>
    <col min="9" max="9" width="8.83984375" style="30"/>
    <col min="10" max="10" width="15.62890625" style="30" customWidth="1"/>
    <col min="11" max="13" width="8.83984375" style="30"/>
    <col min="14" max="14" width="15.68359375" style="30" customWidth="1"/>
    <col min="15" max="15" width="8.83984375" style="30"/>
    <col min="16" max="16" width="15.68359375" style="30" customWidth="1"/>
    <col min="17" max="17" width="8.83984375" style="30"/>
    <col min="18" max="18" width="15.20703125" style="30" customWidth="1"/>
    <col min="19" max="19" width="8.83984375" style="30"/>
    <col min="20" max="20" width="16.47265625" style="30" customWidth="1"/>
    <col min="21" max="16384" width="8.83984375" style="30"/>
  </cols>
  <sheetData>
    <row r="2" spans="2:16" x14ac:dyDescent="0.55000000000000004">
      <c r="B2" s="29" t="s">
        <v>0</v>
      </c>
      <c r="D2" s="29" t="s">
        <v>4</v>
      </c>
      <c r="F2" s="29" t="s">
        <v>15</v>
      </c>
      <c r="H2" s="29" t="s">
        <v>10</v>
      </c>
      <c r="J2" s="29" t="s">
        <v>6</v>
      </c>
      <c r="L2" s="29" t="s">
        <v>12</v>
      </c>
      <c r="N2" s="29" t="s">
        <v>13</v>
      </c>
      <c r="P2" s="29" t="s">
        <v>160</v>
      </c>
    </row>
    <row r="3" spans="2:16" x14ac:dyDescent="0.55000000000000004">
      <c r="B3" s="21" t="s">
        <v>7</v>
      </c>
      <c r="D3" s="21" t="s">
        <v>164</v>
      </c>
      <c r="F3" s="21" t="s">
        <v>21</v>
      </c>
      <c r="H3" s="21" t="s">
        <v>11</v>
      </c>
      <c r="J3" s="21" t="s">
        <v>159</v>
      </c>
      <c r="L3" s="21" t="s">
        <v>1</v>
      </c>
      <c r="N3" s="21" t="s">
        <v>158</v>
      </c>
      <c r="P3" s="21" t="s">
        <v>161</v>
      </c>
    </row>
    <row r="4" spans="2:16" x14ac:dyDescent="0.55000000000000004">
      <c r="B4" s="21" t="s">
        <v>2</v>
      </c>
      <c r="D4" s="21" t="s">
        <v>7</v>
      </c>
      <c r="F4" s="21" t="s">
        <v>15</v>
      </c>
      <c r="H4" s="21" t="s">
        <v>10</v>
      </c>
      <c r="J4" s="21" t="s">
        <v>158</v>
      </c>
      <c r="L4" s="21" t="s">
        <v>12</v>
      </c>
      <c r="N4" s="21" t="s">
        <v>7</v>
      </c>
      <c r="P4" s="21" t="s">
        <v>158</v>
      </c>
    </row>
    <row r="5" spans="2:16" x14ac:dyDescent="0.55000000000000004">
      <c r="B5" s="21" t="s">
        <v>3</v>
      </c>
      <c r="D5" s="21" t="s">
        <v>154</v>
      </c>
      <c r="J5" s="21" t="s">
        <v>11</v>
      </c>
      <c r="N5" s="21" t="s">
        <v>14</v>
      </c>
      <c r="P5" s="21" t="s">
        <v>16</v>
      </c>
    </row>
    <row r="6" spans="2:16" x14ac:dyDescent="0.55000000000000004">
      <c r="B6" s="21" t="s">
        <v>5</v>
      </c>
      <c r="J6" s="21" t="s">
        <v>6</v>
      </c>
      <c r="N6" s="28" t="s">
        <v>16</v>
      </c>
    </row>
    <row r="7" spans="2:16" x14ac:dyDescent="0.55000000000000004">
      <c r="B7" s="21" t="s">
        <v>21</v>
      </c>
    </row>
    <row r="8" spans="2:16" x14ac:dyDescent="0.55000000000000004">
      <c r="B8" s="28" t="s">
        <v>8</v>
      </c>
      <c r="D8" s="29" t="s">
        <v>23</v>
      </c>
      <c r="F8" s="29" t="s">
        <v>22</v>
      </c>
    </row>
    <row r="9" spans="2:16" x14ac:dyDescent="0.55000000000000004">
      <c r="B9" s="28" t="s">
        <v>156</v>
      </c>
      <c r="D9" s="21" t="s">
        <v>24</v>
      </c>
      <c r="F9" s="21" t="s">
        <v>162</v>
      </c>
    </row>
    <row r="10" spans="2:16" x14ac:dyDescent="0.55000000000000004">
      <c r="D10" s="21" t="s">
        <v>163</v>
      </c>
      <c r="F10" s="21" t="s">
        <v>24</v>
      </c>
    </row>
    <row r="11" spans="2:16" x14ac:dyDescent="0.55000000000000004">
      <c r="D11" s="21" t="s">
        <v>100</v>
      </c>
      <c r="F11" s="21" t="s">
        <v>18</v>
      </c>
    </row>
    <row r="12" spans="2:16" x14ac:dyDescent="0.55000000000000004">
      <c r="D12" s="21" t="s">
        <v>48</v>
      </c>
      <c r="F12" s="21" t="s">
        <v>48</v>
      </c>
    </row>
    <row r="13" spans="2:16" x14ac:dyDescent="0.55000000000000004">
      <c r="B13" s="29" t="s">
        <v>168</v>
      </c>
      <c r="D13" s="28" t="s">
        <v>17</v>
      </c>
      <c r="F13" s="21" t="s">
        <v>17</v>
      </c>
    </row>
    <row r="14" spans="2:16" x14ac:dyDescent="0.55000000000000004">
      <c r="B14" s="21" t="s">
        <v>156</v>
      </c>
    </row>
    <row r="15" spans="2:16" x14ac:dyDescent="0.55000000000000004">
      <c r="B15" s="21" t="s">
        <v>157</v>
      </c>
    </row>
    <row r="16" spans="2:16" x14ac:dyDescent="0.55000000000000004">
      <c r="B16" s="21" t="s">
        <v>9</v>
      </c>
      <c r="F16" s="29" t="s">
        <v>25</v>
      </c>
    </row>
    <row r="17" spans="2:9" x14ac:dyDescent="0.55000000000000004">
      <c r="B17" s="21" t="s">
        <v>3</v>
      </c>
      <c r="F17" s="21" t="s">
        <v>1</v>
      </c>
    </row>
    <row r="18" spans="2:9" x14ac:dyDescent="0.55000000000000004">
      <c r="F18" s="21" t="s">
        <v>24</v>
      </c>
      <c r="I18" s="30" t="s">
        <v>153</v>
      </c>
    </row>
    <row r="19" spans="2:9" x14ac:dyDescent="0.55000000000000004">
      <c r="F19" s="28" t="s">
        <v>16</v>
      </c>
    </row>
    <row r="33" spans="2:10" x14ac:dyDescent="0.55000000000000004">
      <c r="B33" s="29" t="s">
        <v>28</v>
      </c>
      <c r="D33" s="29" t="s">
        <v>37</v>
      </c>
      <c r="F33" s="29" t="s">
        <v>38</v>
      </c>
      <c r="H33" s="29" t="s">
        <v>45</v>
      </c>
      <c r="J33" s="29" t="s">
        <v>38</v>
      </c>
    </row>
    <row r="34" spans="2:10" x14ac:dyDescent="0.55000000000000004">
      <c r="B34" s="21" t="s">
        <v>166</v>
      </c>
      <c r="D34" s="21" t="s">
        <v>167</v>
      </c>
      <c r="F34" s="21" t="s">
        <v>1</v>
      </c>
      <c r="H34" s="21" t="s">
        <v>1</v>
      </c>
      <c r="J34" s="21" t="s">
        <v>1</v>
      </c>
    </row>
    <row r="35" spans="2:10" x14ac:dyDescent="0.55000000000000004">
      <c r="B35" s="21" t="s">
        <v>29</v>
      </c>
      <c r="D35" s="21" t="s">
        <v>166</v>
      </c>
      <c r="F35" s="21" t="s">
        <v>39</v>
      </c>
      <c r="H35" s="21" t="s">
        <v>18</v>
      </c>
      <c r="J35" s="21" t="s">
        <v>40</v>
      </c>
    </row>
    <row r="36" spans="2:10" x14ac:dyDescent="0.55000000000000004">
      <c r="B36" s="21" t="s">
        <v>30</v>
      </c>
      <c r="D36" s="21" t="s">
        <v>7</v>
      </c>
      <c r="F36" s="21" t="s">
        <v>40</v>
      </c>
      <c r="J36" s="21" t="s">
        <v>17</v>
      </c>
    </row>
    <row r="37" spans="2:10" x14ac:dyDescent="0.55000000000000004">
      <c r="B37" s="21" t="s">
        <v>31</v>
      </c>
      <c r="D37" s="21" t="s">
        <v>6</v>
      </c>
      <c r="F37" s="21" t="s">
        <v>17</v>
      </c>
      <c r="J37" s="21" t="s">
        <v>5</v>
      </c>
    </row>
    <row r="38" spans="2:10" x14ac:dyDescent="0.55000000000000004">
      <c r="B38" s="21" t="s">
        <v>32</v>
      </c>
      <c r="F38" s="21" t="s">
        <v>5</v>
      </c>
      <c r="H38" s="29" t="s">
        <v>46</v>
      </c>
      <c r="J38" s="21" t="s">
        <v>41</v>
      </c>
    </row>
    <row r="39" spans="2:10" x14ac:dyDescent="0.55000000000000004">
      <c r="B39" s="21" t="s">
        <v>33</v>
      </c>
      <c r="F39" s="21" t="s">
        <v>41</v>
      </c>
      <c r="H39" s="21" t="s">
        <v>1</v>
      </c>
      <c r="J39" s="28" t="s">
        <v>174</v>
      </c>
    </row>
    <row r="40" spans="2:10" x14ac:dyDescent="0.55000000000000004">
      <c r="B40" s="21" t="s">
        <v>34</v>
      </c>
      <c r="F40" s="28" t="s">
        <v>174</v>
      </c>
      <c r="H40" s="21" t="s">
        <v>47</v>
      </c>
      <c r="J40" s="28" t="s">
        <v>172</v>
      </c>
    </row>
    <row r="41" spans="2:10" x14ac:dyDescent="0.55000000000000004">
      <c r="B41" s="21" t="s">
        <v>42</v>
      </c>
      <c r="D41" s="29" t="s">
        <v>171</v>
      </c>
      <c r="F41" s="28" t="s">
        <v>172</v>
      </c>
      <c r="H41" s="21" t="s">
        <v>18</v>
      </c>
      <c r="J41" s="21" t="s">
        <v>173</v>
      </c>
    </row>
    <row r="42" spans="2:10" x14ac:dyDescent="0.55000000000000004">
      <c r="B42" s="21" t="s">
        <v>165</v>
      </c>
      <c r="D42" s="21" t="s">
        <v>174</v>
      </c>
      <c r="F42" s="21" t="s">
        <v>173</v>
      </c>
      <c r="H42" s="21" t="s">
        <v>7</v>
      </c>
      <c r="J42" s="28" t="s">
        <v>43</v>
      </c>
    </row>
    <row r="43" spans="2:10" x14ac:dyDescent="0.55000000000000004">
      <c r="D43" s="21" t="s">
        <v>169</v>
      </c>
      <c r="F43" s="28" t="s">
        <v>43</v>
      </c>
      <c r="H43" s="21" t="s">
        <v>48</v>
      </c>
      <c r="J43" s="28" t="s">
        <v>44</v>
      </c>
    </row>
    <row r="44" spans="2:10" x14ac:dyDescent="0.55000000000000004">
      <c r="D44" s="21" t="s">
        <v>170</v>
      </c>
      <c r="F44" s="28" t="s">
        <v>44</v>
      </c>
      <c r="H44" s="21" t="s">
        <v>16</v>
      </c>
      <c r="J44" s="28"/>
    </row>
    <row r="45" spans="2:10" x14ac:dyDescent="0.55000000000000004">
      <c r="B45" s="29" t="s">
        <v>35</v>
      </c>
      <c r="H45" s="28" t="s">
        <v>17</v>
      </c>
    </row>
    <row r="46" spans="2:10" x14ac:dyDescent="0.55000000000000004">
      <c r="B46" s="21" t="s">
        <v>43</v>
      </c>
    </row>
    <row r="47" spans="2:10" x14ac:dyDescent="0.55000000000000004">
      <c r="B47" s="21" t="s">
        <v>166</v>
      </c>
      <c r="F47" s="29" t="s">
        <v>26</v>
      </c>
    </row>
    <row r="48" spans="2:10" x14ac:dyDescent="0.55000000000000004">
      <c r="B48" s="21" t="s">
        <v>180</v>
      </c>
      <c r="F48" s="21" t="s">
        <v>1</v>
      </c>
    </row>
    <row r="49" spans="2:6" x14ac:dyDescent="0.55000000000000004">
      <c r="B49" s="21" t="s">
        <v>30</v>
      </c>
      <c r="F49" s="21" t="s">
        <v>27</v>
      </c>
    </row>
    <row r="50" spans="2:6" x14ac:dyDescent="0.55000000000000004">
      <c r="B50" s="21" t="s">
        <v>36</v>
      </c>
      <c r="F50" s="21" t="s">
        <v>7</v>
      </c>
    </row>
    <row r="51" spans="2:6" x14ac:dyDescent="0.55000000000000004">
      <c r="B51" s="21" t="s">
        <v>175</v>
      </c>
      <c r="F51" s="21" t="s">
        <v>6</v>
      </c>
    </row>
    <row r="52" spans="2:6" x14ac:dyDescent="0.55000000000000004">
      <c r="B52" s="21" t="s">
        <v>176</v>
      </c>
      <c r="F52" s="32"/>
    </row>
    <row r="53" spans="2:6" x14ac:dyDescent="0.55000000000000004">
      <c r="B53" s="21" t="s">
        <v>177</v>
      </c>
    </row>
    <row r="54" spans="2:6" x14ac:dyDescent="0.55000000000000004">
      <c r="B54" s="21" t="s">
        <v>179</v>
      </c>
    </row>
    <row r="55" spans="2:6" x14ac:dyDescent="0.55000000000000004">
      <c r="B55" s="31" t="s">
        <v>178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B6E2-CB4F-4F51-9FDF-363AA27C508F}">
  <dimension ref="A1:BD135"/>
  <sheetViews>
    <sheetView tabSelected="1" topLeftCell="A55" zoomScale="70" zoomScaleNormal="70" workbookViewId="0">
      <selection activeCell="L74" sqref="L74"/>
    </sheetView>
  </sheetViews>
  <sheetFormatPr defaultRowHeight="14.4" x14ac:dyDescent="0.55000000000000004"/>
  <cols>
    <col min="1" max="1" width="11.5234375" customWidth="1"/>
    <col min="2" max="2" width="15.578125" customWidth="1"/>
    <col min="3" max="3" width="16.83984375" style="11" customWidth="1"/>
    <col min="4" max="4" width="22" style="11" customWidth="1"/>
    <col min="5" max="5" width="13.734375" style="11" customWidth="1"/>
    <col min="6" max="6" width="18.1015625" style="11" customWidth="1"/>
    <col min="7" max="7" width="12.15625" style="11" customWidth="1"/>
    <col min="8" max="8" width="18.62890625" style="11" customWidth="1"/>
    <col min="9" max="9" width="12.15625" style="11" customWidth="1"/>
    <col min="10" max="10" width="36.15625" customWidth="1"/>
    <col min="11" max="11" width="8.83984375" style="11"/>
    <col min="12" max="12" width="12.578125" customWidth="1"/>
    <col min="13" max="13" width="17.68359375" style="11" customWidth="1"/>
    <col min="15" max="15" width="14.26171875" customWidth="1"/>
    <col min="16" max="16" width="14.7890625" customWidth="1"/>
    <col min="17" max="17" width="19.7890625" customWidth="1"/>
    <col min="19" max="19" width="18.26171875" customWidth="1"/>
    <col min="23" max="23" width="8.83984375" style="11"/>
    <col min="24" max="26" width="11.47265625" customWidth="1"/>
    <col min="27" max="28" width="13.47265625" customWidth="1"/>
    <col min="29" max="29" width="11.47265625" customWidth="1"/>
    <col min="30" max="30" width="11.47265625" style="11" customWidth="1"/>
    <col min="31" max="31" width="15.41796875" customWidth="1"/>
    <col min="32" max="32" width="15.68359375" customWidth="1"/>
    <col min="33" max="33" width="10.3125" customWidth="1"/>
    <col min="35" max="35" width="11.47265625" customWidth="1"/>
    <col min="36" max="36" width="11.47265625" style="11" customWidth="1"/>
    <col min="37" max="37" width="15.41796875" customWidth="1"/>
    <col min="38" max="38" width="15.68359375" customWidth="1"/>
    <col min="39" max="39" width="10.3125" customWidth="1"/>
    <col min="41" max="41" width="20.41796875" customWidth="1"/>
    <col min="42" max="42" width="8.83984375" style="11"/>
    <col min="43" max="43" width="15.41796875" customWidth="1"/>
    <col min="44" max="44" width="15.68359375" customWidth="1"/>
    <col min="45" max="45" width="10.3125" customWidth="1"/>
    <col min="47" max="48" width="25.578125" customWidth="1"/>
    <col min="49" max="49" width="8.83984375" style="11"/>
    <col min="50" max="50" width="15.41796875" customWidth="1"/>
    <col min="51" max="51" width="15.68359375" customWidth="1"/>
    <col min="52" max="52" width="10.3125" customWidth="1"/>
  </cols>
  <sheetData>
    <row r="1" spans="1:56" x14ac:dyDescent="0.55000000000000004">
      <c r="A1" t="s">
        <v>49</v>
      </c>
      <c r="L1" t="s">
        <v>54</v>
      </c>
      <c r="R1" s="9" t="s">
        <v>62</v>
      </c>
      <c r="S1" s="11"/>
      <c r="W1" t="s">
        <v>80</v>
      </c>
      <c r="AE1" t="s">
        <v>87</v>
      </c>
      <c r="AK1" t="s">
        <v>87</v>
      </c>
      <c r="AQ1" t="s">
        <v>87</v>
      </c>
      <c r="AX1" t="s">
        <v>87</v>
      </c>
    </row>
    <row r="2" spans="1:56" x14ac:dyDescent="0.55000000000000004">
      <c r="A2" s="5" t="s">
        <v>7</v>
      </c>
      <c r="B2" s="6" t="s">
        <v>2</v>
      </c>
      <c r="C2" s="12" t="s">
        <v>3</v>
      </c>
      <c r="D2" s="13" t="s">
        <v>21</v>
      </c>
      <c r="E2" s="12" t="s">
        <v>8</v>
      </c>
      <c r="F2" s="13" t="s">
        <v>20</v>
      </c>
      <c r="G2" s="13" t="s">
        <v>157</v>
      </c>
      <c r="H2" s="13"/>
      <c r="I2" s="13"/>
      <c r="J2" s="3" t="s">
        <v>50</v>
      </c>
      <c r="L2" s="5" t="s">
        <v>21</v>
      </c>
      <c r="M2" s="12" t="s">
        <v>55</v>
      </c>
      <c r="R2" s="5" t="s">
        <v>20</v>
      </c>
      <c r="S2" s="12" t="s">
        <v>19</v>
      </c>
      <c r="W2" s="14" t="s">
        <v>1</v>
      </c>
      <c r="X2" s="2" t="s">
        <v>81</v>
      </c>
      <c r="Y2" s="13" t="s">
        <v>82</v>
      </c>
      <c r="Z2" s="13" t="s">
        <v>155</v>
      </c>
      <c r="AA2" s="25" t="s">
        <v>101</v>
      </c>
      <c r="AB2" s="25"/>
      <c r="AD2" s="14" t="s">
        <v>1</v>
      </c>
      <c r="AE2" s="5" t="s">
        <v>86</v>
      </c>
      <c r="AF2" s="2" t="s">
        <v>83</v>
      </c>
      <c r="AG2" s="6" t="s">
        <v>6</v>
      </c>
      <c r="AJ2" s="14" t="s">
        <v>1</v>
      </c>
      <c r="AK2" s="5" t="s">
        <v>86</v>
      </c>
      <c r="AL2" s="2" t="s">
        <v>83</v>
      </c>
      <c r="AM2" s="6" t="s">
        <v>6</v>
      </c>
      <c r="AP2" s="14" t="s">
        <v>1</v>
      </c>
      <c r="AQ2" s="5" t="s">
        <v>86</v>
      </c>
      <c r="AR2" s="2" t="s">
        <v>83</v>
      </c>
      <c r="AS2" s="6" t="s">
        <v>6</v>
      </c>
      <c r="AW2" s="14" t="s">
        <v>1</v>
      </c>
      <c r="AX2" s="5" t="s">
        <v>86</v>
      </c>
      <c r="AY2" s="2" t="s">
        <v>83</v>
      </c>
      <c r="AZ2" s="6" t="s">
        <v>6</v>
      </c>
    </row>
    <row r="3" spans="1:56" ht="16.8" customHeight="1" x14ac:dyDescent="0.55000000000000004">
      <c r="A3" s="8">
        <v>1</v>
      </c>
      <c r="B3" s="4" t="s">
        <v>51</v>
      </c>
      <c r="C3" s="8" t="s">
        <v>52</v>
      </c>
      <c r="D3" s="8">
        <v>1</v>
      </c>
      <c r="E3" s="20">
        <v>645000</v>
      </c>
      <c r="F3" s="8" t="s">
        <v>52</v>
      </c>
      <c r="G3" s="8" t="s">
        <v>52</v>
      </c>
      <c r="H3" s="8" t="str">
        <f>"("&amp;A3&amp;",'"&amp;B3&amp;"',"&amp;C3&amp;","&amp;D3&amp;","&amp;E3&amp;","&amp;F3&amp;"),"</f>
        <v>(1,'Maden Áo Polo Cotton Pique Dáng Rộng Cổ Điển Nhật Bản Phong Cách Quý Ông Phong Cách Dụng Cụ Thương Hiệu Maden, Áo Thun Nam Ngắn Tay Công Sở Đơn Giản Có Ve Áo Mùa Hè Cho Nam',null,1,645000,null),</v>
      </c>
      <c r="I3" s="8"/>
      <c r="J3" s="7" t="s">
        <v>53</v>
      </c>
      <c r="K3" s="11">
        <v>1</v>
      </c>
      <c r="L3" s="10">
        <v>1</v>
      </c>
      <c r="M3" s="22" t="s">
        <v>56</v>
      </c>
      <c r="R3" s="10">
        <v>1</v>
      </c>
      <c r="S3" s="22" t="s">
        <v>63</v>
      </c>
      <c r="W3" s="10">
        <v>1</v>
      </c>
      <c r="X3" s="10">
        <v>1</v>
      </c>
      <c r="Y3" s="10">
        <v>1</v>
      </c>
      <c r="Z3" s="10" t="s">
        <v>212</v>
      </c>
      <c r="AA3" s="19" t="str">
        <f>IFERROR(VLOOKUP(Y3,$L$15:$M$34,2,),"")</f>
        <v>Xanh quân đội</v>
      </c>
      <c r="AB3" s="19" t="str">
        <f>"("&amp;W3&amp;","&amp;X3&amp;","&amp;Y3&amp;",'"&amp;Z3&amp;"'),"</f>
        <v>(1,1,1,'available'),</v>
      </c>
      <c r="AC3" t="s">
        <v>213</v>
      </c>
      <c r="AD3" s="8">
        <v>186</v>
      </c>
      <c r="AE3" s="23">
        <v>38</v>
      </c>
      <c r="AF3" s="23">
        <v>1</v>
      </c>
      <c r="AG3" s="23">
        <v>10</v>
      </c>
      <c r="AH3" s="19" t="str">
        <f>IFERROR(VLOOKUP(AE3,$W$3:$AA$60,5,),"")&amp;" - "&amp;IFERROR(VLOOKUP(AF3,$R$15:$S$26,2,),"")</f>
        <v>Đen - S</v>
      </c>
      <c r="AI3" t="str">
        <f>"("&amp;AD3&amp;","&amp;AE3&amp;","&amp;AF3&amp;","&amp;AG3&amp;"),"</f>
        <v>(186,38,1,10),</v>
      </c>
      <c r="AJ3" s="8">
        <v>121</v>
      </c>
      <c r="AK3" s="23">
        <v>25</v>
      </c>
      <c r="AL3" s="23">
        <v>1</v>
      </c>
      <c r="AM3" s="23">
        <v>10</v>
      </c>
      <c r="AN3" s="19" t="str">
        <f>IFERROR(VLOOKUP(AK3,$W$3:$AA$60,5,),"")&amp;" - "&amp;IFERROR(VLOOKUP(AL3,$R$15:$S$26,2,),"")</f>
        <v>Xanh navy - S</v>
      </c>
      <c r="AO3" t="str">
        <f>"("&amp;AJ3&amp;","&amp;AK3&amp;","&amp;AL3&amp;","&amp;AM3&amp;"),"</f>
        <v>(121,25,1,10),</v>
      </c>
      <c r="AP3" s="8">
        <v>56</v>
      </c>
      <c r="AQ3" s="23">
        <v>12</v>
      </c>
      <c r="AR3" s="23">
        <v>1</v>
      </c>
      <c r="AS3" s="23">
        <v>10</v>
      </c>
      <c r="AT3" s="19" t="str">
        <f>IFERROR(VLOOKUP(AQ3,$W$3:$AA$60,5,),"")&amp;" - "&amp;IFERROR(VLOOKUP(AR3,$R$15:$S$26,2,),"")</f>
        <v>Xanh dương đậm - S</v>
      </c>
      <c r="AU3" t="str">
        <f>"("&amp;AP3&amp;","&amp;AQ3&amp;","&amp;AR3&amp;","&amp;AS3&amp;"),"</f>
        <v>(56,12,1,10),</v>
      </c>
      <c r="AW3" s="8">
        <v>1</v>
      </c>
      <c r="AX3" s="23">
        <v>1</v>
      </c>
      <c r="AY3" s="23">
        <v>1</v>
      </c>
      <c r="AZ3" s="23">
        <v>5</v>
      </c>
      <c r="BA3" s="19" t="str">
        <f>IFERROR(VLOOKUP(AX3,$W$3:$AA$60,5,),"")&amp;" - "&amp;IFERROR(VLOOKUP(AY3,$R$15:$S$26,2,),"")</f>
        <v>Xanh quân đội - S</v>
      </c>
      <c r="BC3" t="str">
        <f>"("&amp;AW3&amp;","&amp;AX3&amp;","&amp;AY3&amp;","&amp;AZ3&amp;"),"</f>
        <v>(1,1,1,5),</v>
      </c>
      <c r="BD3" t="s">
        <v>257</v>
      </c>
    </row>
    <row r="4" spans="1:56" x14ac:dyDescent="0.55000000000000004">
      <c r="A4" s="8">
        <v>2</v>
      </c>
      <c r="B4" s="1" t="s">
        <v>92</v>
      </c>
      <c r="C4" s="8" t="s">
        <v>52</v>
      </c>
      <c r="D4" s="8">
        <v>1</v>
      </c>
      <c r="E4" s="18">
        <v>499000</v>
      </c>
      <c r="F4" s="8" t="s">
        <v>52</v>
      </c>
      <c r="G4" s="8" t="s">
        <v>52</v>
      </c>
      <c r="H4" s="8" t="str">
        <f t="shared" ref="H4:H26" si="0">"("&amp;A4&amp;",'"&amp;B4&amp;"',"&amp;C4&amp;","&amp;D4&amp;","&amp;E4&amp;","&amp;F4&amp;"),"</f>
        <v>(2,'Maden Thương Hiệu 6 Màu Sắc Nam Mới Mùa Hè Của Thanh Niên Mỹ Thêu Đơn Giản Màu Trơn Kem Đơn Giản Và Làm Mới Bên Trong T-Shirt Hoang Dã Tay Ngắn Vải Cotton',null,1,499000,null),</v>
      </c>
      <c r="I4" s="8"/>
      <c r="J4" s="7" t="s">
        <v>93</v>
      </c>
      <c r="K4" s="11">
        <v>1</v>
      </c>
      <c r="L4" s="10">
        <v>2</v>
      </c>
      <c r="M4" s="22" t="s">
        <v>57</v>
      </c>
      <c r="R4" s="10">
        <v>2</v>
      </c>
      <c r="S4" s="22" t="s">
        <v>64</v>
      </c>
      <c r="W4" s="10">
        <v>2</v>
      </c>
      <c r="X4" s="10">
        <v>1</v>
      </c>
      <c r="Y4" s="10">
        <v>2</v>
      </c>
      <c r="Z4" s="10" t="s">
        <v>212</v>
      </c>
      <c r="AA4" s="19" t="str">
        <f t="shared" ref="AA4:AA49" si="1">IFERROR(VLOOKUP(Y4,$L$15:$M$34,2,),"")</f>
        <v>Cà phê</v>
      </c>
      <c r="AB4" s="19" t="str">
        <f t="shared" ref="AB4:AB46" si="2">"("&amp;W4&amp;","&amp;X4&amp;","&amp;Y4&amp;",'"&amp;Z4&amp;"'),"</f>
        <v>(2,1,2,'available'),</v>
      </c>
      <c r="AC4" t="s">
        <v>214</v>
      </c>
      <c r="AD4" s="8">
        <v>187</v>
      </c>
      <c r="AE4" s="23">
        <v>38</v>
      </c>
      <c r="AF4" s="23">
        <v>2</v>
      </c>
      <c r="AG4" s="23">
        <v>10</v>
      </c>
      <c r="AH4" s="19" t="str">
        <f>IFERROR(VLOOKUP(AE4,$W$3:$AA$60,5,),"")&amp;" - "&amp;IFERROR(VLOOKUP(AF4,$R$15:$S$26,2,),"")</f>
        <v>Đen - M</v>
      </c>
      <c r="AI4" t="str">
        <f t="shared" ref="AI4:AI37" si="3">"("&amp;AD4&amp;","&amp;AE4&amp;","&amp;AF4&amp;","&amp;AG4&amp;"),"</f>
        <v>(187,38,2,10),</v>
      </c>
      <c r="AJ4" s="8">
        <v>122</v>
      </c>
      <c r="AK4" s="23">
        <v>25</v>
      </c>
      <c r="AL4" s="23">
        <v>2</v>
      </c>
      <c r="AM4" s="23">
        <v>10</v>
      </c>
      <c r="AN4" s="19" t="str">
        <f>IFERROR(VLOOKUP(AK4,$W$3:$AA$60,5,),"")&amp;" - "&amp;IFERROR(VLOOKUP(AL4,$R$15:$S$26,2,),"")</f>
        <v>Xanh navy - M</v>
      </c>
      <c r="AO4" t="str">
        <f t="shared" ref="AO4:AO65" si="4">"("&amp;AJ4&amp;","&amp;AK4&amp;","&amp;AL4&amp;","&amp;AM4&amp;"),"</f>
        <v>(122,25,2,10),</v>
      </c>
      <c r="AP4" s="8">
        <v>57</v>
      </c>
      <c r="AQ4" s="23">
        <v>12</v>
      </c>
      <c r="AR4" s="23">
        <v>2</v>
      </c>
      <c r="AS4" s="23">
        <v>12</v>
      </c>
      <c r="AT4" s="19" t="str">
        <f>IFERROR(VLOOKUP(AQ4,$W$3:$AA$60,5,),"")&amp;" - "&amp;IFERROR(VLOOKUP(AR4,$R$15:$S$26,2,),"")</f>
        <v>Xanh dương đậm - M</v>
      </c>
      <c r="AU4" t="str">
        <f t="shared" ref="AU4:AU65" si="5">"("&amp;AP4&amp;","&amp;AQ4&amp;","&amp;AR4&amp;","&amp;AS4&amp;"),"</f>
        <v>(57,12,2,12),</v>
      </c>
      <c r="AW4" s="8">
        <v>2</v>
      </c>
      <c r="AX4" s="23">
        <v>1</v>
      </c>
      <c r="AY4" s="23">
        <v>2</v>
      </c>
      <c r="AZ4" s="23">
        <v>5</v>
      </c>
      <c r="BA4" s="19" t="str">
        <f>IFERROR(VLOOKUP(AX4,$W$3:$AA$60,5,),"")&amp;" - "&amp;IFERROR(VLOOKUP(AY4,$R$15:$S$26,2,),"")</f>
        <v>Xanh quân đội - M</v>
      </c>
      <c r="BC4" t="str">
        <f t="shared" ref="BC4:BC57" si="6">"("&amp;AW4&amp;","&amp;AX4&amp;","&amp;AY4&amp;","&amp;AZ4&amp;"),"</f>
        <v>(2,1,2,5),</v>
      </c>
      <c r="BD4" t="s">
        <v>258</v>
      </c>
    </row>
    <row r="5" spans="1:56" x14ac:dyDescent="0.55000000000000004">
      <c r="A5" s="8">
        <v>3</v>
      </c>
      <c r="B5" s="1" t="s">
        <v>95</v>
      </c>
      <c r="C5" s="8" t="s">
        <v>52</v>
      </c>
      <c r="D5" s="8">
        <v>1</v>
      </c>
      <c r="E5" s="18">
        <v>777000</v>
      </c>
      <c r="F5" s="8" t="s">
        <v>52</v>
      </c>
      <c r="G5" s="8" t="s">
        <v>52</v>
      </c>
      <c r="H5" s="8" t="str">
        <f t="shared" si="0"/>
        <v>(3,'Maden Áo Thun Có Dây Thêu Hình Hổ Yokosuka Nhật Bản Phong Cách Dụng Cụ Học Tập Tại Trường Học Thương Hiệu Maden Retro Cho Nam, Áo Ngắn Tay Nam In Họa Tiết Mùa Hè Mới',null,1,777000,null),</v>
      </c>
      <c r="I5" s="8"/>
      <c r="J5" s="7" t="s">
        <v>96</v>
      </c>
      <c r="K5" s="11">
        <v>1</v>
      </c>
      <c r="L5" s="10">
        <v>3</v>
      </c>
      <c r="M5" s="22" t="s">
        <v>59</v>
      </c>
      <c r="R5" s="10">
        <v>3</v>
      </c>
      <c r="S5" s="22" t="s">
        <v>65</v>
      </c>
      <c r="W5" s="10">
        <v>3</v>
      </c>
      <c r="X5" s="10">
        <v>1</v>
      </c>
      <c r="Y5" s="10">
        <v>3</v>
      </c>
      <c r="Z5" s="10" t="s">
        <v>212</v>
      </c>
      <c r="AA5" s="19" t="str">
        <f t="shared" si="1"/>
        <v>Xanh navy</v>
      </c>
      <c r="AB5" s="19" t="str">
        <f t="shared" si="2"/>
        <v>(3,1,3,'available'),</v>
      </c>
      <c r="AC5" t="s">
        <v>215</v>
      </c>
      <c r="AD5" s="8">
        <v>188</v>
      </c>
      <c r="AE5" s="23">
        <v>38</v>
      </c>
      <c r="AF5" s="23">
        <v>3</v>
      </c>
      <c r="AG5" s="23">
        <v>10</v>
      </c>
      <c r="AH5" s="19" t="str">
        <f>IFERROR(VLOOKUP(AE5,$W$3:$AA$60,5,),"")&amp;" - "&amp;IFERROR(VLOOKUP(AF5,$R$15:$S$26,2,),"")</f>
        <v>Đen - L</v>
      </c>
      <c r="AI5" t="str">
        <f t="shared" si="3"/>
        <v>(188,38,3,10),</v>
      </c>
      <c r="AJ5" s="8">
        <v>123</v>
      </c>
      <c r="AK5" s="23">
        <v>25</v>
      </c>
      <c r="AL5" s="23">
        <v>3</v>
      </c>
      <c r="AM5" s="23">
        <v>10</v>
      </c>
      <c r="AN5" s="19" t="str">
        <f>IFERROR(VLOOKUP(AK5,$W$3:$AA$60,5,),"")&amp;" - "&amp;IFERROR(VLOOKUP(AL5,$R$15:$S$26,2,),"")</f>
        <v>Xanh navy - L</v>
      </c>
      <c r="AO5" t="str">
        <f t="shared" si="4"/>
        <v>(123,25,3,10),</v>
      </c>
      <c r="AP5" s="8">
        <v>58</v>
      </c>
      <c r="AQ5" s="23">
        <v>12</v>
      </c>
      <c r="AR5" s="23">
        <v>3</v>
      </c>
      <c r="AS5" s="23">
        <v>8</v>
      </c>
      <c r="AT5" s="19" t="str">
        <f>IFERROR(VLOOKUP(AQ5,$W$3:$AA$60,5,),"")&amp;" - "&amp;IFERROR(VLOOKUP(AR5,$R$15:$S$26,2,),"")</f>
        <v>Xanh dương đậm - L</v>
      </c>
      <c r="AU5" t="str">
        <f t="shared" si="5"/>
        <v>(58,12,3,8),</v>
      </c>
      <c r="AW5" s="8">
        <v>3</v>
      </c>
      <c r="AX5" s="23">
        <v>1</v>
      </c>
      <c r="AY5" s="23">
        <v>3</v>
      </c>
      <c r="AZ5" s="23">
        <v>0</v>
      </c>
      <c r="BA5" s="19" t="str">
        <f>IFERROR(VLOOKUP(AX5,$W$3:$AA$60,5,),"")&amp;" - "&amp;IFERROR(VLOOKUP(AY5,$R$15:$S$26,2,),"")</f>
        <v>Xanh quân đội - L</v>
      </c>
      <c r="BC5" t="str">
        <f t="shared" si="6"/>
        <v>(3,1,3,0),</v>
      </c>
      <c r="BD5" t="s">
        <v>259</v>
      </c>
    </row>
    <row r="6" spans="1:56" x14ac:dyDescent="0.55000000000000004">
      <c r="A6" s="8">
        <v>4</v>
      </c>
      <c r="B6" s="1" t="s">
        <v>97</v>
      </c>
      <c r="C6" s="8" t="s">
        <v>52</v>
      </c>
      <c r="D6" s="8">
        <v>2</v>
      </c>
      <c r="E6" s="18">
        <v>899000</v>
      </c>
      <c r="F6" s="8" t="s">
        <v>52</v>
      </c>
      <c r="G6" s="8" t="s">
        <v>52</v>
      </c>
      <c r="H6" s="8" t="str">
        <f t="shared" si="0"/>
        <v>(4,'Áo Sơ Mi Oxford Maden Cho Nam, Áo Dài Tay Ôm Dáng Phong Cách Cổ Điển Nhật Bản Cổ Điển Mặt Trời Đơn Giản Cho Trưởng Thành',null,2,899000,null),</v>
      </c>
      <c r="I6" s="8"/>
      <c r="J6" s="7" t="s">
        <v>98</v>
      </c>
      <c r="K6" s="11">
        <v>1</v>
      </c>
      <c r="L6" s="10">
        <v>4</v>
      </c>
      <c r="M6" s="22" t="s">
        <v>60</v>
      </c>
      <c r="R6" s="10">
        <v>4</v>
      </c>
      <c r="S6" s="22" t="s">
        <v>66</v>
      </c>
      <c r="W6" s="10">
        <v>4</v>
      </c>
      <c r="X6" s="10">
        <v>2</v>
      </c>
      <c r="Y6" s="10">
        <v>4</v>
      </c>
      <c r="Z6" s="10" t="s">
        <v>212</v>
      </c>
      <c r="AA6" s="19" t="str">
        <f t="shared" si="1"/>
        <v>Xám</v>
      </c>
      <c r="AB6" s="19" t="str">
        <f t="shared" si="2"/>
        <v>(4,2,4,'available'),</v>
      </c>
      <c r="AC6" t="s">
        <v>216</v>
      </c>
      <c r="AD6" s="8">
        <v>189</v>
      </c>
      <c r="AE6" s="23">
        <v>38</v>
      </c>
      <c r="AF6" s="23">
        <v>4</v>
      </c>
      <c r="AG6" s="23">
        <v>10</v>
      </c>
      <c r="AH6" s="19" t="str">
        <f>IFERROR(VLOOKUP(AE6,$W$3:$AA$60,5,),"")&amp;" - "&amp;IFERROR(VLOOKUP(AF6,$R$15:$S$26,2,),"")</f>
        <v>Đen - XL</v>
      </c>
      <c r="AI6" t="str">
        <f t="shared" si="3"/>
        <v>(189,38,4,10),</v>
      </c>
      <c r="AJ6" s="8">
        <v>124</v>
      </c>
      <c r="AK6" s="23">
        <v>25</v>
      </c>
      <c r="AL6" s="23">
        <v>4</v>
      </c>
      <c r="AM6" s="23">
        <v>10</v>
      </c>
      <c r="AN6" s="19" t="str">
        <f>IFERROR(VLOOKUP(AK6,$W$3:$AA$60,5,),"")&amp;" - "&amp;IFERROR(VLOOKUP(AL6,$R$15:$S$26,2,),"")</f>
        <v>Xanh navy - XL</v>
      </c>
      <c r="AO6" t="str">
        <f t="shared" si="4"/>
        <v>(124,25,4,10),</v>
      </c>
      <c r="AP6" s="8">
        <v>59</v>
      </c>
      <c r="AQ6" s="23">
        <v>12</v>
      </c>
      <c r="AR6" s="23">
        <v>4</v>
      </c>
      <c r="AS6" s="23">
        <v>5</v>
      </c>
      <c r="AT6" s="19" t="str">
        <f>IFERROR(VLOOKUP(AQ6,$W$3:$AA$60,5,),"")&amp;" - "&amp;IFERROR(VLOOKUP(AR6,$R$15:$S$26,2,),"")</f>
        <v>Xanh dương đậm - XL</v>
      </c>
      <c r="AU6" t="str">
        <f t="shared" si="5"/>
        <v>(59,12,4,5),</v>
      </c>
      <c r="AW6" s="8">
        <v>4</v>
      </c>
      <c r="AX6" s="23">
        <v>1</v>
      </c>
      <c r="AY6" s="23">
        <v>4</v>
      </c>
      <c r="AZ6" s="23">
        <v>0</v>
      </c>
      <c r="BA6" s="19" t="str">
        <f>IFERROR(VLOOKUP(AX6,$W$3:$AA$60,5,),"")&amp;" - "&amp;IFERROR(VLOOKUP(AY6,$R$15:$S$26,2,),"")</f>
        <v>Xanh quân đội - XL</v>
      </c>
      <c r="BC6" t="str">
        <f t="shared" si="6"/>
        <v>(4,1,4,0),</v>
      </c>
      <c r="BD6" t="s">
        <v>260</v>
      </c>
    </row>
    <row r="7" spans="1:56" x14ac:dyDescent="0.55000000000000004">
      <c r="A7" s="8">
        <v>5</v>
      </c>
      <c r="B7" s="1" t="s">
        <v>102</v>
      </c>
      <c r="C7" s="8" t="s">
        <v>52</v>
      </c>
      <c r="D7" s="8">
        <v>2</v>
      </c>
      <c r="E7" s="18">
        <v>687000</v>
      </c>
      <c r="F7" s="8" t="s">
        <v>52</v>
      </c>
      <c r="G7" s="8" t="s">
        <v>52</v>
      </c>
      <c r="H7" s="8" t="str">
        <f t="shared" si="0"/>
        <v>(5,'Maden thương hiệu phong cách dụng cụ nam thanh niên đàn ông cổ điển Mỹ cổ áo thêu da đào 1952S Áo sơ mi Bowling đau khổ màu xanh đậm nam thanh niên đại học phong cách áo dài tay',null,2,687000,null),</v>
      </c>
      <c r="I7" s="8"/>
      <c r="J7" s="7" t="s">
        <v>104</v>
      </c>
      <c r="K7" s="11">
        <v>1</v>
      </c>
      <c r="L7" s="10">
        <v>5</v>
      </c>
      <c r="M7" s="22" t="s">
        <v>58</v>
      </c>
      <c r="R7" s="10">
        <v>5</v>
      </c>
      <c r="S7" s="22" t="s">
        <v>67</v>
      </c>
      <c r="W7" s="10">
        <v>5</v>
      </c>
      <c r="X7" s="10">
        <v>2</v>
      </c>
      <c r="Y7" s="10">
        <v>5</v>
      </c>
      <c r="Z7" s="10" t="s">
        <v>212</v>
      </c>
      <c r="AA7" s="19" t="str">
        <f t="shared" si="1"/>
        <v>Trắng</v>
      </c>
      <c r="AB7" s="19" t="str">
        <f t="shared" si="2"/>
        <v>(5,2,5,'available'),</v>
      </c>
      <c r="AC7" t="s">
        <v>217</v>
      </c>
      <c r="AD7" s="8">
        <v>190</v>
      </c>
      <c r="AE7" s="23">
        <v>38</v>
      </c>
      <c r="AF7" s="23">
        <v>5</v>
      </c>
      <c r="AG7" s="23">
        <v>10</v>
      </c>
      <c r="AH7" s="19" t="str">
        <f>IFERROR(VLOOKUP(AE7,$W$3:$AA$60,5,),"")&amp;" - "&amp;IFERROR(VLOOKUP(AF7,$R$15:$S$26,2,),"")</f>
        <v>Đen - XXL</v>
      </c>
      <c r="AI7" t="str">
        <f t="shared" si="3"/>
        <v>(190,38,5,10),</v>
      </c>
      <c r="AJ7" s="8">
        <v>125</v>
      </c>
      <c r="AK7" s="23">
        <v>25</v>
      </c>
      <c r="AL7" s="23">
        <v>5</v>
      </c>
      <c r="AM7" s="23">
        <v>10</v>
      </c>
      <c r="AN7" s="19" t="str">
        <f>IFERROR(VLOOKUP(AK7,$W$3:$AA$60,5,),"")&amp;" - "&amp;IFERROR(VLOOKUP(AL7,$R$15:$S$26,2,),"")</f>
        <v>Xanh navy - XXL</v>
      </c>
      <c r="AO7" t="str">
        <f t="shared" si="4"/>
        <v>(125,25,5,10),</v>
      </c>
      <c r="AP7" s="8">
        <v>60</v>
      </c>
      <c r="AQ7" s="23">
        <v>12</v>
      </c>
      <c r="AR7" s="23">
        <v>5</v>
      </c>
      <c r="AS7" s="23">
        <v>0</v>
      </c>
      <c r="AT7" s="19" t="str">
        <f>IFERROR(VLOOKUP(AQ7,$W$3:$AA$60,5,),"")&amp;" - "&amp;IFERROR(VLOOKUP(AR7,$R$15:$S$26,2,),"")</f>
        <v>Xanh dương đậm - XXL</v>
      </c>
      <c r="AU7" t="str">
        <f t="shared" si="5"/>
        <v>(60,12,5,0),</v>
      </c>
      <c r="AW7" s="8">
        <v>5</v>
      </c>
      <c r="AX7" s="23">
        <v>1</v>
      </c>
      <c r="AY7" s="23">
        <v>5</v>
      </c>
      <c r="AZ7" s="23">
        <v>5</v>
      </c>
      <c r="BA7" s="19" t="str">
        <f>IFERROR(VLOOKUP(AX7,$W$3:$AA$60,5,),"")&amp;" - "&amp;IFERROR(VLOOKUP(AY7,$R$15:$S$26,2,),"")</f>
        <v>Xanh quân đội - XXL</v>
      </c>
      <c r="BC7" t="str">
        <f t="shared" si="6"/>
        <v>(5,1,5,5),</v>
      </c>
      <c r="BD7" t="s">
        <v>261</v>
      </c>
    </row>
    <row r="8" spans="1:56" x14ac:dyDescent="0.55000000000000004">
      <c r="A8" s="8">
        <v>6</v>
      </c>
      <c r="B8" s="1" t="s">
        <v>105</v>
      </c>
      <c r="C8" s="8" t="s">
        <v>52</v>
      </c>
      <c r="D8" s="8">
        <v>2</v>
      </c>
      <c r="E8" s="18">
        <v>899000</v>
      </c>
      <c r="F8" s="8" t="s">
        <v>52</v>
      </c>
      <c r="G8" s="8" t="s">
        <v>52</v>
      </c>
      <c r="H8" s="8" t="str">
        <f t="shared" si="0"/>
        <v>(6,'Maden Thương Hiệu Chất Lượng Cao Phong Cách Dụng Cụ Mùa Xuân Nam Mới Quý Ông Trẻ Mỹ Retro Cổ Điển Trưởng Thành Nghệ Thuật Người Hâm Mộ Hẹn Hò Bên Xanh Dương Và Trắng Sọc Bốn Mùa Áo Tay Dài Cổ',null,2,899000,null),</v>
      </c>
      <c r="I8" s="8"/>
      <c r="J8" s="7" t="s">
        <v>106</v>
      </c>
      <c r="K8" s="11">
        <v>1</v>
      </c>
      <c r="L8" s="10">
        <v>6</v>
      </c>
      <c r="M8" s="22" t="s">
        <v>61</v>
      </c>
      <c r="R8" s="10">
        <v>6</v>
      </c>
      <c r="S8" s="22" t="s">
        <v>68</v>
      </c>
      <c r="W8" s="10">
        <v>6</v>
      </c>
      <c r="X8" s="10">
        <v>2</v>
      </c>
      <c r="Y8" s="10">
        <v>6</v>
      </c>
      <c r="Z8" s="10" t="s">
        <v>212</v>
      </c>
      <c r="AA8" s="19" t="str">
        <f t="shared" si="1"/>
        <v>Xanh mặt hồ</v>
      </c>
      <c r="AB8" s="19" t="str">
        <f t="shared" si="2"/>
        <v>(6,2,6,'available'),</v>
      </c>
      <c r="AC8" t="s">
        <v>218</v>
      </c>
      <c r="AD8" s="8">
        <v>191</v>
      </c>
      <c r="AE8" s="24">
        <v>39</v>
      </c>
      <c r="AF8" s="24">
        <v>1</v>
      </c>
      <c r="AG8" s="24">
        <v>5</v>
      </c>
      <c r="AH8" s="19" t="str">
        <f>IFERROR(VLOOKUP(AE8,$W$3:$AA$60,5,),"")&amp;" - "&amp;IFERROR(VLOOKUP(AF8,$R$15:$S$26,2,),"")</f>
        <v>Xanh lá - S</v>
      </c>
      <c r="AI8" t="str">
        <f t="shared" si="3"/>
        <v>(191,39,1,5),</v>
      </c>
      <c r="AJ8" s="8">
        <v>126</v>
      </c>
      <c r="AK8" s="24">
        <v>26</v>
      </c>
      <c r="AL8" s="24">
        <v>1</v>
      </c>
      <c r="AM8" s="24">
        <v>5</v>
      </c>
      <c r="AN8" s="19" t="str">
        <f>IFERROR(VLOOKUP(AK8,$W$3:$AA$60,5,),"")&amp;" - "&amp;IFERROR(VLOOKUP(AL8,$R$15:$S$26,2,),"")</f>
        <v>Xanh quân đội - S</v>
      </c>
      <c r="AO8" t="str">
        <f t="shared" si="4"/>
        <v>(126,26,1,5),</v>
      </c>
      <c r="AP8" s="8">
        <v>61</v>
      </c>
      <c r="AQ8" s="24">
        <v>13</v>
      </c>
      <c r="AR8" s="24">
        <v>1</v>
      </c>
      <c r="AS8" s="24">
        <v>5</v>
      </c>
      <c r="AT8" s="19" t="str">
        <f>IFERROR(VLOOKUP(AQ8,$W$3:$AA$60,5,),"")&amp;" - "&amp;IFERROR(VLOOKUP(AR8,$R$15:$S$26,2,),"")</f>
        <v>Xanh lá - S</v>
      </c>
      <c r="AU8" t="str">
        <f t="shared" si="5"/>
        <v>(61,13,1,5),</v>
      </c>
      <c r="AW8" s="8">
        <v>6</v>
      </c>
      <c r="AX8" s="24">
        <v>2</v>
      </c>
      <c r="AY8" s="24">
        <v>1</v>
      </c>
      <c r="AZ8" s="24">
        <v>0</v>
      </c>
      <c r="BA8" s="19" t="str">
        <f>IFERROR(VLOOKUP(AX8,$W$3:$AA$60,5,),"")&amp;" - "&amp;IFERROR(VLOOKUP(AY8,$R$15:$S$26,2,),"")</f>
        <v>Cà phê - S</v>
      </c>
      <c r="BC8" t="str">
        <f t="shared" si="6"/>
        <v>(6,2,1,0),</v>
      </c>
      <c r="BD8" t="s">
        <v>262</v>
      </c>
    </row>
    <row r="9" spans="1:56" x14ac:dyDescent="0.55000000000000004">
      <c r="A9" s="8">
        <v>7</v>
      </c>
      <c r="B9" s="1" t="s">
        <v>107</v>
      </c>
      <c r="C9" s="8" t="s">
        <v>52</v>
      </c>
      <c r="D9" s="8">
        <v>2</v>
      </c>
      <c r="E9" s="18">
        <v>791000</v>
      </c>
      <c r="F9" s="8">
        <v>1</v>
      </c>
      <c r="G9" s="8">
        <v>1</v>
      </c>
      <c r="H9" s="8" t="str">
        <f t="shared" si="0"/>
        <v>(7,'Maden Áo Sơ Mi Dài Tay Thêu Hình Hổ Ukiyo Bằng Lụa Băng Cổ Điển Phong Cách Quý Ông Nhật Bản Phong Cách Dụng Cụ, Rèm Thêu Không Sắt Áo Hẹn Hò Cho Nam Giới Trẻ',null,2,791000,1),</v>
      </c>
      <c r="I9" s="8"/>
      <c r="J9" s="7" t="s">
        <v>108</v>
      </c>
      <c r="K9" s="11">
        <v>1</v>
      </c>
      <c r="L9" s="9"/>
      <c r="R9" s="10">
        <v>7</v>
      </c>
      <c r="S9" s="22" t="s">
        <v>69</v>
      </c>
      <c r="W9" s="10">
        <v>7</v>
      </c>
      <c r="X9" s="10">
        <v>2</v>
      </c>
      <c r="Y9" s="10">
        <v>7</v>
      </c>
      <c r="Z9" s="10" t="s">
        <v>212</v>
      </c>
      <c r="AA9" s="19" t="str">
        <f t="shared" si="1"/>
        <v>Đen</v>
      </c>
      <c r="AB9" s="19" t="str">
        <f t="shared" si="2"/>
        <v>(7,2,7,'available'),</v>
      </c>
      <c r="AC9" t="s">
        <v>219</v>
      </c>
      <c r="AD9" s="8">
        <v>192</v>
      </c>
      <c r="AE9" s="24">
        <v>39</v>
      </c>
      <c r="AF9" s="24">
        <v>2</v>
      </c>
      <c r="AG9" s="24">
        <v>5</v>
      </c>
      <c r="AH9" s="19" t="str">
        <f>IFERROR(VLOOKUP(AE9,$W$3:$AA$60,5,),"")&amp;" - "&amp;IFERROR(VLOOKUP(AF9,$R$15:$S$26,2,),"")</f>
        <v>Xanh lá - M</v>
      </c>
      <c r="AI9" t="str">
        <f t="shared" si="3"/>
        <v>(192,39,2,5),</v>
      </c>
      <c r="AJ9" s="8">
        <v>127</v>
      </c>
      <c r="AK9" s="24">
        <v>26</v>
      </c>
      <c r="AL9" s="24">
        <v>2</v>
      </c>
      <c r="AM9" s="24">
        <v>5</v>
      </c>
      <c r="AN9" s="19" t="str">
        <f>IFERROR(VLOOKUP(AK9,$W$3:$AA$60,5,),"")&amp;" - "&amp;IFERROR(VLOOKUP(AL9,$R$15:$S$26,2,),"")</f>
        <v>Xanh quân đội - M</v>
      </c>
      <c r="AO9" t="str">
        <f t="shared" si="4"/>
        <v>(127,26,2,5),</v>
      </c>
      <c r="AP9" s="8">
        <v>62</v>
      </c>
      <c r="AQ9" s="24">
        <v>13</v>
      </c>
      <c r="AR9" s="24">
        <v>2</v>
      </c>
      <c r="AS9" s="24">
        <v>5</v>
      </c>
      <c r="AT9" s="19" t="str">
        <f>IFERROR(VLOOKUP(AQ9,$W$3:$AA$60,5,),"")&amp;" - "&amp;IFERROR(VLOOKUP(AR9,$R$15:$S$26,2,),"")</f>
        <v>Xanh lá - M</v>
      </c>
      <c r="AU9" t="str">
        <f t="shared" si="5"/>
        <v>(62,13,2,5),</v>
      </c>
      <c r="AW9" s="8">
        <v>7</v>
      </c>
      <c r="AX9" s="24">
        <v>2</v>
      </c>
      <c r="AY9" s="24">
        <v>2</v>
      </c>
      <c r="AZ9" s="24">
        <v>0</v>
      </c>
      <c r="BA9" s="19" t="str">
        <f>IFERROR(VLOOKUP(AX9,$W$3:$AA$60,5,),"")&amp;" - "&amp;IFERROR(VLOOKUP(AY9,$R$15:$S$26,2,),"")</f>
        <v>Cà phê - M</v>
      </c>
      <c r="BC9" t="str">
        <f t="shared" si="6"/>
        <v>(7,2,2,0),</v>
      </c>
      <c r="BD9" t="s">
        <v>263</v>
      </c>
    </row>
    <row r="10" spans="1:56" x14ac:dyDescent="0.55000000000000004">
      <c r="A10" s="8">
        <v>8</v>
      </c>
      <c r="B10" s="1" t="s">
        <v>109</v>
      </c>
      <c r="C10" s="8" t="s">
        <v>52</v>
      </c>
      <c r="D10" s="8">
        <v>2</v>
      </c>
      <c r="E10" s="18">
        <v>782000</v>
      </c>
      <c r="F10" s="8">
        <v>2</v>
      </c>
      <c r="G10" s="8">
        <v>2</v>
      </c>
      <c r="H10" s="8" t="str">
        <f t="shared" si="0"/>
        <v>(8,'Maden Áo Sơ Mi Tay Ngắn Xếp Chồng Ngoại Cỡ Màu Trắng Ngoại Cỡ Cổ Điển Nhật Bản Ánh Nắng Mặt Trời Cho Nam Thanh Niên Mới Mùa Hè, Áo Sơ Mi Nam Thời Trang Kỳ Nghỉ Ven Biển Cityboy Dáng Rộng',null,2,782000,2),</v>
      </c>
      <c r="I10" s="8"/>
      <c r="J10" s="7" t="s">
        <v>110</v>
      </c>
      <c r="K10" s="11">
        <v>1</v>
      </c>
      <c r="R10" s="10">
        <v>8</v>
      </c>
      <c r="S10" s="22" t="s">
        <v>70</v>
      </c>
      <c r="W10" s="10">
        <v>8</v>
      </c>
      <c r="X10" s="10">
        <v>3</v>
      </c>
      <c r="Y10" s="10">
        <v>7</v>
      </c>
      <c r="Z10" s="10" t="s">
        <v>212</v>
      </c>
      <c r="AA10" s="19" t="str">
        <f t="shared" si="1"/>
        <v>Đen</v>
      </c>
      <c r="AB10" s="19" t="str">
        <f t="shared" si="2"/>
        <v>(8,3,7,'available'),</v>
      </c>
      <c r="AC10" t="s">
        <v>220</v>
      </c>
      <c r="AD10" s="8">
        <v>193</v>
      </c>
      <c r="AE10" s="24">
        <v>39</v>
      </c>
      <c r="AF10" s="24">
        <v>3</v>
      </c>
      <c r="AG10" s="24">
        <v>5</v>
      </c>
      <c r="AH10" s="19" t="str">
        <f>IFERROR(VLOOKUP(AE10,$W$3:$AA$60,5,),"")&amp;" - "&amp;IFERROR(VLOOKUP(AF10,$R$15:$S$26,2,),"")</f>
        <v>Xanh lá - L</v>
      </c>
      <c r="AI10" t="str">
        <f t="shared" si="3"/>
        <v>(193,39,3,5),</v>
      </c>
      <c r="AJ10" s="8">
        <v>128</v>
      </c>
      <c r="AK10" s="24">
        <v>26</v>
      </c>
      <c r="AL10" s="24">
        <v>3</v>
      </c>
      <c r="AM10" s="24">
        <v>5</v>
      </c>
      <c r="AN10" s="19" t="str">
        <f>IFERROR(VLOOKUP(AK10,$W$3:$AA$60,5,),"")&amp;" - "&amp;IFERROR(VLOOKUP(AL10,$R$15:$S$26,2,),"")</f>
        <v>Xanh quân đội - L</v>
      </c>
      <c r="AO10" t="str">
        <f t="shared" si="4"/>
        <v>(128,26,3,5),</v>
      </c>
      <c r="AP10" s="8">
        <v>63</v>
      </c>
      <c r="AQ10" s="24">
        <v>13</v>
      </c>
      <c r="AR10" s="24">
        <v>3</v>
      </c>
      <c r="AS10" s="24">
        <v>6</v>
      </c>
      <c r="AT10" s="19" t="str">
        <f>IFERROR(VLOOKUP(AQ10,$W$3:$AA$60,5,),"")&amp;" - "&amp;IFERROR(VLOOKUP(AR10,$R$15:$S$26,2,),"")</f>
        <v>Xanh lá - L</v>
      </c>
      <c r="AU10" t="str">
        <f t="shared" si="5"/>
        <v>(63,13,3,6),</v>
      </c>
      <c r="AW10" s="8">
        <v>8</v>
      </c>
      <c r="AX10" s="24">
        <v>2</v>
      </c>
      <c r="AY10" s="24">
        <v>3</v>
      </c>
      <c r="AZ10" s="24">
        <v>10</v>
      </c>
      <c r="BA10" s="19" t="str">
        <f>IFERROR(VLOOKUP(AX10,$W$3:$AA$60,5,),"")&amp;" - "&amp;IFERROR(VLOOKUP(AY10,$R$15:$S$26,2,),"")</f>
        <v>Cà phê - L</v>
      </c>
      <c r="BC10" t="str">
        <f t="shared" si="6"/>
        <v>(8,2,3,10),</v>
      </c>
      <c r="BD10" t="s">
        <v>264</v>
      </c>
    </row>
    <row r="11" spans="1:56" x14ac:dyDescent="0.55000000000000004">
      <c r="A11" s="8">
        <v>9</v>
      </c>
      <c r="B11" s="1" t="s">
        <v>111</v>
      </c>
      <c r="C11" s="8" t="s">
        <v>52</v>
      </c>
      <c r="D11" s="8">
        <v>2</v>
      </c>
      <c r="E11" s="18">
        <v>782000</v>
      </c>
      <c r="F11" s="8">
        <v>3</v>
      </c>
      <c r="G11" s="8">
        <v>3</v>
      </c>
      <c r="H11" s="8" t="str">
        <f t="shared" si="0"/>
        <v>(9,'Áo Sơ Mi Nam Tay Ngắn Cổ Điển Dáng Rộng,  Lưới Ins Nam Thương Hiệu Maden Áo Sơ Mi Cuba Cổ Ngắn Tay In Hình "Piri Reis" Cổ Điển Người Nổi Tiếng Kiểu Mỹ',null,2,782000,3),</v>
      </c>
      <c r="I11" s="8"/>
      <c r="J11" s="7" t="s">
        <v>112</v>
      </c>
      <c r="K11" s="11">
        <v>1</v>
      </c>
      <c r="W11" s="10">
        <v>9</v>
      </c>
      <c r="X11" s="10">
        <v>4</v>
      </c>
      <c r="Y11" s="10">
        <v>3</v>
      </c>
      <c r="Z11" s="10" t="s">
        <v>212</v>
      </c>
      <c r="AA11" s="19" t="str">
        <f t="shared" si="1"/>
        <v>Xanh navy</v>
      </c>
      <c r="AB11" s="19" t="str">
        <f t="shared" si="2"/>
        <v>(9,4,3,'available'),</v>
      </c>
      <c r="AC11" t="s">
        <v>221</v>
      </c>
      <c r="AD11" s="8">
        <v>194</v>
      </c>
      <c r="AE11" s="24">
        <v>39</v>
      </c>
      <c r="AF11" s="24">
        <v>4</v>
      </c>
      <c r="AG11" s="24">
        <v>5</v>
      </c>
      <c r="AH11" s="19" t="str">
        <f>IFERROR(VLOOKUP(AE11,$W$3:$AA$60,5,),"")&amp;" - "&amp;IFERROR(VLOOKUP(AF11,$R$15:$S$26,2,),"")</f>
        <v>Xanh lá - XL</v>
      </c>
      <c r="AI11" t="str">
        <f t="shared" si="3"/>
        <v>(194,39,4,5),</v>
      </c>
      <c r="AJ11" s="8">
        <v>129</v>
      </c>
      <c r="AK11" s="24">
        <v>26</v>
      </c>
      <c r="AL11" s="24">
        <v>4</v>
      </c>
      <c r="AM11" s="24">
        <v>5</v>
      </c>
      <c r="AN11" s="19" t="str">
        <f>IFERROR(VLOOKUP(AK11,$W$3:$AA$60,5,),"")&amp;" - "&amp;IFERROR(VLOOKUP(AL11,$R$15:$S$26,2,),"")</f>
        <v>Xanh quân đội - XL</v>
      </c>
      <c r="AO11" t="str">
        <f t="shared" si="4"/>
        <v>(129,26,4,5),</v>
      </c>
      <c r="AP11" s="8">
        <v>64</v>
      </c>
      <c r="AQ11" s="24">
        <v>13</v>
      </c>
      <c r="AR11" s="24">
        <v>4</v>
      </c>
      <c r="AS11" s="24">
        <v>8</v>
      </c>
      <c r="AT11" s="19" t="str">
        <f>IFERROR(VLOOKUP(AQ11,$W$3:$AA$60,5,),"")&amp;" - "&amp;IFERROR(VLOOKUP(AR11,$R$15:$S$26,2,),"")</f>
        <v>Xanh lá - XL</v>
      </c>
      <c r="AU11" t="str">
        <f t="shared" si="5"/>
        <v>(64,13,4,8),</v>
      </c>
      <c r="AW11" s="8">
        <v>9</v>
      </c>
      <c r="AX11" s="24">
        <v>2</v>
      </c>
      <c r="AY11" s="24">
        <v>4</v>
      </c>
      <c r="AZ11" s="24">
        <v>1</v>
      </c>
      <c r="BA11" s="19" t="str">
        <f>IFERROR(VLOOKUP(AX11,$W$3:$AA$60,5,),"")&amp;" - "&amp;IFERROR(VLOOKUP(AY11,$R$15:$S$26,2,),"")</f>
        <v>Cà phê - XL</v>
      </c>
      <c r="BC11" t="str">
        <f t="shared" si="6"/>
        <v>(9,2,4,1),</v>
      </c>
      <c r="BD11" t="s">
        <v>265</v>
      </c>
    </row>
    <row r="12" spans="1:56" x14ac:dyDescent="0.55000000000000004">
      <c r="A12" s="8">
        <v>10</v>
      </c>
      <c r="B12" s="1" t="s">
        <v>113</v>
      </c>
      <c r="C12" s="8" t="s">
        <v>52</v>
      </c>
      <c r="D12" s="8">
        <v>2</v>
      </c>
      <c r="E12" s="18">
        <v>999000</v>
      </c>
      <c r="F12" s="8">
        <v>1</v>
      </c>
      <c r="G12" s="8">
        <v>1</v>
      </c>
      <c r="H12" s="8" t="str">
        <f t="shared" si="0"/>
        <v>(10,'Áo Khoác Kẻ Sọc Dày 360G Kiểu Mỹ Cổ Điển, Maden Quạt Nghệ Thuật Trường Học Nam Thanh Niên Phong Cách Dụng Cụ Thương Hiệu,',null,2,999000,1),</v>
      </c>
      <c r="I12" s="8"/>
      <c r="J12" s="7" t="s">
        <v>114</v>
      </c>
      <c r="K12" s="11">
        <v>1</v>
      </c>
      <c r="W12" s="10">
        <v>10</v>
      </c>
      <c r="X12" s="10">
        <v>4</v>
      </c>
      <c r="Y12" s="10">
        <v>4</v>
      </c>
      <c r="Z12" s="10" t="s">
        <v>212</v>
      </c>
      <c r="AA12" s="19" t="str">
        <f t="shared" si="1"/>
        <v>Xám</v>
      </c>
      <c r="AB12" s="19" t="str">
        <f t="shared" si="2"/>
        <v>(10,4,4,'available'),</v>
      </c>
      <c r="AC12" t="s">
        <v>222</v>
      </c>
      <c r="AD12" s="8">
        <v>195</v>
      </c>
      <c r="AE12" s="24">
        <v>39</v>
      </c>
      <c r="AF12" s="24">
        <v>5</v>
      </c>
      <c r="AG12" s="24">
        <v>5</v>
      </c>
      <c r="AH12" s="19" t="str">
        <f>IFERROR(VLOOKUP(AE12,$W$3:$AA$60,5,),"")&amp;" - "&amp;IFERROR(VLOOKUP(AF12,$R$15:$S$26,2,),"")</f>
        <v>Xanh lá - XXL</v>
      </c>
      <c r="AI12" t="str">
        <f t="shared" si="3"/>
        <v>(195,39,5,5),</v>
      </c>
      <c r="AJ12" s="8">
        <v>130</v>
      </c>
      <c r="AK12" s="24">
        <v>26</v>
      </c>
      <c r="AL12" s="24">
        <v>5</v>
      </c>
      <c r="AM12" s="24">
        <v>5</v>
      </c>
      <c r="AN12" s="19" t="str">
        <f>IFERROR(VLOOKUP(AK12,$W$3:$AA$60,5,),"")&amp;" - "&amp;IFERROR(VLOOKUP(AL12,$R$15:$S$26,2,),"")</f>
        <v>Xanh quân đội - XXL</v>
      </c>
      <c r="AO12" t="str">
        <f t="shared" si="4"/>
        <v>(130,26,5,5),</v>
      </c>
      <c r="AP12" s="8">
        <v>65</v>
      </c>
      <c r="AQ12" s="24">
        <v>13</v>
      </c>
      <c r="AR12" s="24">
        <v>5</v>
      </c>
      <c r="AS12" s="24">
        <v>10</v>
      </c>
      <c r="AT12" s="19" t="str">
        <f>IFERROR(VLOOKUP(AQ12,$W$3:$AA$60,5,),"")&amp;" - "&amp;IFERROR(VLOOKUP(AR12,$R$15:$S$26,2,),"")</f>
        <v>Xanh lá - XXL</v>
      </c>
      <c r="AU12" t="str">
        <f t="shared" si="5"/>
        <v>(65,13,5,10),</v>
      </c>
      <c r="AW12" s="8">
        <v>10</v>
      </c>
      <c r="AX12" s="24">
        <v>2</v>
      </c>
      <c r="AY12" s="24">
        <v>5</v>
      </c>
      <c r="AZ12" s="24">
        <v>0</v>
      </c>
      <c r="BA12" s="19" t="str">
        <f>IFERROR(VLOOKUP(AX12,$W$3:$AA$60,5,),"")&amp;" - "&amp;IFERROR(VLOOKUP(AY12,$R$15:$S$26,2,),"")</f>
        <v>Cà phê - XXL</v>
      </c>
      <c r="BC12" t="str">
        <f t="shared" si="6"/>
        <v>(10,2,5,0),</v>
      </c>
      <c r="BD12" t="s">
        <v>266</v>
      </c>
    </row>
    <row r="13" spans="1:56" x14ac:dyDescent="0.55000000000000004">
      <c r="A13" s="8">
        <v>11</v>
      </c>
      <c r="B13" s="1" t="s">
        <v>117</v>
      </c>
      <c r="C13" s="8" t="s">
        <v>52</v>
      </c>
      <c r="D13" s="8">
        <v>2</v>
      </c>
      <c r="E13" s="18">
        <v>678000</v>
      </c>
      <c r="F13" s="8">
        <v>2</v>
      </c>
      <c r="G13" s="8">
        <v>2</v>
      </c>
      <c r="H13" s="8" t="str">
        <f t="shared" si="0"/>
        <v>(11,'Áo Khoác Dài Tay Maden Cho Nam, Áo Choàng Có Ve Áo Cổ Điển Nhật Bản Phong Cách Quý Ông Mùa Thu Chất Lượng Cao',null,2,678000,2),</v>
      </c>
      <c r="I13" s="8"/>
      <c r="J13" s="7" t="s">
        <v>118</v>
      </c>
      <c r="K13" s="11">
        <v>1</v>
      </c>
      <c r="L13" t="s">
        <v>79</v>
      </c>
      <c r="R13" t="s">
        <v>73</v>
      </c>
      <c r="S13" s="11"/>
      <c r="W13" s="10">
        <v>11</v>
      </c>
      <c r="X13" s="10">
        <v>4</v>
      </c>
      <c r="Y13" s="10">
        <v>8</v>
      </c>
      <c r="Z13" s="10" t="s">
        <v>212</v>
      </c>
      <c r="AA13" s="19" t="str">
        <f t="shared" si="1"/>
        <v>Xanh lam</v>
      </c>
      <c r="AB13" s="19" t="str">
        <f t="shared" si="2"/>
        <v>(11,4,8,'available'),</v>
      </c>
      <c r="AC13" t="s">
        <v>223</v>
      </c>
      <c r="AD13" s="8">
        <v>196</v>
      </c>
      <c r="AE13" s="23">
        <v>40</v>
      </c>
      <c r="AF13" s="23">
        <v>1</v>
      </c>
      <c r="AG13" s="23">
        <v>0</v>
      </c>
      <c r="AH13" s="19" t="str">
        <f>IFERROR(VLOOKUP(AE13,$W$3:$AA$60,5,),"")&amp;" - "&amp;IFERROR(VLOOKUP(AF13,$R$15:$S$26,2,),"")</f>
        <v>Cà phê - S</v>
      </c>
      <c r="AI13" t="str">
        <f t="shared" si="3"/>
        <v>(196,40,1,0),</v>
      </c>
      <c r="AJ13" s="8">
        <v>131</v>
      </c>
      <c r="AK13" s="23">
        <v>27</v>
      </c>
      <c r="AL13" s="23">
        <v>1</v>
      </c>
      <c r="AM13" s="23">
        <v>0</v>
      </c>
      <c r="AN13" s="19" t="str">
        <f>IFERROR(VLOOKUP(AK13,$W$3:$AA$60,5,),"")&amp;" - "&amp;IFERROR(VLOOKUP(AL13,$R$15:$S$26,2,),"")</f>
        <v>Cà phê - S</v>
      </c>
      <c r="AO13" t="str">
        <f t="shared" si="4"/>
        <v>(131,27,1,0),</v>
      </c>
      <c r="AP13" s="8">
        <v>66</v>
      </c>
      <c r="AQ13" s="23">
        <v>14</v>
      </c>
      <c r="AR13" s="23">
        <v>1</v>
      </c>
      <c r="AS13" s="23">
        <v>0</v>
      </c>
      <c r="AT13" s="19" t="str">
        <f>IFERROR(VLOOKUP(AQ13,$W$3:$AA$60,5,),"")&amp;" - "&amp;IFERROR(VLOOKUP(AR13,$R$15:$S$26,2,),"")</f>
        <v>Xanh dương đậm - S</v>
      </c>
      <c r="AU13" t="str">
        <f t="shared" si="5"/>
        <v>(66,14,1,0),</v>
      </c>
      <c r="AW13" s="8">
        <v>11</v>
      </c>
      <c r="AX13" s="23">
        <v>3</v>
      </c>
      <c r="AY13" s="23">
        <v>1</v>
      </c>
      <c r="AZ13" s="23">
        <v>10</v>
      </c>
      <c r="BA13" s="19" t="str">
        <f>IFERROR(VLOOKUP(AX13,$W$3:$AA$60,5,),"")&amp;" - "&amp;IFERROR(VLOOKUP(AY13,$R$15:$S$26,2,),"")</f>
        <v>Xanh navy - S</v>
      </c>
      <c r="BC13" t="str">
        <f t="shared" si="6"/>
        <v>(11,3,1,10),</v>
      </c>
      <c r="BD13" t="s">
        <v>267</v>
      </c>
    </row>
    <row r="14" spans="1:56" x14ac:dyDescent="0.55000000000000004">
      <c r="A14" s="8">
        <v>12</v>
      </c>
      <c r="B14" s="1" t="s">
        <v>121</v>
      </c>
      <c r="C14" s="8" t="s">
        <v>52</v>
      </c>
      <c r="D14" s="8">
        <v>2</v>
      </c>
      <c r="E14" s="18">
        <v>878000</v>
      </c>
      <c r="F14" s="8">
        <v>3</v>
      </c>
      <c r="G14" s="8">
        <v>3</v>
      </c>
      <c r="H14" s="8" t="str">
        <f t="shared" si="0"/>
        <v>(12,'Maden Hàng Hiệu Dụng Cụ Phong Cách Mùa Thu Sản Phẩm Mới Áo Sơ Mi Nam Dài Tay Vải Nhung Kẻ Thường Ngày Màu Xanh Dương Kiểu Mỹ Quý Ông Áo Sơ Mi Mỏng Nam Trưởng Thành Cho Cha Học Sinh Dáng Ôm',null,2,878000,3),</v>
      </c>
      <c r="I14" s="8"/>
      <c r="J14" s="7" t="s">
        <v>122</v>
      </c>
      <c r="K14" s="11">
        <v>1</v>
      </c>
      <c r="L14" s="5" t="s">
        <v>14</v>
      </c>
      <c r="M14" s="12" t="s">
        <v>12</v>
      </c>
      <c r="R14" s="5" t="s">
        <v>11</v>
      </c>
      <c r="S14" s="12" t="s">
        <v>10</v>
      </c>
      <c r="W14" s="10">
        <v>12</v>
      </c>
      <c r="X14" s="10">
        <v>5</v>
      </c>
      <c r="Y14" s="10">
        <v>9</v>
      </c>
      <c r="Z14" s="10" t="s">
        <v>212</v>
      </c>
      <c r="AA14" s="19" t="str">
        <f t="shared" si="1"/>
        <v>Xanh dương đậm</v>
      </c>
      <c r="AB14" s="19" t="str">
        <f t="shared" si="2"/>
        <v>(12,5,9,'available'),</v>
      </c>
      <c r="AC14" t="s">
        <v>224</v>
      </c>
      <c r="AD14" s="8">
        <v>197</v>
      </c>
      <c r="AE14" s="23">
        <v>40</v>
      </c>
      <c r="AF14" s="23">
        <v>2</v>
      </c>
      <c r="AG14" s="23">
        <v>0</v>
      </c>
      <c r="AH14" s="19" t="str">
        <f>IFERROR(VLOOKUP(AE14,$W$3:$AA$60,5,),"")&amp;" - "&amp;IFERROR(VLOOKUP(AF14,$R$15:$S$26,2,),"")</f>
        <v>Cà phê - M</v>
      </c>
      <c r="AI14" t="str">
        <f t="shared" si="3"/>
        <v>(197,40,2,0),</v>
      </c>
      <c r="AJ14" s="8">
        <v>132</v>
      </c>
      <c r="AK14" s="23">
        <v>27</v>
      </c>
      <c r="AL14" s="23">
        <v>2</v>
      </c>
      <c r="AM14" s="23">
        <v>0</v>
      </c>
      <c r="AN14" s="19" t="str">
        <f>IFERROR(VLOOKUP(AK14,$W$3:$AA$60,5,),"")&amp;" - "&amp;IFERROR(VLOOKUP(AL14,$R$15:$S$26,2,),"")</f>
        <v>Cà phê - M</v>
      </c>
      <c r="AO14" t="str">
        <f t="shared" si="4"/>
        <v>(132,27,2,0),</v>
      </c>
      <c r="AP14" s="8">
        <v>67</v>
      </c>
      <c r="AQ14" s="23">
        <v>14</v>
      </c>
      <c r="AR14" s="23">
        <v>2</v>
      </c>
      <c r="AS14" s="23">
        <v>0</v>
      </c>
      <c r="AT14" s="19" t="str">
        <f>IFERROR(VLOOKUP(AQ14,$W$3:$AA$60,5,),"")&amp;" - "&amp;IFERROR(VLOOKUP(AR14,$R$15:$S$26,2,),"")</f>
        <v>Xanh dương đậm - M</v>
      </c>
      <c r="AU14" t="str">
        <f t="shared" si="5"/>
        <v>(67,14,2,0),</v>
      </c>
      <c r="AW14" s="8">
        <v>12</v>
      </c>
      <c r="AX14" s="23">
        <v>3</v>
      </c>
      <c r="AY14" s="23">
        <v>2</v>
      </c>
      <c r="AZ14" s="23">
        <v>10</v>
      </c>
      <c r="BA14" s="19" t="str">
        <f>IFERROR(VLOOKUP(AX14,$W$3:$AA$60,5,),"")&amp;" - "&amp;IFERROR(VLOOKUP(AY14,$R$15:$S$26,2,),"")</f>
        <v>Xanh navy - M</v>
      </c>
      <c r="BC14" t="str">
        <f t="shared" si="6"/>
        <v>(12,3,2,10),</v>
      </c>
      <c r="BD14" t="s">
        <v>268</v>
      </c>
    </row>
    <row r="15" spans="1:56" x14ac:dyDescent="0.55000000000000004">
      <c r="A15" s="8">
        <v>13</v>
      </c>
      <c r="B15" s="1" t="s">
        <v>123</v>
      </c>
      <c r="C15" s="8" t="s">
        <v>52</v>
      </c>
      <c r="D15" s="8">
        <v>2</v>
      </c>
      <c r="E15" s="18">
        <v>916000</v>
      </c>
      <c r="F15" s="8">
        <v>1</v>
      </c>
      <c r="G15" s="8">
        <v>1</v>
      </c>
      <c r="H15" s="8" t="str">
        <f t="shared" si="0"/>
        <v>(13,'Sản Phẩm Mới Phong Cách Quý Ông Mùa Thu Phong Cách Dụng Cụ Thương Hiệu Maden Áo Sơ Mi Nam Dài Tay Màu Be Hình Totem Ấn Độ Cổ Điển Nhật Bản Quạt Văn Học Hàn Lâm Xếp Chồng Túi Khâu, Áo Sơ Mi Nam',null,2,916000,1),</v>
      </c>
      <c r="I15" s="8"/>
      <c r="J15" s="7" t="s">
        <v>124</v>
      </c>
      <c r="K15" s="11">
        <v>1</v>
      </c>
      <c r="L15" s="10">
        <v>1</v>
      </c>
      <c r="M15" s="8" t="s">
        <v>85</v>
      </c>
      <c r="R15" s="10">
        <v>1</v>
      </c>
      <c r="S15" s="8" t="s">
        <v>74</v>
      </c>
      <c r="T15" t="str">
        <f>"("&amp;R15&amp;",'"&amp;S15&amp;"'),"</f>
        <v>(1,'S'),</v>
      </c>
      <c r="U15" t="s">
        <v>200</v>
      </c>
      <c r="W15" s="10">
        <v>13</v>
      </c>
      <c r="X15" s="10">
        <v>5</v>
      </c>
      <c r="Y15" s="10">
        <v>10</v>
      </c>
      <c r="Z15" s="10" t="s">
        <v>212</v>
      </c>
      <c r="AA15" s="19" t="str">
        <f t="shared" si="1"/>
        <v>Xanh lá</v>
      </c>
      <c r="AB15" s="19" t="str">
        <f t="shared" si="2"/>
        <v>(13,5,10,'available'),</v>
      </c>
      <c r="AC15" t="s">
        <v>225</v>
      </c>
      <c r="AD15" s="8">
        <v>198</v>
      </c>
      <c r="AE15" s="23">
        <v>40</v>
      </c>
      <c r="AF15" s="23">
        <v>3</v>
      </c>
      <c r="AG15" s="23">
        <v>0</v>
      </c>
      <c r="AH15" s="19" t="str">
        <f>IFERROR(VLOOKUP(AE15,$W$3:$AA$60,5,),"")&amp;" - "&amp;IFERROR(VLOOKUP(AF15,$R$15:$S$26,2,),"")</f>
        <v>Cà phê - L</v>
      </c>
      <c r="AI15" t="str">
        <f t="shared" si="3"/>
        <v>(198,40,3,0),</v>
      </c>
      <c r="AJ15" s="8">
        <v>133</v>
      </c>
      <c r="AK15" s="23">
        <v>27</v>
      </c>
      <c r="AL15" s="23">
        <v>3</v>
      </c>
      <c r="AM15" s="23">
        <v>0</v>
      </c>
      <c r="AN15" s="19" t="str">
        <f>IFERROR(VLOOKUP(AK15,$W$3:$AA$60,5,),"")&amp;" - "&amp;IFERROR(VLOOKUP(AL15,$R$15:$S$26,2,),"")</f>
        <v>Cà phê - L</v>
      </c>
      <c r="AO15" t="str">
        <f t="shared" si="4"/>
        <v>(133,27,3,0),</v>
      </c>
      <c r="AP15" s="8">
        <v>68</v>
      </c>
      <c r="AQ15" s="23">
        <v>14</v>
      </c>
      <c r="AR15" s="23">
        <v>3</v>
      </c>
      <c r="AS15" s="23">
        <v>0</v>
      </c>
      <c r="AT15" s="19" t="str">
        <f>IFERROR(VLOOKUP(AQ15,$W$3:$AA$60,5,),"")&amp;" - "&amp;IFERROR(VLOOKUP(AR15,$R$15:$S$26,2,),"")</f>
        <v>Xanh dương đậm - L</v>
      </c>
      <c r="AU15" t="str">
        <f t="shared" si="5"/>
        <v>(68,14,3,0),</v>
      </c>
      <c r="AW15" s="8">
        <v>13</v>
      </c>
      <c r="AX15" s="23">
        <v>3</v>
      </c>
      <c r="AY15" s="23">
        <v>3</v>
      </c>
      <c r="AZ15" s="23">
        <v>5</v>
      </c>
      <c r="BA15" s="19" t="str">
        <f>IFERROR(VLOOKUP(AX15,$W$3:$AA$60,5,),"")&amp;" - "&amp;IFERROR(VLOOKUP(AY15,$R$15:$S$26,2,),"")</f>
        <v>Xanh navy - L</v>
      </c>
      <c r="BC15" t="str">
        <f t="shared" si="6"/>
        <v>(13,3,3,5),</v>
      </c>
      <c r="BD15" t="s">
        <v>269</v>
      </c>
    </row>
    <row r="16" spans="1:56" x14ac:dyDescent="0.55000000000000004">
      <c r="A16" s="8">
        <v>14</v>
      </c>
      <c r="B16" s="1" t="s">
        <v>126</v>
      </c>
      <c r="C16" s="8" t="s">
        <v>52</v>
      </c>
      <c r="D16" s="8">
        <v>2</v>
      </c>
      <c r="E16" s="18">
        <v>790000</v>
      </c>
      <c r="F16" s="8">
        <v>2</v>
      </c>
      <c r="G16" s="8">
        <v>2</v>
      </c>
      <c r="H16" s="8" t="str">
        <f t="shared" si="0"/>
        <v>(14,'Maden Áo Sơ Mi Nam Dài Tay Vải Sa Tanh Cổ Điển Mỹ Phong Cách Quý Ông Đi Biển Đi Nghỉ Mát Có Dụng Cụ, Rèm Lụa Băng Rộng Cậu Bé Áo Sơ Mi',null,2,790000,2),</v>
      </c>
      <c r="I16" s="8"/>
      <c r="J16" s="7" t="s">
        <v>127</v>
      </c>
      <c r="K16" s="11">
        <v>1</v>
      </c>
      <c r="L16" s="10">
        <v>2</v>
      </c>
      <c r="M16" s="8" t="s">
        <v>84</v>
      </c>
      <c r="O16" t="str">
        <f>"("&amp;L16&amp;",'"&amp;M16&amp;"'),"</f>
        <v>(2,'Cà phê'),</v>
      </c>
      <c r="Q16" t="s">
        <v>181</v>
      </c>
      <c r="R16" s="10">
        <v>2</v>
      </c>
      <c r="S16" s="8" t="s">
        <v>75</v>
      </c>
      <c r="T16" t="str">
        <f t="shared" ref="T16:T26" si="7">"("&amp;R16&amp;",'"&amp;S16&amp;"'),"</f>
        <v>(2,'M'),</v>
      </c>
      <c r="U16" t="s">
        <v>201</v>
      </c>
      <c r="W16" s="10">
        <v>14</v>
      </c>
      <c r="X16" s="10">
        <v>6</v>
      </c>
      <c r="Y16" s="10">
        <v>9</v>
      </c>
      <c r="Z16" s="10" t="s">
        <v>212</v>
      </c>
      <c r="AA16" s="19" t="str">
        <f t="shared" si="1"/>
        <v>Xanh dương đậm</v>
      </c>
      <c r="AB16" s="19" t="str">
        <f t="shared" si="2"/>
        <v>(14,6,9,'available'),</v>
      </c>
      <c r="AC16" t="s">
        <v>226</v>
      </c>
      <c r="AD16" s="8">
        <v>199</v>
      </c>
      <c r="AE16" s="23">
        <v>40</v>
      </c>
      <c r="AF16" s="23">
        <v>4</v>
      </c>
      <c r="AG16" s="23">
        <v>0</v>
      </c>
      <c r="AH16" s="19" t="str">
        <f>IFERROR(VLOOKUP(AE16,$W$3:$AA$60,5,),"")&amp;" - "&amp;IFERROR(VLOOKUP(AF16,$R$15:$S$26,2,),"")</f>
        <v>Cà phê - XL</v>
      </c>
      <c r="AI16" t="str">
        <f t="shared" si="3"/>
        <v>(199,40,4,0),</v>
      </c>
      <c r="AJ16" s="8">
        <v>134</v>
      </c>
      <c r="AK16" s="23">
        <v>27</v>
      </c>
      <c r="AL16" s="23">
        <v>4</v>
      </c>
      <c r="AM16" s="23">
        <v>0</v>
      </c>
      <c r="AN16" s="19" t="str">
        <f>IFERROR(VLOOKUP(AK16,$W$3:$AA$60,5,),"")&amp;" - "&amp;IFERROR(VLOOKUP(AL16,$R$15:$S$26,2,),"")</f>
        <v>Cà phê - XL</v>
      </c>
      <c r="AO16" t="str">
        <f t="shared" si="4"/>
        <v>(134,27,4,0),</v>
      </c>
      <c r="AP16" s="8">
        <v>69</v>
      </c>
      <c r="AQ16" s="23">
        <v>14</v>
      </c>
      <c r="AR16" s="23">
        <v>4</v>
      </c>
      <c r="AS16" s="23">
        <v>0</v>
      </c>
      <c r="AT16" s="19" t="str">
        <f>IFERROR(VLOOKUP(AQ16,$W$3:$AA$60,5,),"")&amp;" - "&amp;IFERROR(VLOOKUP(AR16,$R$15:$S$26,2,),"")</f>
        <v>Xanh dương đậm - XL</v>
      </c>
      <c r="AU16" t="str">
        <f t="shared" si="5"/>
        <v>(69,14,4,0),</v>
      </c>
      <c r="AW16" s="8">
        <v>14</v>
      </c>
      <c r="AX16" s="23">
        <v>3</v>
      </c>
      <c r="AY16" s="23">
        <v>4</v>
      </c>
      <c r="AZ16" s="23">
        <v>0</v>
      </c>
      <c r="BA16" s="19" t="str">
        <f>IFERROR(VLOOKUP(AX16,$W$3:$AA$60,5,),"")&amp;" - "&amp;IFERROR(VLOOKUP(AY16,$R$15:$S$26,2,),"")</f>
        <v>Xanh navy - XL</v>
      </c>
      <c r="BC16" t="str">
        <f t="shared" si="6"/>
        <v>(14,3,4,0),</v>
      </c>
      <c r="BD16" t="s">
        <v>270</v>
      </c>
    </row>
    <row r="17" spans="1:56" x14ac:dyDescent="0.55000000000000004">
      <c r="A17" s="8">
        <v>15</v>
      </c>
      <c r="B17" s="1" t="s">
        <v>129</v>
      </c>
      <c r="C17" s="8" t="s">
        <v>52</v>
      </c>
      <c r="D17" s="8">
        <v>2</v>
      </c>
      <c r="E17" s="18">
        <v>857000</v>
      </c>
      <c r="F17" s="8">
        <v>3</v>
      </c>
      <c r="G17" s="8">
        <v>3</v>
      </c>
      <c r="H17" s="8" t="str">
        <f t="shared" si="0"/>
        <v>(15,'Maden Áo Cardigan Đồng Phục Bóng Chày Đại Học Dáng Rộng Phong Cách Hip-Hop Kiểu Mỹ Cổ Điển Cho Bé Trai, Áo Sơ Mi Nam Ngắn Tay Thêu Chữ Đường Phố',null,2,857000,3),</v>
      </c>
      <c r="I17" s="8"/>
      <c r="J17" s="7" t="s">
        <v>130</v>
      </c>
      <c r="K17" s="11">
        <v>1</v>
      </c>
      <c r="L17" s="10">
        <v>3</v>
      </c>
      <c r="M17" s="8" t="s">
        <v>94</v>
      </c>
      <c r="O17" t="str">
        <f t="shared" ref="O17:O34" si="8">"("&amp;L17&amp;",'"&amp;M17&amp;"'),"</f>
        <v>(3,'Xanh navy'),</v>
      </c>
      <c r="Q17" t="s">
        <v>182</v>
      </c>
      <c r="R17" s="10">
        <v>3</v>
      </c>
      <c r="S17" s="8" t="s">
        <v>76</v>
      </c>
      <c r="T17" t="str">
        <f t="shared" si="7"/>
        <v>(3,'L'),</v>
      </c>
      <c r="U17" t="s">
        <v>202</v>
      </c>
      <c r="W17" s="10">
        <v>15</v>
      </c>
      <c r="X17" s="10">
        <v>7</v>
      </c>
      <c r="Y17" s="10">
        <v>3</v>
      </c>
      <c r="Z17" s="10" t="s">
        <v>212</v>
      </c>
      <c r="AA17" s="19" t="str">
        <f t="shared" si="1"/>
        <v>Xanh navy</v>
      </c>
      <c r="AB17" s="19" t="str">
        <f t="shared" si="2"/>
        <v>(15,7,3,'available'),</v>
      </c>
      <c r="AC17" t="s">
        <v>227</v>
      </c>
      <c r="AD17" s="8">
        <v>200</v>
      </c>
      <c r="AE17" s="23">
        <v>40</v>
      </c>
      <c r="AF17" s="23">
        <v>5</v>
      </c>
      <c r="AG17" s="23">
        <v>0</v>
      </c>
      <c r="AH17" s="19" t="str">
        <f>IFERROR(VLOOKUP(AE17,$W$3:$AA$60,5,),"")&amp;" - "&amp;IFERROR(VLOOKUP(AF17,$R$15:$S$26,2,),"")</f>
        <v>Cà phê - XXL</v>
      </c>
      <c r="AI17" t="str">
        <f t="shared" si="3"/>
        <v>(200,40,5,0),</v>
      </c>
      <c r="AJ17" s="8">
        <v>135</v>
      </c>
      <c r="AK17" s="23">
        <v>27</v>
      </c>
      <c r="AL17" s="23">
        <v>5</v>
      </c>
      <c r="AM17" s="23">
        <v>0</v>
      </c>
      <c r="AN17" s="19" t="str">
        <f>IFERROR(VLOOKUP(AK17,$W$3:$AA$60,5,),"")&amp;" - "&amp;IFERROR(VLOOKUP(AL17,$R$15:$S$26,2,),"")</f>
        <v>Cà phê - XXL</v>
      </c>
      <c r="AO17" t="str">
        <f t="shared" si="4"/>
        <v>(135,27,5,0),</v>
      </c>
      <c r="AP17" s="8">
        <v>70</v>
      </c>
      <c r="AQ17" s="23">
        <v>14</v>
      </c>
      <c r="AR17" s="23">
        <v>5</v>
      </c>
      <c r="AS17" s="23">
        <v>0</v>
      </c>
      <c r="AT17" s="19" t="str">
        <f>IFERROR(VLOOKUP(AQ17,$W$3:$AA$60,5,),"")&amp;" - "&amp;IFERROR(VLOOKUP(AR17,$R$15:$S$26,2,),"")</f>
        <v>Xanh dương đậm - XXL</v>
      </c>
      <c r="AU17" t="str">
        <f t="shared" si="5"/>
        <v>(70,14,5,0),</v>
      </c>
      <c r="AW17" s="8">
        <v>15</v>
      </c>
      <c r="AX17" s="23">
        <v>3</v>
      </c>
      <c r="AY17" s="23">
        <v>5</v>
      </c>
      <c r="AZ17" s="23">
        <v>0</v>
      </c>
      <c r="BA17" s="19" t="str">
        <f>IFERROR(VLOOKUP(AX17,$W$3:$AA$60,5,),"")&amp;" - "&amp;IFERROR(VLOOKUP(AY17,$R$15:$S$26,2,),"")</f>
        <v>Xanh navy - XXL</v>
      </c>
      <c r="BC17" t="str">
        <f t="shared" si="6"/>
        <v>(15,3,5,0),</v>
      </c>
      <c r="BD17" t="s">
        <v>271</v>
      </c>
    </row>
    <row r="18" spans="1:56" x14ac:dyDescent="0.55000000000000004">
      <c r="A18" s="8">
        <v>16</v>
      </c>
      <c r="B18" s="1" t="s">
        <v>131</v>
      </c>
      <c r="C18" s="8" t="s">
        <v>52</v>
      </c>
      <c r="D18" s="8">
        <v>1</v>
      </c>
      <c r="E18" s="18">
        <v>707000</v>
      </c>
      <c r="F18" s="8" t="s">
        <v>52</v>
      </c>
      <c r="G18" s="8" t="s">
        <v>52</v>
      </c>
      <c r="H18" s="8" t="str">
        <f t="shared" si="0"/>
        <v>(16,'Phong Cách Dụng Cụ Thương Hiệu Maden Facebook Khuyến Nghị Giới Trẻ Nam Mới Mùa Hè Nhật Bản Vàng Đơn Giản Và Màu Trắng Gradient Tie-dye Áo Thun Ngắn Tay Ami Kaji Retro Thêu Áo Phông Ngắn Cho Bé Trai',null,1,707000,null),</v>
      </c>
      <c r="I18" s="8"/>
      <c r="J18" s="7" t="s">
        <v>135</v>
      </c>
      <c r="K18" s="11">
        <v>1</v>
      </c>
      <c r="L18" s="10">
        <v>4</v>
      </c>
      <c r="M18" s="8" t="s">
        <v>88</v>
      </c>
      <c r="O18" t="str">
        <f t="shared" si="8"/>
        <v>(4,'Xám'),</v>
      </c>
      <c r="Q18" t="s">
        <v>183</v>
      </c>
      <c r="R18" s="10">
        <v>4</v>
      </c>
      <c r="S18" s="8" t="s">
        <v>77</v>
      </c>
      <c r="T18" t="str">
        <f t="shared" si="7"/>
        <v>(4,'XL'),</v>
      </c>
      <c r="U18" t="s">
        <v>203</v>
      </c>
      <c r="W18" s="10">
        <v>16</v>
      </c>
      <c r="X18" s="10">
        <v>8</v>
      </c>
      <c r="Y18" s="10">
        <v>3</v>
      </c>
      <c r="Z18" s="10" t="s">
        <v>212</v>
      </c>
      <c r="AA18" s="19" t="str">
        <f t="shared" si="1"/>
        <v>Xanh navy</v>
      </c>
      <c r="AB18" s="19" t="str">
        <f t="shared" si="2"/>
        <v>(16,8,3,'available'),</v>
      </c>
      <c r="AC18" t="s">
        <v>228</v>
      </c>
      <c r="AD18" s="8">
        <v>201</v>
      </c>
      <c r="AE18" s="24">
        <v>41</v>
      </c>
      <c r="AF18" s="24">
        <v>1</v>
      </c>
      <c r="AG18" s="24">
        <v>5</v>
      </c>
      <c r="AH18" s="19" t="str">
        <f>IFERROR(VLOOKUP(AE18,$W$3:$AA$60,5,),"")&amp;" - "&amp;IFERROR(VLOOKUP(AF18,$R$15:$S$26,2,),"")</f>
        <v>Cam - S</v>
      </c>
      <c r="AI18" t="str">
        <f t="shared" si="3"/>
        <v>(201,41,1,5),</v>
      </c>
      <c r="AJ18" s="8">
        <v>136</v>
      </c>
      <c r="AK18" s="24">
        <v>28</v>
      </c>
      <c r="AL18" s="24">
        <v>1</v>
      </c>
      <c r="AM18" s="24">
        <v>5</v>
      </c>
      <c r="AN18" s="19" t="str">
        <f>IFERROR(VLOOKUP(AK18,$W$3:$AA$60,5,),"")&amp;" - "&amp;IFERROR(VLOOKUP(AL18,$R$15:$S$26,2,),"")</f>
        <v>Màu be - S</v>
      </c>
      <c r="AO18" t="str">
        <f t="shared" si="4"/>
        <v>(136,28,1,5),</v>
      </c>
      <c r="AP18" s="8">
        <v>71</v>
      </c>
      <c r="AQ18" s="24">
        <v>15</v>
      </c>
      <c r="AR18" s="24">
        <v>1</v>
      </c>
      <c r="AS18" s="24">
        <v>5</v>
      </c>
      <c r="AT18" s="19" t="str">
        <f>IFERROR(VLOOKUP(AQ18,$W$3:$AA$60,5,),"")&amp;" - "&amp;IFERROR(VLOOKUP(AR18,$R$15:$S$26,2,),"")</f>
        <v>Xanh navy - S</v>
      </c>
      <c r="AU18" t="str">
        <f t="shared" si="5"/>
        <v>(71,15,1,5),</v>
      </c>
      <c r="AW18" s="8">
        <v>16</v>
      </c>
      <c r="AX18" s="24">
        <v>4</v>
      </c>
      <c r="AY18" s="24">
        <v>1</v>
      </c>
      <c r="AZ18" s="24">
        <v>20</v>
      </c>
      <c r="BA18" s="19" t="str">
        <f>IFERROR(VLOOKUP(AX18,$W$3:$AA$60,5,),"")&amp;" - "&amp;IFERROR(VLOOKUP(AY18,$R$15:$S$26,2,),"")</f>
        <v>Xám - S</v>
      </c>
      <c r="BC18" t="str">
        <f t="shared" si="6"/>
        <v>(16,4,1,20),</v>
      </c>
      <c r="BD18" t="s">
        <v>272</v>
      </c>
    </row>
    <row r="19" spans="1:56" x14ac:dyDescent="0.55000000000000004">
      <c r="A19" s="8">
        <v>17</v>
      </c>
      <c r="B19" s="1" t="s">
        <v>133</v>
      </c>
      <c r="C19" s="8" t="s">
        <v>52</v>
      </c>
      <c r="D19" s="8">
        <v>1</v>
      </c>
      <c r="E19" s="18">
        <v>660000</v>
      </c>
      <c r="F19" s="8" t="s">
        <v>52</v>
      </c>
      <c r="G19" s="8" t="s">
        <v>52</v>
      </c>
      <c r="H19" s="8" t="str">
        <f t="shared" si="0"/>
        <v>(17,'Áo Thun Nam Thêu Ấn Độ Cổ Điển Mỹ Đơn Giản Phong Cách Dụng Cụ Thương Hiệu Maden, Áo Ngắn Tay Nam Dáng Rộng Mới Mùa Hè',null,1,660000,null),</v>
      </c>
      <c r="I19" s="8"/>
      <c r="J19" s="7" t="s">
        <v>134</v>
      </c>
      <c r="K19" s="11">
        <v>1</v>
      </c>
      <c r="L19" s="10">
        <v>5</v>
      </c>
      <c r="M19" s="8" t="s">
        <v>89</v>
      </c>
      <c r="O19" t="str">
        <f t="shared" si="8"/>
        <v>(5,'Trắng'),</v>
      </c>
      <c r="Q19" t="s">
        <v>184</v>
      </c>
      <c r="R19" s="10">
        <v>5</v>
      </c>
      <c r="S19" s="8" t="s">
        <v>78</v>
      </c>
      <c r="T19" t="str">
        <f t="shared" si="7"/>
        <v>(5,'XXL'),</v>
      </c>
      <c r="U19" t="s">
        <v>204</v>
      </c>
      <c r="W19" s="10">
        <v>17</v>
      </c>
      <c r="X19" s="10">
        <v>8</v>
      </c>
      <c r="Y19" s="10">
        <v>4</v>
      </c>
      <c r="Z19" s="10" t="s">
        <v>212</v>
      </c>
      <c r="AA19" s="19" t="str">
        <f t="shared" si="1"/>
        <v>Xám</v>
      </c>
      <c r="AB19" s="19" t="str">
        <f t="shared" si="2"/>
        <v>(17,8,4,'available'),</v>
      </c>
      <c r="AC19" t="s">
        <v>229</v>
      </c>
      <c r="AD19" s="8">
        <v>202</v>
      </c>
      <c r="AE19" s="24">
        <v>41</v>
      </c>
      <c r="AF19" s="24">
        <v>2</v>
      </c>
      <c r="AG19" s="24">
        <v>6</v>
      </c>
      <c r="AH19" s="19" t="str">
        <f>IFERROR(VLOOKUP(AE19,$W$3:$AA$60,5,),"")&amp;" - "&amp;IFERROR(VLOOKUP(AF19,$R$15:$S$26,2,),"")</f>
        <v>Cam - M</v>
      </c>
      <c r="AI19" t="str">
        <f t="shared" si="3"/>
        <v>(202,41,2,6),</v>
      </c>
      <c r="AJ19" s="8">
        <v>137</v>
      </c>
      <c r="AK19" s="24">
        <v>28</v>
      </c>
      <c r="AL19" s="24">
        <v>2</v>
      </c>
      <c r="AM19" s="24">
        <v>6</v>
      </c>
      <c r="AN19" s="19" t="str">
        <f>IFERROR(VLOOKUP(AK19,$W$3:$AA$60,5,),"")&amp;" - "&amp;IFERROR(VLOOKUP(AL19,$R$15:$S$26,2,),"")</f>
        <v>Màu be - M</v>
      </c>
      <c r="AO19" t="str">
        <f t="shared" si="4"/>
        <v>(137,28,2,6),</v>
      </c>
      <c r="AP19" s="8">
        <v>72</v>
      </c>
      <c r="AQ19" s="24">
        <v>15</v>
      </c>
      <c r="AR19" s="24">
        <v>2</v>
      </c>
      <c r="AS19" s="24">
        <v>0</v>
      </c>
      <c r="AT19" s="19" t="str">
        <f>IFERROR(VLOOKUP(AQ19,$W$3:$AA$60,5,),"")&amp;" - "&amp;IFERROR(VLOOKUP(AR19,$R$15:$S$26,2,),"")</f>
        <v>Xanh navy - M</v>
      </c>
      <c r="AU19" t="str">
        <f t="shared" si="5"/>
        <v>(72,15,2,0),</v>
      </c>
      <c r="AW19" s="8">
        <v>17</v>
      </c>
      <c r="AX19" s="24">
        <v>4</v>
      </c>
      <c r="AY19" s="24">
        <v>2</v>
      </c>
      <c r="AZ19" s="24">
        <v>20</v>
      </c>
      <c r="BA19" s="19" t="str">
        <f>IFERROR(VLOOKUP(AX19,$W$3:$AA$60,5,),"")&amp;" - "&amp;IFERROR(VLOOKUP(AY19,$R$15:$S$26,2,),"")</f>
        <v>Xám - M</v>
      </c>
      <c r="BC19" t="str">
        <f t="shared" si="6"/>
        <v>(17,4,2,20),</v>
      </c>
      <c r="BD19" t="s">
        <v>273</v>
      </c>
    </row>
    <row r="20" spans="1:56" x14ac:dyDescent="0.55000000000000004">
      <c r="A20" s="8">
        <v>18</v>
      </c>
      <c r="B20" s="1" t="s">
        <v>137</v>
      </c>
      <c r="C20" s="8" t="s">
        <v>52</v>
      </c>
      <c r="D20" s="8">
        <v>1</v>
      </c>
      <c r="E20" s="18">
        <v>623000</v>
      </c>
      <c r="F20" s="8" t="s">
        <v>52</v>
      </c>
      <c r="G20" s="8" t="s">
        <v>52</v>
      </c>
      <c r="H20" s="8" t="str">
        <f t="shared" si="0"/>
        <v>(18,'Áo Phông 230G In Kỹ Thuật Số Hai Bóng Chữ Cái Đơn Giản Phong Cách Dụng Cụ Thương Hiệu Maden Cho Nam Giới Trẻ, Áo Thun Nam Ngắn Tay Ins Dáng Trễ Vai Raglan Fried Street',null,1,623000,null),</v>
      </c>
      <c r="I20" s="8"/>
      <c r="J20" s="7" t="s">
        <v>138</v>
      </c>
      <c r="K20" s="11">
        <v>1</v>
      </c>
      <c r="L20" s="10">
        <v>6</v>
      </c>
      <c r="M20" s="8" t="s">
        <v>90</v>
      </c>
      <c r="O20" t="str">
        <f t="shared" si="8"/>
        <v>(6,'Xanh mặt hồ'),</v>
      </c>
      <c r="Q20" t="s">
        <v>185</v>
      </c>
      <c r="R20" s="10">
        <v>6</v>
      </c>
      <c r="S20" s="8">
        <v>38</v>
      </c>
      <c r="T20" t="str">
        <f t="shared" si="7"/>
        <v>(6,'38'),</v>
      </c>
      <c r="U20" t="s">
        <v>205</v>
      </c>
      <c r="W20" s="10">
        <v>18</v>
      </c>
      <c r="X20" s="10">
        <v>9</v>
      </c>
      <c r="Y20" s="10">
        <v>7</v>
      </c>
      <c r="Z20" s="10" t="s">
        <v>212</v>
      </c>
      <c r="AA20" s="19" t="str">
        <f t="shared" si="1"/>
        <v>Đen</v>
      </c>
      <c r="AB20" s="19" t="str">
        <f t="shared" si="2"/>
        <v>(18,9,7,'available'),</v>
      </c>
      <c r="AC20" t="s">
        <v>230</v>
      </c>
      <c r="AD20" s="8">
        <v>203</v>
      </c>
      <c r="AE20" s="24">
        <v>41</v>
      </c>
      <c r="AF20" s="24">
        <v>3</v>
      </c>
      <c r="AG20" s="24">
        <v>7</v>
      </c>
      <c r="AH20" s="19" t="str">
        <f>IFERROR(VLOOKUP(AE20,$W$3:$AA$60,5,),"")&amp;" - "&amp;IFERROR(VLOOKUP(AF20,$R$15:$S$26,2,),"")</f>
        <v>Cam - L</v>
      </c>
      <c r="AI20" t="str">
        <f t="shared" si="3"/>
        <v>(203,41,3,7),</v>
      </c>
      <c r="AJ20" s="8">
        <v>138</v>
      </c>
      <c r="AK20" s="24">
        <v>28</v>
      </c>
      <c r="AL20" s="24">
        <v>3</v>
      </c>
      <c r="AM20" s="24">
        <v>7</v>
      </c>
      <c r="AN20" s="19" t="str">
        <f>IFERROR(VLOOKUP(AK20,$W$3:$AA$60,5,),"")&amp;" - "&amp;IFERROR(VLOOKUP(AL20,$R$15:$S$26,2,),"")</f>
        <v>Màu be - L</v>
      </c>
      <c r="AO20" t="str">
        <f t="shared" si="4"/>
        <v>(138,28,3,7),</v>
      </c>
      <c r="AP20" s="8">
        <v>73</v>
      </c>
      <c r="AQ20" s="24">
        <v>15</v>
      </c>
      <c r="AR20" s="24">
        <v>3</v>
      </c>
      <c r="AS20" s="24">
        <v>0</v>
      </c>
      <c r="AT20" s="19" t="str">
        <f>IFERROR(VLOOKUP(AQ20,$W$3:$AA$60,5,),"")&amp;" - "&amp;IFERROR(VLOOKUP(AR20,$R$15:$S$26,2,),"")</f>
        <v>Xanh navy - L</v>
      </c>
      <c r="AU20" t="str">
        <f t="shared" si="5"/>
        <v>(73,15,3,0),</v>
      </c>
      <c r="AW20" s="8">
        <v>18</v>
      </c>
      <c r="AX20" s="24">
        <v>4</v>
      </c>
      <c r="AY20" s="24">
        <v>3</v>
      </c>
      <c r="AZ20" s="24">
        <v>3</v>
      </c>
      <c r="BA20" s="19" t="str">
        <f>IFERROR(VLOOKUP(AX20,$W$3:$AA$60,5,),"")&amp;" - "&amp;IFERROR(VLOOKUP(AY20,$R$15:$S$26,2,),"")</f>
        <v>Xám - L</v>
      </c>
      <c r="BC20" t="str">
        <f t="shared" si="6"/>
        <v>(18,4,3,3),</v>
      </c>
      <c r="BD20" t="s">
        <v>274</v>
      </c>
    </row>
    <row r="21" spans="1:56" x14ac:dyDescent="0.55000000000000004">
      <c r="A21" s="8">
        <v>19</v>
      </c>
      <c r="B21" s="1" t="s">
        <v>139</v>
      </c>
      <c r="C21" s="8" t="s">
        <v>52</v>
      </c>
      <c r="D21" s="8">
        <v>1</v>
      </c>
      <c r="E21" s="18">
        <v>700000</v>
      </c>
      <c r="F21" s="8" t="s">
        <v>52</v>
      </c>
      <c r="G21" s="8" t="s">
        <v>52</v>
      </c>
      <c r="H21" s="8" t="str">
        <f t="shared" si="0"/>
        <v>(19,'Maden Thương Hiệu Phong Cách Dụng Cụ Nam Đơn Giản Thanh Niên Nhật Bản Retro Ami Kaji 220G Áo Thun Nhuộm Màu Xanh Cổ Tròn Màu Trơn Phần Thân Mỏng Gấp Tay Áo Sơ Mi Nam',null,1,700000,null),</v>
      </c>
      <c r="I21" s="8"/>
      <c r="J21" s="7" t="s">
        <v>140</v>
      </c>
      <c r="K21" s="11">
        <v>1</v>
      </c>
      <c r="L21" s="10">
        <v>7</v>
      </c>
      <c r="M21" s="8" t="s">
        <v>91</v>
      </c>
      <c r="O21" t="str">
        <f t="shared" si="8"/>
        <v>(7,'Đen'),</v>
      </c>
      <c r="Q21" t="s">
        <v>186</v>
      </c>
      <c r="R21" s="10">
        <v>7</v>
      </c>
      <c r="S21" s="8">
        <v>39</v>
      </c>
      <c r="T21" t="str">
        <f t="shared" si="7"/>
        <v>(7,'39'),</v>
      </c>
      <c r="U21" t="s">
        <v>206</v>
      </c>
      <c r="W21" s="10">
        <v>19</v>
      </c>
      <c r="X21" s="10">
        <v>10</v>
      </c>
      <c r="Y21" s="10">
        <v>11</v>
      </c>
      <c r="Z21" s="10" t="s">
        <v>212</v>
      </c>
      <c r="AA21" s="19" t="str">
        <f t="shared" si="1"/>
        <v>Xanh đen</v>
      </c>
      <c r="AB21" s="19" t="str">
        <f t="shared" si="2"/>
        <v>(19,10,11,'available'),</v>
      </c>
      <c r="AC21" t="s">
        <v>231</v>
      </c>
      <c r="AD21" s="8">
        <v>204</v>
      </c>
      <c r="AE21" s="24">
        <v>41</v>
      </c>
      <c r="AF21" s="24">
        <v>4</v>
      </c>
      <c r="AG21" s="24">
        <v>8</v>
      </c>
      <c r="AH21" s="19" t="str">
        <f>IFERROR(VLOOKUP(AE21,$W$3:$AA$60,5,),"")&amp;" - "&amp;IFERROR(VLOOKUP(AF21,$R$15:$S$26,2,),"")</f>
        <v>Cam - XL</v>
      </c>
      <c r="AI21" t="str">
        <f t="shared" si="3"/>
        <v>(204,41,4,8),</v>
      </c>
      <c r="AJ21" s="8">
        <v>139</v>
      </c>
      <c r="AK21" s="24">
        <v>28</v>
      </c>
      <c r="AL21" s="24">
        <v>4</v>
      </c>
      <c r="AM21" s="24">
        <v>8</v>
      </c>
      <c r="AN21" s="19" t="str">
        <f>IFERROR(VLOOKUP(AK21,$W$3:$AA$60,5,),"")&amp;" - "&amp;IFERROR(VLOOKUP(AL21,$R$15:$S$26,2,),"")</f>
        <v>Màu be - XL</v>
      </c>
      <c r="AO21" t="str">
        <f t="shared" si="4"/>
        <v>(139,28,4,8),</v>
      </c>
      <c r="AP21" s="8">
        <v>74</v>
      </c>
      <c r="AQ21" s="24">
        <v>15</v>
      </c>
      <c r="AR21" s="24">
        <v>4</v>
      </c>
      <c r="AS21" s="24">
        <v>0</v>
      </c>
      <c r="AT21" s="19" t="str">
        <f>IFERROR(VLOOKUP(AQ21,$W$3:$AA$60,5,),"")&amp;" - "&amp;IFERROR(VLOOKUP(AR21,$R$15:$S$26,2,),"")</f>
        <v>Xanh navy - XL</v>
      </c>
      <c r="AU21" t="str">
        <f t="shared" si="5"/>
        <v>(74,15,4,0),</v>
      </c>
      <c r="AW21" s="8">
        <v>19</v>
      </c>
      <c r="AX21" s="24">
        <v>4</v>
      </c>
      <c r="AY21" s="24">
        <v>4</v>
      </c>
      <c r="AZ21" s="24">
        <v>18</v>
      </c>
      <c r="BA21" s="19" t="str">
        <f>IFERROR(VLOOKUP(AX21,$W$3:$AA$60,5,),"")&amp;" - "&amp;IFERROR(VLOOKUP(AY21,$R$15:$S$26,2,),"")</f>
        <v>Xám - XL</v>
      </c>
      <c r="BC21" t="str">
        <f t="shared" si="6"/>
        <v>(19,4,4,18),</v>
      </c>
      <c r="BD21" t="s">
        <v>275</v>
      </c>
    </row>
    <row r="22" spans="1:56" x14ac:dyDescent="0.55000000000000004">
      <c r="A22" s="8">
        <v>20</v>
      </c>
      <c r="B22" s="1" t="s">
        <v>141</v>
      </c>
      <c r="C22" s="8" t="s">
        <v>52</v>
      </c>
      <c r="D22" s="8">
        <v>1</v>
      </c>
      <c r="E22" s="18">
        <v>627000</v>
      </c>
      <c r="F22" s="8" t="s">
        <v>52</v>
      </c>
      <c r="G22" s="8" t="s">
        <v>52</v>
      </c>
      <c r="H22" s="8" t="str">
        <f t="shared" si="0"/>
        <v>(20,'Thời Trang Nam Thường Ngày Ngắn Tay Cổ Điển',null,1,627000,null),</v>
      </c>
      <c r="I22" s="8"/>
      <c r="J22" s="7" t="s">
        <v>142</v>
      </c>
      <c r="K22" s="11">
        <v>1</v>
      </c>
      <c r="L22" s="10">
        <v>8</v>
      </c>
      <c r="M22" s="8" t="s">
        <v>99</v>
      </c>
      <c r="O22" t="str">
        <f t="shared" si="8"/>
        <v>(8,'Xanh lam'),</v>
      </c>
      <c r="Q22" t="s">
        <v>187</v>
      </c>
      <c r="R22" s="10">
        <v>8</v>
      </c>
      <c r="S22" s="8">
        <v>40</v>
      </c>
      <c r="T22" t="str">
        <f t="shared" si="7"/>
        <v>(8,'40'),</v>
      </c>
      <c r="U22" t="s">
        <v>207</v>
      </c>
      <c r="W22" s="10">
        <v>20</v>
      </c>
      <c r="X22" s="10">
        <v>10</v>
      </c>
      <c r="Y22" s="10">
        <v>12</v>
      </c>
      <c r="Z22" s="10" t="s">
        <v>212</v>
      </c>
      <c r="AA22" s="19" t="str">
        <f t="shared" si="1"/>
        <v>Nâu đen</v>
      </c>
      <c r="AB22" s="19" t="str">
        <f t="shared" si="2"/>
        <v>(20,10,12,'available'),</v>
      </c>
      <c r="AC22" t="s">
        <v>232</v>
      </c>
      <c r="AD22" s="8">
        <v>205</v>
      </c>
      <c r="AE22" s="24">
        <v>41</v>
      </c>
      <c r="AF22" s="24">
        <v>5</v>
      </c>
      <c r="AG22" s="24">
        <v>9</v>
      </c>
      <c r="AH22" s="19" t="str">
        <f>IFERROR(VLOOKUP(AE22,$W$3:$AA$60,5,),"")&amp;" - "&amp;IFERROR(VLOOKUP(AF22,$R$15:$S$26,2,),"")</f>
        <v>Cam - XXL</v>
      </c>
      <c r="AI22" t="str">
        <f t="shared" si="3"/>
        <v>(205,41,5,9),</v>
      </c>
      <c r="AJ22" s="8">
        <v>140</v>
      </c>
      <c r="AK22" s="24">
        <v>28</v>
      </c>
      <c r="AL22" s="24">
        <v>5</v>
      </c>
      <c r="AM22" s="24">
        <v>9</v>
      </c>
      <c r="AN22" s="19" t="str">
        <f>IFERROR(VLOOKUP(AK22,$W$3:$AA$60,5,),"")&amp;" - "&amp;IFERROR(VLOOKUP(AL22,$R$15:$S$26,2,),"")</f>
        <v>Màu be - XXL</v>
      </c>
      <c r="AO22" t="str">
        <f t="shared" si="4"/>
        <v>(140,28,5,9),</v>
      </c>
      <c r="AP22" s="8">
        <v>75</v>
      </c>
      <c r="AQ22" s="24">
        <v>15</v>
      </c>
      <c r="AR22" s="24">
        <v>5</v>
      </c>
      <c r="AS22" s="24">
        <v>5</v>
      </c>
      <c r="AT22" s="19" t="str">
        <f>IFERROR(VLOOKUP(AQ22,$W$3:$AA$60,5,),"")&amp;" - "&amp;IFERROR(VLOOKUP(AR22,$R$15:$S$26,2,),"")</f>
        <v>Xanh navy - XXL</v>
      </c>
      <c r="AU22" t="str">
        <f t="shared" si="5"/>
        <v>(75,15,5,5),</v>
      </c>
      <c r="AW22" s="8">
        <v>20</v>
      </c>
      <c r="AX22" s="24">
        <v>4</v>
      </c>
      <c r="AY22" s="24">
        <v>5</v>
      </c>
      <c r="AZ22" s="24">
        <v>5</v>
      </c>
      <c r="BA22" s="19" t="str">
        <f>IFERROR(VLOOKUP(AX22,$W$3:$AA$60,5,),"")&amp;" - "&amp;IFERROR(VLOOKUP(AY22,$R$15:$S$26,2,),"")</f>
        <v>Xám - XXL</v>
      </c>
      <c r="BC22" t="str">
        <f t="shared" si="6"/>
        <v>(20,4,5,5),</v>
      </c>
      <c r="BD22" t="s">
        <v>276</v>
      </c>
    </row>
    <row r="23" spans="1:56" x14ac:dyDescent="0.55000000000000004">
      <c r="A23" s="8">
        <v>21</v>
      </c>
      <c r="B23" s="1" t="s">
        <v>143</v>
      </c>
      <c r="C23" s="8" t="s">
        <v>52</v>
      </c>
      <c r="D23" s="8">
        <v>1</v>
      </c>
      <c r="E23" s="18">
        <v>623000</v>
      </c>
      <c r="F23" s="8" t="s">
        <v>52</v>
      </c>
      <c r="G23" s="8" t="s">
        <v>52</v>
      </c>
      <c r="H23" s="8" t="str">
        <f t="shared" si="0"/>
        <v>(21,'Maden Áo Thun Có Túi Hai Chấu Phong Cách Dụng Cụ Mùa Hè Mới Thoáng Khí Kiểu Nhật Bản Cho Nam, Tay Ngắn Nam Màu Trơn Cổ Tròn Mỏng Mùa Hè',null,1,623000,null),</v>
      </c>
      <c r="I23" s="8"/>
      <c r="J23" s="7" t="s">
        <v>144</v>
      </c>
      <c r="K23" s="11">
        <v>1</v>
      </c>
      <c r="L23" s="10">
        <v>9</v>
      </c>
      <c r="M23" s="8" t="s">
        <v>103</v>
      </c>
      <c r="O23" t="str">
        <f t="shared" si="8"/>
        <v>(9,'Xanh dương đậm'),</v>
      </c>
      <c r="Q23" t="s">
        <v>188</v>
      </c>
      <c r="R23" s="10">
        <v>9</v>
      </c>
      <c r="S23" s="8">
        <v>41</v>
      </c>
      <c r="T23" t="str">
        <f t="shared" si="7"/>
        <v>(9,'41'),</v>
      </c>
      <c r="U23" t="s">
        <v>208</v>
      </c>
      <c r="W23" s="10">
        <v>21</v>
      </c>
      <c r="X23" s="10">
        <v>11</v>
      </c>
      <c r="Y23" s="10">
        <v>14</v>
      </c>
      <c r="Z23" s="10" t="s">
        <v>212</v>
      </c>
      <c r="AA23" s="19" t="str">
        <f t="shared" si="1"/>
        <v>Xanh dương</v>
      </c>
      <c r="AB23" s="19" t="str">
        <f t="shared" si="2"/>
        <v>(21,11,14,'available'),</v>
      </c>
      <c r="AC23" t="s">
        <v>233</v>
      </c>
      <c r="AD23" s="8">
        <v>206</v>
      </c>
      <c r="AE23" s="23">
        <v>42</v>
      </c>
      <c r="AF23" s="23">
        <v>1</v>
      </c>
      <c r="AG23" s="23">
        <v>10</v>
      </c>
      <c r="AH23" s="19" t="str">
        <f>IFERROR(VLOOKUP(AE23,$W$3:$AA$60,5,),"")&amp;" - "&amp;IFERROR(VLOOKUP(AF23,$R$15:$S$26,2,),"")</f>
        <v>Xanh da trời - S</v>
      </c>
      <c r="AI23" t="str">
        <f t="shared" si="3"/>
        <v>(206,42,1,10),</v>
      </c>
      <c r="AJ23" s="8">
        <v>141</v>
      </c>
      <c r="AK23" s="23">
        <v>29</v>
      </c>
      <c r="AL23" s="23">
        <v>1</v>
      </c>
      <c r="AM23" s="23">
        <v>10</v>
      </c>
      <c r="AN23" s="19" t="str">
        <f>IFERROR(VLOOKUP(AK23,$W$3:$AA$60,5,),"")&amp;" - "&amp;IFERROR(VLOOKUP(AL23,$R$15:$S$26,2,),"")</f>
        <v>Xám - S</v>
      </c>
      <c r="AO23" t="str">
        <f t="shared" si="4"/>
        <v>(141,29,1,10),</v>
      </c>
      <c r="AP23" s="8">
        <v>76</v>
      </c>
      <c r="AQ23" s="23">
        <v>16</v>
      </c>
      <c r="AR23" s="23">
        <v>1</v>
      </c>
      <c r="AS23" s="23">
        <v>10</v>
      </c>
      <c r="AT23" s="19" t="str">
        <f>IFERROR(VLOOKUP(AQ23,$W$3:$AA$60,5,),"")&amp;" - "&amp;IFERROR(VLOOKUP(AR23,$R$15:$S$26,2,),"")</f>
        <v>Xanh navy - S</v>
      </c>
      <c r="AU23" t="str">
        <f t="shared" si="5"/>
        <v>(76,16,1,10),</v>
      </c>
      <c r="AW23" s="8">
        <v>21</v>
      </c>
      <c r="AX23" s="23">
        <v>5</v>
      </c>
      <c r="AY23" s="23">
        <v>1</v>
      </c>
      <c r="AZ23" s="23">
        <v>25</v>
      </c>
      <c r="BA23" s="19" t="str">
        <f>IFERROR(VLOOKUP(AX23,$W$3:$AA$60,5,),"")&amp;" - "&amp;IFERROR(VLOOKUP(AY23,$R$15:$S$26,2,),"")</f>
        <v>Trắng - S</v>
      </c>
      <c r="BC23" t="str">
        <f t="shared" si="6"/>
        <v>(21,5,1,25),</v>
      </c>
      <c r="BD23" t="s">
        <v>277</v>
      </c>
    </row>
    <row r="24" spans="1:56" x14ac:dyDescent="0.55000000000000004">
      <c r="A24" s="8">
        <v>22</v>
      </c>
      <c r="B24" s="1" t="s">
        <v>146</v>
      </c>
      <c r="C24" s="8" t="s">
        <v>52</v>
      </c>
      <c r="D24" s="8">
        <v>1</v>
      </c>
      <c r="E24" s="18">
        <v>777000</v>
      </c>
      <c r="F24" s="8" t="s">
        <v>52</v>
      </c>
      <c r="G24" s="8" t="s">
        <v>52</v>
      </c>
      <c r="H24" s="8" t="str">
        <f t="shared" si="0"/>
        <v>(22,'Sản Phẩm Mới Mùa Hè Phong Cách Dụng Cụ Thương Hiệu Maden Cho Nam Áo Phông Thêu Họa Tiết Len Dày Nhật Bản Cổ Điển 1970 Tuổi Trẻ, Áo Ngắn Tay Dáng Rộng Phong Cách Hip-Hop Cho Nam',null,1,777000,null),</v>
      </c>
      <c r="I24" s="8"/>
      <c r="J24" s="7" t="s">
        <v>147</v>
      </c>
      <c r="K24" s="11">
        <v>1</v>
      </c>
      <c r="L24" s="10">
        <v>10</v>
      </c>
      <c r="M24" s="8" t="s">
        <v>128</v>
      </c>
      <c r="O24" t="str">
        <f t="shared" si="8"/>
        <v>(10,'Xanh lá'),</v>
      </c>
      <c r="Q24" t="s">
        <v>189</v>
      </c>
      <c r="R24" s="10">
        <v>10</v>
      </c>
      <c r="S24" s="8">
        <v>42</v>
      </c>
      <c r="T24" t="str">
        <f t="shared" si="7"/>
        <v>(10,'42'),</v>
      </c>
      <c r="U24" t="s">
        <v>209</v>
      </c>
      <c r="W24" s="10">
        <v>22</v>
      </c>
      <c r="X24" s="10">
        <v>11</v>
      </c>
      <c r="Y24" s="10">
        <v>13</v>
      </c>
      <c r="Z24" s="10" t="s">
        <v>212</v>
      </c>
      <c r="AA24" s="19" t="str">
        <f t="shared" si="1"/>
        <v>Màu kaki</v>
      </c>
      <c r="AB24" s="19" t="str">
        <f t="shared" si="2"/>
        <v>(22,11,13,'available'),</v>
      </c>
      <c r="AC24" t="s">
        <v>234</v>
      </c>
      <c r="AD24" s="8">
        <v>207</v>
      </c>
      <c r="AE24" s="23">
        <v>42</v>
      </c>
      <c r="AF24" s="23">
        <v>2</v>
      </c>
      <c r="AG24" s="23">
        <v>10</v>
      </c>
      <c r="AH24" s="19" t="str">
        <f>IFERROR(VLOOKUP(AE24,$W$3:$AA$60,5,),"")&amp;" - "&amp;IFERROR(VLOOKUP(AF24,$R$15:$S$26,2,),"")</f>
        <v>Xanh da trời - M</v>
      </c>
      <c r="AI24" t="str">
        <f t="shared" si="3"/>
        <v>(207,42,2,10),</v>
      </c>
      <c r="AJ24" s="8">
        <v>142</v>
      </c>
      <c r="AK24" s="23">
        <v>29</v>
      </c>
      <c r="AL24" s="23">
        <v>2</v>
      </c>
      <c r="AM24" s="23">
        <v>10</v>
      </c>
      <c r="AN24" s="19" t="str">
        <f>IFERROR(VLOOKUP(AK24,$W$3:$AA$60,5,),"")&amp;" - "&amp;IFERROR(VLOOKUP(AL24,$R$15:$S$26,2,),"")</f>
        <v>Xám - M</v>
      </c>
      <c r="AO24" t="str">
        <f t="shared" si="4"/>
        <v>(142,29,2,10),</v>
      </c>
      <c r="AP24" s="8">
        <v>77</v>
      </c>
      <c r="AQ24" s="23">
        <v>16</v>
      </c>
      <c r="AR24" s="23">
        <v>2</v>
      </c>
      <c r="AS24" s="23">
        <v>5</v>
      </c>
      <c r="AT24" s="19" t="str">
        <f>IFERROR(VLOOKUP(AQ24,$W$3:$AA$60,5,),"")&amp;" - "&amp;IFERROR(VLOOKUP(AR24,$R$15:$S$26,2,),"")</f>
        <v>Xanh navy - M</v>
      </c>
      <c r="AU24" t="str">
        <f t="shared" si="5"/>
        <v>(77,16,2,5),</v>
      </c>
      <c r="AW24" s="8">
        <v>22</v>
      </c>
      <c r="AX24" s="23">
        <v>5</v>
      </c>
      <c r="AY24" s="23">
        <v>2</v>
      </c>
      <c r="AZ24" s="23">
        <v>25</v>
      </c>
      <c r="BA24" s="19" t="str">
        <f>IFERROR(VLOOKUP(AX24,$W$3:$AA$60,5,),"")&amp;" - "&amp;IFERROR(VLOOKUP(AY24,$R$15:$S$26,2,),"")</f>
        <v>Trắng - M</v>
      </c>
      <c r="BC24" t="str">
        <f t="shared" si="6"/>
        <v>(22,5,2,25),</v>
      </c>
      <c r="BD24" t="s">
        <v>278</v>
      </c>
    </row>
    <row r="25" spans="1:56" x14ac:dyDescent="0.55000000000000004">
      <c r="A25" s="8">
        <v>23</v>
      </c>
      <c r="B25" s="1" t="s">
        <v>149</v>
      </c>
      <c r="C25" s="8" t="s">
        <v>52</v>
      </c>
      <c r="D25" s="8">
        <v>1</v>
      </c>
      <c r="E25" s="18">
        <v>630000</v>
      </c>
      <c r="F25" s="8" t="s">
        <v>52</v>
      </c>
      <c r="G25" s="8" t="s">
        <v>52</v>
      </c>
      <c r="H25" s="8" t="str">
        <f t="shared" si="0"/>
        <v>(23,'Maden Thương Hiệu Nam Mùa Hè Sản Phẩm Mới Đơn Giản Trưởng Thành Nhật Bản Retro Ve Áo Màu Xanh Nhuộm Ngắn Tay Màu Trơn Bông Áo Thun Đáy Áo Thun',null,1,630000,null),</v>
      </c>
      <c r="I25" s="8"/>
      <c r="J25" s="7" t="s">
        <v>150</v>
      </c>
      <c r="K25" s="11">
        <v>1</v>
      </c>
      <c r="L25" s="10">
        <v>11</v>
      </c>
      <c r="M25" s="8" t="s">
        <v>115</v>
      </c>
      <c r="O25" t="str">
        <f t="shared" si="8"/>
        <v>(11,'Xanh đen'),</v>
      </c>
      <c r="Q25" t="s">
        <v>190</v>
      </c>
      <c r="R25" s="10">
        <v>11</v>
      </c>
      <c r="S25" s="8">
        <v>43</v>
      </c>
      <c r="T25" t="str">
        <f t="shared" si="7"/>
        <v>(11,'43'),</v>
      </c>
      <c r="U25" t="s">
        <v>210</v>
      </c>
      <c r="W25" s="10">
        <v>23</v>
      </c>
      <c r="X25" s="10">
        <v>11</v>
      </c>
      <c r="Y25" s="10">
        <v>1</v>
      </c>
      <c r="Z25" s="10" t="s">
        <v>212</v>
      </c>
      <c r="AA25" s="19" t="str">
        <f t="shared" si="1"/>
        <v>Xanh quân đội</v>
      </c>
      <c r="AB25" s="19" t="str">
        <f t="shared" si="2"/>
        <v>(23,11,1,'available'),</v>
      </c>
      <c r="AC25" t="s">
        <v>235</v>
      </c>
      <c r="AD25" s="8">
        <v>208</v>
      </c>
      <c r="AE25" s="23">
        <v>42</v>
      </c>
      <c r="AF25" s="23">
        <v>3</v>
      </c>
      <c r="AG25" s="23">
        <v>10</v>
      </c>
      <c r="AH25" s="19" t="str">
        <f>IFERROR(VLOOKUP(AE25,$W$3:$AA$60,5,),"")&amp;" - "&amp;IFERROR(VLOOKUP(AF25,$R$15:$S$26,2,),"")</f>
        <v>Xanh da trời - L</v>
      </c>
      <c r="AI25" t="str">
        <f t="shared" si="3"/>
        <v>(208,42,3,10),</v>
      </c>
      <c r="AJ25" s="8">
        <v>143</v>
      </c>
      <c r="AK25" s="23">
        <v>29</v>
      </c>
      <c r="AL25" s="23">
        <v>3</v>
      </c>
      <c r="AM25" s="23">
        <v>10</v>
      </c>
      <c r="AN25" s="19" t="str">
        <f>IFERROR(VLOOKUP(AK25,$W$3:$AA$60,5,),"")&amp;" - "&amp;IFERROR(VLOOKUP(AL25,$R$15:$S$26,2,),"")</f>
        <v>Xám - L</v>
      </c>
      <c r="AO25" t="str">
        <f t="shared" si="4"/>
        <v>(143,29,3,10),</v>
      </c>
      <c r="AP25" s="8">
        <v>78</v>
      </c>
      <c r="AQ25" s="23">
        <v>16</v>
      </c>
      <c r="AR25" s="23">
        <v>3</v>
      </c>
      <c r="AS25" s="23">
        <v>0</v>
      </c>
      <c r="AT25" s="19" t="str">
        <f>IFERROR(VLOOKUP(AQ25,$W$3:$AA$60,5,),"")&amp;" - "&amp;IFERROR(VLOOKUP(AR25,$R$15:$S$26,2,),"")</f>
        <v>Xanh navy - L</v>
      </c>
      <c r="AU25" t="str">
        <f t="shared" si="5"/>
        <v>(78,16,3,0),</v>
      </c>
      <c r="AW25" s="8">
        <v>23</v>
      </c>
      <c r="AX25" s="23">
        <v>5</v>
      </c>
      <c r="AY25" s="23">
        <v>3</v>
      </c>
      <c r="AZ25" s="23">
        <v>4</v>
      </c>
      <c r="BA25" s="19" t="str">
        <f>IFERROR(VLOOKUP(AX25,$W$3:$AA$60,5,),"")&amp;" - "&amp;IFERROR(VLOOKUP(AY25,$R$15:$S$26,2,),"")</f>
        <v>Trắng - L</v>
      </c>
      <c r="BC25" t="str">
        <f t="shared" si="6"/>
        <v>(23,5,3,4),</v>
      </c>
      <c r="BD25" t="s">
        <v>279</v>
      </c>
    </row>
    <row r="26" spans="1:56" x14ac:dyDescent="0.55000000000000004">
      <c r="A26" s="8">
        <v>24</v>
      </c>
      <c r="B26" s="1" t="s">
        <v>151</v>
      </c>
      <c r="C26" s="8" t="s">
        <v>52</v>
      </c>
      <c r="D26" s="8">
        <v>1</v>
      </c>
      <c r="E26" s="18">
        <v>627000</v>
      </c>
      <c r="F26" s="8" t="s">
        <v>52</v>
      </c>
      <c r="G26" s="8" t="s">
        <v>52</v>
      </c>
      <c r="H26" s="8" t="str">
        <f t="shared" si="0"/>
        <v>(24,'Phong Cách Dụng Cụ Thương Hiệu Maden Áo Thun Bóng Đá Chuyên Nghiệp Mùa Hè Mới Áo Thun In Hình Ma Chữ Đen Trắng Cổ Điển Cho Nam Thanh Niên, Phần Mỏng Ngắn Tay Thoáng Khí Cho Nam',null,1,627000,null),</v>
      </c>
      <c r="I26" s="8"/>
      <c r="J26" s="7" t="s">
        <v>152</v>
      </c>
      <c r="K26" s="11">
        <v>1</v>
      </c>
      <c r="L26" s="10">
        <v>12</v>
      </c>
      <c r="M26" s="8" t="s">
        <v>116</v>
      </c>
      <c r="O26" t="str">
        <f t="shared" si="8"/>
        <v>(12,'Nâu đen'),</v>
      </c>
      <c r="Q26" t="s">
        <v>191</v>
      </c>
      <c r="R26" s="10">
        <v>12</v>
      </c>
      <c r="S26" s="8">
        <v>44</v>
      </c>
      <c r="T26" t="str">
        <f t="shared" si="7"/>
        <v>(12,'44'),</v>
      </c>
      <c r="U26" t="s">
        <v>211</v>
      </c>
      <c r="W26" s="10">
        <v>24</v>
      </c>
      <c r="X26" s="10">
        <v>11</v>
      </c>
      <c r="Y26" s="10">
        <v>7</v>
      </c>
      <c r="Z26" s="10" t="s">
        <v>212</v>
      </c>
      <c r="AA26" s="19" t="str">
        <f t="shared" si="1"/>
        <v>Đen</v>
      </c>
      <c r="AB26" s="19" t="str">
        <f t="shared" si="2"/>
        <v>(24,11,7,'available'),</v>
      </c>
      <c r="AC26" t="s">
        <v>236</v>
      </c>
      <c r="AD26" s="8">
        <v>209</v>
      </c>
      <c r="AE26" s="23">
        <v>42</v>
      </c>
      <c r="AF26" s="23">
        <v>4</v>
      </c>
      <c r="AG26" s="23">
        <v>10</v>
      </c>
      <c r="AH26" s="19" t="str">
        <f>IFERROR(VLOOKUP(AE26,$W$3:$AA$60,5,),"")&amp;" - "&amp;IFERROR(VLOOKUP(AF26,$R$15:$S$26,2,),"")</f>
        <v>Xanh da trời - XL</v>
      </c>
      <c r="AI26" t="str">
        <f t="shared" si="3"/>
        <v>(209,42,4,10),</v>
      </c>
      <c r="AJ26" s="8">
        <v>144</v>
      </c>
      <c r="AK26" s="23">
        <v>29</v>
      </c>
      <c r="AL26" s="23">
        <v>4</v>
      </c>
      <c r="AM26" s="23">
        <v>10</v>
      </c>
      <c r="AN26" s="19" t="str">
        <f>IFERROR(VLOOKUP(AK26,$W$3:$AA$60,5,),"")&amp;" - "&amp;IFERROR(VLOOKUP(AL26,$R$15:$S$26,2,),"")</f>
        <v>Xám - XL</v>
      </c>
      <c r="AO26" t="str">
        <f t="shared" si="4"/>
        <v>(144,29,4,10),</v>
      </c>
      <c r="AP26" s="8">
        <v>79</v>
      </c>
      <c r="AQ26" s="23">
        <v>16</v>
      </c>
      <c r="AR26" s="23">
        <v>4</v>
      </c>
      <c r="AS26" s="23">
        <v>10</v>
      </c>
      <c r="AT26" s="19" t="str">
        <f>IFERROR(VLOOKUP(AQ26,$W$3:$AA$60,5,),"")&amp;" - "&amp;IFERROR(VLOOKUP(AR26,$R$15:$S$26,2,),"")</f>
        <v>Xanh navy - XL</v>
      </c>
      <c r="AU26" t="str">
        <f t="shared" si="5"/>
        <v>(79,16,4,10),</v>
      </c>
      <c r="AW26" s="8">
        <v>24</v>
      </c>
      <c r="AX26" s="23">
        <v>5</v>
      </c>
      <c r="AY26" s="23">
        <v>4</v>
      </c>
      <c r="AZ26" s="23">
        <v>2</v>
      </c>
      <c r="BA26" s="19" t="str">
        <f>IFERROR(VLOOKUP(AX26,$W$3:$AA$60,5,),"")&amp;" - "&amp;IFERROR(VLOOKUP(AY26,$R$15:$S$26,2,),"")</f>
        <v>Trắng - XL</v>
      </c>
      <c r="BC26" t="str">
        <f t="shared" si="6"/>
        <v>(24,5,4,2),</v>
      </c>
      <c r="BD26" t="s">
        <v>280</v>
      </c>
    </row>
    <row r="27" spans="1:56" x14ac:dyDescent="0.55000000000000004">
      <c r="A27" s="8">
        <v>25</v>
      </c>
      <c r="B27" s="1"/>
      <c r="C27" s="8" t="s">
        <v>52</v>
      </c>
      <c r="D27" s="8"/>
      <c r="E27" s="8"/>
      <c r="F27" s="8"/>
      <c r="G27" s="8"/>
      <c r="H27" s="8"/>
      <c r="I27" s="8"/>
      <c r="J27" s="1"/>
      <c r="K27" s="11">
        <v>1</v>
      </c>
      <c r="L27" s="26">
        <v>13</v>
      </c>
      <c r="M27" s="8" t="s">
        <v>119</v>
      </c>
      <c r="O27" t="str">
        <f t="shared" si="8"/>
        <v>(13,'Màu kaki'),</v>
      </c>
      <c r="Q27" t="s">
        <v>192</v>
      </c>
      <c r="W27" s="10">
        <v>25</v>
      </c>
      <c r="X27" s="10">
        <v>12</v>
      </c>
      <c r="Y27" s="10">
        <v>3</v>
      </c>
      <c r="Z27" s="10" t="s">
        <v>212</v>
      </c>
      <c r="AA27" s="19" t="str">
        <f t="shared" si="1"/>
        <v>Xanh navy</v>
      </c>
      <c r="AB27" s="19" t="str">
        <f t="shared" si="2"/>
        <v>(25,12,3,'available'),</v>
      </c>
      <c r="AC27" t="s">
        <v>237</v>
      </c>
      <c r="AD27" s="8">
        <v>210</v>
      </c>
      <c r="AE27" s="23">
        <v>42</v>
      </c>
      <c r="AF27" s="23">
        <v>5</v>
      </c>
      <c r="AG27" s="23">
        <v>10</v>
      </c>
      <c r="AH27" s="19" t="str">
        <f>IFERROR(VLOOKUP(AE27,$W$3:$AA$60,5,),"")&amp;" - "&amp;IFERROR(VLOOKUP(AF27,$R$15:$S$26,2,),"")</f>
        <v>Xanh da trời - XXL</v>
      </c>
      <c r="AI27" t="str">
        <f t="shared" si="3"/>
        <v>(210,42,5,10),</v>
      </c>
      <c r="AJ27" s="8">
        <v>145</v>
      </c>
      <c r="AK27" s="23">
        <v>29</v>
      </c>
      <c r="AL27" s="23">
        <v>5</v>
      </c>
      <c r="AM27" s="23">
        <v>10</v>
      </c>
      <c r="AN27" s="19" t="str">
        <f>IFERROR(VLOOKUP(AK27,$W$3:$AA$60,5,),"")&amp;" - "&amp;IFERROR(VLOOKUP(AL27,$R$15:$S$26,2,),"")</f>
        <v>Xám - XXL</v>
      </c>
      <c r="AO27" t="str">
        <f t="shared" si="4"/>
        <v>(145,29,5,10),</v>
      </c>
      <c r="AP27" s="8">
        <v>80</v>
      </c>
      <c r="AQ27" s="23">
        <v>16</v>
      </c>
      <c r="AR27" s="23">
        <v>5</v>
      </c>
      <c r="AS27" s="23">
        <v>10</v>
      </c>
      <c r="AT27" s="19" t="str">
        <f>IFERROR(VLOOKUP(AQ27,$W$3:$AA$60,5,),"")&amp;" - "&amp;IFERROR(VLOOKUP(AR27,$R$15:$S$26,2,),"")</f>
        <v>Xanh navy - XXL</v>
      </c>
      <c r="AU27" t="str">
        <f t="shared" si="5"/>
        <v>(80,16,5,10),</v>
      </c>
      <c r="AW27" s="8">
        <v>25</v>
      </c>
      <c r="AX27" s="23">
        <v>5</v>
      </c>
      <c r="AY27" s="23">
        <v>5</v>
      </c>
      <c r="AZ27" s="23">
        <v>1</v>
      </c>
      <c r="BA27" s="19" t="str">
        <f>IFERROR(VLOOKUP(AX27,$W$3:$AA$60,5,),"")&amp;" - "&amp;IFERROR(VLOOKUP(AY27,$R$15:$S$26,2,),"")</f>
        <v>Trắng - XXL</v>
      </c>
      <c r="BC27" t="str">
        <f t="shared" si="6"/>
        <v>(25,5,5,1),</v>
      </c>
      <c r="BD27" t="s">
        <v>281</v>
      </c>
    </row>
    <row r="28" spans="1:56" x14ac:dyDescent="0.55000000000000004">
      <c r="A28" s="8">
        <v>26</v>
      </c>
      <c r="B28" s="1"/>
      <c r="C28" s="8" t="s">
        <v>52</v>
      </c>
      <c r="D28" s="8"/>
      <c r="E28" s="8"/>
      <c r="F28" s="8"/>
      <c r="G28" s="8"/>
      <c r="H28" s="8"/>
      <c r="I28" s="8"/>
      <c r="J28" s="1"/>
      <c r="K28" s="11">
        <v>1</v>
      </c>
      <c r="L28" s="26">
        <v>14</v>
      </c>
      <c r="M28" s="8" t="s">
        <v>120</v>
      </c>
      <c r="O28" t="str">
        <f t="shared" si="8"/>
        <v>(14,'Xanh dương'),</v>
      </c>
      <c r="Q28" t="s">
        <v>193</v>
      </c>
      <c r="W28" s="10">
        <v>26</v>
      </c>
      <c r="X28" s="10">
        <v>12</v>
      </c>
      <c r="Y28" s="10">
        <v>1</v>
      </c>
      <c r="Z28" s="10" t="s">
        <v>212</v>
      </c>
      <c r="AA28" s="19" t="str">
        <f t="shared" si="1"/>
        <v>Xanh quân đội</v>
      </c>
      <c r="AB28" s="19" t="str">
        <f t="shared" si="2"/>
        <v>(26,12,1,'available'),</v>
      </c>
      <c r="AC28" t="s">
        <v>238</v>
      </c>
      <c r="AD28" s="8">
        <v>211</v>
      </c>
      <c r="AE28" s="24">
        <v>43</v>
      </c>
      <c r="AF28" s="24">
        <v>1</v>
      </c>
      <c r="AG28" s="24">
        <v>8</v>
      </c>
      <c r="AH28" s="19" t="str">
        <f>IFERROR(VLOOKUP(AE28,$W$3:$AA$60,5,),"")&amp;" - "&amp;IFERROR(VLOOKUP(AF28,$R$15:$S$26,2,),"")</f>
        <v>Xanh dương - S</v>
      </c>
      <c r="AI28" t="str">
        <f t="shared" si="3"/>
        <v>(211,43,1,8),</v>
      </c>
      <c r="AJ28" s="8">
        <v>146</v>
      </c>
      <c r="AK28" s="24">
        <v>30</v>
      </c>
      <c r="AL28" s="24">
        <v>1</v>
      </c>
      <c r="AM28" s="24">
        <v>8</v>
      </c>
      <c r="AN28" s="19" t="str">
        <f>IFERROR(VLOOKUP(AK28,$W$3:$AA$60,5,),"")&amp;" - "&amp;IFERROR(VLOOKUP(AL28,$R$15:$S$26,2,),"")</f>
        <v>Xanh lá - S</v>
      </c>
      <c r="AO28" t="str">
        <f t="shared" si="4"/>
        <v>(146,30,1,8),</v>
      </c>
      <c r="AP28" s="8">
        <v>81</v>
      </c>
      <c r="AQ28" s="24">
        <v>17</v>
      </c>
      <c r="AR28" s="24">
        <v>1</v>
      </c>
      <c r="AS28" s="24">
        <v>0</v>
      </c>
      <c r="AT28" s="19" t="str">
        <f>IFERROR(VLOOKUP(AQ28,$W$3:$AA$60,5,),"")&amp;" - "&amp;IFERROR(VLOOKUP(AR28,$R$15:$S$26,2,),"")</f>
        <v>Xám - S</v>
      </c>
      <c r="AU28" t="str">
        <f t="shared" si="5"/>
        <v>(81,17,1,0),</v>
      </c>
      <c r="AW28" s="8">
        <v>26</v>
      </c>
      <c r="AX28" s="24">
        <v>6</v>
      </c>
      <c r="AY28" s="24">
        <v>1</v>
      </c>
      <c r="AZ28" s="24">
        <v>7</v>
      </c>
      <c r="BA28" s="19" t="str">
        <f>IFERROR(VLOOKUP(AX28,$W$3:$AA$60,5,),"")&amp;" - "&amp;IFERROR(VLOOKUP(AY28,$R$15:$S$26,2,),"")</f>
        <v>Xanh mặt hồ - S</v>
      </c>
      <c r="BC28" t="str">
        <f t="shared" si="6"/>
        <v>(26,6,1,7),</v>
      </c>
      <c r="BD28" t="s">
        <v>282</v>
      </c>
    </row>
    <row r="29" spans="1:56" x14ac:dyDescent="0.55000000000000004">
      <c r="A29" s="8">
        <v>27</v>
      </c>
      <c r="B29" s="1"/>
      <c r="C29" s="8" t="s">
        <v>52</v>
      </c>
      <c r="D29" s="8"/>
      <c r="E29" s="8"/>
      <c r="F29" s="8"/>
      <c r="G29" s="8"/>
      <c r="H29" s="8"/>
      <c r="I29" s="8"/>
      <c r="J29" s="1"/>
      <c r="K29" s="11">
        <v>1</v>
      </c>
      <c r="L29" s="26"/>
      <c r="M29" s="8"/>
      <c r="O29" t="str">
        <f t="shared" si="8"/>
        <v>(,''),</v>
      </c>
      <c r="Q29" t="s">
        <v>194</v>
      </c>
      <c r="W29" s="10">
        <v>27</v>
      </c>
      <c r="X29" s="10">
        <v>12</v>
      </c>
      <c r="Y29" s="10">
        <v>2</v>
      </c>
      <c r="Z29" s="10" t="s">
        <v>212</v>
      </c>
      <c r="AA29" s="19" t="str">
        <f t="shared" si="1"/>
        <v>Cà phê</v>
      </c>
      <c r="AB29" s="19" t="str">
        <f t="shared" si="2"/>
        <v>(27,12,2,'available'),</v>
      </c>
      <c r="AC29" t="s">
        <v>239</v>
      </c>
      <c r="AD29" s="8">
        <v>212</v>
      </c>
      <c r="AE29" s="24">
        <v>43</v>
      </c>
      <c r="AF29" s="24">
        <v>2</v>
      </c>
      <c r="AG29" s="24">
        <v>8</v>
      </c>
      <c r="AH29" s="19" t="str">
        <f>IFERROR(VLOOKUP(AE29,$W$3:$AA$60,5,),"")&amp;" - "&amp;IFERROR(VLOOKUP(AF29,$R$15:$S$26,2,),"")</f>
        <v>Xanh dương - M</v>
      </c>
      <c r="AI29" t="str">
        <f t="shared" si="3"/>
        <v>(212,43,2,8),</v>
      </c>
      <c r="AJ29" s="8">
        <v>147</v>
      </c>
      <c r="AK29" s="24">
        <v>30</v>
      </c>
      <c r="AL29" s="24">
        <v>2</v>
      </c>
      <c r="AM29" s="24">
        <v>8</v>
      </c>
      <c r="AN29" s="19" t="str">
        <f>IFERROR(VLOOKUP(AK29,$W$3:$AA$60,5,),"")&amp;" - "&amp;IFERROR(VLOOKUP(AL29,$R$15:$S$26,2,),"")</f>
        <v>Xanh lá - M</v>
      </c>
      <c r="AO29" t="str">
        <f t="shared" si="4"/>
        <v>(147,30,2,8),</v>
      </c>
      <c r="AP29" s="8">
        <v>82</v>
      </c>
      <c r="AQ29" s="24">
        <v>17</v>
      </c>
      <c r="AR29" s="24">
        <v>2</v>
      </c>
      <c r="AS29" s="24">
        <v>0</v>
      </c>
      <c r="AT29" s="19" t="str">
        <f>IFERROR(VLOOKUP(AQ29,$W$3:$AA$60,5,),"")&amp;" - "&amp;IFERROR(VLOOKUP(AR29,$R$15:$S$26,2,),"")</f>
        <v>Xám - M</v>
      </c>
      <c r="AU29" t="str">
        <f t="shared" si="5"/>
        <v>(82,17,2,0),</v>
      </c>
      <c r="AW29" s="8">
        <v>27</v>
      </c>
      <c r="AX29" s="24">
        <v>6</v>
      </c>
      <c r="AY29" s="24">
        <v>2</v>
      </c>
      <c r="AZ29" s="24">
        <v>8</v>
      </c>
      <c r="BA29" s="19" t="str">
        <f>IFERROR(VLOOKUP(AX29,$W$3:$AA$60,5,),"")&amp;" - "&amp;IFERROR(VLOOKUP(AY29,$R$15:$S$26,2,),"")</f>
        <v>Xanh mặt hồ - M</v>
      </c>
      <c r="BC29" t="str">
        <f t="shared" si="6"/>
        <v>(27,6,2,8),</v>
      </c>
      <c r="BD29" t="s">
        <v>283</v>
      </c>
    </row>
    <row r="30" spans="1:56" x14ac:dyDescent="0.55000000000000004">
      <c r="A30" s="8">
        <v>28</v>
      </c>
      <c r="B30" s="1"/>
      <c r="C30" s="8" t="s">
        <v>52</v>
      </c>
      <c r="D30" s="8"/>
      <c r="E30" s="8"/>
      <c r="F30" s="8"/>
      <c r="G30" s="8"/>
      <c r="H30" s="8"/>
      <c r="I30" s="8"/>
      <c r="J30" s="1"/>
      <c r="K30" s="11">
        <v>1</v>
      </c>
      <c r="L30" s="26">
        <v>16</v>
      </c>
      <c r="M30" s="8" t="s">
        <v>125</v>
      </c>
      <c r="O30" t="str">
        <f t="shared" si="8"/>
        <v>(16,'Màu be'),</v>
      </c>
      <c r="Q30" t="s">
        <v>195</v>
      </c>
      <c r="W30" s="10">
        <v>28</v>
      </c>
      <c r="X30" s="10">
        <v>13</v>
      </c>
      <c r="Y30" s="10">
        <v>16</v>
      </c>
      <c r="Z30" s="10" t="s">
        <v>212</v>
      </c>
      <c r="AA30" s="19" t="str">
        <f t="shared" si="1"/>
        <v>Màu be</v>
      </c>
      <c r="AB30" s="19" t="str">
        <f t="shared" si="2"/>
        <v>(28,13,16,'available'),</v>
      </c>
      <c r="AC30" t="s">
        <v>240</v>
      </c>
      <c r="AD30" s="8">
        <v>213</v>
      </c>
      <c r="AE30" s="24">
        <v>43</v>
      </c>
      <c r="AF30" s="24">
        <v>3</v>
      </c>
      <c r="AG30" s="24">
        <v>8</v>
      </c>
      <c r="AH30" s="19" t="str">
        <f>IFERROR(VLOOKUP(AE30,$W$3:$AA$60,5,),"")&amp;" - "&amp;IFERROR(VLOOKUP(AF30,$R$15:$S$26,2,),"")</f>
        <v>Xanh dương - L</v>
      </c>
      <c r="AI30" t="str">
        <f t="shared" si="3"/>
        <v>(213,43,3,8),</v>
      </c>
      <c r="AJ30" s="8">
        <v>148</v>
      </c>
      <c r="AK30" s="24">
        <v>30</v>
      </c>
      <c r="AL30" s="24">
        <v>3</v>
      </c>
      <c r="AM30" s="24">
        <v>8</v>
      </c>
      <c r="AN30" s="19" t="str">
        <f>IFERROR(VLOOKUP(AK30,$W$3:$AA$60,5,),"")&amp;" - "&amp;IFERROR(VLOOKUP(AL30,$R$15:$S$26,2,),"")</f>
        <v>Xanh lá - L</v>
      </c>
      <c r="AO30" t="str">
        <f t="shared" si="4"/>
        <v>(148,30,3,8),</v>
      </c>
      <c r="AP30" s="8">
        <v>83</v>
      </c>
      <c r="AQ30" s="24">
        <v>17</v>
      </c>
      <c r="AR30" s="24">
        <v>3</v>
      </c>
      <c r="AS30" s="24">
        <v>0</v>
      </c>
      <c r="AT30" s="19" t="str">
        <f>IFERROR(VLOOKUP(AQ30,$W$3:$AA$60,5,),"")&amp;" - "&amp;IFERROR(VLOOKUP(AR30,$R$15:$S$26,2,),"")</f>
        <v>Xám - L</v>
      </c>
      <c r="AU30" t="str">
        <f t="shared" si="5"/>
        <v>(83,17,3,0),</v>
      </c>
      <c r="AW30" s="8">
        <v>28</v>
      </c>
      <c r="AX30" s="24">
        <v>6</v>
      </c>
      <c r="AY30" s="24">
        <v>3</v>
      </c>
      <c r="AZ30" s="24">
        <v>5</v>
      </c>
      <c r="BA30" s="19" t="str">
        <f>IFERROR(VLOOKUP(AX30,$W$3:$AA$60,5,),"")&amp;" - "&amp;IFERROR(VLOOKUP(AY30,$R$15:$S$26,2,),"")</f>
        <v>Xanh mặt hồ - L</v>
      </c>
      <c r="BC30" t="str">
        <f t="shared" si="6"/>
        <v>(28,6,3,5),</v>
      </c>
      <c r="BD30" t="s">
        <v>284</v>
      </c>
    </row>
    <row r="31" spans="1:56" x14ac:dyDescent="0.55000000000000004">
      <c r="A31" s="8">
        <v>29</v>
      </c>
      <c r="B31" s="1"/>
      <c r="C31" s="8" t="s">
        <v>52</v>
      </c>
      <c r="D31" s="8"/>
      <c r="E31" s="8"/>
      <c r="F31" s="8"/>
      <c r="G31" s="8"/>
      <c r="H31" s="8"/>
      <c r="I31" s="8"/>
      <c r="J31" s="1"/>
      <c r="K31" s="11">
        <v>1</v>
      </c>
      <c r="L31" s="26">
        <v>17</v>
      </c>
      <c r="M31" s="8" t="s">
        <v>132</v>
      </c>
      <c r="O31" t="str">
        <f t="shared" si="8"/>
        <v>(17,'Vàng phai'),</v>
      </c>
      <c r="Q31" t="s">
        <v>196</v>
      </c>
      <c r="W31" s="10">
        <v>29</v>
      </c>
      <c r="X31" s="10">
        <v>14</v>
      </c>
      <c r="Y31" s="10">
        <v>4</v>
      </c>
      <c r="Z31" s="10" t="s">
        <v>212</v>
      </c>
      <c r="AA31" s="19" t="str">
        <f t="shared" si="1"/>
        <v>Xám</v>
      </c>
      <c r="AB31" s="19" t="str">
        <f t="shared" si="2"/>
        <v>(29,14,4,'available'),</v>
      </c>
      <c r="AC31" t="s">
        <v>241</v>
      </c>
      <c r="AD31" s="8">
        <v>214</v>
      </c>
      <c r="AE31" s="24">
        <v>43</v>
      </c>
      <c r="AF31" s="24">
        <v>4</v>
      </c>
      <c r="AG31" s="24">
        <v>8</v>
      </c>
      <c r="AH31" s="19" t="str">
        <f>IFERROR(VLOOKUP(AE31,$W$3:$AA$60,5,),"")&amp;" - "&amp;IFERROR(VLOOKUP(AF31,$R$15:$S$26,2,),"")</f>
        <v>Xanh dương - XL</v>
      </c>
      <c r="AI31" t="str">
        <f t="shared" si="3"/>
        <v>(214,43,4,8),</v>
      </c>
      <c r="AJ31" s="8">
        <v>149</v>
      </c>
      <c r="AK31" s="24">
        <v>30</v>
      </c>
      <c r="AL31" s="24">
        <v>4</v>
      </c>
      <c r="AM31" s="24">
        <v>8</v>
      </c>
      <c r="AN31" s="19" t="str">
        <f>IFERROR(VLOOKUP(AK31,$W$3:$AA$60,5,),"")&amp;" - "&amp;IFERROR(VLOOKUP(AL31,$R$15:$S$26,2,),"")</f>
        <v>Xanh lá - XL</v>
      </c>
      <c r="AO31" t="str">
        <f t="shared" si="4"/>
        <v>(149,30,4,8),</v>
      </c>
      <c r="AP31" s="8">
        <v>84</v>
      </c>
      <c r="AQ31" s="24">
        <v>17</v>
      </c>
      <c r="AR31" s="24">
        <v>4</v>
      </c>
      <c r="AS31" s="24">
        <v>0</v>
      </c>
      <c r="AT31" s="19" t="str">
        <f>IFERROR(VLOOKUP(AQ31,$W$3:$AA$60,5,),"")&amp;" - "&amp;IFERROR(VLOOKUP(AR31,$R$15:$S$26,2,),"")</f>
        <v>Xám - XL</v>
      </c>
      <c r="AU31" t="str">
        <f t="shared" si="5"/>
        <v>(84,17,4,0),</v>
      </c>
      <c r="AW31" s="8">
        <v>29</v>
      </c>
      <c r="AX31" s="24">
        <v>6</v>
      </c>
      <c r="AY31" s="24">
        <v>4</v>
      </c>
      <c r="AZ31" s="24">
        <v>6</v>
      </c>
      <c r="BA31" s="19" t="str">
        <f>IFERROR(VLOOKUP(AX31,$W$3:$AA$60,5,),"")&amp;" - "&amp;IFERROR(VLOOKUP(AY31,$R$15:$S$26,2,),"")</f>
        <v>Xanh mặt hồ - XL</v>
      </c>
      <c r="BC31" t="str">
        <f t="shared" si="6"/>
        <v>(29,6,4,6),</v>
      </c>
      <c r="BD31" t="s">
        <v>285</v>
      </c>
    </row>
    <row r="32" spans="1:56" x14ac:dyDescent="0.55000000000000004">
      <c r="A32" s="8">
        <v>30</v>
      </c>
      <c r="B32" s="1"/>
      <c r="C32" s="8" t="s">
        <v>52</v>
      </c>
      <c r="D32" s="8"/>
      <c r="E32" s="8"/>
      <c r="F32" s="8"/>
      <c r="G32" s="8"/>
      <c r="H32" s="8"/>
      <c r="I32" s="8"/>
      <c r="J32" s="1"/>
      <c r="K32" s="11">
        <v>1</v>
      </c>
      <c r="L32" s="8">
        <v>18</v>
      </c>
      <c r="M32" s="8" t="s">
        <v>136</v>
      </c>
      <c r="O32" t="str">
        <f t="shared" si="8"/>
        <v>(18,'Xanh đậu'),</v>
      </c>
      <c r="Q32" t="s">
        <v>197</v>
      </c>
      <c r="W32" s="10">
        <v>30</v>
      </c>
      <c r="X32" s="10">
        <v>14</v>
      </c>
      <c r="Y32" s="10">
        <v>10</v>
      </c>
      <c r="Z32" s="10" t="s">
        <v>212</v>
      </c>
      <c r="AA32" s="19" t="str">
        <f t="shared" si="1"/>
        <v>Xanh lá</v>
      </c>
      <c r="AB32" s="19" t="str">
        <f t="shared" si="2"/>
        <v>(30,14,10,'available'),</v>
      </c>
      <c r="AC32" t="s">
        <v>242</v>
      </c>
      <c r="AD32" s="8">
        <v>215</v>
      </c>
      <c r="AE32" s="24">
        <v>43</v>
      </c>
      <c r="AF32" s="24">
        <v>5</v>
      </c>
      <c r="AG32" s="24">
        <v>8</v>
      </c>
      <c r="AH32" s="19" t="str">
        <f>IFERROR(VLOOKUP(AE32,$W$3:$AA$60,5,),"")&amp;" - "&amp;IFERROR(VLOOKUP(AF32,$R$15:$S$26,2,),"")</f>
        <v>Xanh dương - XXL</v>
      </c>
      <c r="AI32" t="str">
        <f t="shared" si="3"/>
        <v>(215,43,5,8),</v>
      </c>
      <c r="AJ32" s="8">
        <v>150</v>
      </c>
      <c r="AK32" s="24">
        <v>30</v>
      </c>
      <c r="AL32" s="24">
        <v>5</v>
      </c>
      <c r="AM32" s="24">
        <v>8</v>
      </c>
      <c r="AN32" s="19" t="str">
        <f>IFERROR(VLOOKUP(AK32,$W$3:$AA$60,5,),"")&amp;" - "&amp;IFERROR(VLOOKUP(AL32,$R$15:$S$26,2,),"")</f>
        <v>Xanh lá - XXL</v>
      </c>
      <c r="AO32" t="str">
        <f t="shared" si="4"/>
        <v>(150,30,5,8),</v>
      </c>
      <c r="AP32" s="8">
        <v>85</v>
      </c>
      <c r="AQ32" s="24">
        <v>17</v>
      </c>
      <c r="AR32" s="24">
        <v>5</v>
      </c>
      <c r="AS32" s="24">
        <v>0</v>
      </c>
      <c r="AT32" s="19" t="str">
        <f>IFERROR(VLOOKUP(AQ32,$W$3:$AA$60,5,),"")&amp;" - "&amp;IFERROR(VLOOKUP(AR32,$R$15:$S$26,2,),"")</f>
        <v>Xám - XXL</v>
      </c>
      <c r="AU32" t="str">
        <f t="shared" si="5"/>
        <v>(85,17,5,0),</v>
      </c>
      <c r="AW32" s="8">
        <v>30</v>
      </c>
      <c r="AX32" s="24">
        <v>6</v>
      </c>
      <c r="AY32" s="24">
        <v>5</v>
      </c>
      <c r="AZ32" s="24">
        <v>1</v>
      </c>
      <c r="BA32" s="19" t="str">
        <f>IFERROR(VLOOKUP(AX32,$W$3:$AA$60,5,),"")&amp;" - "&amp;IFERROR(VLOOKUP(AY32,$R$15:$S$26,2,),"")</f>
        <v>Xanh mặt hồ - XXL</v>
      </c>
      <c r="BC32" t="str">
        <f t="shared" si="6"/>
        <v>(30,6,5,1),</v>
      </c>
      <c r="BD32" t="s">
        <v>286</v>
      </c>
    </row>
    <row r="33" spans="1:56" x14ac:dyDescent="0.55000000000000004">
      <c r="A33" s="8">
        <v>31</v>
      </c>
      <c r="B33" s="1"/>
      <c r="C33" s="8" t="s">
        <v>52</v>
      </c>
      <c r="D33" s="8"/>
      <c r="E33" s="8"/>
      <c r="F33" s="8"/>
      <c r="G33" s="8"/>
      <c r="H33" s="8"/>
      <c r="I33" s="8"/>
      <c r="J33" s="1"/>
      <c r="K33" s="11">
        <v>1</v>
      </c>
      <c r="L33" s="26">
        <v>19</v>
      </c>
      <c r="M33" s="8" t="s">
        <v>145</v>
      </c>
      <c r="O33" t="str">
        <f t="shared" si="8"/>
        <v>(19,'Cam'),</v>
      </c>
      <c r="Q33" t="s">
        <v>198</v>
      </c>
      <c r="W33" s="10">
        <v>31</v>
      </c>
      <c r="X33" s="10">
        <v>15</v>
      </c>
      <c r="Y33" s="10">
        <v>13</v>
      </c>
      <c r="Z33" s="10" t="s">
        <v>212</v>
      </c>
      <c r="AA33" s="19" t="str">
        <f t="shared" si="1"/>
        <v>Màu kaki</v>
      </c>
      <c r="AB33" s="19" t="str">
        <f t="shared" si="2"/>
        <v>(31,15,13,'available'),</v>
      </c>
      <c r="AC33" t="s">
        <v>243</v>
      </c>
      <c r="AD33" s="8">
        <v>216</v>
      </c>
      <c r="AE33" s="23">
        <v>44</v>
      </c>
      <c r="AF33" s="23">
        <v>1</v>
      </c>
      <c r="AG33" s="23">
        <v>5</v>
      </c>
      <c r="AH33" s="19" t="str">
        <f>IFERROR(VLOOKUP(AE33,$W$3:$AA$60,5,),"")&amp;" - "&amp;IFERROR(VLOOKUP(AF33,$R$15:$S$26,2,),"")</f>
        <v>Màu kaki - S</v>
      </c>
      <c r="AI33" t="str">
        <f t="shared" si="3"/>
        <v>(216,44,1,5),</v>
      </c>
      <c r="AJ33" s="8">
        <v>151</v>
      </c>
      <c r="AK33" s="23">
        <v>31</v>
      </c>
      <c r="AL33" s="23">
        <v>1</v>
      </c>
      <c r="AM33" s="23">
        <v>2</v>
      </c>
      <c r="AN33" s="19" t="str">
        <f>IFERROR(VLOOKUP(AK33,$W$3:$AA$60,5,),"")&amp;" - "&amp;IFERROR(VLOOKUP(AL33,$R$15:$S$26,2,),"")</f>
        <v>Màu kaki - S</v>
      </c>
      <c r="AO33" t="str">
        <f t="shared" si="4"/>
        <v>(151,31,1,2),</v>
      </c>
      <c r="AP33" s="8">
        <v>86</v>
      </c>
      <c r="AQ33" s="23">
        <v>18</v>
      </c>
      <c r="AR33" s="23">
        <v>1</v>
      </c>
      <c r="AS33" s="23">
        <v>5</v>
      </c>
      <c r="AT33" s="19" t="str">
        <f>IFERROR(VLOOKUP(AQ33,$W$3:$AA$60,5,),"")&amp;" - "&amp;IFERROR(VLOOKUP(AR33,$R$15:$S$26,2,),"")</f>
        <v>Đen - S</v>
      </c>
      <c r="AU33" t="str">
        <f t="shared" si="5"/>
        <v>(86,18,1,5),</v>
      </c>
      <c r="AW33" s="8">
        <v>31</v>
      </c>
      <c r="AX33" s="23">
        <v>7</v>
      </c>
      <c r="AY33" s="23">
        <v>1</v>
      </c>
      <c r="AZ33" s="23">
        <v>0</v>
      </c>
      <c r="BA33" s="19" t="str">
        <f>IFERROR(VLOOKUP(AX33,$W$3:$AA$60,5,),"")&amp;" - "&amp;IFERROR(VLOOKUP(AY33,$R$15:$S$26,2,),"")</f>
        <v>Đen - S</v>
      </c>
      <c r="BC33" t="str">
        <f t="shared" si="6"/>
        <v>(31,7,1,0),</v>
      </c>
      <c r="BD33" t="s">
        <v>287</v>
      </c>
    </row>
    <row r="34" spans="1:56" x14ac:dyDescent="0.55000000000000004">
      <c r="A34" s="8">
        <v>32</v>
      </c>
      <c r="B34" s="1"/>
      <c r="C34" s="8" t="s">
        <v>52</v>
      </c>
      <c r="D34" s="8"/>
      <c r="E34" s="8"/>
      <c r="F34" s="8"/>
      <c r="G34" s="8"/>
      <c r="H34" s="8"/>
      <c r="I34" s="8"/>
      <c r="J34" s="1"/>
      <c r="K34" s="11">
        <v>1</v>
      </c>
      <c r="L34" s="26">
        <v>20</v>
      </c>
      <c r="M34" s="8" t="s">
        <v>148</v>
      </c>
      <c r="O34" t="str">
        <f t="shared" si="8"/>
        <v>(20,'Xanh da trời'),</v>
      </c>
      <c r="Q34" t="s">
        <v>199</v>
      </c>
      <c r="W34" s="10">
        <v>32</v>
      </c>
      <c r="X34" s="10">
        <v>16</v>
      </c>
      <c r="Y34" s="10">
        <v>17</v>
      </c>
      <c r="Z34" s="10" t="s">
        <v>212</v>
      </c>
      <c r="AA34" s="19" t="str">
        <f t="shared" si="1"/>
        <v>Vàng phai</v>
      </c>
      <c r="AB34" s="19" t="str">
        <f t="shared" si="2"/>
        <v>(32,16,17,'available'),</v>
      </c>
      <c r="AC34" t="s">
        <v>244</v>
      </c>
      <c r="AD34" s="8">
        <v>217</v>
      </c>
      <c r="AE34" s="23">
        <v>44</v>
      </c>
      <c r="AF34" s="23">
        <v>2</v>
      </c>
      <c r="AG34" s="23">
        <v>5</v>
      </c>
      <c r="AH34" s="19" t="str">
        <f>IFERROR(VLOOKUP(AE34,$W$3:$AA$60,5,),"")&amp;" - "&amp;IFERROR(VLOOKUP(AF34,$R$15:$S$26,2,),"")</f>
        <v>Màu kaki - M</v>
      </c>
      <c r="AI34" t="str">
        <f t="shared" si="3"/>
        <v>(217,44,2,5),</v>
      </c>
      <c r="AJ34" s="8">
        <v>152</v>
      </c>
      <c r="AK34" s="23">
        <v>31</v>
      </c>
      <c r="AL34" s="23">
        <v>2</v>
      </c>
      <c r="AM34" s="23">
        <v>1</v>
      </c>
      <c r="AN34" s="19" t="str">
        <f>IFERROR(VLOOKUP(AK34,$W$3:$AA$60,5,),"")&amp;" - "&amp;IFERROR(VLOOKUP(AL34,$R$15:$S$26,2,),"")</f>
        <v>Màu kaki - M</v>
      </c>
      <c r="AO34" t="str">
        <f t="shared" si="4"/>
        <v>(152,31,2,1),</v>
      </c>
      <c r="AP34" s="8">
        <v>87</v>
      </c>
      <c r="AQ34" s="23">
        <v>18</v>
      </c>
      <c r="AR34" s="23">
        <v>2</v>
      </c>
      <c r="AS34" s="23">
        <v>5</v>
      </c>
      <c r="AT34" s="19" t="str">
        <f>IFERROR(VLOOKUP(AQ34,$W$3:$AA$60,5,),"")&amp;" - "&amp;IFERROR(VLOOKUP(AR34,$R$15:$S$26,2,),"")</f>
        <v>Đen - M</v>
      </c>
      <c r="AU34" t="str">
        <f t="shared" si="5"/>
        <v>(87,18,2,5),</v>
      </c>
      <c r="AW34" s="8">
        <v>32</v>
      </c>
      <c r="AX34" s="23">
        <v>7</v>
      </c>
      <c r="AY34" s="23">
        <v>2</v>
      </c>
      <c r="AZ34" s="23">
        <v>0</v>
      </c>
      <c r="BA34" s="19" t="str">
        <f>IFERROR(VLOOKUP(AX34,$W$3:$AA$60,5,),"")&amp;" - "&amp;IFERROR(VLOOKUP(AY34,$R$15:$S$26,2,),"")</f>
        <v>Đen - M</v>
      </c>
      <c r="BC34" t="str">
        <f t="shared" si="6"/>
        <v>(32,7,2,0),</v>
      </c>
      <c r="BD34" t="s">
        <v>288</v>
      </c>
    </row>
    <row r="35" spans="1:56" x14ac:dyDescent="0.55000000000000004">
      <c r="A35" s="8">
        <v>33</v>
      </c>
      <c r="B35" s="1"/>
      <c r="C35" s="8" t="s">
        <v>52</v>
      </c>
      <c r="D35" s="8"/>
      <c r="E35" s="8"/>
      <c r="F35" s="8"/>
      <c r="G35" s="8"/>
      <c r="H35" s="8"/>
      <c r="I35" s="8"/>
      <c r="J35" s="1"/>
      <c r="W35" s="10">
        <v>33</v>
      </c>
      <c r="X35" s="10">
        <v>17</v>
      </c>
      <c r="Y35" s="10">
        <v>4</v>
      </c>
      <c r="Z35" s="10" t="s">
        <v>212</v>
      </c>
      <c r="AA35" s="19" t="str">
        <f t="shared" si="1"/>
        <v>Xám</v>
      </c>
      <c r="AB35" s="19" t="str">
        <f t="shared" si="2"/>
        <v>(33,17,4,'available'),</v>
      </c>
      <c r="AC35" t="s">
        <v>245</v>
      </c>
      <c r="AD35" s="8">
        <v>218</v>
      </c>
      <c r="AE35" s="23">
        <v>44</v>
      </c>
      <c r="AF35" s="23">
        <v>3</v>
      </c>
      <c r="AG35" s="23">
        <v>0</v>
      </c>
      <c r="AH35" s="19" t="str">
        <f>IFERROR(VLOOKUP(AE35,$W$3:$AA$60,5,),"")&amp;" - "&amp;IFERROR(VLOOKUP(AF35,$R$15:$S$26,2,),"")</f>
        <v>Màu kaki - L</v>
      </c>
      <c r="AI35" t="str">
        <f t="shared" si="3"/>
        <v>(218,44,3,0),</v>
      </c>
      <c r="AJ35" s="8">
        <v>153</v>
      </c>
      <c r="AK35" s="23">
        <v>31</v>
      </c>
      <c r="AL35" s="23">
        <v>3</v>
      </c>
      <c r="AM35" s="23">
        <v>0</v>
      </c>
      <c r="AN35" s="19" t="str">
        <f>IFERROR(VLOOKUP(AK35,$W$3:$AA$60,5,),"")&amp;" - "&amp;IFERROR(VLOOKUP(AL35,$R$15:$S$26,2,),"")</f>
        <v>Màu kaki - L</v>
      </c>
      <c r="AO35" t="str">
        <f t="shared" si="4"/>
        <v>(153,31,3,0),</v>
      </c>
      <c r="AP35" s="8">
        <v>88</v>
      </c>
      <c r="AQ35" s="23">
        <v>18</v>
      </c>
      <c r="AR35" s="23">
        <v>3</v>
      </c>
      <c r="AS35" s="23">
        <v>5</v>
      </c>
      <c r="AT35" s="19" t="str">
        <f>IFERROR(VLOOKUP(AQ35,$W$3:$AA$60,5,),"")&amp;" - "&amp;IFERROR(VLOOKUP(AR35,$R$15:$S$26,2,),"")</f>
        <v>Đen - L</v>
      </c>
      <c r="AU35" t="str">
        <f t="shared" si="5"/>
        <v>(88,18,3,5),</v>
      </c>
      <c r="AW35" s="8">
        <v>33</v>
      </c>
      <c r="AX35" s="23">
        <v>7</v>
      </c>
      <c r="AY35" s="23">
        <v>3</v>
      </c>
      <c r="AZ35" s="23">
        <v>5</v>
      </c>
      <c r="BA35" s="19" t="str">
        <f>IFERROR(VLOOKUP(AX35,$W$3:$AA$60,5,),"")&amp;" - "&amp;IFERROR(VLOOKUP(AY35,$R$15:$S$26,2,),"")</f>
        <v>Đen - L</v>
      </c>
      <c r="BC35" t="str">
        <f t="shared" si="6"/>
        <v>(33,7,3,5),</v>
      </c>
      <c r="BD35" t="s">
        <v>289</v>
      </c>
    </row>
    <row r="36" spans="1:56" x14ac:dyDescent="0.55000000000000004">
      <c r="A36" s="8">
        <v>34</v>
      </c>
      <c r="B36" s="1"/>
      <c r="C36" s="8" t="s">
        <v>52</v>
      </c>
      <c r="D36" s="8"/>
      <c r="E36" s="8"/>
      <c r="F36" s="8"/>
      <c r="G36" s="8"/>
      <c r="H36" s="8"/>
      <c r="I36" s="8"/>
      <c r="J36" s="1"/>
      <c r="W36" s="10">
        <v>34</v>
      </c>
      <c r="X36" s="10">
        <v>17</v>
      </c>
      <c r="Y36" s="10">
        <v>18</v>
      </c>
      <c r="Z36" s="10" t="s">
        <v>212</v>
      </c>
      <c r="AA36" s="19" t="str">
        <f t="shared" si="1"/>
        <v>Xanh đậu</v>
      </c>
      <c r="AB36" s="19" t="str">
        <f t="shared" si="2"/>
        <v>(34,17,18,'available'),</v>
      </c>
      <c r="AC36" t="s">
        <v>246</v>
      </c>
      <c r="AD36" s="8">
        <v>219</v>
      </c>
      <c r="AE36" s="23">
        <v>44</v>
      </c>
      <c r="AF36" s="23">
        <v>4</v>
      </c>
      <c r="AG36" s="23">
        <v>5</v>
      </c>
      <c r="AH36" s="19" t="str">
        <f>IFERROR(VLOOKUP(AE36,$W$3:$AA$60,5,),"")&amp;" - "&amp;IFERROR(VLOOKUP(AF36,$R$15:$S$26,2,),"")</f>
        <v>Màu kaki - XL</v>
      </c>
      <c r="AI36" t="str">
        <f t="shared" si="3"/>
        <v>(219,44,4,5),</v>
      </c>
      <c r="AJ36" s="8">
        <v>154</v>
      </c>
      <c r="AK36" s="23">
        <v>31</v>
      </c>
      <c r="AL36" s="23">
        <v>4</v>
      </c>
      <c r="AM36" s="23">
        <v>5</v>
      </c>
      <c r="AN36" s="19" t="str">
        <f>IFERROR(VLOOKUP(AK36,$W$3:$AA$60,5,),"")&amp;" - "&amp;IFERROR(VLOOKUP(AL36,$R$15:$S$26,2,),"")</f>
        <v>Màu kaki - XL</v>
      </c>
      <c r="AO36" t="str">
        <f t="shared" si="4"/>
        <v>(154,31,4,5),</v>
      </c>
      <c r="AP36" s="8">
        <v>89</v>
      </c>
      <c r="AQ36" s="23">
        <v>18</v>
      </c>
      <c r="AR36" s="23">
        <v>4</v>
      </c>
      <c r="AS36" s="23">
        <v>5</v>
      </c>
      <c r="AT36" s="19" t="str">
        <f>IFERROR(VLOOKUP(AQ36,$W$3:$AA$60,5,),"")&amp;" - "&amp;IFERROR(VLOOKUP(AR36,$R$15:$S$26,2,),"")</f>
        <v>Đen - XL</v>
      </c>
      <c r="AU36" t="str">
        <f t="shared" si="5"/>
        <v>(89,18,4,5),</v>
      </c>
      <c r="AW36" s="8">
        <v>34</v>
      </c>
      <c r="AX36" s="23">
        <v>7</v>
      </c>
      <c r="AY36" s="23">
        <v>4</v>
      </c>
      <c r="AZ36" s="23">
        <v>5</v>
      </c>
      <c r="BA36" s="19" t="str">
        <f>IFERROR(VLOOKUP(AX36,$W$3:$AA$60,5,),"")&amp;" - "&amp;IFERROR(VLOOKUP(AY36,$R$15:$S$26,2,),"")</f>
        <v>Đen - XL</v>
      </c>
      <c r="BC36" t="str">
        <f t="shared" si="6"/>
        <v>(34,7,4,5),</v>
      </c>
      <c r="BD36" t="s">
        <v>290</v>
      </c>
    </row>
    <row r="37" spans="1:56" x14ac:dyDescent="0.55000000000000004">
      <c r="A37" s="8">
        <v>35</v>
      </c>
      <c r="B37" s="1"/>
      <c r="C37" s="8" t="s">
        <v>52</v>
      </c>
      <c r="D37" s="8"/>
      <c r="E37" s="8"/>
      <c r="F37" s="8"/>
      <c r="G37" s="8"/>
      <c r="H37" s="8"/>
      <c r="I37" s="8"/>
      <c r="J37" s="1"/>
      <c r="W37" s="10">
        <v>35</v>
      </c>
      <c r="X37" s="10">
        <v>18</v>
      </c>
      <c r="Y37" s="10">
        <v>5</v>
      </c>
      <c r="Z37" s="10" t="s">
        <v>212</v>
      </c>
      <c r="AA37" s="19" t="str">
        <f t="shared" si="1"/>
        <v>Trắng</v>
      </c>
      <c r="AB37" s="19" t="str">
        <f t="shared" si="2"/>
        <v>(35,18,5,'available'),</v>
      </c>
      <c r="AC37" t="s">
        <v>247</v>
      </c>
      <c r="AD37" s="8">
        <v>220</v>
      </c>
      <c r="AE37" s="23">
        <v>44</v>
      </c>
      <c r="AF37" s="23">
        <v>5</v>
      </c>
      <c r="AG37" s="23">
        <v>5</v>
      </c>
      <c r="AH37" s="19" t="str">
        <f>IFERROR(VLOOKUP(AE37,$W$3:$AA$60,5,),"")&amp;" - "&amp;IFERROR(VLOOKUP(AF37,$R$15:$S$26,2,),"")</f>
        <v>Màu kaki - XXL</v>
      </c>
      <c r="AI37" t="str">
        <f t="shared" si="3"/>
        <v>(220,44,5,5),</v>
      </c>
      <c r="AJ37" s="8">
        <v>155</v>
      </c>
      <c r="AK37" s="23">
        <v>31</v>
      </c>
      <c r="AL37" s="23">
        <v>5</v>
      </c>
      <c r="AM37" s="23">
        <v>5</v>
      </c>
      <c r="AN37" s="19" t="str">
        <f>IFERROR(VLOOKUP(AK37,$W$3:$AA$60,5,),"")&amp;" - "&amp;IFERROR(VLOOKUP(AL37,$R$15:$S$26,2,),"")</f>
        <v>Màu kaki - XXL</v>
      </c>
      <c r="AO37" t="str">
        <f t="shared" si="4"/>
        <v>(155,31,5,5),</v>
      </c>
      <c r="AP37" s="8">
        <v>90</v>
      </c>
      <c r="AQ37" s="23">
        <v>18</v>
      </c>
      <c r="AR37" s="23">
        <v>5</v>
      </c>
      <c r="AS37" s="23">
        <v>5</v>
      </c>
      <c r="AT37" s="19" t="str">
        <f>IFERROR(VLOOKUP(AQ37,$W$3:$AA$60,5,),"")&amp;" - "&amp;IFERROR(VLOOKUP(AR37,$R$15:$S$26,2,),"")</f>
        <v>Đen - XXL</v>
      </c>
      <c r="AU37" t="str">
        <f t="shared" si="5"/>
        <v>(90,18,5,5),</v>
      </c>
      <c r="AW37" s="8">
        <v>35</v>
      </c>
      <c r="AX37" s="23">
        <v>7</v>
      </c>
      <c r="AY37" s="23">
        <v>5</v>
      </c>
      <c r="AZ37" s="23">
        <v>5</v>
      </c>
      <c r="BA37" s="19" t="str">
        <f>IFERROR(VLOOKUP(AX37,$W$3:$AA$60,5,),"")&amp;" - "&amp;IFERROR(VLOOKUP(AY37,$R$15:$S$26,2,),"")</f>
        <v>Đen - XXL</v>
      </c>
      <c r="BC37" t="str">
        <f t="shared" si="6"/>
        <v>(35,7,5,5),</v>
      </c>
      <c r="BD37" t="s">
        <v>291</v>
      </c>
    </row>
    <row r="38" spans="1:56" x14ac:dyDescent="0.55000000000000004">
      <c r="A38" s="8">
        <v>36</v>
      </c>
      <c r="B38" s="1"/>
      <c r="C38" s="8" t="s">
        <v>52</v>
      </c>
      <c r="D38" s="8"/>
      <c r="E38" s="8"/>
      <c r="F38" s="8"/>
      <c r="G38" s="8"/>
      <c r="H38" s="8"/>
      <c r="I38" s="8"/>
      <c r="J38" s="1"/>
      <c r="W38" s="10">
        <v>36</v>
      </c>
      <c r="X38" s="10">
        <v>19</v>
      </c>
      <c r="Y38" s="10">
        <v>14</v>
      </c>
      <c r="Z38" s="10" t="s">
        <v>212</v>
      </c>
      <c r="AA38" s="19" t="str">
        <f t="shared" si="1"/>
        <v>Xanh dương</v>
      </c>
      <c r="AB38" s="19" t="str">
        <f t="shared" si="2"/>
        <v>(36,19,14,'available'),</v>
      </c>
      <c r="AC38" t="s">
        <v>248</v>
      </c>
      <c r="AD38" s="8">
        <v>221</v>
      </c>
      <c r="AE38" s="24"/>
      <c r="AF38" s="24">
        <v>1</v>
      </c>
      <c r="AG38" s="24">
        <v>10</v>
      </c>
      <c r="AH38" s="19" t="str">
        <f>IFERROR(VLOOKUP(AE38,$W$3:$AA$60,5,),"")&amp;" - "&amp;IFERROR(VLOOKUP(AF38,$R$15:$S$26,2,),"")</f>
        <v xml:space="preserve"> - S</v>
      </c>
      <c r="AJ38" s="8">
        <v>156</v>
      </c>
      <c r="AK38" s="24">
        <v>32</v>
      </c>
      <c r="AL38" s="24">
        <v>1</v>
      </c>
      <c r="AM38" s="24">
        <v>10</v>
      </c>
      <c r="AN38" s="19" t="str">
        <f>IFERROR(VLOOKUP(AK38,$W$3:$AA$60,5,),"")&amp;" - "&amp;IFERROR(VLOOKUP(AL38,$R$15:$S$26,2,),"")</f>
        <v>Vàng phai - S</v>
      </c>
      <c r="AO38" t="str">
        <f>"("&amp;AJ38&amp;","&amp;AK38&amp;","&amp;AL38&amp;","&amp;AM38&amp;"),"</f>
        <v>(156,32,1,10),</v>
      </c>
      <c r="AP38" s="8">
        <v>91</v>
      </c>
      <c r="AQ38" s="24">
        <v>19</v>
      </c>
      <c r="AR38" s="24">
        <v>1</v>
      </c>
      <c r="AS38" s="24">
        <v>10</v>
      </c>
      <c r="AT38" s="19" t="str">
        <f>IFERROR(VLOOKUP(AQ38,$W$3:$AA$60,5,),"")&amp;" - "&amp;IFERROR(VLOOKUP(AR38,$R$15:$S$26,2,),"")</f>
        <v>Xanh đen - S</v>
      </c>
      <c r="AU38" t="str">
        <f t="shared" si="5"/>
        <v>(91,19,1,10),</v>
      </c>
      <c r="AW38" s="8">
        <v>36</v>
      </c>
      <c r="AX38" s="24">
        <v>8</v>
      </c>
      <c r="AY38" s="24">
        <v>1</v>
      </c>
      <c r="AZ38" s="24">
        <v>5</v>
      </c>
      <c r="BA38" s="19" t="str">
        <f>IFERROR(VLOOKUP(AX38,$W$3:$AA$60,5,),"")&amp;" - "&amp;IFERROR(VLOOKUP(AY38,$R$15:$S$26,2,),"")</f>
        <v>Đen - S</v>
      </c>
      <c r="BC38" t="str">
        <f t="shared" si="6"/>
        <v>(36,8,1,5),</v>
      </c>
      <c r="BD38" t="s">
        <v>292</v>
      </c>
    </row>
    <row r="39" spans="1:56" x14ac:dyDescent="0.55000000000000004">
      <c r="A39" s="8">
        <v>37</v>
      </c>
      <c r="B39" s="1"/>
      <c r="C39" s="8" t="s">
        <v>52</v>
      </c>
      <c r="D39" s="8"/>
      <c r="E39" s="8"/>
      <c r="F39" s="8"/>
      <c r="G39" s="8"/>
      <c r="H39" s="8"/>
      <c r="I39" s="8"/>
      <c r="J39" s="1"/>
      <c r="W39" s="10">
        <v>37</v>
      </c>
      <c r="X39" s="10">
        <v>20</v>
      </c>
      <c r="Y39" s="10">
        <v>5</v>
      </c>
      <c r="Z39" s="10" t="s">
        <v>212</v>
      </c>
      <c r="AA39" s="19" t="str">
        <f t="shared" si="1"/>
        <v>Trắng</v>
      </c>
      <c r="AB39" s="19" t="str">
        <f t="shared" si="2"/>
        <v>(37,20,5,'available'),</v>
      </c>
      <c r="AC39" t="s">
        <v>249</v>
      </c>
      <c r="AD39" s="8">
        <v>222</v>
      </c>
      <c r="AE39" s="24"/>
      <c r="AF39" s="24">
        <v>2</v>
      </c>
      <c r="AG39" s="24">
        <v>0</v>
      </c>
      <c r="AH39" s="19" t="str">
        <f>IFERROR(VLOOKUP(AE39,$W$3:$AA$60,5,),"")&amp;" - "&amp;IFERROR(VLOOKUP(AF39,$R$15:$S$26,2,),"")</f>
        <v xml:space="preserve"> - M</v>
      </c>
      <c r="AJ39" s="8">
        <v>157</v>
      </c>
      <c r="AK39" s="24">
        <v>32</v>
      </c>
      <c r="AL39" s="24">
        <v>2</v>
      </c>
      <c r="AM39" s="24">
        <v>0</v>
      </c>
      <c r="AN39" s="19" t="str">
        <f>IFERROR(VLOOKUP(AK39,$W$3:$AA$60,5,),"")&amp;" - "&amp;IFERROR(VLOOKUP(AL39,$R$15:$S$26,2,),"")</f>
        <v>Vàng phai - M</v>
      </c>
      <c r="AO39" t="str">
        <f t="shared" si="4"/>
        <v>(157,32,2,0),</v>
      </c>
      <c r="AP39" s="8">
        <v>92</v>
      </c>
      <c r="AQ39" s="24">
        <v>19</v>
      </c>
      <c r="AR39" s="24">
        <v>2</v>
      </c>
      <c r="AS39" s="24">
        <v>10</v>
      </c>
      <c r="AT39" s="19" t="str">
        <f>IFERROR(VLOOKUP(AQ39,$W$3:$AA$60,5,),"")&amp;" - "&amp;IFERROR(VLOOKUP(AR39,$R$15:$S$26,2,),"")</f>
        <v>Xanh đen - M</v>
      </c>
      <c r="AU39" t="str">
        <f t="shared" si="5"/>
        <v>(92,19,2,10),</v>
      </c>
      <c r="AW39" s="8">
        <v>37</v>
      </c>
      <c r="AX39" s="24">
        <v>8</v>
      </c>
      <c r="AY39" s="24">
        <v>2</v>
      </c>
      <c r="AZ39" s="24">
        <v>5</v>
      </c>
      <c r="BA39" s="19" t="str">
        <f>IFERROR(VLOOKUP(AX39,$W$3:$AA$60,5,),"")&amp;" - "&amp;IFERROR(VLOOKUP(AY39,$R$15:$S$26,2,),"")</f>
        <v>Đen - M</v>
      </c>
      <c r="BC39" t="str">
        <f t="shared" si="6"/>
        <v>(37,8,2,5),</v>
      </c>
      <c r="BD39" t="s">
        <v>293</v>
      </c>
    </row>
    <row r="40" spans="1:56" x14ac:dyDescent="0.55000000000000004">
      <c r="W40" s="10">
        <v>38</v>
      </c>
      <c r="X40" s="10">
        <v>20</v>
      </c>
      <c r="Y40" s="10">
        <v>7</v>
      </c>
      <c r="Z40" s="10" t="s">
        <v>212</v>
      </c>
      <c r="AA40" s="19" t="str">
        <f t="shared" si="1"/>
        <v>Đen</v>
      </c>
      <c r="AB40" s="19" t="str">
        <f t="shared" si="2"/>
        <v>(38,20,7,'available'),</v>
      </c>
      <c r="AC40" t="s">
        <v>250</v>
      </c>
      <c r="AD40" s="8">
        <v>223</v>
      </c>
      <c r="AE40" s="24"/>
      <c r="AF40" s="24">
        <v>3</v>
      </c>
      <c r="AG40" s="24">
        <v>0</v>
      </c>
      <c r="AH40" s="19" t="str">
        <f>IFERROR(VLOOKUP(AE40,$W$3:$AA$60,5,),"")&amp;" - "&amp;IFERROR(VLOOKUP(AF40,$R$15:$S$26,2,),"")</f>
        <v xml:space="preserve"> - L</v>
      </c>
      <c r="AJ40" s="8">
        <v>158</v>
      </c>
      <c r="AK40" s="24">
        <v>32</v>
      </c>
      <c r="AL40" s="24">
        <v>3</v>
      </c>
      <c r="AM40" s="24">
        <v>0</v>
      </c>
      <c r="AN40" s="19" t="str">
        <f>IFERROR(VLOOKUP(AK40,$W$3:$AA$60,5,),"")&amp;" - "&amp;IFERROR(VLOOKUP(AL40,$R$15:$S$26,2,),"")</f>
        <v>Vàng phai - L</v>
      </c>
      <c r="AO40" t="str">
        <f t="shared" si="4"/>
        <v>(158,32,3,0),</v>
      </c>
      <c r="AP40" s="8">
        <v>93</v>
      </c>
      <c r="AQ40" s="24">
        <v>19</v>
      </c>
      <c r="AR40" s="24">
        <v>3</v>
      </c>
      <c r="AS40" s="24">
        <v>10</v>
      </c>
      <c r="AT40" s="19" t="str">
        <f>IFERROR(VLOOKUP(AQ40,$W$3:$AA$60,5,),"")&amp;" - "&amp;IFERROR(VLOOKUP(AR40,$R$15:$S$26,2,),"")</f>
        <v>Xanh đen - L</v>
      </c>
      <c r="AU40" t="str">
        <f t="shared" si="5"/>
        <v>(93,19,3,10),</v>
      </c>
      <c r="AW40" s="8">
        <v>38</v>
      </c>
      <c r="AX40" s="24">
        <v>8</v>
      </c>
      <c r="AY40" s="24">
        <v>3</v>
      </c>
      <c r="AZ40" s="24">
        <v>0</v>
      </c>
      <c r="BA40" s="19" t="str">
        <f>IFERROR(VLOOKUP(AX40,$W$3:$AA$60,5,),"")&amp;" - "&amp;IFERROR(VLOOKUP(AY40,$R$15:$S$26,2,),"")</f>
        <v>Đen - L</v>
      </c>
      <c r="BC40" t="str">
        <f t="shared" si="6"/>
        <v>(38,8,3,0),</v>
      </c>
      <c r="BD40" t="s">
        <v>294</v>
      </c>
    </row>
    <row r="41" spans="1:56" x14ac:dyDescent="0.55000000000000004">
      <c r="L41" s="1" t="s">
        <v>329</v>
      </c>
      <c r="M41" s="8" t="s">
        <v>34</v>
      </c>
      <c r="O41" s="1" t="s">
        <v>334</v>
      </c>
      <c r="P41" s="1" t="s">
        <v>42</v>
      </c>
      <c r="R41" t="s">
        <v>329</v>
      </c>
      <c r="S41" t="s">
        <v>18</v>
      </c>
      <c r="W41" s="10">
        <v>39</v>
      </c>
      <c r="X41" s="10">
        <v>21</v>
      </c>
      <c r="Y41" s="10">
        <v>10</v>
      </c>
      <c r="Z41" s="10" t="s">
        <v>212</v>
      </c>
      <c r="AA41" s="19" t="str">
        <f t="shared" si="1"/>
        <v>Xanh lá</v>
      </c>
      <c r="AB41" s="19" t="str">
        <f t="shared" si="2"/>
        <v>(39,21,10,'available'),</v>
      </c>
      <c r="AC41" t="s">
        <v>251</v>
      </c>
      <c r="AD41" s="8">
        <v>224</v>
      </c>
      <c r="AE41" s="24"/>
      <c r="AF41" s="24">
        <v>4</v>
      </c>
      <c r="AG41" s="24">
        <v>0</v>
      </c>
      <c r="AH41" s="19" t="str">
        <f>IFERROR(VLOOKUP(AE41,$W$3:$AA$60,5,),"")&amp;" - "&amp;IFERROR(VLOOKUP(AF41,$R$15:$S$26,2,),"")</f>
        <v xml:space="preserve"> - XL</v>
      </c>
      <c r="AJ41" s="8">
        <v>159</v>
      </c>
      <c r="AK41" s="24">
        <v>32</v>
      </c>
      <c r="AL41" s="24">
        <v>4</v>
      </c>
      <c r="AM41" s="24">
        <v>0</v>
      </c>
      <c r="AN41" s="19" t="str">
        <f>IFERROR(VLOOKUP(AK41,$W$3:$AA$60,5,),"")&amp;" - "&amp;IFERROR(VLOOKUP(AL41,$R$15:$S$26,2,),"")</f>
        <v>Vàng phai - XL</v>
      </c>
      <c r="AO41" t="str">
        <f t="shared" si="4"/>
        <v>(159,32,4,0),</v>
      </c>
      <c r="AP41" s="8">
        <v>94</v>
      </c>
      <c r="AQ41" s="24">
        <v>19</v>
      </c>
      <c r="AR41" s="24">
        <v>4</v>
      </c>
      <c r="AS41" s="24">
        <v>5</v>
      </c>
      <c r="AT41" s="19" t="str">
        <f>IFERROR(VLOOKUP(AQ41,$W$3:$AA$60,5,),"")&amp;" - "&amp;IFERROR(VLOOKUP(AR41,$R$15:$S$26,2,),"")</f>
        <v>Xanh đen - XL</v>
      </c>
      <c r="AU41" t="str">
        <f t="shared" si="5"/>
        <v>(94,19,4,5),</v>
      </c>
      <c r="AW41" s="8">
        <v>39</v>
      </c>
      <c r="AX41" s="24">
        <v>8</v>
      </c>
      <c r="AY41" s="24">
        <v>4</v>
      </c>
      <c r="AZ41" s="24">
        <v>2</v>
      </c>
      <c r="BA41" s="19" t="str">
        <f>IFERROR(VLOOKUP(AX41,$W$3:$AA$60,5,),"")&amp;" - "&amp;IFERROR(VLOOKUP(AY41,$R$15:$S$26,2,),"")</f>
        <v>Đen - XL</v>
      </c>
      <c r="BC41" t="str">
        <f t="shared" si="6"/>
        <v>(39,8,4,2),</v>
      </c>
      <c r="BD41" t="s">
        <v>295</v>
      </c>
    </row>
    <row r="42" spans="1:56" x14ac:dyDescent="0.55000000000000004">
      <c r="L42" s="1">
        <v>1</v>
      </c>
      <c r="M42" s="8" t="s">
        <v>330</v>
      </c>
      <c r="O42" s="1">
        <v>1</v>
      </c>
      <c r="P42" s="1" t="s">
        <v>336</v>
      </c>
      <c r="R42">
        <v>1</v>
      </c>
      <c r="S42">
        <v>1</v>
      </c>
      <c r="W42" s="10">
        <v>40</v>
      </c>
      <c r="X42" s="10">
        <v>21</v>
      </c>
      <c r="Y42" s="10">
        <v>2</v>
      </c>
      <c r="Z42" s="10" t="s">
        <v>212</v>
      </c>
      <c r="AA42" s="19" t="str">
        <f t="shared" si="1"/>
        <v>Cà phê</v>
      </c>
      <c r="AB42" s="19" t="str">
        <f t="shared" si="2"/>
        <v>(40,21,2,'available'),</v>
      </c>
      <c r="AC42" t="s">
        <v>252</v>
      </c>
      <c r="AD42" s="8">
        <v>225</v>
      </c>
      <c r="AE42" s="24"/>
      <c r="AF42" s="24">
        <v>5</v>
      </c>
      <c r="AG42" s="24">
        <v>5</v>
      </c>
      <c r="AH42" s="19" t="str">
        <f>IFERROR(VLOOKUP(AE42,$W$3:$AA$60,5,),"")&amp;" - "&amp;IFERROR(VLOOKUP(AF42,$R$15:$S$26,2,),"")</f>
        <v xml:space="preserve"> - XXL</v>
      </c>
      <c r="AJ42" s="8">
        <v>160</v>
      </c>
      <c r="AK42" s="24">
        <v>32</v>
      </c>
      <c r="AL42" s="24">
        <v>5</v>
      </c>
      <c r="AM42" s="24">
        <v>5</v>
      </c>
      <c r="AN42" s="19" t="str">
        <f>IFERROR(VLOOKUP(AK42,$W$3:$AA$60,5,),"")&amp;" - "&amp;IFERROR(VLOOKUP(AL42,$R$15:$S$26,2,),"")</f>
        <v>Vàng phai - XXL</v>
      </c>
      <c r="AO42" t="str">
        <f t="shared" si="4"/>
        <v>(160,32,5,5),</v>
      </c>
      <c r="AP42" s="8">
        <v>95</v>
      </c>
      <c r="AQ42" s="24">
        <v>19</v>
      </c>
      <c r="AR42" s="24">
        <v>5</v>
      </c>
      <c r="AS42" s="24">
        <v>5</v>
      </c>
      <c r="AT42" s="19" t="str">
        <f>IFERROR(VLOOKUP(AQ42,$W$3:$AA$60,5,),"")&amp;" - "&amp;IFERROR(VLOOKUP(AR42,$R$15:$S$26,2,),"")</f>
        <v>Xanh đen - XXL</v>
      </c>
      <c r="AU42" t="str">
        <f t="shared" si="5"/>
        <v>(95,19,5,5),</v>
      </c>
      <c r="AW42" s="8">
        <v>40</v>
      </c>
      <c r="AX42" s="24">
        <v>8</v>
      </c>
      <c r="AY42" s="24">
        <v>5</v>
      </c>
      <c r="AZ42" s="24">
        <v>2</v>
      </c>
      <c r="BA42" s="19" t="str">
        <f>IFERROR(VLOOKUP(AX42,$W$3:$AA$60,5,),"")&amp;" - "&amp;IFERROR(VLOOKUP(AY42,$R$15:$S$26,2,),"")</f>
        <v>Đen - XXL</v>
      </c>
      <c r="BC42" t="str">
        <f t="shared" si="6"/>
        <v>(40,8,5,2),</v>
      </c>
      <c r="BD42" t="s">
        <v>296</v>
      </c>
    </row>
    <row r="43" spans="1:56" x14ac:dyDescent="0.55000000000000004">
      <c r="L43" s="1">
        <v>2</v>
      </c>
      <c r="M43" s="8" t="s">
        <v>331</v>
      </c>
      <c r="O43" s="1">
        <v>2</v>
      </c>
      <c r="P43" s="1" t="s">
        <v>335</v>
      </c>
      <c r="R43">
        <v>2</v>
      </c>
      <c r="S43">
        <v>2</v>
      </c>
      <c r="W43" s="10">
        <v>41</v>
      </c>
      <c r="X43" s="10">
        <v>21</v>
      </c>
      <c r="Y43" s="10">
        <v>19</v>
      </c>
      <c r="Z43" s="10" t="s">
        <v>212</v>
      </c>
      <c r="AA43" s="19" t="str">
        <f t="shared" si="1"/>
        <v>Cam</v>
      </c>
      <c r="AB43" s="19" t="str">
        <f t="shared" si="2"/>
        <v>(41,21,19,'available'),</v>
      </c>
      <c r="AC43" t="s">
        <v>253</v>
      </c>
      <c r="AD43" s="8">
        <v>226</v>
      </c>
      <c r="AE43" s="23"/>
      <c r="AF43" s="23">
        <v>1</v>
      </c>
      <c r="AG43" s="23">
        <v>10</v>
      </c>
      <c r="AH43" s="19" t="str">
        <f>IFERROR(VLOOKUP(AE43,$W$3:$AA$60,5,),"")&amp;" - "&amp;IFERROR(VLOOKUP(AF43,$R$15:$S$26,2,),"")</f>
        <v xml:space="preserve"> - S</v>
      </c>
      <c r="AJ43" s="8">
        <v>161</v>
      </c>
      <c r="AK43" s="23">
        <v>33</v>
      </c>
      <c r="AL43" s="23">
        <v>1</v>
      </c>
      <c r="AM43" s="23">
        <v>10</v>
      </c>
      <c r="AN43" s="19" t="str">
        <f>IFERROR(VLOOKUP(AK43,$W$3:$AA$60,5,),"")&amp;" - "&amp;IFERROR(VLOOKUP(AL43,$R$15:$S$26,2,),"")</f>
        <v>Xám - S</v>
      </c>
      <c r="AO43" t="str">
        <f t="shared" si="4"/>
        <v>(161,33,1,10),</v>
      </c>
      <c r="AP43" s="8">
        <v>96</v>
      </c>
      <c r="AQ43" s="23">
        <v>20</v>
      </c>
      <c r="AR43" s="23">
        <v>1</v>
      </c>
      <c r="AS43" s="23">
        <v>15</v>
      </c>
      <c r="AT43" s="19" t="str">
        <f>IFERROR(VLOOKUP(AQ43,$W$3:$AA$60,5,),"")&amp;" - "&amp;IFERROR(VLOOKUP(AR43,$R$15:$S$26,2,),"")</f>
        <v>Nâu đen - S</v>
      </c>
      <c r="AU43" t="str">
        <f t="shared" si="5"/>
        <v>(96,20,1,15),</v>
      </c>
      <c r="AW43" s="8">
        <v>41</v>
      </c>
      <c r="AX43" s="23">
        <v>9</v>
      </c>
      <c r="AY43" s="23">
        <v>1</v>
      </c>
      <c r="AZ43" s="23">
        <v>5</v>
      </c>
      <c r="BA43" s="19" t="str">
        <f>IFERROR(VLOOKUP(AX43,$W$3:$AA$60,5,),"")&amp;" - "&amp;IFERROR(VLOOKUP(AY43,$R$15:$S$26,2,),"")</f>
        <v>Xanh navy - S</v>
      </c>
      <c r="BC43" t="str">
        <f t="shared" si="6"/>
        <v>(41,9,1,5),</v>
      </c>
      <c r="BD43" t="s">
        <v>297</v>
      </c>
    </row>
    <row r="44" spans="1:56" x14ac:dyDescent="0.55000000000000004">
      <c r="A44" t="s">
        <v>312</v>
      </c>
      <c r="L44" s="1">
        <v>3</v>
      </c>
      <c r="M44" s="8" t="s">
        <v>332</v>
      </c>
      <c r="O44" s="1">
        <v>3</v>
      </c>
      <c r="P44" s="1" t="s">
        <v>337</v>
      </c>
      <c r="R44">
        <v>3</v>
      </c>
      <c r="S44">
        <v>3</v>
      </c>
      <c r="W44" s="10">
        <v>42</v>
      </c>
      <c r="X44" s="10">
        <v>22</v>
      </c>
      <c r="Y44" s="10">
        <v>20</v>
      </c>
      <c r="Z44" s="10" t="s">
        <v>212</v>
      </c>
      <c r="AA44" s="19" t="str">
        <f t="shared" si="1"/>
        <v>Xanh da trời</v>
      </c>
      <c r="AB44" s="19" t="str">
        <f t="shared" si="2"/>
        <v>(42,22,20,'available'),</v>
      </c>
      <c r="AC44" t="s">
        <v>254</v>
      </c>
      <c r="AD44" s="8">
        <v>227</v>
      </c>
      <c r="AE44" s="23"/>
      <c r="AF44" s="23">
        <v>2</v>
      </c>
      <c r="AG44" s="23">
        <v>0</v>
      </c>
      <c r="AH44" s="19" t="str">
        <f>IFERROR(VLOOKUP(AE44,$W$3:$AA$60,5,),"")&amp;" - "&amp;IFERROR(VLOOKUP(AF44,$R$15:$S$26,2,),"")</f>
        <v xml:space="preserve"> - M</v>
      </c>
      <c r="AJ44" s="8">
        <v>162</v>
      </c>
      <c r="AK44" s="23">
        <v>33</v>
      </c>
      <c r="AL44" s="23">
        <v>2</v>
      </c>
      <c r="AM44" s="23">
        <v>0</v>
      </c>
      <c r="AN44" s="19" t="str">
        <f>IFERROR(VLOOKUP(AK44,$W$3:$AA$60,5,),"")&amp;" - "&amp;IFERROR(VLOOKUP(AL44,$R$15:$S$26,2,),"")</f>
        <v>Xám - M</v>
      </c>
      <c r="AO44" t="str">
        <f t="shared" si="4"/>
        <v>(162,33,2,0),</v>
      </c>
      <c r="AP44" s="8">
        <v>97</v>
      </c>
      <c r="AQ44" s="23">
        <v>20</v>
      </c>
      <c r="AR44" s="23">
        <v>2</v>
      </c>
      <c r="AS44" s="23">
        <v>0</v>
      </c>
      <c r="AT44" s="19" t="str">
        <f>IFERROR(VLOOKUP(AQ44,$W$3:$AA$60,5,),"")&amp;" - "&amp;IFERROR(VLOOKUP(AR44,$R$15:$S$26,2,),"")</f>
        <v>Nâu đen - M</v>
      </c>
      <c r="AU44" t="str">
        <f t="shared" si="5"/>
        <v>(97,20,2,0),</v>
      </c>
      <c r="AW44" s="8">
        <v>42</v>
      </c>
      <c r="AX44" s="23">
        <v>9</v>
      </c>
      <c r="AY44" s="23">
        <v>2</v>
      </c>
      <c r="AZ44" s="23">
        <v>5</v>
      </c>
      <c r="BA44" s="19" t="str">
        <f>IFERROR(VLOOKUP(AX44,$W$3:$AA$60,5,),"")&amp;" - "&amp;IFERROR(VLOOKUP(AY44,$R$15:$S$26,2,),"")</f>
        <v>Xanh navy - M</v>
      </c>
      <c r="BC44" t="str">
        <f t="shared" si="6"/>
        <v>(42,9,2,5),</v>
      </c>
      <c r="BD44" t="s">
        <v>298</v>
      </c>
    </row>
    <row r="45" spans="1:56" x14ac:dyDescent="0.55000000000000004">
      <c r="A45" s="21" t="s">
        <v>166</v>
      </c>
      <c r="B45" s="21" t="s">
        <v>29</v>
      </c>
      <c r="C45" s="21" t="s">
        <v>30</v>
      </c>
      <c r="D45" s="21" t="s">
        <v>31</v>
      </c>
      <c r="E45" s="21" t="s">
        <v>32</v>
      </c>
      <c r="F45" s="21" t="s">
        <v>33</v>
      </c>
      <c r="G45" s="21" t="s">
        <v>34</v>
      </c>
      <c r="H45" s="21" t="s">
        <v>42</v>
      </c>
      <c r="I45" s="21" t="s">
        <v>165</v>
      </c>
      <c r="L45" s="1">
        <v>4</v>
      </c>
      <c r="M45" s="8" t="s">
        <v>333</v>
      </c>
      <c r="O45" s="1">
        <v>4</v>
      </c>
      <c r="P45" s="1" t="s">
        <v>338</v>
      </c>
      <c r="R45">
        <v>4</v>
      </c>
      <c r="S45">
        <v>4</v>
      </c>
      <c r="W45" s="10">
        <v>43</v>
      </c>
      <c r="X45" s="10">
        <v>23</v>
      </c>
      <c r="Y45" s="10">
        <v>14</v>
      </c>
      <c r="Z45" s="10" t="s">
        <v>212</v>
      </c>
      <c r="AA45" s="19" t="str">
        <f t="shared" si="1"/>
        <v>Xanh dương</v>
      </c>
      <c r="AB45" s="19" t="str">
        <f t="shared" si="2"/>
        <v>(43,23,14,'available'),</v>
      </c>
      <c r="AC45" t="s">
        <v>255</v>
      </c>
      <c r="AD45" s="8">
        <v>228</v>
      </c>
      <c r="AE45" s="23"/>
      <c r="AF45" s="23">
        <v>3</v>
      </c>
      <c r="AG45" s="23">
        <v>5</v>
      </c>
      <c r="AH45" s="19" t="str">
        <f>IFERROR(VLOOKUP(AE45,$W$3:$AA$60,5,),"")&amp;" - "&amp;IFERROR(VLOOKUP(AF45,$R$15:$S$26,2,),"")</f>
        <v xml:space="preserve"> - L</v>
      </c>
      <c r="AJ45" s="8">
        <v>163</v>
      </c>
      <c r="AK45" s="23">
        <v>33</v>
      </c>
      <c r="AL45" s="23">
        <v>3</v>
      </c>
      <c r="AM45" s="23">
        <v>5</v>
      </c>
      <c r="AN45" s="19" t="str">
        <f>IFERROR(VLOOKUP(AK45,$W$3:$AA$60,5,),"")&amp;" - "&amp;IFERROR(VLOOKUP(AL45,$R$15:$S$26,2,),"")</f>
        <v>Xám - L</v>
      </c>
      <c r="AO45" t="str">
        <f t="shared" si="4"/>
        <v>(163,33,3,5),</v>
      </c>
      <c r="AP45" s="8">
        <v>98</v>
      </c>
      <c r="AQ45" s="23">
        <v>20</v>
      </c>
      <c r="AR45" s="23">
        <v>3</v>
      </c>
      <c r="AS45" s="23">
        <v>0</v>
      </c>
      <c r="AT45" s="19" t="str">
        <f>IFERROR(VLOOKUP(AQ45,$W$3:$AA$60,5,),"")&amp;" - "&amp;IFERROR(VLOOKUP(AR45,$R$15:$S$26,2,),"")</f>
        <v>Nâu đen - L</v>
      </c>
      <c r="AU45" t="str">
        <f t="shared" si="5"/>
        <v>(98,20,3,0),</v>
      </c>
      <c r="AW45" s="8">
        <v>43</v>
      </c>
      <c r="AX45" s="23">
        <v>9</v>
      </c>
      <c r="AY45" s="23">
        <v>3</v>
      </c>
      <c r="AZ45" s="23">
        <v>0</v>
      </c>
      <c r="BA45" s="19" t="str">
        <f>IFERROR(VLOOKUP(AX45,$W$3:$AA$60,5,),"")&amp;" - "&amp;IFERROR(VLOOKUP(AY45,$R$15:$S$26,2,),"")</f>
        <v>Xanh navy - L</v>
      </c>
      <c r="BC45" t="str">
        <f t="shared" si="6"/>
        <v>(43,9,3,0),</v>
      </c>
      <c r="BD45" t="s">
        <v>299</v>
      </c>
    </row>
    <row r="46" spans="1:56" x14ac:dyDescent="0.55000000000000004">
      <c r="A46" s="8">
        <v>1</v>
      </c>
      <c r="B46" s="1" t="s">
        <v>313</v>
      </c>
      <c r="C46" s="33" t="s">
        <v>316</v>
      </c>
      <c r="D46" s="34" t="s">
        <v>320</v>
      </c>
      <c r="E46" s="8" t="s">
        <v>325</v>
      </c>
      <c r="F46" s="8" t="s">
        <v>52</v>
      </c>
      <c r="G46" s="8">
        <v>2</v>
      </c>
      <c r="H46" s="8">
        <v>1</v>
      </c>
      <c r="I46" s="8">
        <v>0</v>
      </c>
      <c r="J46" t="str">
        <f>"("&amp;A46&amp;",'"&amp;B46&amp;"','"&amp;C46&amp;"','"&amp;D46&amp;"','"&amp;E46&amp;"',"&amp;F46&amp;","&amp;H46&amp;","&amp;I46&amp;")"</f>
        <v>(1,'Trần Văn Sơn','0987657384','son@gmail.com','son123',null,1,0)</v>
      </c>
      <c r="W46" s="10">
        <v>44</v>
      </c>
      <c r="X46" s="10">
        <v>24</v>
      </c>
      <c r="Y46" s="10">
        <v>13</v>
      </c>
      <c r="Z46" s="10" t="s">
        <v>212</v>
      </c>
      <c r="AA46" s="19" t="str">
        <f t="shared" si="1"/>
        <v>Màu kaki</v>
      </c>
      <c r="AB46" s="19" t="str">
        <f t="shared" si="2"/>
        <v>(44,24,13,'available'),</v>
      </c>
      <c r="AC46" t="s">
        <v>256</v>
      </c>
      <c r="AD46" s="8">
        <v>229</v>
      </c>
      <c r="AE46" s="23"/>
      <c r="AF46" s="23">
        <v>4</v>
      </c>
      <c r="AG46" s="23">
        <v>5</v>
      </c>
      <c r="AH46" s="19" t="str">
        <f>IFERROR(VLOOKUP(AE46,$W$3:$AA$60,5,),"")&amp;" - "&amp;IFERROR(VLOOKUP(AF46,$R$15:$S$26,2,),"")</f>
        <v xml:space="preserve"> - XL</v>
      </c>
      <c r="AJ46" s="8">
        <v>164</v>
      </c>
      <c r="AK46" s="23">
        <v>33</v>
      </c>
      <c r="AL46" s="23">
        <v>4</v>
      </c>
      <c r="AM46" s="23">
        <v>5</v>
      </c>
      <c r="AN46" s="19" t="str">
        <f>IFERROR(VLOOKUP(AK46,$W$3:$AA$60,5,),"")&amp;" - "&amp;IFERROR(VLOOKUP(AL46,$R$15:$S$26,2,),"")</f>
        <v>Xám - XL</v>
      </c>
      <c r="AO46" t="str">
        <f t="shared" si="4"/>
        <v>(164,33,4,5),</v>
      </c>
      <c r="AP46" s="8">
        <v>99</v>
      </c>
      <c r="AQ46" s="23">
        <v>20</v>
      </c>
      <c r="AR46" s="23">
        <v>4</v>
      </c>
      <c r="AS46" s="23">
        <v>0</v>
      </c>
      <c r="AT46" s="19" t="str">
        <f>IFERROR(VLOOKUP(AQ46,$W$3:$AA$60,5,),"")&amp;" - "&amp;IFERROR(VLOOKUP(AR46,$R$15:$S$26,2,),"")</f>
        <v>Nâu đen - XL</v>
      </c>
      <c r="AU46" t="str">
        <f t="shared" si="5"/>
        <v>(99,20,4,0),</v>
      </c>
      <c r="AW46" s="8">
        <v>44</v>
      </c>
      <c r="AX46" s="23">
        <v>9</v>
      </c>
      <c r="AY46" s="23">
        <v>4</v>
      </c>
      <c r="AZ46" s="23">
        <v>1</v>
      </c>
      <c r="BA46" s="19" t="str">
        <f>IFERROR(VLOOKUP(AX46,$W$3:$AA$60,5,),"")&amp;" - "&amp;IFERROR(VLOOKUP(AY46,$R$15:$S$26,2,),"")</f>
        <v>Xanh navy - XL</v>
      </c>
      <c r="BC46" t="str">
        <f t="shared" si="6"/>
        <v>(44,9,4,1),</v>
      </c>
      <c r="BD46" t="s">
        <v>300</v>
      </c>
    </row>
    <row r="47" spans="1:56" x14ac:dyDescent="0.55000000000000004">
      <c r="A47" s="8">
        <v>2</v>
      </c>
      <c r="B47" s="1" t="s">
        <v>314</v>
      </c>
      <c r="C47" s="33" t="s">
        <v>317</v>
      </c>
      <c r="D47" s="34" t="s">
        <v>321</v>
      </c>
      <c r="E47" s="8" t="s">
        <v>326</v>
      </c>
      <c r="F47" s="8" t="s">
        <v>52</v>
      </c>
      <c r="G47" s="8">
        <v>2</v>
      </c>
      <c r="H47" s="8">
        <v>2</v>
      </c>
      <c r="I47" s="8">
        <v>0</v>
      </c>
      <c r="J47" t="str">
        <f t="shared" ref="J47:J49" si="9">"("&amp;A47&amp;",'"&amp;B47&amp;"','"&amp;C47&amp;"','"&amp;D47&amp;"','"&amp;E47&amp;"',"&amp;F47&amp;","&amp;H47&amp;","&amp;I47&amp;")"</f>
        <v>(2,'Nguyễn Bảo Lộc','0768394857','loc@gmail.com','loc123',null,2,0)</v>
      </c>
      <c r="W47" s="10">
        <v>45</v>
      </c>
      <c r="X47" s="10"/>
      <c r="Y47" s="10"/>
      <c r="Z47" s="10"/>
      <c r="AA47" s="19" t="str">
        <f t="shared" si="1"/>
        <v/>
      </c>
      <c r="AB47" s="19"/>
      <c r="AD47" s="8">
        <v>230</v>
      </c>
      <c r="AE47" s="23"/>
      <c r="AF47" s="23">
        <v>5</v>
      </c>
      <c r="AG47" s="23">
        <v>5</v>
      </c>
      <c r="AH47" s="19" t="str">
        <f>IFERROR(VLOOKUP(AE47,$W$3:$AA$60,5,),"")&amp;" - "&amp;IFERROR(VLOOKUP(AF47,$R$15:$S$26,2,),"")</f>
        <v xml:space="preserve"> - XXL</v>
      </c>
      <c r="AJ47" s="8">
        <v>165</v>
      </c>
      <c r="AK47" s="23">
        <v>33</v>
      </c>
      <c r="AL47" s="23">
        <v>5</v>
      </c>
      <c r="AM47" s="23">
        <v>5</v>
      </c>
      <c r="AN47" s="19" t="str">
        <f>IFERROR(VLOOKUP(AK47,$W$3:$AA$60,5,),"")&amp;" - "&amp;IFERROR(VLOOKUP(AL47,$R$15:$S$26,2,),"")</f>
        <v>Xám - XXL</v>
      </c>
      <c r="AO47" t="str">
        <f t="shared" si="4"/>
        <v>(165,33,5,5),</v>
      </c>
      <c r="AP47" s="8">
        <v>100</v>
      </c>
      <c r="AQ47" s="23">
        <v>20</v>
      </c>
      <c r="AR47" s="23">
        <v>5</v>
      </c>
      <c r="AS47" s="23">
        <v>0</v>
      </c>
      <c r="AT47" s="19" t="str">
        <f>IFERROR(VLOOKUP(AQ47,$W$3:$AA$60,5,),"")&amp;" - "&amp;IFERROR(VLOOKUP(AR47,$R$15:$S$26,2,),"")</f>
        <v>Nâu đen - XXL</v>
      </c>
      <c r="AU47" t="str">
        <f t="shared" si="5"/>
        <v>(100,20,5,0),</v>
      </c>
      <c r="AW47" s="8">
        <v>45</v>
      </c>
      <c r="AX47" s="23">
        <v>9</v>
      </c>
      <c r="AY47" s="23">
        <v>5</v>
      </c>
      <c r="AZ47" s="23">
        <v>1</v>
      </c>
      <c r="BA47" s="19" t="str">
        <f>IFERROR(VLOOKUP(AX47,$W$3:$AA$60,5,),"")&amp;" - "&amp;IFERROR(VLOOKUP(AY47,$R$15:$S$26,2,),"")</f>
        <v>Xanh navy - XXL</v>
      </c>
      <c r="BC47" t="str">
        <f t="shared" si="6"/>
        <v>(45,9,5,1),</v>
      </c>
      <c r="BD47" t="s">
        <v>301</v>
      </c>
    </row>
    <row r="48" spans="1:56" x14ac:dyDescent="0.55000000000000004">
      <c r="A48" s="8">
        <v>3</v>
      </c>
      <c r="B48" s="1" t="s">
        <v>315</v>
      </c>
      <c r="C48" s="33" t="s">
        <v>318</v>
      </c>
      <c r="D48" s="34" t="s">
        <v>322</v>
      </c>
      <c r="E48" s="8" t="s">
        <v>327</v>
      </c>
      <c r="F48" s="8" t="s">
        <v>52</v>
      </c>
      <c r="G48" s="8">
        <v>2</v>
      </c>
      <c r="H48" s="8">
        <v>3</v>
      </c>
      <c r="I48" s="8">
        <v>0</v>
      </c>
      <c r="J48" t="str">
        <f t="shared" si="9"/>
        <v>(3,'Hoàng Văn Công','0875486947','cong@gmail.com','cong123',null,3,0)</v>
      </c>
      <c r="W48" s="10">
        <v>46</v>
      </c>
      <c r="X48" s="10"/>
      <c r="Y48" s="10"/>
      <c r="Z48" s="10"/>
      <c r="AA48" s="19" t="str">
        <f t="shared" si="1"/>
        <v/>
      </c>
      <c r="AB48" s="19"/>
      <c r="AD48" s="8">
        <v>231</v>
      </c>
      <c r="AE48" s="24"/>
      <c r="AF48" s="24">
        <v>1</v>
      </c>
      <c r="AG48" s="24">
        <v>10</v>
      </c>
      <c r="AH48" s="19" t="str">
        <f>IFERROR(VLOOKUP(AE48,$W$3:$AA$60,5,),"")&amp;" - "&amp;IFERROR(VLOOKUP(AF48,$R$15:$S$26,2,),"")</f>
        <v xml:space="preserve"> - S</v>
      </c>
      <c r="AJ48" s="8">
        <v>166</v>
      </c>
      <c r="AK48" s="24">
        <v>34</v>
      </c>
      <c r="AL48" s="24">
        <v>1</v>
      </c>
      <c r="AM48" s="24">
        <v>10</v>
      </c>
      <c r="AN48" s="19" t="str">
        <f>IFERROR(VLOOKUP(AK48,$W$3:$AA$60,5,),"")&amp;" - "&amp;IFERROR(VLOOKUP(AL48,$R$15:$S$26,2,),"")</f>
        <v>Xanh đậu - S</v>
      </c>
      <c r="AO48" t="str">
        <f t="shared" si="4"/>
        <v>(166,34,1,10),</v>
      </c>
      <c r="AP48" s="8">
        <v>101</v>
      </c>
      <c r="AQ48" s="24">
        <v>21</v>
      </c>
      <c r="AR48" s="24">
        <v>1</v>
      </c>
      <c r="AS48" s="24">
        <v>10</v>
      </c>
      <c r="AT48" s="19" t="str">
        <f>IFERROR(VLOOKUP(AQ48,$W$3:$AA$60,5,),"")&amp;" - "&amp;IFERROR(VLOOKUP(AR48,$R$15:$S$26,2,),"")</f>
        <v>Xanh dương - S</v>
      </c>
      <c r="AU48" t="str">
        <f t="shared" si="5"/>
        <v>(101,21,1,10),</v>
      </c>
      <c r="AW48" s="8">
        <v>46</v>
      </c>
      <c r="AX48" s="24">
        <v>10</v>
      </c>
      <c r="AY48" s="24">
        <v>1</v>
      </c>
      <c r="AZ48" s="24">
        <v>8</v>
      </c>
      <c r="BA48" s="19" t="str">
        <f>IFERROR(VLOOKUP(AX48,$W$3:$AA$60,5,),"")&amp;" - "&amp;IFERROR(VLOOKUP(AY48,$R$15:$S$26,2,),"")</f>
        <v>Xám - S</v>
      </c>
      <c r="BC48" t="str">
        <f t="shared" si="6"/>
        <v>(46,10,1,8),</v>
      </c>
      <c r="BD48" t="s">
        <v>302</v>
      </c>
    </row>
    <row r="49" spans="1:56" x14ac:dyDescent="0.55000000000000004">
      <c r="A49" s="8">
        <v>4</v>
      </c>
      <c r="B49" s="1" t="s">
        <v>323</v>
      </c>
      <c r="C49" s="33" t="s">
        <v>319</v>
      </c>
      <c r="D49" s="34" t="s">
        <v>324</v>
      </c>
      <c r="E49" s="8" t="s">
        <v>328</v>
      </c>
      <c r="F49" s="8" t="s">
        <v>52</v>
      </c>
      <c r="G49" s="8">
        <v>2</v>
      </c>
      <c r="H49" s="8">
        <v>4</v>
      </c>
      <c r="I49" s="8">
        <v>0</v>
      </c>
      <c r="J49" t="str">
        <f t="shared" si="9"/>
        <v>(4,'Trần Bảo Nam','0769836445','nam@gmail.com','nam123',null,4,0)</v>
      </c>
      <c r="W49" s="10">
        <v>47</v>
      </c>
      <c r="X49" s="10"/>
      <c r="Y49" s="10"/>
      <c r="Z49" s="10"/>
      <c r="AA49" s="19" t="str">
        <f t="shared" si="1"/>
        <v/>
      </c>
      <c r="AB49" s="19"/>
      <c r="AD49" s="8">
        <v>232</v>
      </c>
      <c r="AE49" s="24"/>
      <c r="AF49" s="24">
        <v>2</v>
      </c>
      <c r="AG49" s="24">
        <v>10</v>
      </c>
      <c r="AH49" s="19" t="str">
        <f>IFERROR(VLOOKUP(AE49,$W$3:$AA$60,5,),"")&amp;" - "&amp;IFERROR(VLOOKUP(AF49,$R$15:$S$26,2,),"")</f>
        <v xml:space="preserve"> - M</v>
      </c>
      <c r="AJ49" s="8">
        <v>167</v>
      </c>
      <c r="AK49" s="24">
        <v>34</v>
      </c>
      <c r="AL49" s="24">
        <v>2</v>
      </c>
      <c r="AM49" s="24">
        <v>10</v>
      </c>
      <c r="AN49" s="19" t="str">
        <f>IFERROR(VLOOKUP(AK49,$W$3:$AA$60,5,),"")&amp;" - "&amp;IFERROR(VLOOKUP(AL49,$R$15:$S$26,2,),"")</f>
        <v>Xanh đậu - M</v>
      </c>
      <c r="AO49" t="str">
        <f t="shared" si="4"/>
        <v>(167,34,2,10),</v>
      </c>
      <c r="AP49" s="8">
        <v>102</v>
      </c>
      <c r="AQ49" s="24">
        <v>21</v>
      </c>
      <c r="AR49" s="24">
        <v>2</v>
      </c>
      <c r="AS49" s="24">
        <v>15</v>
      </c>
      <c r="AT49" s="19" t="str">
        <f>IFERROR(VLOOKUP(AQ49,$W$3:$AA$60,5,),"")&amp;" - "&amp;IFERROR(VLOOKUP(AR49,$R$15:$S$26,2,),"")</f>
        <v>Xanh dương - M</v>
      </c>
      <c r="AU49" t="str">
        <f t="shared" si="5"/>
        <v>(102,21,2,15),</v>
      </c>
      <c r="AW49" s="8">
        <v>47</v>
      </c>
      <c r="AX49" s="24">
        <v>10</v>
      </c>
      <c r="AY49" s="24">
        <v>2</v>
      </c>
      <c r="AZ49" s="24">
        <v>8</v>
      </c>
      <c r="BA49" s="19" t="str">
        <f>IFERROR(VLOOKUP(AX49,$W$3:$AA$60,5,),"")&amp;" - "&amp;IFERROR(VLOOKUP(AY49,$R$15:$S$26,2,),"")</f>
        <v>Xám - M</v>
      </c>
      <c r="BC49" t="str">
        <f t="shared" si="6"/>
        <v>(47,10,2,8),</v>
      </c>
      <c r="BD49" t="s">
        <v>303</v>
      </c>
    </row>
    <row r="50" spans="1:56" x14ac:dyDescent="0.55000000000000004">
      <c r="AD50" s="8">
        <v>233</v>
      </c>
      <c r="AE50" s="24"/>
      <c r="AF50" s="24">
        <v>3</v>
      </c>
      <c r="AG50" s="24">
        <v>10</v>
      </c>
      <c r="AH50" s="19" t="str">
        <f>IFERROR(VLOOKUP(AE50,$W$3:$AA$60,5,),"")&amp;" - "&amp;IFERROR(VLOOKUP(AF50,$R$15:$S$26,2,),"")</f>
        <v xml:space="preserve"> - L</v>
      </c>
      <c r="AJ50" s="8">
        <v>168</v>
      </c>
      <c r="AK50" s="24">
        <v>34</v>
      </c>
      <c r="AL50" s="24">
        <v>3</v>
      </c>
      <c r="AM50" s="24">
        <v>10</v>
      </c>
      <c r="AN50" s="19" t="str">
        <f>IFERROR(VLOOKUP(AK50,$W$3:$AA$60,5,),"")&amp;" - "&amp;IFERROR(VLOOKUP(AL50,$R$15:$S$26,2,),"")</f>
        <v>Xanh đậu - L</v>
      </c>
      <c r="AO50" t="str">
        <f t="shared" si="4"/>
        <v>(168,34,3,10),</v>
      </c>
      <c r="AP50" s="8">
        <v>103</v>
      </c>
      <c r="AQ50" s="24">
        <v>21</v>
      </c>
      <c r="AR50" s="24">
        <v>3</v>
      </c>
      <c r="AS50" s="24">
        <v>15</v>
      </c>
      <c r="AT50" s="19" t="str">
        <f>IFERROR(VLOOKUP(AQ50,$W$3:$AA$60,5,),"")&amp;" - "&amp;IFERROR(VLOOKUP(AR50,$R$15:$S$26,2,),"")</f>
        <v>Xanh dương - L</v>
      </c>
      <c r="AU50" t="str">
        <f t="shared" si="5"/>
        <v>(103,21,3,15),</v>
      </c>
      <c r="AW50" s="8">
        <v>48</v>
      </c>
      <c r="AX50" s="24">
        <v>10</v>
      </c>
      <c r="AY50" s="24">
        <v>3</v>
      </c>
      <c r="AZ50" s="24">
        <v>8</v>
      </c>
      <c r="BA50" s="19" t="str">
        <f>IFERROR(VLOOKUP(AX50,$W$3:$AA$60,5,),"")&amp;" - "&amp;IFERROR(VLOOKUP(AY50,$R$15:$S$26,2,),"")</f>
        <v>Xám - L</v>
      </c>
      <c r="BC50" t="str">
        <f t="shared" si="6"/>
        <v>(48,10,3,8),</v>
      </c>
      <c r="BD50" t="s">
        <v>304</v>
      </c>
    </row>
    <row r="51" spans="1:56" x14ac:dyDescent="0.55000000000000004">
      <c r="AD51" s="8">
        <v>234</v>
      </c>
      <c r="AE51" s="24"/>
      <c r="AF51" s="24">
        <v>4</v>
      </c>
      <c r="AG51" s="24">
        <v>10</v>
      </c>
      <c r="AH51" s="19" t="str">
        <f>IFERROR(VLOOKUP(AE51,$W$3:$AA$60,5,),"")&amp;" - "&amp;IFERROR(VLOOKUP(AF51,$R$15:$S$26,2,),"")</f>
        <v xml:space="preserve"> - XL</v>
      </c>
      <c r="AJ51" s="8">
        <v>169</v>
      </c>
      <c r="AK51" s="24">
        <v>34</v>
      </c>
      <c r="AL51" s="24">
        <v>4</v>
      </c>
      <c r="AM51" s="24">
        <v>10</v>
      </c>
      <c r="AN51" s="19" t="str">
        <f>IFERROR(VLOOKUP(AK51,$W$3:$AA$60,5,),"")&amp;" - "&amp;IFERROR(VLOOKUP(AL51,$R$15:$S$26,2,),"")</f>
        <v>Xanh đậu - XL</v>
      </c>
      <c r="AO51" t="str">
        <f t="shared" si="4"/>
        <v>(169,34,4,10),</v>
      </c>
      <c r="AP51" s="8">
        <v>104</v>
      </c>
      <c r="AQ51" s="24">
        <v>21</v>
      </c>
      <c r="AR51" s="24">
        <v>4</v>
      </c>
      <c r="AS51" s="24">
        <v>15</v>
      </c>
      <c r="AT51" s="19" t="str">
        <f>IFERROR(VLOOKUP(AQ51,$W$3:$AA$60,5,),"")&amp;" - "&amp;IFERROR(VLOOKUP(AR51,$R$15:$S$26,2,),"")</f>
        <v>Xanh dương - XL</v>
      </c>
      <c r="AU51" t="str">
        <f t="shared" si="5"/>
        <v>(104,21,4,15),</v>
      </c>
      <c r="AW51" s="8">
        <v>49</v>
      </c>
      <c r="AX51" s="24">
        <v>10</v>
      </c>
      <c r="AY51" s="24">
        <v>4</v>
      </c>
      <c r="AZ51" s="24">
        <v>7</v>
      </c>
      <c r="BA51" s="19" t="str">
        <f>IFERROR(VLOOKUP(AX51,$W$3:$AA$60,5,),"")&amp;" - "&amp;IFERROR(VLOOKUP(AY51,$R$15:$S$26,2,),"")</f>
        <v>Xám - XL</v>
      </c>
      <c r="BC51" t="str">
        <f t="shared" si="6"/>
        <v>(49,10,4,7),</v>
      </c>
      <c r="BD51" t="s">
        <v>305</v>
      </c>
    </row>
    <row r="52" spans="1:56" x14ac:dyDescent="0.55000000000000004">
      <c r="A52" t="s">
        <v>363</v>
      </c>
      <c r="AD52" s="8">
        <v>235</v>
      </c>
      <c r="AE52" s="24"/>
      <c r="AF52" s="24">
        <v>5</v>
      </c>
      <c r="AG52" s="24">
        <v>10</v>
      </c>
      <c r="AH52" s="19" t="str">
        <f>IFERROR(VLOOKUP(AE52,$W$3:$AA$60,5,),"")&amp;" - "&amp;IFERROR(VLOOKUP(AF52,$R$15:$S$26,2,),"")</f>
        <v xml:space="preserve"> - XXL</v>
      </c>
      <c r="AJ52" s="8">
        <v>170</v>
      </c>
      <c r="AK52" s="24">
        <v>34</v>
      </c>
      <c r="AL52" s="24">
        <v>5</v>
      </c>
      <c r="AM52" s="24">
        <v>10</v>
      </c>
      <c r="AN52" s="19" t="str">
        <f>IFERROR(VLOOKUP(AK52,$W$3:$AA$60,5,),"")&amp;" - "&amp;IFERROR(VLOOKUP(AL52,$R$15:$S$26,2,),"")</f>
        <v>Xanh đậu - XXL</v>
      </c>
      <c r="AO52" t="str">
        <f t="shared" si="4"/>
        <v>(170,34,5,10),</v>
      </c>
      <c r="AP52" s="8">
        <v>105</v>
      </c>
      <c r="AQ52" s="24">
        <v>21</v>
      </c>
      <c r="AR52" s="24">
        <v>5</v>
      </c>
      <c r="AS52" s="24">
        <v>15</v>
      </c>
      <c r="AT52" s="19" t="str">
        <f>IFERROR(VLOOKUP(AQ52,$W$3:$AA$60,5,),"")&amp;" - "&amp;IFERROR(VLOOKUP(AR52,$R$15:$S$26,2,),"")</f>
        <v>Xanh dương - XXL</v>
      </c>
      <c r="AU52" t="str">
        <f t="shared" si="5"/>
        <v>(105,21,5,15),</v>
      </c>
      <c r="AW52" s="8">
        <v>50</v>
      </c>
      <c r="AX52" s="24">
        <v>10</v>
      </c>
      <c r="AY52" s="24">
        <v>5</v>
      </c>
      <c r="AZ52" s="24">
        <v>7</v>
      </c>
      <c r="BA52" s="19" t="str">
        <f>IFERROR(VLOOKUP(AX52,$W$3:$AA$60,5,),"")&amp;" - "&amp;IFERROR(VLOOKUP(AY52,$R$15:$S$26,2,),"")</f>
        <v>Xám - XXL</v>
      </c>
      <c r="BC52" t="str">
        <f t="shared" si="6"/>
        <v>(50,10,5,7),</v>
      </c>
      <c r="BD52" t="s">
        <v>306</v>
      </c>
    </row>
    <row r="53" spans="1:56" x14ac:dyDescent="0.55000000000000004">
      <c r="A53" s="21" t="s">
        <v>43</v>
      </c>
      <c r="B53" s="21" t="s">
        <v>166</v>
      </c>
      <c r="C53" s="21" t="s">
        <v>180</v>
      </c>
      <c r="D53" s="21" t="s">
        <v>30</v>
      </c>
      <c r="E53" s="21" t="s">
        <v>36</v>
      </c>
      <c r="F53" s="21" t="s">
        <v>175</v>
      </c>
      <c r="G53" s="21" t="s">
        <v>176</v>
      </c>
      <c r="H53" s="21" t="s">
        <v>177</v>
      </c>
      <c r="I53" s="21" t="s">
        <v>179</v>
      </c>
      <c r="J53" s="31" t="s">
        <v>178</v>
      </c>
      <c r="AD53" s="8">
        <v>236</v>
      </c>
      <c r="AE53" s="23"/>
      <c r="AF53" s="23">
        <v>1</v>
      </c>
      <c r="AG53" s="23">
        <v>15</v>
      </c>
      <c r="AH53" s="19" t="str">
        <f>IFERROR(VLOOKUP(AE53,$W$3:$AA$60,5,),"")&amp;" - "&amp;IFERROR(VLOOKUP(AF53,$R$15:$S$26,2,),"")</f>
        <v xml:space="preserve"> - S</v>
      </c>
      <c r="AJ53" s="8">
        <v>171</v>
      </c>
      <c r="AK53" s="23">
        <v>35</v>
      </c>
      <c r="AL53" s="23">
        <v>1</v>
      </c>
      <c r="AM53" s="23">
        <v>15</v>
      </c>
      <c r="AN53" s="19" t="str">
        <f>IFERROR(VLOOKUP(AK53,$W$3:$AA$60,5,),"")&amp;" - "&amp;IFERROR(VLOOKUP(AL53,$R$15:$S$26,2,),"")</f>
        <v>Trắng - S</v>
      </c>
      <c r="AO53" t="str">
        <f t="shared" si="4"/>
        <v>(171,35,1,15),</v>
      </c>
      <c r="AP53" s="8">
        <v>106</v>
      </c>
      <c r="AQ53" s="23">
        <v>22</v>
      </c>
      <c r="AR53" s="23">
        <v>1</v>
      </c>
      <c r="AS53" s="23">
        <v>8</v>
      </c>
      <c r="AT53" s="19" t="str">
        <f>IFERROR(VLOOKUP(AQ53,$W$3:$AA$60,5,),"")&amp;" - "&amp;IFERROR(VLOOKUP(AR53,$R$15:$S$26,2,),"")</f>
        <v>Màu kaki - S</v>
      </c>
      <c r="AU53" t="str">
        <f t="shared" si="5"/>
        <v>(106,22,1,8),</v>
      </c>
      <c r="AW53" s="8">
        <v>51</v>
      </c>
      <c r="AX53" s="23">
        <v>11</v>
      </c>
      <c r="AY53" s="23">
        <v>1</v>
      </c>
      <c r="AZ53" s="23">
        <v>6</v>
      </c>
      <c r="BA53" s="19" t="str">
        <f>IFERROR(VLOOKUP(AX53,$W$3:$AA$60,5,),"")&amp;" - "&amp;IFERROR(VLOOKUP(AY53,$R$15:$S$26,2,),"")</f>
        <v>Xanh lam - S</v>
      </c>
      <c r="BC53" t="str">
        <f t="shared" si="6"/>
        <v>(51,11,1,6),</v>
      </c>
      <c r="BD53" t="s">
        <v>307</v>
      </c>
    </row>
    <row r="54" spans="1:56" x14ac:dyDescent="0.55000000000000004">
      <c r="A54" s="8">
        <v>1</v>
      </c>
      <c r="B54" s="1">
        <v>1</v>
      </c>
      <c r="C54" s="8" t="s">
        <v>313</v>
      </c>
      <c r="D54" s="33" t="s">
        <v>316</v>
      </c>
      <c r="E54" s="8" t="s">
        <v>343</v>
      </c>
      <c r="F54" s="8" t="s">
        <v>344</v>
      </c>
      <c r="G54" s="8" t="s">
        <v>347</v>
      </c>
      <c r="H54" s="8" t="s">
        <v>351</v>
      </c>
      <c r="I54" s="8" t="s">
        <v>355</v>
      </c>
      <c r="J54" s="1" t="s">
        <v>345</v>
      </c>
      <c r="L54" t="str">
        <f>"("&amp;A54&amp;","&amp;B54&amp;",'"&amp;C54&amp;"','"&amp;D54&amp;"','"&amp;E54&amp;"','"&amp;F54&amp;"','"&amp;G54&amp;"','"&amp;H54&amp;"','"&amp;I54&amp;"','"&amp;J54&amp;"')"</f>
        <v>(1,1,'Trần Văn Sơn','0987657384','nhà riêng','Hà Nội','Hoàng Mai','A','E','default')</v>
      </c>
      <c r="AD54" s="8">
        <v>237</v>
      </c>
      <c r="AE54" s="23"/>
      <c r="AF54" s="23">
        <v>2</v>
      </c>
      <c r="AG54" s="23">
        <v>15</v>
      </c>
      <c r="AH54" s="19" t="str">
        <f>IFERROR(VLOOKUP(AE54,$W$3:$AA$60,5,),"")&amp;" - "&amp;IFERROR(VLOOKUP(AF54,$R$15:$S$26,2,),"")</f>
        <v xml:space="preserve"> - M</v>
      </c>
      <c r="AJ54" s="8">
        <v>172</v>
      </c>
      <c r="AK54" s="23">
        <v>35</v>
      </c>
      <c r="AL54" s="23">
        <v>2</v>
      </c>
      <c r="AM54" s="23">
        <v>15</v>
      </c>
      <c r="AN54" s="19" t="str">
        <f>IFERROR(VLOOKUP(AK54,$W$3:$AA$60,5,),"")&amp;" - "&amp;IFERROR(VLOOKUP(AL54,$R$15:$S$26,2,),"")</f>
        <v>Trắng - M</v>
      </c>
      <c r="AO54" t="str">
        <f t="shared" si="4"/>
        <v>(172,35,2,15),</v>
      </c>
      <c r="AP54" s="8">
        <v>107</v>
      </c>
      <c r="AQ54" s="23">
        <v>22</v>
      </c>
      <c r="AR54" s="23">
        <v>2</v>
      </c>
      <c r="AS54" s="23">
        <v>7</v>
      </c>
      <c r="AT54" s="19" t="str">
        <f>IFERROR(VLOOKUP(AQ54,$W$3:$AA$60,5,),"")&amp;" - "&amp;IFERROR(VLOOKUP(AR54,$R$15:$S$26,2,),"")</f>
        <v>Màu kaki - M</v>
      </c>
      <c r="AU54" t="str">
        <f t="shared" si="5"/>
        <v>(107,22,2,7),</v>
      </c>
      <c r="AW54" s="8">
        <v>52</v>
      </c>
      <c r="AX54" s="23">
        <v>11</v>
      </c>
      <c r="AY54" s="23">
        <v>2</v>
      </c>
      <c r="AZ54" s="23">
        <v>5</v>
      </c>
      <c r="BA54" s="19" t="str">
        <f>IFERROR(VLOOKUP(AX54,$W$3:$AA$60,5,),"")&amp;" - "&amp;IFERROR(VLOOKUP(AY54,$R$15:$S$26,2,),"")</f>
        <v>Xanh lam - M</v>
      </c>
      <c r="BC54" t="str">
        <f t="shared" si="6"/>
        <v>(52,11,2,5),</v>
      </c>
      <c r="BD54" t="s">
        <v>308</v>
      </c>
    </row>
    <row r="55" spans="1:56" x14ac:dyDescent="0.55000000000000004">
      <c r="A55" s="8">
        <v>2</v>
      </c>
      <c r="B55" s="1">
        <v>1</v>
      </c>
      <c r="C55" s="8" t="s">
        <v>339</v>
      </c>
      <c r="D55" s="33" t="s">
        <v>341</v>
      </c>
      <c r="E55" s="8" t="s">
        <v>343</v>
      </c>
      <c r="F55" s="8" t="s">
        <v>344</v>
      </c>
      <c r="G55" s="8" t="s">
        <v>348</v>
      </c>
      <c r="H55" s="8" t="s">
        <v>352</v>
      </c>
      <c r="I55" s="8" t="s">
        <v>355</v>
      </c>
      <c r="J55" s="1" t="s">
        <v>346</v>
      </c>
      <c r="L55" t="str">
        <f t="shared" ref="L55:L57" si="10">"("&amp;A55&amp;","&amp;B55&amp;",'"&amp;C55&amp;"','"&amp;D55&amp;"','"&amp;E55&amp;"','"&amp;F55&amp;"','"&amp;G55&amp;"','"&amp;H55&amp;"','"&amp;I55&amp;"','"&amp;J55&amp;"')"</f>
        <v>(2,1,'Trần Thị Ngà','0984576345','nhà riêng','Hà Nội','Cầu Giấy','B','E','optional')</v>
      </c>
      <c r="AD55" s="8">
        <v>238</v>
      </c>
      <c r="AE55" s="23"/>
      <c r="AF55" s="23">
        <v>3</v>
      </c>
      <c r="AG55" s="23">
        <v>0</v>
      </c>
      <c r="AH55" s="19" t="str">
        <f>IFERROR(VLOOKUP(AE55,$W$3:$AA$60,5,),"")&amp;" - "&amp;IFERROR(VLOOKUP(AF55,$R$15:$S$26,2,),"")</f>
        <v xml:space="preserve"> - L</v>
      </c>
      <c r="AJ55" s="8">
        <v>173</v>
      </c>
      <c r="AK55" s="23">
        <v>35</v>
      </c>
      <c r="AL55" s="23">
        <v>3</v>
      </c>
      <c r="AM55" s="23">
        <v>0</v>
      </c>
      <c r="AN55" s="19" t="str">
        <f>IFERROR(VLOOKUP(AK55,$W$3:$AA$60,5,),"")&amp;" - "&amp;IFERROR(VLOOKUP(AL55,$R$15:$S$26,2,),"")</f>
        <v>Trắng - L</v>
      </c>
      <c r="AO55" t="str">
        <f t="shared" si="4"/>
        <v>(173,35,3,0),</v>
      </c>
      <c r="AP55" s="8">
        <v>108</v>
      </c>
      <c r="AQ55" s="23">
        <v>22</v>
      </c>
      <c r="AR55" s="23">
        <v>3</v>
      </c>
      <c r="AS55" s="23">
        <v>8</v>
      </c>
      <c r="AT55" s="19" t="str">
        <f>IFERROR(VLOOKUP(AQ55,$W$3:$AA$60,5,),"")&amp;" - "&amp;IFERROR(VLOOKUP(AR55,$R$15:$S$26,2,),"")</f>
        <v>Màu kaki - L</v>
      </c>
      <c r="AU55" t="str">
        <f t="shared" si="5"/>
        <v>(108,22,3,8),</v>
      </c>
      <c r="AW55" s="8">
        <v>53</v>
      </c>
      <c r="AX55" s="23">
        <v>11</v>
      </c>
      <c r="AY55" s="23">
        <v>3</v>
      </c>
      <c r="AZ55" s="23">
        <v>4</v>
      </c>
      <c r="BA55" s="19" t="str">
        <f>IFERROR(VLOOKUP(AX55,$W$3:$AA$60,5,),"")&amp;" - "&amp;IFERROR(VLOOKUP(AY55,$R$15:$S$26,2,),"")</f>
        <v>Xanh lam - L</v>
      </c>
      <c r="BC55" t="str">
        <f t="shared" si="6"/>
        <v>(53,11,3,4),</v>
      </c>
      <c r="BD55" t="s">
        <v>309</v>
      </c>
    </row>
    <row r="56" spans="1:56" x14ac:dyDescent="0.55000000000000004">
      <c r="A56" s="8">
        <v>3</v>
      </c>
      <c r="B56" s="1">
        <v>2</v>
      </c>
      <c r="C56" s="8" t="s">
        <v>314</v>
      </c>
      <c r="D56" s="33" t="s">
        <v>317</v>
      </c>
      <c r="E56" s="8" t="s">
        <v>343</v>
      </c>
      <c r="F56" s="8" t="s">
        <v>344</v>
      </c>
      <c r="G56" s="8" t="s">
        <v>349</v>
      </c>
      <c r="H56" s="8" t="s">
        <v>353</v>
      </c>
      <c r="I56" s="8" t="s">
        <v>355</v>
      </c>
      <c r="J56" s="1" t="s">
        <v>345</v>
      </c>
      <c r="L56" t="str">
        <f t="shared" si="10"/>
        <v>(3,2,'Nguyễn Bảo Lộc','0768394857','nhà riêng','Hà Nội','Long Biên','C','E','default')</v>
      </c>
      <c r="AD56" s="8">
        <v>239</v>
      </c>
      <c r="AE56" s="23"/>
      <c r="AF56" s="23">
        <v>4</v>
      </c>
      <c r="AG56" s="23">
        <v>15</v>
      </c>
      <c r="AH56" s="19" t="str">
        <f>IFERROR(VLOOKUP(AE56,$W$3:$AA$60,5,),"")&amp;" - "&amp;IFERROR(VLOOKUP(AF56,$R$15:$S$26,2,),"")</f>
        <v xml:space="preserve"> - XL</v>
      </c>
      <c r="AJ56" s="8">
        <v>174</v>
      </c>
      <c r="AK56" s="23">
        <v>35</v>
      </c>
      <c r="AL56" s="23">
        <v>4</v>
      </c>
      <c r="AM56" s="23">
        <v>15</v>
      </c>
      <c r="AN56" s="19" t="str">
        <f>IFERROR(VLOOKUP(AK56,$W$3:$AA$60,5,),"")&amp;" - "&amp;IFERROR(VLOOKUP(AL56,$R$15:$S$26,2,),"")</f>
        <v>Trắng - XL</v>
      </c>
      <c r="AO56" t="str">
        <f t="shared" si="4"/>
        <v>(174,35,4,15),</v>
      </c>
      <c r="AP56" s="8">
        <v>109</v>
      </c>
      <c r="AQ56" s="23">
        <v>22</v>
      </c>
      <c r="AR56" s="23">
        <v>4</v>
      </c>
      <c r="AS56" s="23">
        <v>0</v>
      </c>
      <c r="AT56" s="19" t="str">
        <f>IFERROR(VLOOKUP(AQ56,$W$3:$AA$60,5,),"")&amp;" - "&amp;IFERROR(VLOOKUP(AR56,$R$15:$S$26,2,),"")</f>
        <v>Màu kaki - XL</v>
      </c>
      <c r="AU56" t="str">
        <f t="shared" si="5"/>
        <v>(109,22,4,0),</v>
      </c>
      <c r="AW56" s="8">
        <v>54</v>
      </c>
      <c r="AX56" s="23">
        <v>11</v>
      </c>
      <c r="AY56" s="23">
        <v>4</v>
      </c>
      <c r="AZ56" s="23">
        <v>2</v>
      </c>
      <c r="BA56" s="19" t="str">
        <f>IFERROR(VLOOKUP(AX56,$W$3:$AA$60,5,),"")&amp;" - "&amp;IFERROR(VLOOKUP(AY56,$R$15:$S$26,2,),"")</f>
        <v>Xanh lam - XL</v>
      </c>
      <c r="BC56" t="str">
        <f t="shared" si="6"/>
        <v>(54,11,4,2),</v>
      </c>
      <c r="BD56" t="s">
        <v>310</v>
      </c>
    </row>
    <row r="57" spans="1:56" x14ac:dyDescent="0.55000000000000004">
      <c r="A57" s="8">
        <v>4</v>
      </c>
      <c r="B57" s="1">
        <v>2</v>
      </c>
      <c r="C57" s="8" t="s">
        <v>340</v>
      </c>
      <c r="D57" s="33" t="s">
        <v>342</v>
      </c>
      <c r="E57" s="8" t="s">
        <v>343</v>
      </c>
      <c r="F57" s="8" t="s">
        <v>344</v>
      </c>
      <c r="G57" s="8" t="s">
        <v>350</v>
      </c>
      <c r="H57" s="8" t="s">
        <v>354</v>
      </c>
      <c r="I57" s="8" t="s">
        <v>355</v>
      </c>
      <c r="J57" s="1" t="s">
        <v>346</v>
      </c>
      <c r="L57" t="str">
        <f t="shared" si="10"/>
        <v>(4,2,'Nguyễn Thị Nga','0975826573','nhà riêng','Hà Nội','Hoàn Kiếm','D','E','optional')</v>
      </c>
      <c r="AD57" s="8">
        <v>240</v>
      </c>
      <c r="AE57" s="23"/>
      <c r="AF57" s="23">
        <v>5</v>
      </c>
      <c r="AG57" s="23">
        <v>15</v>
      </c>
      <c r="AH57" s="19" t="str">
        <f>IFERROR(VLOOKUP(AE57,$W$3:$AA$60,5,),"")&amp;" - "&amp;IFERROR(VLOOKUP(AF57,$R$15:$S$26,2,),"")</f>
        <v xml:space="preserve"> - XXL</v>
      </c>
      <c r="AJ57" s="8">
        <v>175</v>
      </c>
      <c r="AK57" s="23">
        <v>35</v>
      </c>
      <c r="AL57" s="23">
        <v>5</v>
      </c>
      <c r="AM57" s="23">
        <v>15</v>
      </c>
      <c r="AN57" s="19" t="str">
        <f>IFERROR(VLOOKUP(AK57,$W$3:$AA$60,5,),"")&amp;" - "&amp;IFERROR(VLOOKUP(AL57,$R$15:$S$26,2,),"")</f>
        <v>Trắng - XXL</v>
      </c>
      <c r="AO57" t="str">
        <f t="shared" si="4"/>
        <v>(175,35,5,15),</v>
      </c>
      <c r="AP57" s="8">
        <v>110</v>
      </c>
      <c r="AQ57" s="23">
        <v>22</v>
      </c>
      <c r="AR57" s="23">
        <v>5</v>
      </c>
      <c r="AS57" s="23">
        <v>0</v>
      </c>
      <c r="AT57" s="19" t="str">
        <f>IFERROR(VLOOKUP(AQ57,$W$3:$AA$60,5,),"")&amp;" - "&amp;IFERROR(VLOOKUP(AR57,$R$15:$S$26,2,),"")</f>
        <v>Màu kaki - XXL</v>
      </c>
      <c r="AU57" t="str">
        <f t="shared" si="5"/>
        <v>(110,22,5,0),</v>
      </c>
      <c r="AW57" s="8">
        <v>55</v>
      </c>
      <c r="AX57" s="23">
        <v>11</v>
      </c>
      <c r="AY57" s="23">
        <v>5</v>
      </c>
      <c r="AZ57" s="23">
        <v>2</v>
      </c>
      <c r="BA57" s="19" t="str">
        <f>IFERROR(VLOOKUP(AX57,$W$3:$AA$60,5,),"")&amp;" - "&amp;IFERROR(VLOOKUP(AY57,$R$15:$S$26,2,),"")</f>
        <v>Xanh lam - XXL</v>
      </c>
      <c r="BC57" t="str">
        <f t="shared" si="6"/>
        <v>(55,11,5,2),</v>
      </c>
      <c r="BD57" t="s">
        <v>311</v>
      </c>
    </row>
    <row r="58" spans="1:56" x14ac:dyDescent="0.55000000000000004">
      <c r="AD58" s="8">
        <v>243</v>
      </c>
      <c r="AE58" s="24"/>
      <c r="AF58" s="24">
        <v>3</v>
      </c>
      <c r="AG58" s="24">
        <v>10</v>
      </c>
      <c r="AH58" s="19" t="str">
        <f>IFERROR(VLOOKUP(AE58,$W$3:$AA$60,5,),"")&amp;" - "&amp;IFERROR(VLOOKUP(AF58,$R$15:$S$26,2,),"")</f>
        <v xml:space="preserve"> - L</v>
      </c>
      <c r="AJ58" s="8">
        <v>178</v>
      </c>
      <c r="AK58" s="24">
        <v>36</v>
      </c>
      <c r="AL58" s="24">
        <v>3</v>
      </c>
      <c r="AM58" s="24">
        <v>10</v>
      </c>
      <c r="AN58" s="19" t="str">
        <f>IFERROR(VLOOKUP(AK58,$W$3:$AA$60,5,),"")&amp;" - "&amp;IFERROR(VLOOKUP(AL58,$R$15:$S$26,2,),"")</f>
        <v>Xanh dương - L</v>
      </c>
      <c r="AO58" t="str">
        <f t="shared" si="4"/>
        <v>(178,36,3,10),</v>
      </c>
      <c r="AP58" s="8">
        <v>113</v>
      </c>
      <c r="AQ58" s="24">
        <v>23</v>
      </c>
      <c r="AR58" s="24">
        <v>3</v>
      </c>
      <c r="AS58" s="24">
        <v>15</v>
      </c>
      <c r="AT58" s="19" t="str">
        <f>IFERROR(VLOOKUP(AQ58,$W$3:$AA$60,5,),"")&amp;" - "&amp;IFERROR(VLOOKUP(AR58,$R$15:$S$26,2,),"")</f>
        <v>Xanh quân đội - L</v>
      </c>
      <c r="AU58" t="str">
        <f t="shared" si="5"/>
        <v>(113,23,3,15),</v>
      </c>
      <c r="AX58" s="24"/>
      <c r="AY58" s="24">
        <v>3</v>
      </c>
      <c r="AZ58" s="24"/>
      <c r="BA58" s="19" t="str">
        <f>IFERROR(VLOOKUP(AX58,$W$3:$AA$60,5,),"")&amp;" - "&amp;IFERROR(VLOOKUP(AY58,$R$15:$S$26,2,),"")</f>
        <v xml:space="preserve"> - L</v>
      </c>
    </row>
    <row r="59" spans="1:56" x14ac:dyDescent="0.55000000000000004">
      <c r="AD59" s="8">
        <v>244</v>
      </c>
      <c r="AE59" s="24"/>
      <c r="AF59" s="24">
        <v>4</v>
      </c>
      <c r="AG59" s="24">
        <v>5</v>
      </c>
      <c r="AH59" s="19" t="str">
        <f>IFERROR(VLOOKUP(AE59,$W$3:$AA$60,5,),"")&amp;" - "&amp;IFERROR(VLOOKUP(AF59,$R$15:$S$26,2,),"")</f>
        <v xml:space="preserve"> - XL</v>
      </c>
      <c r="AJ59" s="8">
        <v>179</v>
      </c>
      <c r="AK59" s="24">
        <v>36</v>
      </c>
      <c r="AL59" s="24">
        <v>4</v>
      </c>
      <c r="AM59" s="24">
        <v>5</v>
      </c>
      <c r="AN59" s="19" t="str">
        <f>IFERROR(VLOOKUP(AK59,$W$3:$AA$60,5,),"")&amp;" - "&amp;IFERROR(VLOOKUP(AL59,$R$15:$S$26,2,),"")</f>
        <v>Xanh dương - XL</v>
      </c>
      <c r="AO59" t="str">
        <f t="shared" si="4"/>
        <v>(179,36,4,5),</v>
      </c>
      <c r="AP59" s="8">
        <v>114</v>
      </c>
      <c r="AQ59" s="24">
        <v>23</v>
      </c>
      <c r="AR59" s="24">
        <v>4</v>
      </c>
      <c r="AS59" s="24">
        <v>15</v>
      </c>
      <c r="AT59" s="19" t="str">
        <f>IFERROR(VLOOKUP(AQ59,$W$3:$AA$60,5,),"")&amp;" - "&amp;IFERROR(VLOOKUP(AR59,$R$15:$S$26,2,),"")</f>
        <v>Xanh quân đội - XL</v>
      </c>
      <c r="AU59" t="str">
        <f t="shared" si="5"/>
        <v>(114,23,4,15),</v>
      </c>
      <c r="AX59" s="24"/>
      <c r="AY59" s="24">
        <v>4</v>
      </c>
      <c r="AZ59" s="24"/>
      <c r="BA59" s="19" t="str">
        <f>IFERROR(VLOOKUP(AX59,$W$3:$AA$60,5,),"")&amp;" - "&amp;IFERROR(VLOOKUP(AY59,$R$15:$S$26,2,),"")</f>
        <v xml:space="preserve"> - XL</v>
      </c>
    </row>
    <row r="60" spans="1:56" x14ac:dyDescent="0.55000000000000004">
      <c r="A60" t="s">
        <v>361</v>
      </c>
      <c r="AD60" s="8">
        <v>245</v>
      </c>
      <c r="AE60" s="24"/>
      <c r="AF60" s="24">
        <v>5</v>
      </c>
      <c r="AG60" s="24">
        <v>5</v>
      </c>
      <c r="AH60" s="19" t="str">
        <f>IFERROR(VLOOKUP(AE60,$W$3:$AA$60,5,),"")&amp;" - "&amp;IFERROR(VLOOKUP(AF60,$R$15:$S$26,2,),"")</f>
        <v xml:space="preserve"> - XXL</v>
      </c>
      <c r="AJ60" s="8">
        <v>180</v>
      </c>
      <c r="AK60" s="24">
        <v>36</v>
      </c>
      <c r="AL60" s="24">
        <v>5</v>
      </c>
      <c r="AM60" s="24">
        <v>5</v>
      </c>
      <c r="AN60" s="19" t="str">
        <f>IFERROR(VLOOKUP(AK60,$W$3:$AA$60,5,),"")&amp;" - "&amp;IFERROR(VLOOKUP(AL60,$R$15:$S$26,2,),"")</f>
        <v>Xanh dương - XXL</v>
      </c>
      <c r="AO60" t="str">
        <f t="shared" si="4"/>
        <v>(180,36,5,5),</v>
      </c>
      <c r="AP60" s="8">
        <v>115</v>
      </c>
      <c r="AQ60" s="24">
        <v>23</v>
      </c>
      <c r="AR60" s="24">
        <v>5</v>
      </c>
      <c r="AS60" s="24">
        <v>15</v>
      </c>
      <c r="AT60" s="19" t="str">
        <f>IFERROR(VLOOKUP(AQ60,$W$3:$AA$60,5,),"")&amp;" - "&amp;IFERROR(VLOOKUP(AR60,$R$15:$S$26,2,),"")</f>
        <v>Xanh quân đội - XXL</v>
      </c>
      <c r="AU60" t="str">
        <f t="shared" si="5"/>
        <v>(115,23,5,15),</v>
      </c>
      <c r="AX60" s="24"/>
      <c r="AY60" s="24">
        <v>5</v>
      </c>
      <c r="AZ60" s="24"/>
      <c r="BA60" s="19" t="str">
        <f>IFERROR(VLOOKUP(AX60,$W$3:$AA$60,5,),"")&amp;" - "&amp;IFERROR(VLOOKUP(AY60,$R$15:$S$26,2,),"")</f>
        <v xml:space="preserve"> - XXL</v>
      </c>
    </row>
    <row r="61" spans="1:56" x14ac:dyDescent="0.55000000000000004">
      <c r="A61" s="21" t="s">
        <v>1</v>
      </c>
      <c r="B61" s="21" t="s">
        <v>40</v>
      </c>
      <c r="C61" s="21" t="s">
        <v>17</v>
      </c>
      <c r="D61" s="21" t="s">
        <v>5</v>
      </c>
      <c r="E61" s="21" t="s">
        <v>41</v>
      </c>
      <c r="F61" s="28" t="s">
        <v>174</v>
      </c>
      <c r="G61" s="28" t="s">
        <v>172</v>
      </c>
      <c r="H61" s="21" t="s">
        <v>173</v>
      </c>
      <c r="I61" s="28" t="s">
        <v>43</v>
      </c>
      <c r="AD61" s="8">
        <v>246</v>
      </c>
      <c r="AE61" s="23"/>
      <c r="AF61" s="23">
        <v>1</v>
      </c>
      <c r="AG61" s="23">
        <v>15</v>
      </c>
      <c r="AH61" s="19" t="str">
        <f>IFERROR(VLOOKUP(AE61,$W$3:$AA$60,5,),"")&amp;" - "&amp;IFERROR(VLOOKUP(AF61,$R$15:$S$26,2,),"")</f>
        <v xml:space="preserve"> - S</v>
      </c>
      <c r="AJ61" s="8">
        <v>181</v>
      </c>
      <c r="AK61" s="23">
        <v>37</v>
      </c>
      <c r="AL61" s="23">
        <v>1</v>
      </c>
      <c r="AM61" s="23">
        <v>15</v>
      </c>
      <c r="AN61" s="19" t="str">
        <f>IFERROR(VLOOKUP(AK61,$W$3:$AA$60,5,),"")&amp;" - "&amp;IFERROR(VLOOKUP(AL61,$R$15:$S$26,2,),"")</f>
        <v>Trắng - S</v>
      </c>
      <c r="AO61" t="str">
        <f t="shared" si="4"/>
        <v>(181,37,1,15),</v>
      </c>
      <c r="AP61" s="8">
        <v>116</v>
      </c>
      <c r="AQ61" s="23">
        <v>24</v>
      </c>
      <c r="AR61" s="23">
        <v>1</v>
      </c>
      <c r="AS61" s="23">
        <v>10</v>
      </c>
      <c r="AT61" s="19" t="str">
        <f>IFERROR(VLOOKUP(AQ61,$W$3:$AA$60,5,),"")&amp;" - "&amp;IFERROR(VLOOKUP(AR61,$R$15:$S$26,2,),"")</f>
        <v>Đen - S</v>
      </c>
      <c r="AU61" t="str">
        <f t="shared" si="5"/>
        <v>(116,24,1,10),</v>
      </c>
      <c r="AX61" s="23"/>
      <c r="AY61" s="23">
        <v>1</v>
      </c>
      <c r="AZ61" s="23"/>
      <c r="BA61" s="19" t="str">
        <f>IFERROR(VLOOKUP(AX61,$W$3:$AA$60,5,),"")&amp;" - "&amp;IFERROR(VLOOKUP(AY61,$R$15:$S$26,2,),"")</f>
        <v xml:space="preserve"> - S</v>
      </c>
    </row>
    <row r="62" spans="1:56" x14ac:dyDescent="0.55000000000000004">
      <c r="A62" s="1">
        <v>1</v>
      </c>
      <c r="B62" s="1">
        <v>1</v>
      </c>
      <c r="C62" s="35" t="s">
        <v>356</v>
      </c>
      <c r="D62" s="8" t="s">
        <v>358</v>
      </c>
      <c r="E62" s="8" t="s">
        <v>359</v>
      </c>
      <c r="F62" s="8" t="s">
        <v>52</v>
      </c>
      <c r="G62" s="8" t="s">
        <v>360</v>
      </c>
      <c r="H62" s="8">
        <v>1</v>
      </c>
      <c r="I62" s="8">
        <v>2</v>
      </c>
      <c r="AD62" s="8">
        <v>247</v>
      </c>
      <c r="AE62" s="23"/>
      <c r="AF62" s="23">
        <v>2</v>
      </c>
      <c r="AG62" s="23">
        <v>15</v>
      </c>
      <c r="AH62" s="19" t="str">
        <f>IFERROR(VLOOKUP(AE62,$W$3:$AA$60,5,),"")&amp;" - "&amp;IFERROR(VLOOKUP(AF62,$R$15:$S$26,2,),"")</f>
        <v xml:space="preserve"> - M</v>
      </c>
      <c r="AJ62" s="8">
        <v>182</v>
      </c>
      <c r="AK62" s="23">
        <v>37</v>
      </c>
      <c r="AL62" s="23">
        <v>2</v>
      </c>
      <c r="AM62" s="23">
        <v>15</v>
      </c>
      <c r="AN62" s="19" t="str">
        <f>IFERROR(VLOOKUP(AK62,$W$3:$AA$60,5,),"")&amp;" - "&amp;IFERROR(VLOOKUP(AL62,$R$15:$S$26,2,),"")</f>
        <v>Trắng - M</v>
      </c>
      <c r="AO62" t="str">
        <f t="shared" si="4"/>
        <v>(182,37,2,15),</v>
      </c>
      <c r="AP62" s="8">
        <v>117</v>
      </c>
      <c r="AQ62" s="23">
        <v>24</v>
      </c>
      <c r="AR62" s="23">
        <v>2</v>
      </c>
      <c r="AS62" s="23">
        <v>10</v>
      </c>
      <c r="AT62" s="19" t="str">
        <f>IFERROR(VLOOKUP(AQ62,$W$3:$AA$60,5,),"")&amp;" - "&amp;IFERROR(VLOOKUP(AR62,$R$15:$S$26,2,),"")</f>
        <v>Đen - M</v>
      </c>
      <c r="AU62" t="str">
        <f t="shared" si="5"/>
        <v>(117,24,2,10),</v>
      </c>
      <c r="AX62" s="23"/>
      <c r="AY62" s="23">
        <v>2</v>
      </c>
      <c r="AZ62" s="23"/>
      <c r="BA62" s="19" t="str">
        <f>IFERROR(VLOOKUP(AX62,$W$3:$AA$60,5,),"")&amp;" - "&amp;IFERROR(VLOOKUP(AY62,$R$15:$S$26,2,),"")</f>
        <v xml:space="preserve"> - M</v>
      </c>
    </row>
    <row r="63" spans="1:56" x14ac:dyDescent="0.55000000000000004">
      <c r="A63" s="1">
        <v>2</v>
      </c>
      <c r="B63" s="1">
        <v>2</v>
      </c>
      <c r="C63" s="33" t="s">
        <v>357</v>
      </c>
      <c r="D63" s="8" t="s">
        <v>358</v>
      </c>
      <c r="E63" s="8" t="s">
        <v>359</v>
      </c>
      <c r="F63" s="8" t="s">
        <v>52</v>
      </c>
      <c r="G63" s="8" t="s">
        <v>360</v>
      </c>
      <c r="H63" s="8">
        <v>1</v>
      </c>
      <c r="I63" s="8">
        <v>4</v>
      </c>
      <c r="AD63" s="8">
        <v>248</v>
      </c>
      <c r="AE63" s="23"/>
      <c r="AF63" s="23">
        <v>3</v>
      </c>
      <c r="AG63" s="23">
        <v>15</v>
      </c>
      <c r="AH63" s="19" t="str">
        <f>IFERROR(VLOOKUP(AE63,$W$3:$AA$60,5,),"")&amp;" - "&amp;IFERROR(VLOOKUP(AF63,$R$15:$S$26,2,),"")</f>
        <v xml:space="preserve"> - L</v>
      </c>
      <c r="AJ63" s="8">
        <v>183</v>
      </c>
      <c r="AK63" s="23">
        <v>37</v>
      </c>
      <c r="AL63" s="23">
        <v>3</v>
      </c>
      <c r="AM63" s="23">
        <v>15</v>
      </c>
      <c r="AN63" s="19" t="str">
        <f>IFERROR(VLOOKUP(AK63,$W$3:$AA$60,5,),"")&amp;" - "&amp;IFERROR(VLOOKUP(AL63,$R$15:$S$26,2,),"")</f>
        <v>Trắng - L</v>
      </c>
      <c r="AO63" t="str">
        <f t="shared" si="4"/>
        <v>(183,37,3,15),</v>
      </c>
      <c r="AP63" s="8">
        <v>118</v>
      </c>
      <c r="AQ63" s="23">
        <v>24</v>
      </c>
      <c r="AR63" s="23">
        <v>3</v>
      </c>
      <c r="AS63" s="23">
        <v>10</v>
      </c>
      <c r="AT63" s="19" t="str">
        <f>IFERROR(VLOOKUP(AQ63,$W$3:$AA$60,5,),"")&amp;" - "&amp;IFERROR(VLOOKUP(AR63,$R$15:$S$26,2,),"")</f>
        <v>Đen - L</v>
      </c>
      <c r="AU63" t="str">
        <f t="shared" si="5"/>
        <v>(118,24,3,10),</v>
      </c>
      <c r="AX63" s="23"/>
      <c r="AY63" s="23">
        <v>3</v>
      </c>
      <c r="AZ63" s="23"/>
      <c r="BA63" s="19" t="str">
        <f>IFERROR(VLOOKUP(AX63,$W$3:$AA$60,5,),"")&amp;" - "&amp;IFERROR(VLOOKUP(AY63,$R$15:$S$26,2,),"")</f>
        <v xml:space="preserve"> - L</v>
      </c>
    </row>
    <row r="64" spans="1:56" x14ac:dyDescent="0.55000000000000004">
      <c r="AD64" s="8">
        <v>249</v>
      </c>
      <c r="AE64" s="23"/>
      <c r="AF64" s="23">
        <v>4</v>
      </c>
      <c r="AG64" s="23">
        <v>15</v>
      </c>
      <c r="AH64" s="19" t="str">
        <f>IFERROR(VLOOKUP(AE64,$W$3:$AA$60,5,),"")&amp;" - "&amp;IFERROR(VLOOKUP(AF64,$R$15:$S$26,2,),"")</f>
        <v xml:space="preserve"> - XL</v>
      </c>
      <c r="AJ64" s="8">
        <v>184</v>
      </c>
      <c r="AK64" s="23">
        <v>37</v>
      </c>
      <c r="AL64" s="23">
        <v>4</v>
      </c>
      <c r="AM64" s="23">
        <v>15</v>
      </c>
      <c r="AN64" s="19" t="str">
        <f>IFERROR(VLOOKUP(AK64,$W$3:$AA$60,5,),"")&amp;" - "&amp;IFERROR(VLOOKUP(AL64,$R$15:$S$26,2,),"")</f>
        <v>Trắng - XL</v>
      </c>
      <c r="AO64" t="str">
        <f t="shared" si="4"/>
        <v>(184,37,4,15),</v>
      </c>
      <c r="AP64" s="8">
        <v>119</v>
      </c>
      <c r="AQ64" s="23">
        <v>24</v>
      </c>
      <c r="AR64" s="23">
        <v>4</v>
      </c>
      <c r="AS64" s="23">
        <v>10</v>
      </c>
      <c r="AT64" s="19" t="str">
        <f>IFERROR(VLOOKUP(AQ64,$W$3:$AA$60,5,),"")&amp;" - "&amp;IFERROR(VLOOKUP(AR64,$R$15:$S$26,2,),"")</f>
        <v>Đen - XL</v>
      </c>
      <c r="AU64" t="str">
        <f t="shared" si="5"/>
        <v>(119,24,4,10),</v>
      </c>
      <c r="AX64" s="23"/>
      <c r="AY64" s="23">
        <v>4</v>
      </c>
      <c r="AZ64" s="23"/>
      <c r="BA64" s="19" t="str">
        <f>IFERROR(VLOOKUP(AX64,$W$3:$AA$60,5,),"")&amp;" - "&amp;IFERROR(VLOOKUP(AY64,$R$15:$S$26,2,),"")</f>
        <v xml:space="preserve"> - XL</v>
      </c>
    </row>
    <row r="65" spans="1:53" x14ac:dyDescent="0.55000000000000004">
      <c r="A65" t="s">
        <v>362</v>
      </c>
      <c r="AD65" s="8">
        <v>250</v>
      </c>
      <c r="AE65" s="23"/>
      <c r="AF65" s="23">
        <v>5</v>
      </c>
      <c r="AG65" s="23">
        <v>5</v>
      </c>
      <c r="AH65" s="19" t="str">
        <f>IFERROR(VLOOKUP(AE65,$W$3:$AA$60,5,),"")&amp;" - "&amp;IFERROR(VLOOKUP(AF65,$R$15:$S$26,2,),"")</f>
        <v xml:space="preserve"> - XXL</v>
      </c>
      <c r="AJ65" s="8">
        <v>185</v>
      </c>
      <c r="AK65" s="23">
        <v>37</v>
      </c>
      <c r="AL65" s="23">
        <v>5</v>
      </c>
      <c r="AM65" s="23">
        <v>5</v>
      </c>
      <c r="AN65" s="19" t="str">
        <f>IFERROR(VLOOKUP(AK65,$W$3:$AA$60,5,),"")&amp;" - "&amp;IFERROR(VLOOKUP(AL65,$R$15:$S$26,2,),"")</f>
        <v>Trắng - XXL</v>
      </c>
      <c r="AO65" t="str">
        <f t="shared" si="4"/>
        <v>(185,37,5,5),</v>
      </c>
      <c r="AP65" s="8">
        <v>120</v>
      </c>
      <c r="AQ65" s="23">
        <v>24</v>
      </c>
      <c r="AR65" s="23">
        <v>5</v>
      </c>
      <c r="AS65" s="23">
        <v>10</v>
      </c>
      <c r="AT65" s="19" t="str">
        <f>IFERROR(VLOOKUP(AQ65,$W$3:$AA$60,5,),"")&amp;" - "&amp;IFERROR(VLOOKUP(AR65,$R$15:$S$26,2,),"")</f>
        <v>Đen - XXL</v>
      </c>
      <c r="AU65" t="str">
        <f t="shared" si="5"/>
        <v>(120,24,5,10),</v>
      </c>
      <c r="AX65" s="23"/>
      <c r="AY65" s="23">
        <v>5</v>
      </c>
      <c r="AZ65" s="23"/>
      <c r="BA65" s="19" t="str">
        <f>IFERROR(VLOOKUP(AX65,$W$3:$AA$60,5,),"")&amp;" - "&amp;IFERROR(VLOOKUP(AY65,$R$15:$S$26,2,),"")</f>
        <v xml:space="preserve"> - XXL</v>
      </c>
    </row>
    <row r="66" spans="1:53" x14ac:dyDescent="0.55000000000000004">
      <c r="A66" s="21" t="s">
        <v>1</v>
      </c>
      <c r="B66" s="21" t="s">
        <v>27</v>
      </c>
      <c r="C66" s="21" t="s">
        <v>7</v>
      </c>
      <c r="D66" s="8" t="s">
        <v>14</v>
      </c>
      <c r="E66" s="8" t="s">
        <v>11</v>
      </c>
      <c r="F66" s="21" t="s">
        <v>6</v>
      </c>
      <c r="AE66" s="24"/>
      <c r="AF66" s="24"/>
      <c r="AG66" s="24"/>
      <c r="AH66" s="19" t="str">
        <f>IFERROR(VLOOKUP(AE66,$W$3:$AA$60,5,),"")&amp;" - "&amp;IFERROR(VLOOKUP(AF66,$R$15:$S$26,2,),"")</f>
        <v xml:space="preserve"> - </v>
      </c>
      <c r="AK66" s="24"/>
      <c r="AL66" s="24"/>
      <c r="AM66" s="24"/>
      <c r="AN66" s="19" t="str">
        <f>IFERROR(VLOOKUP(AK66,$W$3:$AA$60,4,),"")&amp;" - "&amp;IFERROR(VLOOKUP(AL66,$R$15:$S$26,2,),"")</f>
        <v xml:space="preserve"> - </v>
      </c>
      <c r="AO66" s="19"/>
      <c r="AP66" s="27"/>
      <c r="AQ66" s="24"/>
      <c r="AR66" s="24"/>
      <c r="AS66" s="24"/>
      <c r="AT66" s="19" t="str">
        <f>IFERROR(VLOOKUP(AQ66,$W$3:$AA$60,4,),"")&amp;" - "&amp;IFERROR(VLOOKUP(AR66,$R$15:$S$26,2,),"")</f>
        <v xml:space="preserve"> - </v>
      </c>
      <c r="AX66" s="24"/>
      <c r="AY66" s="24">
        <v>1</v>
      </c>
      <c r="AZ66" s="24"/>
      <c r="BA66" s="19" t="str">
        <f>IFERROR(VLOOKUP(AX66,$W$3:$AA$60,5,),"")&amp;" - "&amp;IFERROR(VLOOKUP(AY66,$R$15:$S$26,2,),"")</f>
        <v xml:space="preserve"> - S</v>
      </c>
    </row>
    <row r="67" spans="1:53" x14ac:dyDescent="0.55000000000000004">
      <c r="A67" s="1">
        <v>1</v>
      </c>
      <c r="B67" s="1">
        <v>1</v>
      </c>
      <c r="C67" s="8">
        <v>2</v>
      </c>
      <c r="D67" s="8">
        <v>4</v>
      </c>
      <c r="E67" s="8">
        <v>2</v>
      </c>
      <c r="F67" s="8">
        <v>1</v>
      </c>
      <c r="AE67" s="24"/>
      <c r="AF67" s="24"/>
      <c r="AG67" s="24"/>
      <c r="AH67" s="19" t="str">
        <f>IFERROR(VLOOKUP(AE67,$W$3:$AA$60,5,),"")&amp;" - "&amp;IFERROR(VLOOKUP(AF67,$R$15:$S$26,2,),"")</f>
        <v xml:space="preserve"> - </v>
      </c>
      <c r="AK67" s="24"/>
      <c r="AL67" s="24"/>
      <c r="AM67" s="24"/>
      <c r="AN67" s="19" t="str">
        <f>IFERROR(VLOOKUP(AK67,$W$3:$AA$60,4,),"")&amp;" - "&amp;IFERROR(VLOOKUP(AL67,$R$15:$S$26,2,),"")</f>
        <v xml:space="preserve"> - </v>
      </c>
      <c r="AO67" s="19"/>
      <c r="AP67" s="27"/>
      <c r="AQ67" s="24"/>
      <c r="AR67" s="24"/>
      <c r="AS67" s="24"/>
      <c r="AT67" s="19" t="str">
        <f>IFERROR(VLOOKUP(AQ67,$W$3:$AA$60,4,),"")&amp;" - "&amp;IFERROR(VLOOKUP(AR67,$R$15:$S$26,2,),"")</f>
        <v xml:space="preserve"> - </v>
      </c>
      <c r="AX67" s="24"/>
      <c r="AY67" s="24">
        <v>2</v>
      </c>
      <c r="AZ67" s="24"/>
      <c r="BA67" s="19" t="str">
        <f>IFERROR(VLOOKUP(AX67,$W$3:$AA$60,5,),"")&amp;" - "&amp;IFERROR(VLOOKUP(AY67,$R$15:$S$26,2,),"")</f>
        <v xml:space="preserve"> - M</v>
      </c>
    </row>
    <row r="68" spans="1:53" x14ac:dyDescent="0.55000000000000004">
      <c r="A68" s="1">
        <v>2</v>
      </c>
      <c r="B68" s="1">
        <v>1</v>
      </c>
      <c r="C68" s="8">
        <v>1</v>
      </c>
      <c r="D68" s="8">
        <v>1</v>
      </c>
      <c r="E68" s="8">
        <v>2</v>
      </c>
      <c r="F68" s="8">
        <v>2</v>
      </c>
      <c r="AE68" s="24"/>
      <c r="AF68" s="24"/>
      <c r="AG68" s="24"/>
      <c r="AH68" s="19" t="str">
        <f>IFERROR(VLOOKUP(AE68,$W$3:$AA$60,5,),"")&amp;" - "&amp;IFERROR(VLOOKUP(AF68,$R$15:$S$26,2,),"")</f>
        <v xml:space="preserve"> - </v>
      </c>
      <c r="AK68" s="24"/>
      <c r="AL68" s="24"/>
      <c r="AM68" s="24"/>
      <c r="AN68" s="19" t="str">
        <f>IFERROR(VLOOKUP(AK68,$W$3:$AA$60,4,),"")&amp;" - "&amp;IFERROR(VLOOKUP(AL68,$R$15:$S$26,2,),"")</f>
        <v xml:space="preserve"> - </v>
      </c>
      <c r="AO68" s="19"/>
      <c r="AP68" s="27"/>
      <c r="AQ68" s="24"/>
      <c r="AR68" s="24"/>
      <c r="AS68" s="24"/>
      <c r="AT68" s="19" t="str">
        <f>IFERROR(VLOOKUP(AQ68,$W$3:$AA$60,4,),"")&amp;" - "&amp;IFERROR(VLOOKUP(AR68,$R$15:$S$26,2,),"")</f>
        <v xml:space="preserve"> - </v>
      </c>
      <c r="AX68" s="24"/>
      <c r="AY68" s="24">
        <v>4</v>
      </c>
      <c r="AZ68" s="24"/>
      <c r="BA68" s="19" t="str">
        <f>IFERROR(VLOOKUP(AX68,$W$3:$AA$60,5,),"")&amp;" - "&amp;IFERROR(VLOOKUP(AY68,$R$15:$S$26,2,),"")</f>
        <v xml:space="preserve"> - XL</v>
      </c>
    </row>
    <row r="69" spans="1:53" x14ac:dyDescent="0.55000000000000004">
      <c r="A69" s="1">
        <v>3</v>
      </c>
      <c r="B69" s="1">
        <v>2</v>
      </c>
      <c r="C69" s="8">
        <v>2</v>
      </c>
      <c r="D69" s="8">
        <v>5</v>
      </c>
      <c r="E69" s="8">
        <v>3</v>
      </c>
      <c r="F69" s="8">
        <v>4</v>
      </c>
      <c r="AE69" s="23"/>
      <c r="AF69" s="23"/>
      <c r="AG69" s="23"/>
      <c r="AH69" s="19" t="str">
        <f>IFERROR(VLOOKUP(AE69,$W$3:$AA$60,5,),"")&amp;" - "&amp;IFERROR(VLOOKUP(AF69,$R$15:$S$26,2,),"")</f>
        <v xml:space="preserve"> - </v>
      </c>
      <c r="AK69" s="23"/>
      <c r="AL69" s="23"/>
      <c r="AM69" s="23"/>
      <c r="AN69" s="19" t="str">
        <f>IFERROR(VLOOKUP(AK69,$W$3:$AA$60,4,),"")&amp;" - "&amp;IFERROR(VLOOKUP(AL69,$R$15:$S$26,2,),"")</f>
        <v xml:space="preserve"> - </v>
      </c>
      <c r="AO69" s="19"/>
      <c r="AP69" s="27"/>
      <c r="AQ69" s="23"/>
      <c r="AR69" s="23"/>
      <c r="AS69" s="23"/>
      <c r="AT69" s="19" t="str">
        <f>IFERROR(VLOOKUP(AQ69,$W$3:$AA$60,4,),"")&amp;" - "&amp;IFERROR(VLOOKUP(AR69,$R$15:$S$26,2,),"")</f>
        <v xml:space="preserve"> - </v>
      </c>
      <c r="AX69" s="23"/>
      <c r="AY69" s="23"/>
      <c r="AZ69" s="23"/>
      <c r="BA69" s="19" t="str">
        <f>IFERROR(VLOOKUP(AX69,$W$3:$AA$60,5,),"")&amp;" - "&amp;IFERROR(VLOOKUP(AY69,$R$15:$S$26,2,),"")</f>
        <v xml:space="preserve"> - </v>
      </c>
    </row>
    <row r="70" spans="1:53" x14ac:dyDescent="0.55000000000000004">
      <c r="A70" s="1">
        <v>4</v>
      </c>
      <c r="B70" s="1">
        <v>2</v>
      </c>
      <c r="C70" s="8">
        <v>1</v>
      </c>
      <c r="D70" s="8">
        <v>2</v>
      </c>
      <c r="E70" s="8">
        <v>3</v>
      </c>
      <c r="F70" s="8">
        <v>5</v>
      </c>
      <c r="AE70" s="23"/>
      <c r="AF70" s="23"/>
      <c r="AG70" s="23"/>
      <c r="AH70" s="19" t="str">
        <f>IFERROR(VLOOKUP(AE70,$W$3:$AA$60,5,),"")&amp;" - "&amp;IFERROR(VLOOKUP(AF70,$R$15:$S$26,2,),"")</f>
        <v xml:space="preserve"> - </v>
      </c>
      <c r="AK70" s="23"/>
      <c r="AL70" s="23"/>
      <c r="AM70" s="23"/>
      <c r="AN70" s="19" t="str">
        <f>IFERROR(VLOOKUP(AK70,$W$3:$AA$60,4,),"")&amp;" - "&amp;IFERROR(VLOOKUP(AL70,$R$15:$S$26,2,),"")</f>
        <v xml:space="preserve"> - </v>
      </c>
      <c r="AO70" s="19"/>
      <c r="AP70" s="27"/>
      <c r="AQ70" s="23"/>
      <c r="AR70" s="23"/>
      <c r="AS70" s="23"/>
      <c r="AT70" s="19" t="str">
        <f>IFERROR(VLOOKUP(AQ70,$W$3:$AA$60,4,),"")&amp;" - "&amp;IFERROR(VLOOKUP(AR70,$R$15:$S$26,2,),"")</f>
        <v xml:space="preserve"> - </v>
      </c>
      <c r="AX70" s="23"/>
      <c r="AY70" s="23"/>
      <c r="AZ70" s="23"/>
      <c r="BA70" s="19" t="str">
        <f>IFERROR(VLOOKUP(AX70,$W$3:$AA$60,5,),"")&amp;" - "&amp;IFERROR(VLOOKUP(AY70,$R$15:$S$26,2,),"")</f>
        <v xml:space="preserve"> - </v>
      </c>
    </row>
    <row r="71" spans="1:53" x14ac:dyDescent="0.55000000000000004">
      <c r="AE71" s="23"/>
      <c r="AF71" s="23"/>
      <c r="AG71" s="23"/>
      <c r="AH71" s="19" t="str">
        <f>IFERROR(VLOOKUP(AE71,$W$3:$AA$60,5,),"")&amp;" - "&amp;IFERROR(VLOOKUP(AF71,$R$15:$S$26,2,),"")</f>
        <v xml:space="preserve"> - </v>
      </c>
      <c r="AK71" s="23"/>
      <c r="AL71" s="23"/>
      <c r="AM71" s="23"/>
      <c r="AN71" s="19" t="str">
        <f>IFERROR(VLOOKUP(AK71,$W$3:$AA$60,4,),"")&amp;" - "&amp;IFERROR(VLOOKUP(AL71,$R$15:$S$26,2,),"")</f>
        <v xml:space="preserve"> - </v>
      </c>
      <c r="AO71" s="19"/>
      <c r="AP71" s="27"/>
      <c r="AQ71" s="23"/>
      <c r="AR71" s="23"/>
      <c r="AS71" s="23"/>
      <c r="AT71" s="19" t="str">
        <f>IFERROR(VLOOKUP(AQ71,$W$3:$AA$60,4,),"")&amp;" - "&amp;IFERROR(VLOOKUP(AR71,$R$15:$S$26,2,),"")</f>
        <v xml:space="preserve"> - </v>
      </c>
      <c r="AX71" s="23"/>
      <c r="AY71" s="23"/>
      <c r="AZ71" s="23"/>
      <c r="BA71" s="19" t="str">
        <f>IFERROR(VLOOKUP(AX71,$W$3:$AA$60,5,),"")&amp;" - "&amp;IFERROR(VLOOKUP(AY71,$R$15:$S$26,2,),"")</f>
        <v xml:space="preserve"> - </v>
      </c>
    </row>
    <row r="72" spans="1:53" x14ac:dyDescent="0.55000000000000004">
      <c r="AE72" s="24"/>
      <c r="AF72" s="24"/>
      <c r="AG72" s="24"/>
      <c r="AH72" s="19" t="str">
        <f>IFERROR(VLOOKUP(AE72,$W$3:$AA$60,5,),"")&amp;" - "&amp;IFERROR(VLOOKUP(AF72,$R$15:$S$26,2,),"")</f>
        <v xml:space="preserve"> - </v>
      </c>
      <c r="AK72" s="24"/>
      <c r="AL72" s="24"/>
      <c r="AM72" s="24"/>
      <c r="AN72" s="19" t="str">
        <f>IFERROR(VLOOKUP(AK72,$W$3:$AA$60,4,),"")&amp;" - "&amp;IFERROR(VLOOKUP(AL72,$R$15:$S$26,2,),"")</f>
        <v xml:space="preserve"> - </v>
      </c>
      <c r="AO72" s="19"/>
      <c r="AP72" s="27"/>
      <c r="AQ72" s="24"/>
      <c r="AR72" s="24"/>
      <c r="AS72" s="24"/>
      <c r="AT72" s="19" t="str">
        <f>IFERROR(VLOOKUP(AQ72,$W$3:$AA$60,4,),"")&amp;" - "&amp;IFERROR(VLOOKUP(AR72,$R$15:$S$26,2,),"")</f>
        <v xml:space="preserve"> - </v>
      </c>
      <c r="AX72" s="24"/>
      <c r="AY72" s="24"/>
      <c r="AZ72" s="24"/>
      <c r="BA72" s="19" t="str">
        <f>IFERROR(VLOOKUP(AX72,$W$3:$AA$60,5,),"")&amp;" - "&amp;IFERROR(VLOOKUP(AY72,$R$15:$S$26,2,),"")</f>
        <v xml:space="preserve"> - </v>
      </c>
    </row>
    <row r="73" spans="1:53" x14ac:dyDescent="0.55000000000000004">
      <c r="AE73" s="24"/>
      <c r="AF73" s="24"/>
      <c r="AG73" s="24"/>
      <c r="AH73" s="19" t="str">
        <f>IFERROR(VLOOKUP(AE73,$W$3:$AA$60,5,),"")&amp;" - "&amp;IFERROR(VLOOKUP(AF73,$R$15:$S$26,2,),"")</f>
        <v xml:space="preserve"> - </v>
      </c>
      <c r="AK73" s="24"/>
      <c r="AL73" s="24"/>
      <c r="AM73" s="24"/>
      <c r="AN73" s="19" t="str">
        <f>IFERROR(VLOOKUP(AK73,$W$3:$AA$60,4,),"")&amp;" - "&amp;IFERROR(VLOOKUP(AL73,$R$15:$S$26,2,),"")</f>
        <v xml:space="preserve"> - </v>
      </c>
      <c r="AO73" s="19"/>
      <c r="AP73" s="27"/>
      <c r="AQ73" s="24"/>
      <c r="AR73" s="24"/>
      <c r="AS73" s="24"/>
      <c r="AT73" s="19" t="str">
        <f>IFERROR(VLOOKUP(AQ73,$W$3:$AA$60,4,),"")&amp;" - "&amp;IFERROR(VLOOKUP(AR73,$R$15:$S$26,2,),"")</f>
        <v xml:space="preserve"> - </v>
      </c>
      <c r="AX73" s="24"/>
      <c r="AY73" s="24"/>
      <c r="AZ73" s="24"/>
      <c r="BA73" s="19" t="str">
        <f>IFERROR(VLOOKUP(AX73,$W$3:$AA$60,5,),"")&amp;" - "&amp;IFERROR(VLOOKUP(AY73,$R$15:$S$26,2,),"")</f>
        <v xml:space="preserve"> - </v>
      </c>
    </row>
    <row r="74" spans="1:53" x14ac:dyDescent="0.55000000000000004">
      <c r="A74" s="21" t="s">
        <v>24</v>
      </c>
      <c r="B74" s="21" t="s">
        <v>163</v>
      </c>
      <c r="C74" s="21" t="s">
        <v>100</v>
      </c>
      <c r="D74" s="21" t="s">
        <v>48</v>
      </c>
      <c r="E74" s="28" t="s">
        <v>17</v>
      </c>
      <c r="AE74" s="23"/>
      <c r="AF74" s="23"/>
      <c r="AG74" s="23"/>
      <c r="AH74" s="19" t="str">
        <f>IFERROR(VLOOKUP(AE74,$W$3:$AA$60,5,),"")&amp;" - "&amp;IFERROR(VLOOKUP(AF74,$R$15:$S$26,2,),"")</f>
        <v xml:space="preserve"> - </v>
      </c>
      <c r="AK74" s="23"/>
      <c r="AL74" s="23"/>
      <c r="AM74" s="23"/>
      <c r="AN74" s="19" t="str">
        <f>IFERROR(VLOOKUP(AK74,$W$3:$AA$60,4,),"")&amp;" - "&amp;IFERROR(VLOOKUP(AL74,$R$15:$S$26,2,),"")</f>
        <v xml:space="preserve"> - </v>
      </c>
      <c r="AO74" s="19"/>
      <c r="AP74" s="27"/>
      <c r="AQ74" s="23"/>
      <c r="AR74" s="23"/>
      <c r="AS74" s="23"/>
      <c r="AT74" s="19" t="str">
        <f>IFERROR(VLOOKUP(AQ74,$W$3:$AA$60,4,),"")&amp;" - "&amp;IFERROR(VLOOKUP(AR74,$R$15:$S$26,2,),"")</f>
        <v xml:space="preserve"> - </v>
      </c>
      <c r="AX74" s="23"/>
      <c r="AY74" s="23"/>
      <c r="AZ74" s="23"/>
      <c r="BA74" s="19" t="str">
        <f>IFERROR(VLOOKUP(AX74,$W$3:$AA$60,5,),"")&amp;" - "&amp;IFERROR(VLOOKUP(AY74,$R$15:$S$26,2,),"")</f>
        <v xml:space="preserve"> - </v>
      </c>
    </row>
    <row r="75" spans="1:53" x14ac:dyDescent="0.55000000000000004">
      <c r="A75" s="1">
        <v>1</v>
      </c>
      <c r="B75" s="1">
        <v>1</v>
      </c>
      <c r="C75" s="8">
        <v>5</v>
      </c>
      <c r="D75" s="8" t="s">
        <v>364</v>
      </c>
      <c r="E75" s="36">
        <v>44555</v>
      </c>
      <c r="AE75" s="23"/>
      <c r="AF75" s="23"/>
      <c r="AG75" s="23"/>
      <c r="AH75" s="19" t="str">
        <f>IFERROR(VLOOKUP(AE75,$W$3:$AA$60,5,),"")&amp;" - "&amp;IFERROR(VLOOKUP(AF75,$R$15:$S$26,2,),"")</f>
        <v xml:space="preserve"> - </v>
      </c>
      <c r="AK75" s="23"/>
      <c r="AL75" s="23"/>
      <c r="AM75" s="23"/>
      <c r="AN75" s="19" t="str">
        <f>IFERROR(VLOOKUP(AK75,$W$3:$AA$60,4,),"")&amp;" - "&amp;IFERROR(VLOOKUP(AL75,$R$15:$S$26,2,),"")</f>
        <v xml:space="preserve"> - </v>
      </c>
      <c r="AO75" s="19"/>
      <c r="AP75" s="27"/>
      <c r="AQ75" s="23"/>
      <c r="AR75" s="23"/>
      <c r="AS75" s="23"/>
      <c r="AT75" s="19" t="str">
        <f>IFERROR(VLOOKUP(AQ75,$W$3:$AA$60,4,),"")&amp;" - "&amp;IFERROR(VLOOKUP(AR75,$R$15:$S$26,2,),"")</f>
        <v xml:space="preserve"> - </v>
      </c>
      <c r="AX75" s="23"/>
      <c r="AY75" s="23"/>
      <c r="AZ75" s="23"/>
      <c r="BA75" s="19" t="str">
        <f>IFERROR(VLOOKUP(AX75,$W$3:$AA$60,5,),"")&amp;" - "&amp;IFERROR(VLOOKUP(AY75,$R$15:$S$26,2,),"")</f>
        <v xml:space="preserve"> - </v>
      </c>
    </row>
    <row r="76" spans="1:53" x14ac:dyDescent="0.55000000000000004">
      <c r="A76" s="1">
        <v>2</v>
      </c>
      <c r="B76" s="1">
        <v>2</v>
      </c>
      <c r="C76" s="8">
        <v>1</v>
      </c>
      <c r="D76" s="8" t="s">
        <v>365</v>
      </c>
      <c r="E76" s="8"/>
      <c r="AE76" s="23"/>
      <c r="AF76" s="23"/>
      <c r="AG76" s="23"/>
      <c r="AH76" s="19" t="str">
        <f>IFERROR(VLOOKUP(AE76,$W$3:$AA$60,5,),"")&amp;" - "&amp;IFERROR(VLOOKUP(AF76,$R$15:$S$26,2,),"")</f>
        <v xml:space="preserve"> - </v>
      </c>
      <c r="AK76" s="23"/>
      <c r="AL76" s="23"/>
      <c r="AM76" s="23"/>
      <c r="AN76" s="19" t="str">
        <f>IFERROR(VLOOKUP(AK76,$W$3:$AA$60,4,),"")&amp;" - "&amp;IFERROR(VLOOKUP(AL76,$R$15:$S$26,2,),"")</f>
        <v xml:space="preserve"> - </v>
      </c>
      <c r="AO76" s="19"/>
      <c r="AP76" s="27"/>
      <c r="AQ76" s="23"/>
      <c r="AR76" s="23"/>
      <c r="AS76" s="23"/>
      <c r="AT76" s="19" t="str">
        <f>IFERROR(VLOOKUP(AQ76,$W$3:$AA$60,4,),"")&amp;" - "&amp;IFERROR(VLOOKUP(AR76,$R$15:$S$26,2,),"")</f>
        <v xml:space="preserve"> - </v>
      </c>
      <c r="AX76" s="23"/>
      <c r="AY76" s="23"/>
      <c r="AZ76" s="23"/>
      <c r="BA76" s="19" t="str">
        <f>IFERROR(VLOOKUP(AX76,$W$3:$AA$60,5,),"")&amp;" - "&amp;IFERROR(VLOOKUP(AY76,$R$15:$S$26,2,),"")</f>
        <v xml:space="preserve"> - </v>
      </c>
    </row>
    <row r="77" spans="1:53" x14ac:dyDescent="0.55000000000000004">
      <c r="A77" s="1">
        <v>3</v>
      </c>
      <c r="B77" s="1">
        <v>3</v>
      </c>
      <c r="C77" s="8">
        <v>3</v>
      </c>
      <c r="D77" s="8" t="s">
        <v>365</v>
      </c>
      <c r="E77" s="8"/>
      <c r="AE77" s="24"/>
      <c r="AF77" s="24"/>
      <c r="AG77" s="24"/>
      <c r="AH77" s="19" t="str">
        <f>IFERROR(VLOOKUP(AE77,$W$3:$AA$60,5,),"")&amp;" - "&amp;IFERROR(VLOOKUP(AF77,$R$15:$S$26,2,),"")</f>
        <v xml:space="preserve"> - </v>
      </c>
      <c r="AK77" s="24"/>
      <c r="AL77" s="24"/>
      <c r="AM77" s="24"/>
      <c r="AN77" s="19" t="str">
        <f>IFERROR(VLOOKUP(AK77,$W$3:$AA$60,4,),"")&amp;" - "&amp;IFERROR(VLOOKUP(AL77,$R$15:$S$26,2,),"")</f>
        <v xml:space="preserve"> - </v>
      </c>
      <c r="AO77" s="19"/>
      <c r="AP77" s="27"/>
      <c r="AQ77" s="24"/>
      <c r="AR77" s="24"/>
      <c r="AS77" s="24"/>
      <c r="AT77" s="19" t="str">
        <f>IFERROR(VLOOKUP(AQ77,$W$3:$AA$60,4,),"")&amp;" - "&amp;IFERROR(VLOOKUP(AR77,$R$15:$S$26,2,),"")</f>
        <v xml:space="preserve"> - </v>
      </c>
      <c r="AX77" s="24"/>
      <c r="AY77" s="24"/>
      <c r="AZ77" s="24"/>
      <c r="BA77" s="19" t="str">
        <f>IFERROR(VLOOKUP(AX77,$W$3:$AA$60,5,),"")&amp;" - "&amp;IFERROR(VLOOKUP(AY77,$R$15:$S$26,2,),"")</f>
        <v xml:space="preserve"> - </v>
      </c>
    </row>
    <row r="78" spans="1:53" x14ac:dyDescent="0.55000000000000004">
      <c r="A78" s="1">
        <v>4</v>
      </c>
      <c r="B78" s="1">
        <v>4</v>
      </c>
      <c r="C78" s="8">
        <v>5</v>
      </c>
      <c r="D78" s="8" t="s">
        <v>364</v>
      </c>
      <c r="E78" s="8"/>
      <c r="AE78" s="24"/>
      <c r="AF78" s="24"/>
      <c r="AG78" s="24"/>
      <c r="AH78" s="19" t="str">
        <f>IFERROR(VLOOKUP(AE78,$W$3:$AA$60,5,),"")&amp;" - "&amp;IFERROR(VLOOKUP(AF78,$R$15:$S$26,2,),"")</f>
        <v xml:space="preserve"> - </v>
      </c>
      <c r="AK78" s="24"/>
      <c r="AL78" s="24"/>
      <c r="AM78" s="24"/>
      <c r="AN78" s="19" t="str">
        <f>IFERROR(VLOOKUP(AK78,$W$3:$AA$60,4,),"")&amp;" - "&amp;IFERROR(VLOOKUP(AL78,$R$15:$S$26,2,),"")</f>
        <v xml:space="preserve"> - </v>
      </c>
      <c r="AO78" s="19"/>
      <c r="AP78" s="27"/>
      <c r="AQ78" s="24"/>
      <c r="AR78" s="24"/>
      <c r="AS78" s="24"/>
      <c r="AT78" s="19" t="str">
        <f>IFERROR(VLOOKUP(AQ78,$W$3:$AA$60,4,),"")&amp;" - "&amp;IFERROR(VLOOKUP(AR78,$R$15:$S$26,2,),"")</f>
        <v xml:space="preserve"> - </v>
      </c>
      <c r="AX78" s="24"/>
      <c r="AY78" s="24"/>
      <c r="AZ78" s="24"/>
      <c r="BA78" s="19" t="str">
        <f>IFERROR(VLOOKUP(AX78,$W$3:$AA$60,5,),"")&amp;" - "&amp;IFERROR(VLOOKUP(AY78,$R$15:$S$26,2,),"")</f>
        <v xml:space="preserve"> - </v>
      </c>
    </row>
    <row r="79" spans="1:53" x14ac:dyDescent="0.55000000000000004">
      <c r="AE79" s="24"/>
      <c r="AF79" s="24"/>
      <c r="AG79" s="24"/>
      <c r="AH79" s="19" t="str">
        <f>IFERROR(VLOOKUP(AE79,$W$3:$AA$60,5,),"")&amp;" - "&amp;IFERROR(VLOOKUP(AF79,$R$15:$S$26,2,),"")</f>
        <v xml:space="preserve"> - </v>
      </c>
      <c r="AK79" s="24"/>
      <c r="AL79" s="24"/>
      <c r="AM79" s="24"/>
      <c r="AN79" s="19" t="str">
        <f>IFERROR(VLOOKUP(AK79,$W$3:$AA$60,4,),"")&amp;" - "&amp;IFERROR(VLOOKUP(AL79,$R$15:$S$26,2,),"")</f>
        <v xml:space="preserve"> - </v>
      </c>
      <c r="AO79" s="19"/>
      <c r="AP79" s="27"/>
      <c r="AQ79" s="24"/>
      <c r="AR79" s="24"/>
      <c r="AS79" s="24"/>
      <c r="AT79" s="19" t="str">
        <f>IFERROR(VLOOKUP(AQ79,$W$3:$AA$60,4,),"")&amp;" - "&amp;IFERROR(VLOOKUP(AR79,$R$15:$S$26,2,),"")</f>
        <v xml:space="preserve"> - </v>
      </c>
      <c r="AX79" s="24"/>
      <c r="AY79" s="24"/>
      <c r="AZ79" s="24"/>
      <c r="BA79" s="19" t="str">
        <f>IFERROR(VLOOKUP(AX79,$W$3:$AA$60,5,),"")&amp;" - "&amp;IFERROR(VLOOKUP(AY79,$R$15:$S$26,2,),"")</f>
        <v xml:space="preserve"> - </v>
      </c>
    </row>
    <row r="80" spans="1:53" x14ac:dyDescent="0.55000000000000004">
      <c r="AE80" s="24"/>
      <c r="AF80" s="24"/>
      <c r="AG80" s="24"/>
      <c r="AH80" s="19" t="str">
        <f>IFERROR(VLOOKUP(AE80,$W$3:$AA$60,5,),"")&amp;" - "&amp;IFERROR(VLOOKUP(AF80,$R$15:$S$26,2,),"")</f>
        <v xml:space="preserve"> - </v>
      </c>
      <c r="AK80" s="24"/>
      <c r="AL80" s="24"/>
      <c r="AM80" s="24"/>
      <c r="AN80" s="19" t="str">
        <f>IFERROR(VLOOKUP(AK80,$W$3:$AA$60,4,),"")&amp;" - "&amp;IFERROR(VLOOKUP(AL80,$R$15:$S$26,2,),"")</f>
        <v xml:space="preserve"> - </v>
      </c>
      <c r="AO80" s="19"/>
      <c r="AP80" s="27"/>
      <c r="AQ80" s="24"/>
      <c r="AR80" s="24"/>
      <c r="AS80" s="24"/>
      <c r="AT80" s="19" t="str">
        <f>IFERROR(VLOOKUP(AQ80,$W$3:$AA$60,4,),"")&amp;" - "&amp;IFERROR(VLOOKUP(AR80,$R$15:$S$26,2,),"")</f>
        <v xml:space="preserve"> - </v>
      </c>
      <c r="AX80" s="24"/>
      <c r="AY80" s="24"/>
      <c r="AZ80" s="24"/>
      <c r="BA80" s="19" t="str">
        <f>IFERROR(VLOOKUP(AX80,$W$3:$AA$60,5,),"")&amp;" - "&amp;IFERROR(VLOOKUP(AY80,$R$15:$S$26,2,),"")</f>
        <v xml:space="preserve"> - </v>
      </c>
    </row>
    <row r="81" spans="1:53" x14ac:dyDescent="0.55000000000000004">
      <c r="A81" s="21" t="s">
        <v>162</v>
      </c>
      <c r="B81" s="21" t="s">
        <v>24</v>
      </c>
      <c r="C81" s="21" t="s">
        <v>18</v>
      </c>
      <c r="D81" s="21" t="s">
        <v>48</v>
      </c>
      <c r="E81" s="21" t="s">
        <v>17</v>
      </c>
      <c r="AE81" s="24"/>
      <c r="AF81" s="24"/>
      <c r="AG81" s="24"/>
      <c r="AH81" s="19" t="str">
        <f>IFERROR(VLOOKUP(AE81,$W$3:$AA$60,5,),"")&amp;" - "&amp;IFERROR(VLOOKUP(AF81,$R$15:$S$26,2,),"")</f>
        <v xml:space="preserve"> - </v>
      </c>
      <c r="AK81" s="24"/>
      <c r="AL81" s="24"/>
      <c r="AM81" s="24"/>
      <c r="AN81" s="19" t="str">
        <f>IFERROR(VLOOKUP(AK81,$W$3:$AA$60,4,),"")&amp;" - "&amp;IFERROR(VLOOKUP(AL81,$R$15:$S$26,2,),"")</f>
        <v xml:space="preserve"> - </v>
      </c>
      <c r="AO81" s="19"/>
      <c r="AP81" s="27"/>
      <c r="AQ81" s="24"/>
      <c r="AR81" s="24"/>
      <c r="AS81" s="24"/>
      <c r="AT81" s="19" t="str">
        <f>IFERROR(VLOOKUP(AQ81,$W$3:$AA$60,4,),"")&amp;" - "&amp;IFERROR(VLOOKUP(AR81,$R$15:$S$26,2,),"")</f>
        <v xml:space="preserve"> - </v>
      </c>
      <c r="AX81" s="24"/>
      <c r="AY81" s="24"/>
      <c r="AZ81" s="24"/>
      <c r="BA81" s="19" t="str">
        <f>IFERROR(VLOOKUP(AX81,$W$3:$AA$60,5,),"")&amp;" - "&amp;IFERROR(VLOOKUP(AY81,$R$15:$S$26,2,),"")</f>
        <v xml:space="preserve"> - </v>
      </c>
    </row>
    <row r="82" spans="1:53" x14ac:dyDescent="0.55000000000000004">
      <c r="A82" s="1">
        <v>1</v>
      </c>
      <c r="B82" s="1">
        <v>2</v>
      </c>
      <c r="C82" s="8">
        <v>3</v>
      </c>
      <c r="D82" s="8" t="s">
        <v>366</v>
      </c>
      <c r="E82" s="8"/>
      <c r="AE82" s="23"/>
      <c r="AF82" s="23"/>
      <c r="AG82" s="23"/>
      <c r="AH82" s="19" t="str">
        <f>IFERROR(VLOOKUP(AE82,$W$3:$AA$60,5,),"")&amp;" - "&amp;IFERROR(VLOOKUP(AF82,$R$15:$S$26,2,),"")</f>
        <v xml:space="preserve"> - </v>
      </c>
      <c r="AK82" s="23"/>
      <c r="AL82" s="23"/>
      <c r="AM82" s="23"/>
      <c r="AN82" s="19" t="str">
        <f>IFERROR(VLOOKUP(AK82,$W$3:$AA$60,4,),"")&amp;" - "&amp;IFERROR(VLOOKUP(AL82,$R$15:$S$26,2,),"")</f>
        <v xml:space="preserve"> - </v>
      </c>
      <c r="AO82" s="19"/>
      <c r="AP82" s="27"/>
      <c r="AQ82" s="23"/>
      <c r="AR82" s="23"/>
      <c r="AS82" s="23"/>
      <c r="AT82" s="19" t="str">
        <f>IFERROR(VLOOKUP(AQ82,$W$3:$AA$60,4,),"")&amp;" - "&amp;IFERROR(VLOOKUP(AR82,$R$15:$S$26,2,),"")</f>
        <v xml:space="preserve"> - </v>
      </c>
      <c r="AX82" s="23"/>
      <c r="AY82" s="23"/>
      <c r="AZ82" s="23"/>
      <c r="BA82" s="19" t="str">
        <f>IFERROR(VLOOKUP(AX82,$W$3:$AA$60,5,),"")&amp;" - "&amp;IFERROR(VLOOKUP(AY82,$R$15:$S$26,2,),"")</f>
        <v xml:space="preserve"> - </v>
      </c>
    </row>
    <row r="83" spans="1:53" x14ac:dyDescent="0.55000000000000004">
      <c r="A83" s="1">
        <v>2</v>
      </c>
      <c r="B83" s="1">
        <v>2</v>
      </c>
      <c r="C83" s="8">
        <v>4</v>
      </c>
      <c r="D83" s="8" t="s">
        <v>367</v>
      </c>
      <c r="E83" s="8"/>
      <c r="AE83" s="23"/>
      <c r="AF83" s="23"/>
      <c r="AG83" s="23"/>
      <c r="AH83" s="19" t="str">
        <f>IFERROR(VLOOKUP(AE83,$W$3:$AA$60,5,),"")&amp;" - "&amp;IFERROR(VLOOKUP(AF83,$R$15:$S$26,2,),"")</f>
        <v xml:space="preserve"> - </v>
      </c>
      <c r="AK83" s="23"/>
      <c r="AL83" s="23"/>
      <c r="AM83" s="23"/>
      <c r="AN83" s="19" t="str">
        <f>IFERROR(VLOOKUP(AK83,$W$3:$AA$60,4,),"")&amp;" - "&amp;IFERROR(VLOOKUP(AL83,$R$15:$S$26,2,),"")</f>
        <v xml:space="preserve"> - </v>
      </c>
      <c r="AO83" s="19"/>
      <c r="AP83" s="27"/>
      <c r="AQ83" s="23"/>
      <c r="AR83" s="23"/>
      <c r="AS83" s="23"/>
      <c r="AT83" s="19" t="str">
        <f>IFERROR(VLOOKUP(AQ83,$W$3:$AA$60,4,),"")&amp;" - "&amp;IFERROR(VLOOKUP(AR83,$R$15:$S$26,2,),"")</f>
        <v xml:space="preserve"> - </v>
      </c>
      <c r="AX83" s="23"/>
      <c r="AY83" s="23"/>
      <c r="AZ83" s="23"/>
      <c r="BA83" s="19" t="str">
        <f>IFERROR(VLOOKUP(AX83,$W$3:$AA$60,5,),"")&amp;" - "&amp;IFERROR(VLOOKUP(AY83,$R$15:$S$26,2,),"")</f>
        <v xml:space="preserve"> - </v>
      </c>
    </row>
    <row r="84" spans="1:53" x14ac:dyDescent="0.55000000000000004">
      <c r="AE84" s="23"/>
      <c r="AF84" s="23"/>
      <c r="AG84" s="23"/>
      <c r="AH84" s="19" t="str">
        <f>IFERROR(VLOOKUP(AE84,$W$3:$AA$60,5,),"")&amp;" - "&amp;IFERROR(VLOOKUP(AF84,$R$15:$S$26,2,),"")</f>
        <v xml:space="preserve"> - </v>
      </c>
      <c r="AK84" s="23"/>
      <c r="AL84" s="23"/>
      <c r="AM84" s="23"/>
      <c r="AN84" s="19" t="str">
        <f>IFERROR(VLOOKUP(AK84,$W$3:$AA$60,4,),"")&amp;" - "&amp;IFERROR(VLOOKUP(AL84,$R$15:$S$26,2,),"")</f>
        <v xml:space="preserve"> - </v>
      </c>
      <c r="AO84" s="19"/>
      <c r="AP84" s="27"/>
      <c r="AQ84" s="23"/>
      <c r="AR84" s="23"/>
      <c r="AS84" s="23"/>
      <c r="AT84" s="19" t="str">
        <f>IFERROR(VLOOKUP(AQ84,$W$3:$AA$60,4,),"")&amp;" - "&amp;IFERROR(VLOOKUP(AR84,$R$15:$S$26,2,),"")</f>
        <v xml:space="preserve"> - </v>
      </c>
      <c r="AX84" s="23"/>
      <c r="AY84" s="23"/>
      <c r="AZ84" s="23"/>
      <c r="BA84" s="19" t="str">
        <f>IFERROR(VLOOKUP(AX84,$W$3:$AA$60,5,),"")&amp;" - "&amp;IFERROR(VLOOKUP(AY84,$R$15:$S$26,2,),"")</f>
        <v xml:space="preserve"> - </v>
      </c>
    </row>
    <row r="85" spans="1:53" x14ac:dyDescent="0.55000000000000004">
      <c r="AE85" s="23"/>
      <c r="AF85" s="23"/>
      <c r="AG85" s="23"/>
      <c r="AH85" s="19" t="str">
        <f>IFERROR(VLOOKUP(AE85,$W$3:$AA$60,5,),"")&amp;" - "&amp;IFERROR(VLOOKUP(AF85,$R$15:$S$26,2,),"")</f>
        <v xml:space="preserve"> - </v>
      </c>
      <c r="AK85" s="23"/>
      <c r="AL85" s="23"/>
      <c r="AM85" s="23"/>
      <c r="AN85" s="19" t="str">
        <f>IFERROR(VLOOKUP(AK85,$W$3:$AA$60,4,),"")&amp;" - "&amp;IFERROR(VLOOKUP(AL85,$R$15:$S$26,2,),"")</f>
        <v xml:space="preserve"> - </v>
      </c>
      <c r="AO85" s="19"/>
      <c r="AP85" s="27"/>
      <c r="AQ85" s="23"/>
      <c r="AR85" s="23"/>
      <c r="AS85" s="23"/>
      <c r="AT85" s="19" t="str">
        <f>IFERROR(VLOOKUP(AQ85,$W$3:$AA$60,4,),"")&amp;" - "&amp;IFERROR(VLOOKUP(AR85,$R$15:$S$26,2,),"")</f>
        <v xml:space="preserve"> - </v>
      </c>
      <c r="AX85" s="23"/>
      <c r="AY85" s="23"/>
      <c r="AZ85" s="23"/>
      <c r="BA85" s="19" t="str">
        <f>IFERROR(VLOOKUP(AX85,$W$3:$AA$60,5,),"")&amp;" - "&amp;IFERROR(VLOOKUP(AY85,$R$15:$S$26,2,),"")</f>
        <v xml:space="preserve"> - </v>
      </c>
    </row>
    <row r="86" spans="1:53" x14ac:dyDescent="0.55000000000000004">
      <c r="A86" s="21" t="s">
        <v>167</v>
      </c>
      <c r="B86" s="21" t="s">
        <v>166</v>
      </c>
      <c r="C86" s="21" t="s">
        <v>7</v>
      </c>
      <c r="D86" s="21" t="s">
        <v>6</v>
      </c>
      <c r="AE86" s="23"/>
      <c r="AF86" s="23"/>
      <c r="AG86" s="23"/>
      <c r="AH86" s="19" t="str">
        <f>IFERROR(VLOOKUP(AE86,$W$3:$AA$60,5,),"")&amp;" - "&amp;IFERROR(VLOOKUP(AF86,$R$15:$S$26,2,),"")</f>
        <v xml:space="preserve"> - </v>
      </c>
      <c r="AK86" s="23"/>
      <c r="AL86" s="23"/>
      <c r="AM86" s="23"/>
      <c r="AN86" s="19" t="str">
        <f>IFERROR(VLOOKUP(AK86,$W$3:$AA$60,4,),"")&amp;" - "&amp;IFERROR(VLOOKUP(AL86,$R$15:$S$26,2,),"")</f>
        <v xml:space="preserve"> - </v>
      </c>
      <c r="AO86" s="19"/>
      <c r="AP86" s="27"/>
      <c r="AQ86" s="23"/>
      <c r="AR86" s="23"/>
      <c r="AS86" s="23"/>
      <c r="AT86" s="19" t="str">
        <f>IFERROR(VLOOKUP(AQ86,$W$3:$AA$60,4,),"")&amp;" - "&amp;IFERROR(VLOOKUP(AR86,$R$15:$S$26,2,),"")</f>
        <v xml:space="preserve"> - </v>
      </c>
      <c r="AX86" s="23"/>
      <c r="AY86" s="23"/>
      <c r="AZ86" s="23"/>
      <c r="BA86" s="19" t="str">
        <f>IFERROR(VLOOKUP(AX86,$W$3:$AA$60,5,),"")&amp;" - "&amp;IFERROR(VLOOKUP(AY86,$R$15:$S$26,2,),"")</f>
        <v xml:space="preserve"> - </v>
      </c>
    </row>
    <row r="87" spans="1:53" x14ac:dyDescent="0.55000000000000004">
      <c r="A87">
        <v>1</v>
      </c>
      <c r="B87">
        <v>1</v>
      </c>
      <c r="C87" s="11">
        <v>4</v>
      </c>
      <c r="D87" s="11">
        <v>3</v>
      </c>
      <c r="AE87" s="24"/>
      <c r="AF87" s="24"/>
      <c r="AG87" s="24"/>
      <c r="AH87" s="19" t="str">
        <f>IFERROR(VLOOKUP(AE87,$W$3:$AA$60,5,),"")&amp;" - "&amp;IFERROR(VLOOKUP(AF87,$R$15:$S$26,2,),"")</f>
        <v xml:space="preserve"> - </v>
      </c>
      <c r="AK87" s="24"/>
      <c r="AL87" s="24"/>
      <c r="AM87" s="24"/>
      <c r="AN87" s="19" t="str">
        <f>IFERROR(VLOOKUP(AK87,$W$3:$AA$60,4,),"")&amp;" - "&amp;IFERROR(VLOOKUP(AL87,$R$15:$S$26,2,),"")</f>
        <v xml:space="preserve"> - </v>
      </c>
      <c r="AO87" s="19"/>
      <c r="AP87" s="27"/>
      <c r="AQ87" s="24"/>
      <c r="AR87" s="24"/>
      <c r="AS87" s="24"/>
      <c r="AT87" s="19" t="str">
        <f>IFERROR(VLOOKUP(AQ87,$W$3:$AA$60,4,),"")&amp;" - "&amp;IFERROR(VLOOKUP(AR87,$R$15:$S$26,2,),"")</f>
        <v xml:space="preserve"> - </v>
      </c>
      <c r="AX87" s="24"/>
      <c r="AY87" s="24"/>
      <c r="AZ87" s="24"/>
      <c r="BA87" s="19" t="str">
        <f>IFERROR(VLOOKUP(AX87,$W$3:$AA$60,5,),"")&amp;" - "&amp;IFERROR(VLOOKUP(AY87,$R$15:$S$26,2,),"")</f>
        <v xml:space="preserve"> - </v>
      </c>
    </row>
    <row r="88" spans="1:53" x14ac:dyDescent="0.55000000000000004">
      <c r="A88">
        <v>2</v>
      </c>
      <c r="B88">
        <v>1</v>
      </c>
      <c r="C88" s="11">
        <v>9</v>
      </c>
      <c r="D88" s="11">
        <v>5</v>
      </c>
      <c r="AE88" s="24"/>
      <c r="AF88" s="24"/>
      <c r="AG88" s="24"/>
      <c r="AH88" s="19" t="str">
        <f>IFERROR(VLOOKUP(AE88,$W$3:$AA$60,5,),"")&amp;" - "&amp;IFERROR(VLOOKUP(AF88,$R$15:$S$26,2,),"")</f>
        <v xml:space="preserve"> - </v>
      </c>
      <c r="AK88" s="24"/>
      <c r="AL88" s="24"/>
      <c r="AM88" s="24"/>
      <c r="AN88" s="19" t="str">
        <f>IFERROR(VLOOKUP(AK88,$W$3:$AA$60,4,),"")&amp;" - "&amp;IFERROR(VLOOKUP(AL88,$R$15:$S$26,2,),"")</f>
        <v xml:space="preserve"> - </v>
      </c>
      <c r="AO88" s="19"/>
      <c r="AP88" s="27"/>
      <c r="AQ88" s="24"/>
      <c r="AR88" s="24"/>
      <c r="AS88" s="24"/>
      <c r="AT88" s="19" t="str">
        <f>IFERROR(VLOOKUP(AQ88,$W$3:$AA$60,4,),"")&amp;" - "&amp;IFERROR(VLOOKUP(AR88,$R$15:$S$26,2,),"")</f>
        <v xml:space="preserve"> - </v>
      </c>
      <c r="AX88" s="24"/>
      <c r="AY88" s="24"/>
      <c r="AZ88" s="24"/>
      <c r="BA88" s="19" t="str">
        <f>IFERROR(VLOOKUP(AX88,$W$3:$AA$60,5,),"")&amp;" - "&amp;IFERROR(VLOOKUP(AY88,$R$15:$S$26,2,),"")</f>
        <v xml:space="preserve"> - </v>
      </c>
    </row>
    <row r="89" spans="1:53" x14ac:dyDescent="0.55000000000000004">
      <c r="L89" t="s">
        <v>71</v>
      </c>
      <c r="M89"/>
      <c r="AE89" s="24"/>
      <c r="AF89" s="24"/>
      <c r="AG89" s="24"/>
      <c r="AH89" s="19" t="str">
        <f>IFERROR(VLOOKUP(AE89,$W$3:$AA$60,5,),"")&amp;" - "&amp;IFERROR(VLOOKUP(AF89,$R$15:$S$26,2,),"")</f>
        <v xml:space="preserve"> - </v>
      </c>
      <c r="AK89" s="24"/>
      <c r="AL89" s="24"/>
      <c r="AM89" s="24"/>
      <c r="AN89" s="19" t="str">
        <f>IFERROR(VLOOKUP(AK89,$W$3:$AA$60,4,),"")&amp;" - "&amp;IFERROR(VLOOKUP(AL89,$R$15:$S$26,2,),"")</f>
        <v xml:space="preserve"> - </v>
      </c>
      <c r="AO89" s="19"/>
      <c r="AP89" s="27"/>
      <c r="AQ89" s="24"/>
      <c r="AR89" s="24"/>
      <c r="AS89" s="24"/>
      <c r="AT89" s="19" t="str">
        <f>IFERROR(VLOOKUP(AQ89,$W$3:$AA$60,4,),"")&amp;" - "&amp;IFERROR(VLOOKUP(AR89,$R$15:$S$26,2,),"")</f>
        <v xml:space="preserve"> - </v>
      </c>
      <c r="AX89" s="24"/>
      <c r="AY89" s="24"/>
      <c r="AZ89" s="24"/>
      <c r="BA89" s="19" t="str">
        <f>IFERROR(VLOOKUP(AX89,$W$3:$AA$60,5,),"")&amp;" - "&amp;IFERROR(VLOOKUP(AY89,$R$15:$S$26,2,),"")</f>
        <v xml:space="preserve"> - </v>
      </c>
    </row>
    <row r="90" spans="1:53" x14ac:dyDescent="0.55000000000000004">
      <c r="L90" s="15" t="s">
        <v>1</v>
      </c>
      <c r="M90" s="16" t="s">
        <v>7</v>
      </c>
      <c r="N90" s="17" t="s">
        <v>8</v>
      </c>
      <c r="O90" s="17"/>
      <c r="P90" s="17"/>
      <c r="Q90" s="17"/>
      <c r="R90" s="17" t="s">
        <v>9</v>
      </c>
      <c r="S90" s="17" t="s">
        <v>3</v>
      </c>
      <c r="AE90" s="24"/>
      <c r="AF90" s="24"/>
      <c r="AG90" s="24"/>
      <c r="AH90" s="19" t="str">
        <f>IFERROR(VLOOKUP(AE90,$W$3:$AA$60,5,),"")&amp;" - "&amp;IFERROR(VLOOKUP(AF90,$R$15:$S$26,2,),"")</f>
        <v xml:space="preserve"> - </v>
      </c>
      <c r="AK90" s="24"/>
      <c r="AL90" s="24"/>
      <c r="AM90" s="24"/>
      <c r="AN90" s="19" t="str">
        <f>IFERROR(VLOOKUP(AK90,$W$3:$AA$60,4,),"")&amp;" - "&amp;IFERROR(VLOOKUP(AL90,$R$15:$S$26,2,),"")</f>
        <v xml:space="preserve"> - </v>
      </c>
      <c r="AO90" s="19"/>
      <c r="AP90" s="27"/>
      <c r="AQ90" s="24"/>
      <c r="AR90" s="24"/>
      <c r="AS90" s="24"/>
      <c r="AT90" s="19" t="str">
        <f>IFERROR(VLOOKUP(AQ90,$W$3:$AA$60,4,),"")&amp;" - "&amp;IFERROR(VLOOKUP(AR90,$R$15:$S$26,2,),"")</f>
        <v xml:space="preserve"> - </v>
      </c>
      <c r="AX90" s="24"/>
      <c r="AY90" s="24"/>
      <c r="AZ90" s="24"/>
      <c r="BA90" s="19" t="str">
        <f>IFERROR(VLOOKUP(AX90,$W$3:$AA$60,5,),"")&amp;" - "&amp;IFERROR(VLOOKUP(AY90,$R$15:$S$26,2,),"")</f>
        <v xml:space="preserve"> - </v>
      </c>
    </row>
    <row r="91" spans="1:53" x14ac:dyDescent="0.55000000000000004">
      <c r="L91" s="10">
        <v>1</v>
      </c>
      <c r="M91" s="10">
        <v>1</v>
      </c>
      <c r="N91" s="20">
        <v>645000</v>
      </c>
      <c r="O91" s="20"/>
      <c r="P91" s="20"/>
      <c r="Q91" s="20"/>
      <c r="R91" s="21"/>
      <c r="S91" s="21" t="s">
        <v>72</v>
      </c>
      <c r="AE91" s="24"/>
      <c r="AF91" s="24"/>
      <c r="AG91" s="24"/>
      <c r="AH91" s="19" t="str">
        <f>IFERROR(VLOOKUP(AE91,$W$3:$AA$60,5,),"")&amp;" - "&amp;IFERROR(VLOOKUP(AF91,$R$15:$S$26,2,),"")</f>
        <v xml:space="preserve"> - </v>
      </c>
      <c r="AK91" s="24"/>
      <c r="AL91" s="24"/>
      <c r="AM91" s="24"/>
      <c r="AN91" s="19" t="str">
        <f>IFERROR(VLOOKUP(AK91,$W$3:$AA$60,4,),"")&amp;" - "&amp;IFERROR(VLOOKUP(AL91,$R$15:$S$26,2,),"")</f>
        <v xml:space="preserve"> - </v>
      </c>
      <c r="AO91" s="19"/>
      <c r="AP91" s="27"/>
      <c r="AQ91" s="24"/>
      <c r="AR91" s="24"/>
      <c r="AS91" s="24"/>
      <c r="AT91" s="19" t="str">
        <f>IFERROR(VLOOKUP(AQ91,$W$3:$AA$60,4,),"")&amp;" - "&amp;IFERROR(VLOOKUP(AR91,$R$15:$S$26,2,),"")</f>
        <v xml:space="preserve"> - </v>
      </c>
      <c r="AX91" s="24"/>
      <c r="AY91" s="24"/>
      <c r="AZ91" s="24"/>
      <c r="BA91" s="19" t="str">
        <f>IFERROR(VLOOKUP(AX91,$W$3:$AA$60,5,),"")&amp;" - "&amp;IFERROR(VLOOKUP(AY91,$R$15:$S$26,2,),"")</f>
        <v xml:space="preserve"> - </v>
      </c>
    </row>
    <row r="92" spans="1:53" x14ac:dyDescent="0.55000000000000004">
      <c r="L92" s="8">
        <v>3</v>
      </c>
      <c r="M92" s="8">
        <v>2</v>
      </c>
      <c r="N92" s="18">
        <v>499000</v>
      </c>
      <c r="O92" s="18"/>
      <c r="P92" s="18"/>
      <c r="Q92" s="18"/>
      <c r="R92" s="1"/>
      <c r="S92" s="21" t="s">
        <v>72</v>
      </c>
      <c r="AE92" s="23"/>
      <c r="AF92" s="23"/>
      <c r="AG92" s="23"/>
      <c r="AH92" s="19" t="str">
        <f>IFERROR(VLOOKUP(AE92,$W$3:$AA$60,5,),"")&amp;" - "&amp;IFERROR(VLOOKUP(AF92,$R$15:$S$26,2,),"")</f>
        <v xml:space="preserve"> - </v>
      </c>
      <c r="AK92" s="23"/>
      <c r="AL92" s="23"/>
      <c r="AM92" s="23"/>
      <c r="AN92" s="19" t="str">
        <f>IFERROR(VLOOKUP(AK92,$W$3:$AA$60,4,),"")&amp;" - "&amp;IFERROR(VLOOKUP(AL92,$R$15:$S$26,2,),"")</f>
        <v xml:space="preserve"> - </v>
      </c>
      <c r="AO92" s="19"/>
      <c r="AP92" s="27"/>
      <c r="AQ92" s="23"/>
      <c r="AR92" s="23"/>
      <c r="AS92" s="23"/>
      <c r="AT92" s="19" t="str">
        <f>IFERROR(VLOOKUP(AQ92,$W$3:$AA$60,4,),"")&amp;" - "&amp;IFERROR(VLOOKUP(AR92,$R$15:$S$26,2,),"")</f>
        <v xml:space="preserve"> - </v>
      </c>
      <c r="AX92" s="23"/>
      <c r="AY92" s="23"/>
      <c r="AZ92" s="23"/>
      <c r="BA92" s="19" t="str">
        <f>IFERROR(VLOOKUP(AX92,$W$3:$AA$60,5,),"")&amp;" - "&amp;IFERROR(VLOOKUP(AY92,$R$15:$S$26,2,),"")</f>
        <v xml:space="preserve"> - </v>
      </c>
    </row>
    <row r="93" spans="1:53" x14ac:dyDescent="0.55000000000000004">
      <c r="L93" s="8">
        <v>5</v>
      </c>
      <c r="M93" s="8">
        <v>3</v>
      </c>
      <c r="N93" s="18">
        <v>777000</v>
      </c>
      <c r="O93" s="18"/>
      <c r="P93" s="18"/>
      <c r="Q93" s="18"/>
      <c r="R93" s="1"/>
      <c r="S93" s="21" t="s">
        <v>72</v>
      </c>
      <c r="AE93" s="23"/>
      <c r="AF93" s="23"/>
      <c r="AG93" s="23"/>
      <c r="AH93" s="19" t="str">
        <f>IFERROR(VLOOKUP(AE93,$W$3:$AA$60,5,),"")&amp;" - "&amp;IFERROR(VLOOKUP(AF93,$R$15:$S$26,2,),"")</f>
        <v xml:space="preserve"> - </v>
      </c>
      <c r="AK93" s="23"/>
      <c r="AL93" s="23"/>
      <c r="AM93" s="23"/>
      <c r="AN93" s="19" t="str">
        <f>IFERROR(VLOOKUP(AK93,$W$3:$AA$60,4,),"")&amp;" - "&amp;IFERROR(VLOOKUP(AL93,$R$15:$S$26,2,),"")</f>
        <v xml:space="preserve"> - </v>
      </c>
      <c r="AO93" s="19"/>
      <c r="AP93" s="27"/>
      <c r="AQ93" s="23"/>
      <c r="AR93" s="23"/>
      <c r="AS93" s="23"/>
      <c r="AT93" s="19" t="str">
        <f>IFERROR(VLOOKUP(AQ93,$W$3:$AA$60,4,),"")&amp;" - "&amp;IFERROR(VLOOKUP(AR93,$R$15:$S$26,2,),"")</f>
        <v xml:space="preserve"> - </v>
      </c>
      <c r="AX93" s="23"/>
      <c r="AY93" s="23"/>
      <c r="AZ93" s="23"/>
      <c r="BA93" s="19" t="str">
        <f>IFERROR(VLOOKUP(AX93,$W$3:$AA$60,5,),"")&amp;" - "&amp;IFERROR(VLOOKUP(AY93,$R$15:$S$26,2,),"")</f>
        <v xml:space="preserve"> - </v>
      </c>
    </row>
    <row r="94" spans="1:53" x14ac:dyDescent="0.55000000000000004">
      <c r="L94" s="8">
        <v>7</v>
      </c>
      <c r="M94" s="8">
        <v>4</v>
      </c>
      <c r="N94" s="18">
        <v>899000</v>
      </c>
      <c r="O94" s="18"/>
      <c r="P94" s="18"/>
      <c r="Q94" s="18"/>
      <c r="R94" s="1"/>
      <c r="S94" s="21" t="s">
        <v>72</v>
      </c>
      <c r="AE94" s="23"/>
      <c r="AF94" s="23"/>
      <c r="AG94" s="23"/>
      <c r="AH94" s="19" t="str">
        <f>IFERROR(VLOOKUP(AE94,$W$3:$AA$60,5,),"")&amp;" - "&amp;IFERROR(VLOOKUP(AF94,$R$15:$S$26,2,),"")</f>
        <v xml:space="preserve"> - </v>
      </c>
      <c r="AK94" s="23"/>
      <c r="AL94" s="23"/>
      <c r="AM94" s="23"/>
      <c r="AN94" s="19" t="str">
        <f>IFERROR(VLOOKUP(AK94,$W$3:$AA$60,4,),"")&amp;" - "&amp;IFERROR(VLOOKUP(AL94,$R$15:$S$26,2,),"")</f>
        <v xml:space="preserve"> - </v>
      </c>
      <c r="AO94" s="19"/>
      <c r="AP94" s="27"/>
      <c r="AQ94" s="23"/>
      <c r="AR94" s="23"/>
      <c r="AS94" s="23"/>
      <c r="AT94" s="19" t="str">
        <f>IFERROR(VLOOKUP(AQ94,$W$3:$AA$60,4,),"")&amp;" - "&amp;IFERROR(VLOOKUP(AR94,$R$15:$S$26,2,),"")</f>
        <v xml:space="preserve"> - </v>
      </c>
      <c r="AX94" s="23"/>
      <c r="AY94" s="23"/>
      <c r="AZ94" s="23"/>
      <c r="BA94" s="19" t="str">
        <f>IFERROR(VLOOKUP(AX94,$W$3:$AA$60,5,),"")&amp;" - "&amp;IFERROR(VLOOKUP(AY94,$R$15:$S$26,2,),"")</f>
        <v xml:space="preserve"> - </v>
      </c>
    </row>
    <row r="95" spans="1:53" x14ac:dyDescent="0.55000000000000004">
      <c r="L95" s="8">
        <v>9</v>
      </c>
      <c r="M95" s="8">
        <v>5</v>
      </c>
      <c r="N95" s="18">
        <v>687000</v>
      </c>
      <c r="O95" s="18"/>
      <c r="P95" s="18"/>
      <c r="Q95" s="18"/>
      <c r="R95" s="1"/>
      <c r="S95" s="21" t="s">
        <v>72</v>
      </c>
      <c r="AE95" s="23"/>
      <c r="AF95" s="23"/>
      <c r="AG95" s="23"/>
      <c r="AH95" s="19" t="str">
        <f>IFERROR(VLOOKUP(AE95,$W$3:$AA$60,5,),"")&amp;" - "&amp;IFERROR(VLOOKUP(AF95,$R$15:$S$26,2,),"")</f>
        <v xml:space="preserve"> - </v>
      </c>
      <c r="AK95" s="23"/>
      <c r="AL95" s="23"/>
      <c r="AM95" s="23"/>
      <c r="AN95" s="19" t="str">
        <f>IFERROR(VLOOKUP(AK95,$W$3:$AA$60,4,),"")&amp;" - "&amp;IFERROR(VLOOKUP(AL95,$R$15:$S$26,2,),"")</f>
        <v xml:space="preserve"> - </v>
      </c>
      <c r="AO95" s="19"/>
      <c r="AP95" s="27"/>
      <c r="AQ95" s="23"/>
      <c r="AR95" s="23"/>
      <c r="AS95" s="23"/>
      <c r="AT95" s="19" t="str">
        <f>IFERROR(VLOOKUP(AQ95,$W$3:$AA$60,4,),"")&amp;" - "&amp;IFERROR(VLOOKUP(AR95,$R$15:$S$26,2,),"")</f>
        <v xml:space="preserve"> - </v>
      </c>
      <c r="AX95" s="23"/>
      <c r="AY95" s="23"/>
      <c r="AZ95" s="23"/>
      <c r="BA95" s="19" t="str">
        <f>IFERROR(VLOOKUP(AX95,$W$3:$AA$60,5,),"")&amp;" - "&amp;IFERROR(VLOOKUP(AY95,$R$15:$S$26,2,),"")</f>
        <v xml:space="preserve"> - </v>
      </c>
    </row>
    <row r="96" spans="1:53" x14ac:dyDescent="0.55000000000000004">
      <c r="L96" s="8">
        <v>11</v>
      </c>
      <c r="M96" s="8">
        <v>6</v>
      </c>
      <c r="N96" s="18">
        <v>899000</v>
      </c>
      <c r="O96" s="18"/>
      <c r="P96" s="18"/>
      <c r="Q96" s="18"/>
      <c r="R96" s="1"/>
      <c r="S96" s="21" t="s">
        <v>72</v>
      </c>
      <c r="AE96" s="23"/>
      <c r="AF96" s="23"/>
      <c r="AG96" s="23"/>
      <c r="AH96" s="19" t="str">
        <f>IFERROR(VLOOKUP(AE96,$W$3:$AA$60,5,),"")&amp;" - "&amp;IFERROR(VLOOKUP(AF96,$R$15:$S$26,2,),"")</f>
        <v xml:space="preserve"> - </v>
      </c>
      <c r="AK96" s="23"/>
      <c r="AL96" s="23"/>
      <c r="AM96" s="23"/>
      <c r="AN96" s="19" t="str">
        <f>IFERROR(VLOOKUP(AK96,$W$3:$AA$60,4,),"")&amp;" - "&amp;IFERROR(VLOOKUP(AL96,$R$15:$S$26,2,),"")</f>
        <v xml:space="preserve"> - </v>
      </c>
      <c r="AO96" s="19"/>
      <c r="AP96" s="27"/>
      <c r="AQ96" s="23"/>
      <c r="AR96" s="23"/>
      <c r="AS96" s="23"/>
      <c r="AT96" s="19" t="str">
        <f>IFERROR(VLOOKUP(AQ96,$W$3:$AA$60,4,),"")&amp;" - "&amp;IFERROR(VLOOKUP(AR96,$R$15:$S$26,2,),"")</f>
        <v xml:space="preserve"> - </v>
      </c>
      <c r="AX96" s="23"/>
      <c r="AY96" s="23"/>
      <c r="AZ96" s="23"/>
      <c r="BA96" s="19" t="str">
        <f>IFERROR(VLOOKUP(AX96,$W$3:$AA$60,5,),"")&amp;" - "&amp;IFERROR(VLOOKUP(AY96,$R$15:$S$26,2,),"")</f>
        <v xml:space="preserve"> - </v>
      </c>
    </row>
    <row r="97" spans="12:53" x14ac:dyDescent="0.55000000000000004">
      <c r="L97" s="8">
        <v>13</v>
      </c>
      <c r="M97" s="8">
        <v>7</v>
      </c>
      <c r="N97" s="18">
        <v>791000</v>
      </c>
      <c r="O97" s="18"/>
      <c r="P97" s="18"/>
      <c r="Q97" s="18"/>
      <c r="R97" s="1"/>
      <c r="S97" s="21" t="s">
        <v>72</v>
      </c>
      <c r="AE97" s="24"/>
      <c r="AF97" s="24"/>
      <c r="AG97" s="24"/>
      <c r="AH97" s="19" t="str">
        <f>IFERROR(VLOOKUP(AE97,$W$3:$AA$60,5,),"")&amp;" - "&amp;IFERROR(VLOOKUP(AF97,$R$15:$S$26,2,),"")</f>
        <v xml:space="preserve"> - </v>
      </c>
      <c r="AK97" s="24"/>
      <c r="AL97" s="24"/>
      <c r="AM97" s="24"/>
      <c r="AN97" s="19" t="str">
        <f>IFERROR(VLOOKUP(AK97,$W$3:$AA$60,4,),"")&amp;" - "&amp;IFERROR(VLOOKUP(AL97,$R$15:$S$26,2,),"")</f>
        <v xml:space="preserve"> - </v>
      </c>
      <c r="AO97" s="19"/>
      <c r="AP97" s="27"/>
      <c r="AQ97" s="24"/>
      <c r="AR97" s="24"/>
      <c r="AS97" s="24"/>
      <c r="AT97" s="19" t="str">
        <f>IFERROR(VLOOKUP(AQ97,$W$3:$AA$60,4,),"")&amp;" - "&amp;IFERROR(VLOOKUP(AR97,$R$15:$S$26,2,),"")</f>
        <v xml:space="preserve"> - </v>
      </c>
      <c r="AX97" s="24"/>
      <c r="AY97" s="24"/>
      <c r="AZ97" s="24"/>
      <c r="BA97" s="19" t="str">
        <f>IFERROR(VLOOKUP(AX97,$W$3:$AA$60,5,),"")&amp;" - "&amp;IFERROR(VLOOKUP(AY97,$R$15:$S$26,2,),"")</f>
        <v xml:space="preserve"> - </v>
      </c>
    </row>
    <row r="98" spans="12:53" x14ac:dyDescent="0.55000000000000004">
      <c r="L98" s="8">
        <v>15</v>
      </c>
      <c r="M98" s="8">
        <v>8</v>
      </c>
      <c r="N98" s="18">
        <v>782000</v>
      </c>
      <c r="O98" s="18"/>
      <c r="P98" s="18"/>
      <c r="Q98" s="18"/>
      <c r="R98" s="1"/>
      <c r="S98" s="21" t="s">
        <v>72</v>
      </c>
      <c r="AE98" s="24"/>
      <c r="AF98" s="24"/>
      <c r="AG98" s="24"/>
      <c r="AH98" s="19" t="str">
        <f>IFERROR(VLOOKUP(AE98,$W$3:$AA$60,5,),"")&amp;" - "&amp;IFERROR(VLOOKUP(AF98,$R$15:$S$26,2,),"")</f>
        <v xml:space="preserve"> - </v>
      </c>
      <c r="AK98" s="24"/>
      <c r="AL98" s="24"/>
      <c r="AM98" s="24"/>
      <c r="AN98" s="19" t="str">
        <f>IFERROR(VLOOKUP(AK98,$W$3:$AA$60,4,),"")&amp;" - "&amp;IFERROR(VLOOKUP(AL98,$R$15:$S$26,2,),"")</f>
        <v xml:space="preserve"> - </v>
      </c>
      <c r="AO98" s="19"/>
      <c r="AP98" s="27"/>
      <c r="AQ98" s="24"/>
      <c r="AR98" s="24"/>
      <c r="AS98" s="24"/>
      <c r="AT98" s="19" t="str">
        <f>IFERROR(VLOOKUP(AQ98,$W$3:$AA$60,4,),"")&amp;" - "&amp;IFERROR(VLOOKUP(AR98,$R$15:$S$26,2,),"")</f>
        <v xml:space="preserve"> - </v>
      </c>
      <c r="AX98" s="24"/>
      <c r="AY98" s="24"/>
      <c r="AZ98" s="24"/>
      <c r="BA98" s="19" t="str">
        <f>IFERROR(VLOOKUP(AX98,$W$3:$AA$60,5,),"")&amp;" - "&amp;IFERROR(VLOOKUP(AY98,$R$15:$S$26,2,),"")</f>
        <v xml:space="preserve"> - </v>
      </c>
    </row>
    <row r="99" spans="12:53" x14ac:dyDescent="0.55000000000000004">
      <c r="L99" s="8">
        <v>17</v>
      </c>
      <c r="M99" s="8">
        <v>9</v>
      </c>
      <c r="N99" s="18">
        <v>782000</v>
      </c>
      <c r="O99" s="18"/>
      <c r="P99" s="18"/>
      <c r="Q99" s="18"/>
      <c r="R99" s="1"/>
      <c r="S99" s="21" t="s">
        <v>72</v>
      </c>
      <c r="AE99" s="23"/>
      <c r="AF99" s="23"/>
      <c r="AG99" s="23"/>
      <c r="AH99" s="19" t="str">
        <f>IFERROR(VLOOKUP(AE99,$W$3:$AA$60,5,),"")&amp;" - "&amp;IFERROR(VLOOKUP(AF99,$R$15:$S$26,2,),"")</f>
        <v xml:space="preserve"> - </v>
      </c>
      <c r="AK99" s="23"/>
      <c r="AL99" s="23"/>
      <c r="AM99" s="23"/>
      <c r="AN99" s="19" t="str">
        <f>IFERROR(VLOOKUP(AK99,$W$3:$AA$60,4,),"")&amp;" - "&amp;IFERROR(VLOOKUP(AL99,$R$15:$S$26,2,),"")</f>
        <v xml:space="preserve"> - </v>
      </c>
      <c r="AO99" s="19"/>
      <c r="AP99" s="27"/>
      <c r="AQ99" s="23"/>
      <c r="AR99" s="23"/>
      <c r="AS99" s="23"/>
      <c r="AT99" s="19" t="str">
        <f>IFERROR(VLOOKUP(AQ99,$W$3:$AA$60,4,),"")&amp;" - "&amp;IFERROR(VLOOKUP(AR99,$R$15:$S$26,2,),"")</f>
        <v xml:space="preserve"> - </v>
      </c>
      <c r="AX99" s="23"/>
      <c r="AY99" s="23"/>
      <c r="AZ99" s="23"/>
      <c r="BA99" s="19" t="str">
        <f>IFERROR(VLOOKUP(AX99,$W$3:$AA$60,5,),"")&amp;" - "&amp;IFERROR(VLOOKUP(AY99,$R$15:$S$26,2,),"")</f>
        <v xml:space="preserve"> - </v>
      </c>
    </row>
    <row r="100" spans="12:53" x14ac:dyDescent="0.55000000000000004">
      <c r="L100" s="8">
        <v>19</v>
      </c>
      <c r="M100" s="8">
        <v>10</v>
      </c>
      <c r="N100" s="18">
        <v>999000</v>
      </c>
      <c r="O100" s="18"/>
      <c r="P100" s="18"/>
      <c r="Q100" s="18"/>
      <c r="R100" s="1"/>
      <c r="S100" s="21" t="s">
        <v>72</v>
      </c>
      <c r="AE100" s="23"/>
      <c r="AF100" s="23"/>
      <c r="AG100" s="23"/>
      <c r="AH100" s="19" t="str">
        <f>IFERROR(VLOOKUP(AE100,$W$3:$AA$60,5,),"")&amp;" - "&amp;IFERROR(VLOOKUP(AF100,$R$15:$S$26,2,),"")</f>
        <v xml:space="preserve"> - </v>
      </c>
      <c r="AK100" s="23"/>
      <c r="AL100" s="23"/>
      <c r="AM100" s="23"/>
      <c r="AN100" s="19" t="str">
        <f>IFERROR(VLOOKUP(AK100,$W$3:$AA$60,4,),"")&amp;" - "&amp;IFERROR(VLOOKUP(AL100,$R$15:$S$26,2,),"")</f>
        <v xml:space="preserve"> - </v>
      </c>
      <c r="AO100" s="19"/>
      <c r="AP100" s="27"/>
      <c r="AQ100" s="23"/>
      <c r="AR100" s="23"/>
      <c r="AS100" s="23"/>
      <c r="AT100" s="19" t="str">
        <f>IFERROR(VLOOKUP(AQ100,$W$3:$AA$60,4,),"")&amp;" - "&amp;IFERROR(VLOOKUP(AR100,$R$15:$S$26,2,),"")</f>
        <v xml:space="preserve"> - </v>
      </c>
      <c r="AX100" s="23"/>
      <c r="AY100" s="23"/>
      <c r="AZ100" s="23"/>
      <c r="BA100" s="19" t="str">
        <f>IFERROR(VLOOKUP(AX100,$W$3:$AA$60,5,),"")&amp;" - "&amp;IFERROR(VLOOKUP(AY100,$R$15:$S$26,2,),"")</f>
        <v xml:space="preserve"> - </v>
      </c>
    </row>
    <row r="101" spans="12:53" x14ac:dyDescent="0.55000000000000004">
      <c r="L101" s="8">
        <v>21</v>
      </c>
      <c r="M101" s="8">
        <v>11</v>
      </c>
      <c r="N101" s="18">
        <v>678000</v>
      </c>
      <c r="O101" s="18"/>
      <c r="P101" s="18"/>
      <c r="Q101" s="18"/>
      <c r="R101" s="1"/>
      <c r="S101" s="21" t="s">
        <v>72</v>
      </c>
      <c r="AE101" s="23"/>
      <c r="AF101" s="23"/>
      <c r="AG101" s="23"/>
      <c r="AH101" s="19" t="str">
        <f>IFERROR(VLOOKUP(AE101,$W$3:$AA$60,5,),"")&amp;" - "&amp;IFERROR(VLOOKUP(AF101,$R$15:$S$26,2,),"")</f>
        <v xml:space="preserve"> - </v>
      </c>
      <c r="AK101" s="23"/>
      <c r="AL101" s="23"/>
      <c r="AM101" s="23"/>
      <c r="AN101" s="19" t="str">
        <f>IFERROR(VLOOKUP(AK101,$W$3:$AA$60,4,),"")&amp;" - "&amp;IFERROR(VLOOKUP(AL101,$R$15:$S$26,2,),"")</f>
        <v xml:space="preserve"> - </v>
      </c>
      <c r="AO101" s="19"/>
      <c r="AP101" s="27"/>
      <c r="AQ101" s="23"/>
      <c r="AR101" s="23"/>
      <c r="AS101" s="23"/>
      <c r="AT101" s="19" t="str">
        <f>IFERROR(VLOOKUP(AQ101,$W$3:$AA$60,4,),"")&amp;" - "&amp;IFERROR(VLOOKUP(AR101,$R$15:$S$26,2,),"")</f>
        <v xml:space="preserve"> - </v>
      </c>
      <c r="AX101" s="23"/>
      <c r="AY101" s="23"/>
      <c r="AZ101" s="23"/>
      <c r="BA101" s="19" t="str">
        <f>IFERROR(VLOOKUP(AX101,$W$3:$AA$60,5,),"")&amp;" - "&amp;IFERROR(VLOOKUP(AY101,$R$15:$S$26,2,),"")</f>
        <v xml:space="preserve"> - </v>
      </c>
    </row>
    <row r="102" spans="12:53" x14ac:dyDescent="0.55000000000000004">
      <c r="L102" s="8">
        <v>23</v>
      </c>
      <c r="M102" s="8">
        <v>12</v>
      </c>
      <c r="N102" s="18">
        <v>878000</v>
      </c>
      <c r="O102" s="18"/>
      <c r="P102" s="18"/>
      <c r="Q102" s="18"/>
      <c r="R102" s="1"/>
      <c r="S102" s="21" t="s">
        <v>72</v>
      </c>
      <c r="AE102" s="24"/>
      <c r="AF102" s="24"/>
      <c r="AG102" s="24"/>
      <c r="AH102" s="19" t="str">
        <f>IFERROR(VLOOKUP(AE102,$W$3:$AA$60,5,),"")&amp;" - "&amp;IFERROR(VLOOKUP(AF102,$R$15:$S$26,2,),"")</f>
        <v xml:space="preserve"> - </v>
      </c>
      <c r="AK102" s="24"/>
      <c r="AL102" s="24"/>
      <c r="AM102" s="24"/>
      <c r="AN102" s="19" t="str">
        <f>IFERROR(VLOOKUP(AK102,$W$3:$AA$60,4,),"")&amp;" - "&amp;IFERROR(VLOOKUP(AL102,$R$15:$S$26,2,),"")</f>
        <v xml:space="preserve"> - </v>
      </c>
      <c r="AO102" s="19"/>
      <c r="AP102" s="27"/>
      <c r="AQ102" s="24"/>
      <c r="AR102" s="24"/>
      <c r="AS102" s="24"/>
      <c r="AT102" s="19" t="str">
        <f>IFERROR(VLOOKUP(AQ102,$W$3:$AA$60,4,),"")&amp;" - "&amp;IFERROR(VLOOKUP(AR102,$R$15:$S$26,2,),"")</f>
        <v xml:space="preserve"> - </v>
      </c>
      <c r="AX102" s="24"/>
      <c r="AY102" s="24"/>
      <c r="AZ102" s="24"/>
      <c r="BA102" s="19" t="str">
        <f>IFERROR(VLOOKUP(AX102,$W$3:$AA$60,5,),"")&amp;" - "&amp;IFERROR(VLOOKUP(AY102,$R$15:$S$26,2,),"")</f>
        <v xml:space="preserve"> - </v>
      </c>
    </row>
    <row r="103" spans="12:53" x14ac:dyDescent="0.55000000000000004">
      <c r="L103" s="8">
        <v>25</v>
      </c>
      <c r="M103" s="8">
        <v>13</v>
      </c>
      <c r="N103" s="18">
        <v>916000</v>
      </c>
      <c r="O103" s="18"/>
      <c r="P103" s="18"/>
      <c r="Q103" s="18"/>
      <c r="R103" s="1"/>
      <c r="S103" s="21" t="s">
        <v>72</v>
      </c>
      <c r="AE103" s="24"/>
      <c r="AF103" s="24"/>
      <c r="AG103" s="24"/>
      <c r="AH103" s="19" t="str">
        <f>IFERROR(VLOOKUP(AE103,$W$3:$AA$60,5,),"")&amp;" - "&amp;IFERROR(VLOOKUP(AF103,$R$15:$S$26,2,),"")</f>
        <v xml:space="preserve"> - </v>
      </c>
      <c r="AK103" s="24"/>
      <c r="AL103" s="24"/>
      <c r="AM103" s="24"/>
      <c r="AN103" s="19" t="str">
        <f>IFERROR(VLOOKUP(AK103,$W$3:$AA$60,4,),"")&amp;" - "&amp;IFERROR(VLOOKUP(AL103,$R$15:$S$26,2,),"")</f>
        <v xml:space="preserve"> - </v>
      </c>
      <c r="AO103" s="19"/>
      <c r="AP103" s="27"/>
      <c r="AQ103" s="24"/>
      <c r="AR103" s="24"/>
      <c r="AS103" s="24"/>
      <c r="AT103" s="19" t="str">
        <f>IFERROR(VLOOKUP(AQ103,$W$3:$AA$60,4,),"")&amp;" - "&amp;IFERROR(VLOOKUP(AR103,$R$15:$S$26,2,),"")</f>
        <v xml:space="preserve"> - </v>
      </c>
      <c r="AX103" s="24"/>
      <c r="AY103" s="24"/>
      <c r="AZ103" s="24"/>
      <c r="BA103" s="19" t="str">
        <f>IFERROR(VLOOKUP(AX103,$W$3:$AA$60,5,),"")&amp;" - "&amp;IFERROR(VLOOKUP(AY103,$R$15:$S$26,2,),"")</f>
        <v xml:space="preserve"> - </v>
      </c>
    </row>
    <row r="104" spans="12:53" x14ac:dyDescent="0.55000000000000004">
      <c r="L104" s="8">
        <v>27</v>
      </c>
      <c r="M104" s="8">
        <v>14</v>
      </c>
      <c r="N104" s="18">
        <v>790000</v>
      </c>
      <c r="O104" s="18"/>
      <c r="P104" s="18"/>
      <c r="Q104" s="18"/>
      <c r="R104" s="1"/>
      <c r="S104" s="21" t="s">
        <v>72</v>
      </c>
      <c r="AE104" s="23"/>
      <c r="AF104" s="23"/>
      <c r="AG104" s="23"/>
      <c r="AH104" s="19" t="str">
        <f>IFERROR(VLOOKUP(AE104,$W$3:$AA$60,5,),"")&amp;" - "&amp;IFERROR(VLOOKUP(AF104,$R$15:$S$26,2,),"")</f>
        <v xml:space="preserve"> - </v>
      </c>
      <c r="AK104" s="23"/>
      <c r="AL104" s="23"/>
      <c r="AM104" s="23"/>
      <c r="AN104" s="19" t="str">
        <f>IFERROR(VLOOKUP(AK104,$W$3:$AA$60,4,),"")&amp;" - "&amp;IFERROR(VLOOKUP(AL104,$R$15:$S$26,2,),"")</f>
        <v xml:space="preserve"> - </v>
      </c>
      <c r="AO104" s="19"/>
      <c r="AP104" s="27"/>
      <c r="AQ104" s="23"/>
      <c r="AR104" s="23"/>
      <c r="AS104" s="23"/>
      <c r="AT104" s="19" t="str">
        <f>IFERROR(VLOOKUP(AQ104,$W$3:$AA$60,4,),"")&amp;" - "&amp;IFERROR(VLOOKUP(AR104,$R$15:$S$26,2,),"")</f>
        <v xml:space="preserve"> - </v>
      </c>
      <c r="AX104" s="23"/>
      <c r="AY104" s="23"/>
      <c r="AZ104" s="23"/>
      <c r="BA104" s="19" t="str">
        <f>IFERROR(VLOOKUP(AX104,$W$3:$AA$60,5,),"")&amp;" - "&amp;IFERROR(VLOOKUP(AY104,$R$15:$S$26,2,),"")</f>
        <v xml:space="preserve"> - </v>
      </c>
    </row>
    <row r="105" spans="12:53" x14ac:dyDescent="0.55000000000000004">
      <c r="L105" s="8">
        <v>29</v>
      </c>
      <c r="M105" s="8">
        <v>15</v>
      </c>
      <c r="N105" s="18">
        <v>857000</v>
      </c>
      <c r="O105" s="18"/>
      <c r="P105" s="18"/>
      <c r="Q105" s="18"/>
      <c r="R105" s="1"/>
      <c r="S105" s="21" t="s">
        <v>72</v>
      </c>
      <c r="AE105" s="23"/>
      <c r="AF105" s="23"/>
      <c r="AG105" s="23"/>
      <c r="AH105" s="19" t="str">
        <f>IFERROR(VLOOKUP(AE105,$W$3:$AA$60,4,),"")&amp;" - "&amp;IFERROR(VLOOKUP(AF105,$R$15:$S$26,2,),"")</f>
        <v xml:space="preserve"> - </v>
      </c>
      <c r="AK105" s="23"/>
      <c r="AL105" s="23"/>
      <c r="AM105" s="23"/>
      <c r="AN105" s="19" t="str">
        <f>IFERROR(VLOOKUP(AK105,$W$3:$AA$60,4,),"")&amp;" - "&amp;IFERROR(VLOOKUP(AL105,$R$15:$S$26,2,),"")</f>
        <v xml:space="preserve"> - </v>
      </c>
      <c r="AO105" s="19"/>
      <c r="AP105" s="27"/>
      <c r="AQ105" s="23"/>
      <c r="AR105" s="23"/>
      <c r="AS105" s="23"/>
      <c r="AT105" s="19" t="str">
        <f>IFERROR(VLOOKUP(AQ105,$W$3:$AA$60,4,),"")&amp;" - "&amp;IFERROR(VLOOKUP(AR105,$R$15:$S$26,2,),"")</f>
        <v xml:space="preserve"> - </v>
      </c>
      <c r="AX105" s="23"/>
      <c r="AY105" s="23"/>
      <c r="AZ105" s="23"/>
      <c r="BA105" s="19" t="str">
        <f>IFERROR(VLOOKUP(AX105,$W$3:$AA$60,5,),"")&amp;" - "&amp;IFERROR(VLOOKUP(AY105,$R$15:$S$26,2,),"")</f>
        <v xml:space="preserve"> - </v>
      </c>
    </row>
    <row r="106" spans="12:53" x14ac:dyDescent="0.55000000000000004">
      <c r="L106" s="8">
        <v>31</v>
      </c>
      <c r="M106" s="8">
        <v>16</v>
      </c>
      <c r="N106" s="18">
        <v>707000</v>
      </c>
      <c r="O106" s="18"/>
      <c r="P106" s="18"/>
      <c r="Q106" s="18"/>
      <c r="R106" s="1"/>
      <c r="S106" s="21" t="s">
        <v>72</v>
      </c>
      <c r="AE106" s="23"/>
      <c r="AF106" s="23"/>
      <c r="AG106" s="23"/>
      <c r="AH106" s="19" t="str">
        <f>IFERROR(VLOOKUP(AE106,$W$3:$AA$60,4,),"")&amp;" - "&amp;IFERROR(VLOOKUP(AF106,$R$15:$S$26,2,),"")</f>
        <v xml:space="preserve"> - </v>
      </c>
      <c r="AK106" s="23"/>
      <c r="AL106" s="23"/>
      <c r="AM106" s="23"/>
      <c r="AN106" s="19" t="str">
        <f>IFERROR(VLOOKUP(AK106,$W$3:$AA$60,4,),"")&amp;" - "&amp;IFERROR(VLOOKUP(AL106,$R$15:$S$26,2,),"")</f>
        <v xml:space="preserve"> - </v>
      </c>
      <c r="AO106" s="19"/>
      <c r="AP106" s="27"/>
      <c r="AQ106" s="23"/>
      <c r="AR106" s="23"/>
      <c r="AS106" s="23"/>
      <c r="AT106" s="19" t="str">
        <f>IFERROR(VLOOKUP(AQ106,$W$3:$AA$60,4,),"")&amp;" - "&amp;IFERROR(VLOOKUP(AR106,$R$15:$S$26,2,),"")</f>
        <v xml:space="preserve"> - </v>
      </c>
      <c r="AX106" s="23"/>
      <c r="AY106" s="23"/>
      <c r="AZ106" s="23"/>
      <c r="BA106" s="19" t="str">
        <f>IFERROR(VLOOKUP(AX106,$W$3:$AA$60,5,),"")&amp;" - "&amp;IFERROR(VLOOKUP(AY106,$R$15:$S$26,2,),"")</f>
        <v xml:space="preserve"> - </v>
      </c>
    </row>
    <row r="107" spans="12:53" x14ac:dyDescent="0.55000000000000004">
      <c r="L107" s="8">
        <v>33</v>
      </c>
      <c r="M107" s="8">
        <v>17</v>
      </c>
      <c r="N107" s="18">
        <v>660000</v>
      </c>
      <c r="O107" s="18"/>
      <c r="P107" s="18"/>
      <c r="Q107" s="18"/>
      <c r="R107" s="1"/>
      <c r="S107" s="21" t="s">
        <v>72</v>
      </c>
      <c r="AE107" s="23"/>
      <c r="AF107" s="23"/>
      <c r="AG107" s="23"/>
      <c r="AH107" s="19" t="str">
        <f>IFERROR(VLOOKUP(AE107,$W$3:$AA$60,4,),"")&amp;" - "&amp;IFERROR(VLOOKUP(AF107,$R$15:$S$26,2,),"")</f>
        <v xml:space="preserve"> - </v>
      </c>
      <c r="AK107" s="23"/>
      <c r="AL107" s="23"/>
      <c r="AM107" s="23"/>
      <c r="AN107" s="19" t="str">
        <f>IFERROR(VLOOKUP(AK107,$W$3:$AA$60,4,),"")&amp;" - "&amp;IFERROR(VLOOKUP(AL107,$R$15:$S$26,2,),"")</f>
        <v xml:space="preserve"> - </v>
      </c>
      <c r="AO107" s="19"/>
      <c r="AP107" s="27"/>
      <c r="AQ107" s="23"/>
      <c r="AR107" s="23"/>
      <c r="AS107" s="23"/>
      <c r="AT107" s="19" t="str">
        <f>IFERROR(VLOOKUP(AQ107,$W$3:$AA$60,4,),"")&amp;" - "&amp;IFERROR(VLOOKUP(AR107,$R$15:$S$26,2,),"")</f>
        <v xml:space="preserve"> - </v>
      </c>
      <c r="AX107" s="23"/>
      <c r="AY107" s="23"/>
      <c r="AZ107" s="23"/>
      <c r="BA107" s="19" t="str">
        <f>IFERROR(VLOOKUP(AX107,$W$3:$AA$60,5,),"")&amp;" - "&amp;IFERROR(VLOOKUP(AY107,$R$15:$S$26,2,),"")</f>
        <v xml:space="preserve"> - </v>
      </c>
    </row>
    <row r="108" spans="12:53" x14ac:dyDescent="0.55000000000000004">
      <c r="L108" s="8">
        <v>35</v>
      </c>
      <c r="M108" s="8">
        <v>18</v>
      </c>
      <c r="N108" s="18">
        <v>623000</v>
      </c>
      <c r="O108" s="18"/>
      <c r="P108" s="18"/>
      <c r="Q108" s="18"/>
      <c r="R108" s="1"/>
      <c r="S108" s="21" t="s">
        <v>72</v>
      </c>
      <c r="AE108" s="24"/>
      <c r="AF108" s="24"/>
      <c r="AG108" s="24"/>
      <c r="AH108" s="19" t="str">
        <f>IFERROR(VLOOKUP(AE108,$W$3:$AA$60,4,),"")&amp;" - "&amp;IFERROR(VLOOKUP(AF108,$R$15:$S$26,2,),"")</f>
        <v xml:space="preserve"> - </v>
      </c>
      <c r="AK108" s="24"/>
      <c r="AL108" s="24"/>
      <c r="AM108" s="24"/>
      <c r="AN108" s="19" t="str">
        <f>IFERROR(VLOOKUP(AK108,$W$3:$AA$60,4,),"")&amp;" - "&amp;IFERROR(VLOOKUP(AL108,$R$15:$S$26,2,),"")</f>
        <v xml:space="preserve"> - </v>
      </c>
      <c r="AO108" s="19"/>
      <c r="AP108" s="27"/>
      <c r="AQ108" s="24"/>
      <c r="AR108" s="24"/>
      <c r="AS108" s="24"/>
      <c r="AT108" s="19" t="str">
        <f>IFERROR(VLOOKUP(AQ108,$W$3:$AA$60,4,),"")&amp;" - "&amp;IFERROR(VLOOKUP(AR108,$R$15:$S$26,2,),"")</f>
        <v xml:space="preserve"> - </v>
      </c>
      <c r="AX108" s="24"/>
      <c r="AY108" s="24"/>
      <c r="AZ108" s="24"/>
      <c r="BA108" s="19" t="str">
        <f>IFERROR(VLOOKUP(AX108,$W$3:$AA$60,5,),"")&amp;" - "&amp;IFERROR(VLOOKUP(AY108,$R$15:$S$26,2,),"")</f>
        <v xml:space="preserve"> - </v>
      </c>
    </row>
    <row r="109" spans="12:53" x14ac:dyDescent="0.55000000000000004">
      <c r="L109" s="8">
        <v>37</v>
      </c>
      <c r="M109" s="8">
        <v>19</v>
      </c>
      <c r="N109" s="18">
        <v>700000</v>
      </c>
      <c r="O109" s="18"/>
      <c r="P109" s="18"/>
      <c r="Q109" s="18"/>
      <c r="R109" s="1"/>
      <c r="S109" s="21" t="s">
        <v>72</v>
      </c>
      <c r="AE109" s="24"/>
      <c r="AF109" s="24"/>
      <c r="AG109" s="24"/>
      <c r="AH109" s="19" t="str">
        <f>IFERROR(VLOOKUP(AE109,$W$3:$AA$60,4,),"")&amp;" - "&amp;IFERROR(VLOOKUP(AF109,$R$15:$S$26,2,),"")</f>
        <v xml:space="preserve"> - </v>
      </c>
      <c r="AK109" s="24"/>
      <c r="AL109" s="24"/>
      <c r="AM109" s="24"/>
      <c r="AN109" s="19" t="str">
        <f>IFERROR(VLOOKUP(AK109,$W$3:$AA$60,4,),"")&amp;" - "&amp;IFERROR(VLOOKUP(AL109,$R$15:$S$26,2,),"")</f>
        <v xml:space="preserve"> - </v>
      </c>
      <c r="AO109" s="19"/>
      <c r="AP109" s="27"/>
      <c r="AQ109" s="24"/>
      <c r="AR109" s="24"/>
      <c r="AS109" s="24"/>
      <c r="AT109" s="19" t="str">
        <f>IFERROR(VLOOKUP(AQ109,$W$3:$AA$60,4,),"")&amp;" - "&amp;IFERROR(VLOOKUP(AR109,$R$15:$S$26,2,),"")</f>
        <v xml:space="preserve"> - </v>
      </c>
      <c r="AX109" s="24"/>
      <c r="AY109" s="24"/>
      <c r="AZ109" s="24"/>
      <c r="BA109" s="19" t="str">
        <f>IFERROR(VLOOKUP(AX109,$W$3:$AA$60,5,),"")&amp;" - "&amp;IFERROR(VLOOKUP(AY109,$R$15:$S$26,2,),"")</f>
        <v xml:space="preserve"> - </v>
      </c>
    </row>
    <row r="110" spans="12:53" x14ac:dyDescent="0.55000000000000004">
      <c r="L110" s="8">
        <v>39</v>
      </c>
      <c r="M110" s="8">
        <v>20</v>
      </c>
      <c r="N110" s="18">
        <v>627000</v>
      </c>
      <c r="O110" s="18"/>
      <c r="P110" s="18"/>
      <c r="Q110" s="18"/>
      <c r="R110" s="1"/>
      <c r="S110" s="21" t="s">
        <v>72</v>
      </c>
      <c r="AE110" s="24"/>
      <c r="AF110" s="24"/>
      <c r="AG110" s="24"/>
      <c r="AH110" s="19" t="str">
        <f>IFERROR(VLOOKUP(AE110,$W$3:$AA$60,4,),"")&amp;" - "&amp;IFERROR(VLOOKUP(AF110,$R$15:$S$26,2,),"")</f>
        <v xml:space="preserve"> - </v>
      </c>
      <c r="AK110" s="24"/>
      <c r="AL110" s="24"/>
      <c r="AM110" s="24"/>
      <c r="AN110" s="19" t="str">
        <f>IFERROR(VLOOKUP(AK110,$W$3:$AA$60,4,),"")&amp;" - "&amp;IFERROR(VLOOKUP(AL110,$R$15:$S$26,2,),"")</f>
        <v xml:space="preserve"> - </v>
      </c>
      <c r="AO110" s="19"/>
      <c r="AP110" s="27"/>
      <c r="AQ110" s="24"/>
      <c r="AR110" s="24"/>
      <c r="AS110" s="24"/>
      <c r="AT110" s="19" t="str">
        <f>IFERROR(VLOOKUP(AQ110,$W$3:$AA$60,4,),"")&amp;" - "&amp;IFERROR(VLOOKUP(AR110,$R$15:$S$26,2,),"")</f>
        <v xml:space="preserve"> - </v>
      </c>
      <c r="AX110" s="24"/>
      <c r="AY110" s="24"/>
      <c r="AZ110" s="24"/>
      <c r="BA110" s="19" t="str">
        <f>IFERROR(VLOOKUP(AX110,$W$3:$AA$60,5,),"")&amp;" - "&amp;IFERROR(VLOOKUP(AY110,$R$15:$S$26,2,),"")</f>
        <v xml:space="preserve"> - </v>
      </c>
    </row>
    <row r="111" spans="12:53" x14ac:dyDescent="0.55000000000000004">
      <c r="L111" s="8">
        <v>41</v>
      </c>
      <c r="M111" s="8">
        <v>21</v>
      </c>
      <c r="N111" s="18">
        <v>623000</v>
      </c>
      <c r="O111" s="18"/>
      <c r="P111" s="18"/>
      <c r="Q111" s="18"/>
      <c r="R111" s="1"/>
      <c r="S111" s="21" t="s">
        <v>72</v>
      </c>
      <c r="AE111" s="24"/>
      <c r="AF111" s="24"/>
      <c r="AG111" s="24"/>
      <c r="AH111" s="19" t="str">
        <f>IFERROR(VLOOKUP(AE111,$W$3:$AA$60,4,),"")&amp;" - "&amp;IFERROR(VLOOKUP(AF111,$R$15:$S$26,2,),"")</f>
        <v xml:space="preserve"> - </v>
      </c>
      <c r="AK111" s="24"/>
      <c r="AL111" s="24"/>
      <c r="AM111" s="24"/>
      <c r="AN111" s="19" t="str">
        <f>IFERROR(VLOOKUP(AK111,$W$3:$AA$60,4,),"")&amp;" - "&amp;IFERROR(VLOOKUP(AL111,$R$15:$S$26,2,),"")</f>
        <v xml:space="preserve"> - </v>
      </c>
      <c r="AO111" s="19"/>
      <c r="AP111" s="27"/>
      <c r="AQ111" s="24"/>
      <c r="AR111" s="24"/>
      <c r="AS111" s="24"/>
      <c r="AT111" s="19" t="str">
        <f>IFERROR(VLOOKUP(AQ111,$W$3:$AA$60,4,),"")&amp;" - "&amp;IFERROR(VLOOKUP(AR111,$R$15:$S$26,2,),"")</f>
        <v xml:space="preserve"> - </v>
      </c>
      <c r="AX111" s="24"/>
      <c r="AY111" s="24"/>
      <c r="AZ111" s="24"/>
      <c r="BA111" s="19" t="str">
        <f>IFERROR(VLOOKUP(AX111,$W$3:$AA$60,5,),"")&amp;" - "&amp;IFERROR(VLOOKUP(AY111,$R$15:$S$26,2,),"")</f>
        <v xml:space="preserve"> - </v>
      </c>
    </row>
    <row r="112" spans="12:53" x14ac:dyDescent="0.55000000000000004">
      <c r="L112" s="8">
        <v>43</v>
      </c>
      <c r="M112" s="8">
        <v>22</v>
      </c>
      <c r="N112" s="18">
        <v>777000</v>
      </c>
      <c r="O112" s="18"/>
      <c r="P112" s="18"/>
      <c r="Q112" s="18"/>
      <c r="R112" s="1"/>
      <c r="S112" s="21" t="s">
        <v>72</v>
      </c>
      <c r="AE112" s="24"/>
      <c r="AF112" s="24"/>
      <c r="AG112" s="24"/>
      <c r="AH112" s="19" t="str">
        <f>IFERROR(VLOOKUP(AE112,$W$3:$AA$60,4,),"")&amp;" - "&amp;IFERROR(VLOOKUP(AF112,$R$15:$S$26,2,),"")</f>
        <v xml:space="preserve"> - </v>
      </c>
      <c r="AK112" s="24"/>
      <c r="AL112" s="24"/>
      <c r="AM112" s="24"/>
      <c r="AN112" s="19" t="str">
        <f>IFERROR(VLOOKUP(AK112,$W$3:$AA$60,4,),"")&amp;" - "&amp;IFERROR(VLOOKUP(AL112,$R$15:$S$26,2,),"")</f>
        <v xml:space="preserve"> - </v>
      </c>
      <c r="AO112" s="19"/>
      <c r="AP112" s="27"/>
      <c r="AQ112" s="24"/>
      <c r="AR112" s="24"/>
      <c r="AS112" s="24"/>
      <c r="AT112" s="19" t="str">
        <f>IFERROR(VLOOKUP(AQ112,$W$3:$AA$60,4,),"")&amp;" - "&amp;IFERROR(VLOOKUP(AR112,$R$15:$S$26,2,),"")</f>
        <v xml:space="preserve"> - </v>
      </c>
      <c r="AX112" s="24"/>
      <c r="AY112" s="24"/>
      <c r="AZ112" s="24"/>
      <c r="BA112" s="19" t="str">
        <f>IFERROR(VLOOKUP(AX112,$W$3:$AA$60,5,),"")&amp;" - "&amp;IFERROR(VLOOKUP(AY112,$R$15:$S$26,2,),"")</f>
        <v xml:space="preserve"> - </v>
      </c>
    </row>
    <row r="113" spans="12:53" x14ac:dyDescent="0.55000000000000004">
      <c r="L113" s="8">
        <v>45</v>
      </c>
      <c r="M113" s="8">
        <v>23</v>
      </c>
      <c r="N113" s="18">
        <v>630000</v>
      </c>
      <c r="O113" s="18"/>
      <c r="P113" s="18"/>
      <c r="Q113" s="18"/>
      <c r="R113" s="1"/>
      <c r="S113" s="21" t="s">
        <v>72</v>
      </c>
      <c r="AE113" s="23"/>
      <c r="AF113" s="23"/>
      <c r="AG113" s="23"/>
      <c r="AH113" s="19" t="str">
        <f>IFERROR(VLOOKUP(AE113,$W$3:$AA$60,4,),"")&amp;" - "&amp;IFERROR(VLOOKUP(AF113,$R$15:$S$26,2,),"")</f>
        <v xml:space="preserve"> - </v>
      </c>
      <c r="AK113" s="23"/>
      <c r="AL113" s="23"/>
      <c r="AM113" s="23"/>
      <c r="AN113" s="19" t="str">
        <f>IFERROR(VLOOKUP(AK113,$W$3:$AA$60,4,),"")&amp;" - "&amp;IFERROR(VLOOKUP(AL113,$R$15:$S$26,2,),"")</f>
        <v xml:space="preserve"> - </v>
      </c>
      <c r="AO113" s="19"/>
      <c r="AP113" s="27"/>
      <c r="AQ113" s="23"/>
      <c r="AR113" s="23"/>
      <c r="AS113" s="23"/>
      <c r="AT113" s="19" t="str">
        <f>IFERROR(VLOOKUP(AQ113,$W$3:$AA$60,4,),"")&amp;" - "&amp;IFERROR(VLOOKUP(AR113,$R$15:$S$26,2,),"")</f>
        <v xml:space="preserve"> - </v>
      </c>
      <c r="AX113" s="23"/>
      <c r="AY113" s="23"/>
      <c r="AZ113" s="23"/>
      <c r="BA113" s="19" t="str">
        <f>IFERROR(VLOOKUP(AX113,$W$3:$AA$60,5,),"")&amp;" - "&amp;IFERROR(VLOOKUP(AY113,$R$15:$S$26,2,),"")</f>
        <v xml:space="preserve"> - </v>
      </c>
    </row>
    <row r="114" spans="12:53" x14ac:dyDescent="0.55000000000000004">
      <c r="L114" s="8">
        <v>47</v>
      </c>
      <c r="M114" s="8">
        <v>24</v>
      </c>
      <c r="N114" s="18">
        <v>627000</v>
      </c>
      <c r="O114" s="18"/>
      <c r="P114" s="18"/>
      <c r="Q114" s="18"/>
      <c r="R114" s="1"/>
      <c r="S114" s="21" t="s">
        <v>72</v>
      </c>
      <c r="AE114" s="23"/>
      <c r="AF114" s="23"/>
      <c r="AG114" s="23"/>
      <c r="AH114" s="19" t="str">
        <f>IFERROR(VLOOKUP(AE114,$W$3:$AA$60,4,),"")&amp;" - "&amp;IFERROR(VLOOKUP(AF114,$R$15:$S$26,2,),"")</f>
        <v xml:space="preserve"> - </v>
      </c>
      <c r="AK114" s="23"/>
      <c r="AL114" s="23"/>
      <c r="AM114" s="23"/>
      <c r="AN114" s="19" t="str">
        <f>IFERROR(VLOOKUP(AK114,$W$3:$AA$60,4,),"")&amp;" - "&amp;IFERROR(VLOOKUP(AL114,$R$15:$S$26,2,),"")</f>
        <v xml:space="preserve"> - </v>
      </c>
      <c r="AO114" s="19"/>
      <c r="AP114" s="27"/>
      <c r="AQ114" s="23"/>
      <c r="AR114" s="23"/>
      <c r="AS114" s="23"/>
      <c r="AT114" s="19" t="str">
        <f>IFERROR(VLOOKUP(AQ114,$W$3:$AA$60,4,),"")&amp;" - "&amp;IFERROR(VLOOKUP(AR114,$R$15:$S$26,2,),"")</f>
        <v xml:space="preserve"> - </v>
      </c>
      <c r="AX114" s="23"/>
      <c r="AY114" s="23"/>
      <c r="AZ114" s="23"/>
      <c r="BA114" s="19" t="str">
        <f>IFERROR(VLOOKUP(AX114,$W$3:$AA$60,5,),"")&amp;" - "&amp;IFERROR(VLOOKUP(AY114,$R$15:$S$26,2,),"")</f>
        <v xml:space="preserve"> - </v>
      </c>
    </row>
    <row r="115" spans="12:53" x14ac:dyDescent="0.55000000000000004">
      <c r="L115" s="11"/>
      <c r="N115" s="11"/>
      <c r="O115" s="11"/>
      <c r="P115" s="11"/>
      <c r="Q115" s="11"/>
      <c r="R115" s="11"/>
      <c r="S115" s="11"/>
      <c r="T115" s="11"/>
      <c r="U115" s="11"/>
      <c r="AE115" s="23"/>
      <c r="AF115" s="23"/>
      <c r="AG115" s="23"/>
      <c r="AH115" s="19" t="str">
        <f>IFERROR(VLOOKUP(AE115,$W$3:$AA$60,4,),"")&amp;" - "&amp;IFERROR(VLOOKUP(AF115,$R$15:$S$26,2,),"")</f>
        <v xml:space="preserve"> - </v>
      </c>
      <c r="AK115" s="23"/>
      <c r="AL115" s="23"/>
      <c r="AM115" s="23"/>
      <c r="AN115" s="19" t="str">
        <f>IFERROR(VLOOKUP(AK115,$W$3:$AA$60,4,),"")&amp;" - "&amp;IFERROR(VLOOKUP(AL115,$R$15:$S$26,2,),"")</f>
        <v xml:space="preserve"> - </v>
      </c>
      <c r="AO115" s="19"/>
      <c r="AP115" s="27"/>
      <c r="AQ115" s="23"/>
      <c r="AR115" s="23"/>
      <c r="AS115" s="23"/>
      <c r="AT115" s="19" t="str">
        <f>IFERROR(VLOOKUP(AQ115,$W$3:$AA$60,4,),"")&amp;" - "&amp;IFERROR(VLOOKUP(AR115,$R$15:$S$26,2,),"")</f>
        <v xml:space="preserve"> - </v>
      </c>
      <c r="AX115" s="23"/>
      <c r="AY115" s="23"/>
      <c r="AZ115" s="23"/>
      <c r="BA115" s="19" t="str">
        <f>IFERROR(VLOOKUP(AX115,$W$3:$AA$60,5,),"")&amp;" - "&amp;IFERROR(VLOOKUP(AY115,$R$15:$S$26,2,),"")</f>
        <v xml:space="preserve"> - </v>
      </c>
    </row>
    <row r="116" spans="12:53" x14ac:dyDescent="0.55000000000000004">
      <c r="AE116" s="23"/>
      <c r="AF116" s="23"/>
      <c r="AG116" s="23"/>
      <c r="AH116" s="19" t="str">
        <f>IFERROR(VLOOKUP(AE116,$W$3:$AA$60,4,),"")&amp;" - "&amp;IFERROR(VLOOKUP(AF116,$R$15:$S$26,2,),"")</f>
        <v xml:space="preserve"> - </v>
      </c>
      <c r="AK116" s="23"/>
      <c r="AL116" s="23"/>
      <c r="AM116" s="23"/>
      <c r="AN116" s="19" t="str">
        <f>IFERROR(VLOOKUP(AK116,$W$3:$AA$60,4,),"")&amp;" - "&amp;IFERROR(VLOOKUP(AL116,$R$15:$S$26,2,),"")</f>
        <v xml:space="preserve"> - </v>
      </c>
      <c r="AO116" s="19"/>
      <c r="AP116" s="27"/>
      <c r="AQ116" s="23"/>
      <c r="AR116" s="23"/>
      <c r="AS116" s="23"/>
      <c r="AT116" s="19" t="str">
        <f>IFERROR(VLOOKUP(AQ116,$W$3:$AA$60,4,),"")&amp;" - "&amp;IFERROR(VLOOKUP(AR116,$R$15:$S$26,2,),"")</f>
        <v xml:space="preserve"> - </v>
      </c>
      <c r="AX116" s="23"/>
      <c r="AY116" s="23"/>
      <c r="AZ116" s="23"/>
      <c r="BA116" s="19" t="str">
        <f>IFERROR(VLOOKUP(AX116,$W$3:$AA$60,5,),"")&amp;" - "&amp;IFERROR(VLOOKUP(AY116,$R$15:$S$26,2,),"")</f>
        <v xml:space="preserve"> - </v>
      </c>
    </row>
    <row r="117" spans="12:53" x14ac:dyDescent="0.55000000000000004">
      <c r="AE117" s="23"/>
      <c r="AF117" s="23"/>
      <c r="AG117" s="23"/>
      <c r="AH117" s="19" t="str">
        <f>IFERROR(VLOOKUP(AE117,$W$3:$AA$60,4,),"")&amp;" - "&amp;IFERROR(VLOOKUP(AF117,$R$15:$S$26,2,),"")</f>
        <v xml:space="preserve"> - </v>
      </c>
      <c r="AK117" s="23"/>
      <c r="AL117" s="23"/>
      <c r="AM117" s="23"/>
      <c r="AN117" s="19" t="str">
        <f>IFERROR(VLOOKUP(AK117,$W$3:$AA$60,4,),"")&amp;" - "&amp;IFERROR(VLOOKUP(AL117,$R$15:$S$26,2,),"")</f>
        <v xml:space="preserve"> - </v>
      </c>
      <c r="AO117" s="19"/>
      <c r="AP117" s="27"/>
      <c r="AQ117" s="23"/>
      <c r="AR117" s="23"/>
      <c r="AS117" s="23"/>
      <c r="AT117" s="19" t="str">
        <f>IFERROR(VLOOKUP(AQ117,$W$3:$AA$60,4,),"")&amp;" - "&amp;IFERROR(VLOOKUP(AR117,$R$15:$S$26,2,),"")</f>
        <v xml:space="preserve"> - </v>
      </c>
      <c r="AX117" s="23"/>
      <c r="AY117" s="23"/>
      <c r="AZ117" s="23"/>
      <c r="BA117" s="19" t="str">
        <f>IFERROR(VLOOKUP(AX117,$W$3:$AA$60,5,),"")&amp;" - "&amp;IFERROR(VLOOKUP(AY117,$R$15:$S$26,2,),"")</f>
        <v xml:space="preserve"> - </v>
      </c>
    </row>
    <row r="118" spans="12:53" x14ac:dyDescent="0.55000000000000004">
      <c r="AE118" s="24"/>
      <c r="AF118" s="24"/>
      <c r="AG118" s="24"/>
      <c r="AH118" s="19" t="str">
        <f>IFERROR(VLOOKUP(AE118,$W$3:$AA$60,4,),"")&amp;" - "&amp;IFERROR(VLOOKUP(AF118,$R$15:$S$26,2,),"")</f>
        <v xml:space="preserve"> - </v>
      </c>
      <c r="AK118" s="24"/>
      <c r="AL118" s="24"/>
      <c r="AM118" s="24"/>
      <c r="AN118" s="19" t="str">
        <f>IFERROR(VLOOKUP(AK118,$W$3:$AA$60,4,),"")&amp;" - "&amp;IFERROR(VLOOKUP(AL118,$R$15:$S$26,2,),"")</f>
        <v xml:space="preserve"> - </v>
      </c>
      <c r="AO118" s="19"/>
      <c r="AP118" s="27"/>
      <c r="AQ118" s="24"/>
      <c r="AR118" s="24"/>
      <c r="AS118" s="24"/>
      <c r="AT118" s="19" t="str">
        <f>IFERROR(VLOOKUP(AQ118,$W$3:$AA$60,4,),"")&amp;" - "&amp;IFERROR(VLOOKUP(AR118,$R$15:$S$26,2,),"")</f>
        <v xml:space="preserve"> - </v>
      </c>
      <c r="AX118" s="24"/>
      <c r="AY118" s="24"/>
      <c r="AZ118" s="24"/>
      <c r="BA118" s="19" t="str">
        <f>IFERROR(VLOOKUP(AX118,$W$3:$AA$60,5,),"")&amp;" - "&amp;IFERROR(VLOOKUP(AY118,$R$15:$S$26,2,),"")</f>
        <v xml:space="preserve"> - </v>
      </c>
    </row>
    <row r="119" spans="12:53" x14ac:dyDescent="0.55000000000000004">
      <c r="L119" s="8">
        <v>48</v>
      </c>
      <c r="M119" s="8">
        <v>24</v>
      </c>
      <c r="N119" s="18">
        <v>350000</v>
      </c>
      <c r="O119" s="18"/>
      <c r="P119" s="18"/>
      <c r="Q119" s="18"/>
      <c r="R119" s="1"/>
      <c r="S119" s="1"/>
      <c r="AE119" s="24"/>
      <c r="AF119" s="24"/>
      <c r="AG119" s="24"/>
      <c r="AH119" s="19" t="str">
        <f>IFERROR(VLOOKUP(AE119,$W$3:$AA$60,4,),"")&amp;" - "&amp;IFERROR(VLOOKUP(AF119,$R$15:$S$26,2,),"")</f>
        <v xml:space="preserve"> - </v>
      </c>
      <c r="AK119" s="24"/>
      <c r="AL119" s="24"/>
      <c r="AM119" s="24"/>
      <c r="AN119" s="19" t="str">
        <f>IFERROR(VLOOKUP(AK119,$W$3:$AA$60,4,),"")&amp;" - "&amp;IFERROR(VLOOKUP(AL119,$R$15:$S$26,2,),"")</f>
        <v xml:space="preserve"> - </v>
      </c>
      <c r="AO119" s="19"/>
      <c r="AP119" s="27"/>
      <c r="AQ119" s="24"/>
      <c r="AR119" s="24"/>
      <c r="AS119" s="24"/>
      <c r="AT119" s="19" t="str">
        <f>IFERROR(VLOOKUP(AQ119,$W$3:$AA$60,4,),"")&amp;" - "&amp;IFERROR(VLOOKUP(AR119,$R$15:$S$26,2,),"")</f>
        <v xml:space="preserve"> - </v>
      </c>
      <c r="AX119" s="24"/>
      <c r="AY119" s="24"/>
      <c r="AZ119" s="24"/>
      <c r="BA119" s="19" t="str">
        <f>IFERROR(VLOOKUP(AX119,$W$3:$AA$60,5,),"")&amp;" - "&amp;IFERROR(VLOOKUP(AY119,$R$15:$S$26,2,),"")</f>
        <v xml:space="preserve"> - </v>
      </c>
    </row>
    <row r="120" spans="12:53" x14ac:dyDescent="0.55000000000000004">
      <c r="L120" s="8">
        <v>48</v>
      </c>
      <c r="M120" s="8">
        <v>24</v>
      </c>
      <c r="N120" s="18">
        <v>350000</v>
      </c>
      <c r="O120" s="18"/>
      <c r="P120" s="18"/>
      <c r="Q120" s="18"/>
      <c r="R120" s="1"/>
      <c r="S120" s="1"/>
      <c r="AE120" s="24"/>
      <c r="AF120" s="24"/>
      <c r="AG120" s="24"/>
      <c r="AH120" s="19" t="str">
        <f>IFERROR(VLOOKUP(AE120,$W$3:$AA$60,4,),"")&amp;" - "&amp;IFERROR(VLOOKUP(AF120,$R$15:$S$26,2,),"")</f>
        <v xml:space="preserve"> - </v>
      </c>
      <c r="AK120" s="24"/>
      <c r="AL120" s="24"/>
      <c r="AM120" s="24"/>
      <c r="AN120" s="19" t="str">
        <f>IFERROR(VLOOKUP(AK120,$W$3:$AA$60,4,),"")&amp;" - "&amp;IFERROR(VLOOKUP(AL120,$R$15:$S$26,2,),"")</f>
        <v xml:space="preserve"> - </v>
      </c>
      <c r="AO120" s="19"/>
      <c r="AP120" s="27"/>
      <c r="AQ120" s="24"/>
      <c r="AR120" s="24"/>
      <c r="AS120" s="24"/>
      <c r="AT120" s="19" t="str">
        <f>IFERROR(VLOOKUP(AQ120,$W$3:$AA$60,4,),"")&amp;" - "&amp;IFERROR(VLOOKUP(AR120,$R$15:$S$26,2,),"")</f>
        <v xml:space="preserve"> - </v>
      </c>
      <c r="AX120" s="24"/>
      <c r="AY120" s="24"/>
      <c r="AZ120" s="24"/>
      <c r="BA120" s="19" t="str">
        <f>IFERROR(VLOOKUP(AX120,$W$3:$AA$60,5,),"")&amp;" - "&amp;IFERROR(VLOOKUP(AY120,$R$15:$S$26,2,),"")</f>
        <v xml:space="preserve"> - </v>
      </c>
    </row>
    <row r="121" spans="12:53" x14ac:dyDescent="0.55000000000000004">
      <c r="L121" s="8">
        <v>49</v>
      </c>
      <c r="M121" s="8"/>
      <c r="N121" s="18"/>
      <c r="O121" s="18"/>
      <c r="P121" s="18"/>
      <c r="Q121" s="18"/>
      <c r="R121" s="1"/>
      <c r="S121" s="1"/>
      <c r="AE121" s="24"/>
      <c r="AF121" s="24"/>
      <c r="AG121" s="24"/>
      <c r="AH121" s="19" t="str">
        <f>IFERROR(VLOOKUP(AE121,$W$3:$AA$60,4,),"")&amp;" - "&amp;IFERROR(VLOOKUP(AF121,$R$15:$S$26,2,),"")</f>
        <v xml:space="preserve"> - </v>
      </c>
      <c r="AK121" s="24"/>
      <c r="AL121" s="24"/>
      <c r="AM121" s="24"/>
      <c r="AN121" s="19" t="str">
        <f>IFERROR(VLOOKUP(AK121,$W$3:$AA$60,4,),"")&amp;" - "&amp;IFERROR(VLOOKUP(AL121,$R$15:$S$26,2,),"")</f>
        <v xml:space="preserve"> - </v>
      </c>
      <c r="AO121" s="19"/>
      <c r="AP121" s="27"/>
      <c r="AQ121" s="24"/>
      <c r="AR121" s="24"/>
      <c r="AS121" s="24"/>
      <c r="AT121" s="19" t="str">
        <f>IFERROR(VLOOKUP(AQ121,$W$3:$AA$60,4,),"")&amp;" - "&amp;IFERROR(VLOOKUP(AR121,$R$15:$S$26,2,),"")</f>
        <v xml:space="preserve"> - </v>
      </c>
      <c r="AX121" s="24"/>
      <c r="AY121" s="24"/>
      <c r="AZ121" s="24"/>
      <c r="BA121" s="19" t="str">
        <f>IFERROR(VLOOKUP(AX121,$W$3:$AA$60,5,),"")&amp;" - "&amp;IFERROR(VLOOKUP(AY121,$R$15:$S$26,2,),"")</f>
        <v xml:space="preserve"> - </v>
      </c>
    </row>
    <row r="122" spans="12:53" x14ac:dyDescent="0.55000000000000004">
      <c r="L122" s="8">
        <v>50</v>
      </c>
      <c r="M122" s="8"/>
      <c r="N122" s="18"/>
      <c r="O122" s="18"/>
      <c r="P122" s="18"/>
      <c r="Q122" s="18"/>
      <c r="R122" s="1"/>
      <c r="S122" s="1"/>
      <c r="AE122" s="24"/>
      <c r="AF122" s="24"/>
      <c r="AG122" s="24"/>
      <c r="AH122" s="19" t="str">
        <f>IFERROR(VLOOKUP(AE122,$W$3:$AA$60,4,),"")&amp;" - "&amp;IFERROR(VLOOKUP(AF122,$R$15:$S$26,2,),"")</f>
        <v xml:space="preserve"> - </v>
      </c>
      <c r="AK122" s="24"/>
      <c r="AL122" s="24"/>
      <c r="AM122" s="24"/>
      <c r="AN122" s="19" t="str">
        <f>IFERROR(VLOOKUP(AK122,$W$3:$AA$60,4,),"")&amp;" - "&amp;IFERROR(VLOOKUP(AL122,$R$15:$S$26,2,),"")</f>
        <v xml:space="preserve"> - </v>
      </c>
      <c r="AO122" s="19"/>
      <c r="AP122" s="27"/>
      <c r="AQ122" s="24"/>
      <c r="AR122" s="24"/>
      <c r="AS122" s="24"/>
      <c r="AT122" s="19" t="str">
        <f>IFERROR(VLOOKUP(AQ122,$W$3:$AA$60,4,),"")&amp;" - "&amp;IFERROR(VLOOKUP(AR122,$R$15:$S$26,2,),"")</f>
        <v xml:space="preserve"> - </v>
      </c>
      <c r="AX122" s="24"/>
      <c r="AY122" s="24"/>
      <c r="AZ122" s="24"/>
      <c r="BA122" s="19" t="str">
        <f>IFERROR(VLOOKUP(AX122,$W$3:$AA$60,5,),"")&amp;" - "&amp;IFERROR(VLOOKUP(AY122,$R$15:$S$26,2,),"")</f>
        <v xml:space="preserve"> - </v>
      </c>
    </row>
    <row r="123" spans="12:53" x14ac:dyDescent="0.55000000000000004">
      <c r="L123" s="8">
        <v>51</v>
      </c>
      <c r="M123" s="8"/>
      <c r="N123" s="18"/>
      <c r="O123" s="18"/>
      <c r="P123" s="18"/>
      <c r="Q123" s="18"/>
      <c r="R123" s="1"/>
      <c r="S123" s="1"/>
    </row>
    <row r="124" spans="12:53" x14ac:dyDescent="0.55000000000000004">
      <c r="L124" s="8">
        <v>52</v>
      </c>
      <c r="M124" s="8"/>
      <c r="N124" s="18"/>
      <c r="O124" s="18"/>
      <c r="P124" s="18"/>
      <c r="Q124" s="18"/>
      <c r="R124" s="1"/>
      <c r="S124" s="1"/>
    </row>
    <row r="125" spans="12:53" x14ac:dyDescent="0.55000000000000004">
      <c r="L125" s="8">
        <v>53</v>
      </c>
      <c r="M125" s="8"/>
      <c r="N125" s="18"/>
      <c r="O125" s="18"/>
      <c r="P125" s="18"/>
      <c r="Q125" s="18"/>
      <c r="R125" s="1"/>
      <c r="S125" s="1"/>
    </row>
    <row r="126" spans="12:53" x14ac:dyDescent="0.55000000000000004">
      <c r="L126" s="8">
        <v>54</v>
      </c>
      <c r="M126" s="8"/>
      <c r="N126" s="18"/>
      <c r="O126" s="18"/>
      <c r="P126" s="18"/>
      <c r="Q126" s="18"/>
      <c r="R126" s="1"/>
      <c r="S126" s="1"/>
    </row>
    <row r="127" spans="12:53" x14ac:dyDescent="0.55000000000000004">
      <c r="L127" s="8">
        <v>46</v>
      </c>
      <c r="M127" s="8">
        <v>23</v>
      </c>
      <c r="N127" s="18">
        <v>440000</v>
      </c>
      <c r="O127" s="18"/>
      <c r="P127" s="18"/>
      <c r="Q127" s="18"/>
      <c r="R127" s="1"/>
      <c r="S127" s="1"/>
    </row>
    <row r="128" spans="12:53" x14ac:dyDescent="0.55000000000000004">
      <c r="L128" s="8">
        <v>47</v>
      </c>
      <c r="M128" s="8">
        <v>24</v>
      </c>
      <c r="N128" s="18">
        <v>627000</v>
      </c>
      <c r="O128" s="18"/>
      <c r="P128" s="18"/>
      <c r="Q128" s="18"/>
      <c r="R128" s="1"/>
      <c r="S128" s="21" t="s">
        <v>72</v>
      </c>
    </row>
    <row r="129" spans="12:19" x14ac:dyDescent="0.55000000000000004">
      <c r="L129" s="8">
        <v>48</v>
      </c>
      <c r="M129" s="8">
        <v>24</v>
      </c>
      <c r="N129" s="18">
        <v>350000</v>
      </c>
      <c r="O129" s="18"/>
      <c r="P129" s="18"/>
      <c r="Q129" s="18"/>
      <c r="R129" s="1"/>
      <c r="S129" s="1"/>
    </row>
    <row r="130" spans="12:19" x14ac:dyDescent="0.55000000000000004">
      <c r="L130" s="8">
        <v>49</v>
      </c>
      <c r="M130" s="8"/>
      <c r="N130" s="18"/>
      <c r="O130" s="18"/>
      <c r="P130" s="18"/>
      <c r="Q130" s="18"/>
      <c r="R130" s="1"/>
      <c r="S130" s="1"/>
    </row>
    <row r="131" spans="12:19" x14ac:dyDescent="0.55000000000000004">
      <c r="L131" s="8">
        <v>50</v>
      </c>
      <c r="M131" s="8"/>
      <c r="N131" s="18"/>
      <c r="O131" s="18"/>
      <c r="P131" s="18"/>
      <c r="Q131" s="18"/>
      <c r="R131" s="1"/>
      <c r="S131" s="1"/>
    </row>
    <row r="132" spans="12:19" x14ac:dyDescent="0.55000000000000004">
      <c r="L132" s="8">
        <v>51</v>
      </c>
      <c r="M132" s="8"/>
      <c r="N132" s="18"/>
      <c r="O132" s="18"/>
      <c r="P132" s="18"/>
      <c r="Q132" s="18"/>
      <c r="R132" s="1"/>
      <c r="S132" s="1"/>
    </row>
    <row r="133" spans="12:19" x14ac:dyDescent="0.55000000000000004">
      <c r="L133" s="8">
        <v>52</v>
      </c>
      <c r="M133" s="8"/>
      <c r="N133" s="18"/>
      <c r="O133" s="18"/>
      <c r="P133" s="18"/>
      <c r="Q133" s="18"/>
      <c r="R133" s="1"/>
      <c r="S133" s="1"/>
    </row>
    <row r="134" spans="12:19" x14ac:dyDescent="0.55000000000000004">
      <c r="L134" s="8">
        <v>53</v>
      </c>
      <c r="M134" s="8"/>
      <c r="N134" s="18"/>
      <c r="O134" s="18"/>
      <c r="P134" s="18"/>
      <c r="Q134" s="18"/>
      <c r="R134" s="1"/>
      <c r="S134" s="1"/>
    </row>
    <row r="135" spans="12:19" x14ac:dyDescent="0.55000000000000004">
      <c r="L135" s="8">
        <v>54</v>
      </c>
      <c r="M135" s="8"/>
      <c r="N135" s="18"/>
      <c r="O135" s="18"/>
      <c r="P135" s="18"/>
      <c r="Q135" s="18"/>
      <c r="R135" s="1"/>
      <c r="S135" s="1"/>
    </row>
  </sheetData>
  <hyperlinks>
    <hyperlink ref="J3" r:id="rId1" xr:uid="{8A40EAEA-76E0-454A-BE1D-5F6BA9544452}"/>
    <hyperlink ref="J4" r:id="rId2" xr:uid="{8FA15D87-EBED-4DDF-943F-9AF0AA583F78}"/>
    <hyperlink ref="J5" r:id="rId3" display="https://www.lazada.vn/products/maden-ao-thun-co-day-theu-hinh-ho-yokosuka-nhat-ban-phong-cach-dung-cu-hoc-tap-tai-truong-hoc-thuong-hieu-maden-retro-cho-nam-ao-ngan-tay-nam-in-hoa-tiet-mua-he-moi-i1314069518-s5165490700.html?spm=a2o4n.seller.list.1.33173a79KzXV7q&amp;mp=1" xr:uid="{2A9B2DEF-20EE-4130-8822-EA6BFA5EFDBB}"/>
    <hyperlink ref="J6" r:id="rId4" xr:uid="{06CFE2A7-0FC0-48FE-A0F2-DF25B50DEEB4}"/>
    <hyperlink ref="J7" r:id="rId5" display="https://www.lazada.vn/products/maden-thuong-hieu-phong-cach-dung-cu-nam-thanh-nien-dan-ong-co-dien-my-co-ao-theu-da-dao-1952s-ao-so-mi-bowling-dau-kho-mau-xanh-dam-nam-thanh-nien-dai-hoc-phong-cach-ao-dai-tay-i792940395-s2139990758.html?spm=a2o4n.seller.list.34.84b145a2vWco1R&amp;mp=1" xr:uid="{C0D03902-7077-4B5A-8537-DEAD1DCE7D4B}"/>
    <hyperlink ref="J8" r:id="rId6" display="https://www.lazada.vn/products/maden-thuong-hieu-chat-luong-cao-phong-cach-dung-cu-mua-xuan-nam-moi-quy-ong-tre-my-retro-co-dien-truong-thanh-nghe-thuat-nguoi-ham-mo-hen-ho-ben-xanh-duong-va-trang-soc-bon-mua-ao-tay-dai-co-i484640662-s936128769.html?spm=a2o4n.seller.list.80.431a45a2wDhsSV&amp;mp=1" xr:uid="{905BED00-4474-4FA0-AEF0-F9D7B74DCA04}"/>
    <hyperlink ref="J9" r:id="rId7" display="https://www.lazada.vn/products/maden-ao-so-mi-dai-tay-theu-hinh-ho-ukiyo-bang-lua-bang-co-dien-phong-cach-quy-ong-nhat-ban-phong-cach-dung-cu-rem-theu-khong-sat-ao-hen-ho-cho-nam-gioi-tre-i1272146615-s4794703948.html?spm=a2o4n.seller.list.91.431a45a2wDhsSV&amp;mp=1" xr:uid="{967DCF5D-4378-40AE-91EE-D66FBA947EE2}"/>
    <hyperlink ref="J10" r:id="rId8" display="https://www.lazada.vn/products/maden-ao-so-mi-tay-ngan-xep-chong-ngoai-co-mau-trang-ngoai-co-co-dien-nhat-ban-anh-nang-mat-troi-cho-nam-thanh-nien-moi-mua-he-ao-so-mi-nam-thoi-trang-ky-nghi-ven-bien-cityboy-dang-rong-i1270832768-s4866554491.html?spm=a2o4n.seller.list.99.431a45a2wDhsSV&amp;mp=1" xr:uid="{D214A432-E58B-4DF4-8627-DE7AED91EA33}"/>
    <hyperlink ref="J11" r:id="rId9" xr:uid="{F5824743-41A1-4E7C-9CA4-08ADCB058296}"/>
    <hyperlink ref="J12" r:id="rId10" display="https://www.lazada.vn/products/maden-quat-nghe-thuat-truong-hoc-nam-thanh-nien-phong-cach-dung-cu-thuong-hieu-ao-khoac-ke-soc-day-360g-kieu-my-co-dien-ao-khoac-nam-ke-soc-cung-mua-thu-i1472767552-s6121080278.html?spm=a2o4n.seller.list.157.431a45a2wDhsSV&amp;mp=1" xr:uid="{EBE222A3-90DE-4DCE-8544-265208488589}"/>
    <hyperlink ref="J13" r:id="rId11" xr:uid="{F0544B5E-3614-44F5-8F08-BD1AE661C44C}"/>
    <hyperlink ref="J14" r:id="rId12" display="https://www.lazada.vn/products/maden-hang-hieu-dung-cu-phong-cach-mua-thu-san-pham-moi-ao-so-mi-nam-dai-tay-vai-nhung-ke-thuong-ngay-mau-xanh-duong-kieu-my-quy-ong-ao-so-mi-mong-nam-truong-thanh-cho-cha-hoc-sinh-dang-om-i1500857484-s6284042369.html?spm=a2o4n.seller.list.20.84b145a2vWco1R&amp;mp=1" xr:uid="{C9959179-E65E-46FC-BA64-48DDF2464C0A}"/>
    <hyperlink ref="J15" r:id="rId13" display="https://www.lazada.vn/products/san-pham-moi-phong-cach-quy-ong-mua-thu-phong-cach-dung-cu-thuong-hieu-maden-ao-so-mi-nam-dai-tay-mau-be-hinh-totem-an-do-co-dien-nhat-ban-quat-van-hoc-han-lam-xep-chong-tui-khau-ao-so-mi-nam-i1493403789-s6245023982.html?spm=a2o4n.seller.list.53.84b145a2vWco1R&amp;mp=1" xr:uid="{A67CE29D-95BD-464C-AFDE-8E069C39BF58}"/>
    <hyperlink ref="J16" r:id="rId14" xr:uid="{ECC5A68C-7A3B-415D-BAEB-4DB47FBC02C8}"/>
    <hyperlink ref="J17" r:id="rId15" xr:uid="{AF19CF0A-2681-4047-8AA6-8A9CB043E280}"/>
    <hyperlink ref="J19" r:id="rId16" xr:uid="{7A49311F-3948-48B9-A6F5-69ED63996736}"/>
    <hyperlink ref="J18" r:id="rId17" display="https://www.lazada.vn/products/phong-cach-dung-cu-thuong-hieu-maden-facebook-khuyen-nghi-gioi-tre-nam-moi-mua-he-nhat-ban-vang-don-gian-va-mau-trang-gradient-tie-dye-ao-thun-ngan-tay-ami-kaji-retro-theu-ao-phong-ngan-cho-be-trai-i611872382-s1408738468.html?spm=a2o4n.seller.list.108.64fd3a79tTEQQ4&amp;mp=1" xr:uid="{A85CEB41-E6FB-47AC-B8EF-33B1F82BAE2C}"/>
    <hyperlink ref="J20" r:id="rId18" display="https://www.lazada.vn/products/ao-phong-230g-in-ky-thuat-so-hai-bong-chu-cai-don-gian-phong-cach-dung-cu-thuong-hieu-maden-cho-nam-gioi-tre-ao-thun-nam-ngan-tay-ins-dang-tre-vai-raglan-fried-street-i1362653657-s5630742927.html?spm=a2o4n.seller.list.115.64fd3a79tTEQQ4&amp;mp=1" xr:uid="{E66A90EF-7B35-4BD5-9C83-085F801C37FF}"/>
    <hyperlink ref="J21" r:id="rId19" display="https://www.lazada.vn/products/maden-thuong-hieu-phong-cach-dung-cu-nam-don-gian-thanh-nien-nhat-ban-retro-ami-kaji-220g-ao-thun-nhuom-mau-xanh-co-tron-mau-tron-phan-than-mong-gap-tay-ao-so-mi-nam-i622420927-s1448874310.html?spm=a2o4n.seller.list.118.64fd3a79tTEQQ4&amp;mp=1" xr:uid="{4841252D-A9B4-4ADA-B587-F8E6CA0457B8}"/>
    <hyperlink ref="J22" r:id="rId20" xr:uid="{416DC70A-3DC9-41A5-A3BB-7F1324DC77DE}"/>
    <hyperlink ref="J23" r:id="rId21" xr:uid="{8DA67891-B33B-4948-B3A9-255A8D962D0C}"/>
    <hyperlink ref="J24" r:id="rId22" display="https://www.lazada.vn/products/san-pham-moi-mua-he-phong-cach-dung-cu-thuong-hieu-maden-cho-nam-ao-phong-theu-hoa-tiet-len-day-nhat-ban-co-dien-1970-tuoi-tre-ao-ngan-tay-dang-rong-phong-cach-hip-hop-cho-nam-i1439179929-s5956567364.html?spm=a2o4n.seller.list.138.64fd3a79tTEQQ4&amp;mp=1" xr:uid="{6BD7FE15-B354-4249-A473-CF1CD7A767F7}"/>
    <hyperlink ref="J25" r:id="rId23" xr:uid="{DEB664F7-2E69-4067-B3FB-C9400FD61931}"/>
    <hyperlink ref="J26" r:id="rId24" display="https://www.lazada.vn/products/phong-cach-dung-cu-thuong-hieu-maden-ao-thun-bong-da-chuyen-nghiep-mua-he-moi-ao-thun-in-hinh-ma-chu-den-trang-co-dien-cho-nam-thanh-nien-phan-mong-ngan-tay-thoang-khi-cho-nam-i1412155294-s5842993836.html?spm=a2o4n.seller.list.35.2ca13a79grvKyW&amp;mp=1" xr:uid="{67DC839D-52B8-46F0-A82D-2D3F25585D22}"/>
    <hyperlink ref="D46" r:id="rId25" xr:uid="{829080A2-9673-43E7-9740-2C3FBCE31C9D}"/>
    <hyperlink ref="D47" r:id="rId26" xr:uid="{9FF86A56-4755-4CBE-9FD9-3EEDA8D3204D}"/>
    <hyperlink ref="D48" r:id="rId27" xr:uid="{7604B56C-F3DC-43A1-B438-5633C685462A}"/>
    <hyperlink ref="D49" r:id="rId28" xr:uid="{E346C766-1AA3-47E5-9078-360715192A22}"/>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Ngoc Quan</dc:creator>
  <cp:lastModifiedBy>Tran Ngoc Quan</cp:lastModifiedBy>
  <dcterms:created xsi:type="dcterms:W3CDTF">2015-06-05T18:17:20Z</dcterms:created>
  <dcterms:modified xsi:type="dcterms:W3CDTF">2022-03-05T13:55:30Z</dcterms:modified>
</cp:coreProperties>
</file>