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6" i="1" l="1"/>
  <c r="I45" i="1"/>
  <c r="I41" i="1"/>
  <c r="I42" i="1"/>
  <c r="I22" i="1"/>
  <c r="I23" i="1"/>
  <c r="I24" i="1"/>
  <c r="I26" i="1"/>
  <c r="I30" i="1"/>
  <c r="I32" i="1"/>
  <c r="H44" i="1"/>
  <c r="I44" i="1" s="1"/>
  <c r="H43" i="1"/>
  <c r="I43" i="1" s="1"/>
  <c r="H41" i="1"/>
  <c r="H40" i="1"/>
  <c r="I40" i="1" s="1"/>
  <c r="G39" i="1"/>
  <c r="H39" i="1" s="1"/>
  <c r="I39" i="1" s="1"/>
  <c r="H38" i="1"/>
  <c r="I38" i="1" s="1"/>
  <c r="G30" i="1"/>
  <c r="H30" i="1" s="1"/>
  <c r="G37" i="1"/>
  <c r="H37" i="1" s="1"/>
  <c r="H34" i="1"/>
  <c r="H31" i="1"/>
  <c r="I31" i="1" s="1"/>
  <c r="H29" i="1"/>
  <c r="I29" i="1" s="1"/>
  <c r="H28" i="1"/>
  <c r="I28" i="1" s="1"/>
  <c r="G28" i="1"/>
  <c r="H27" i="1"/>
  <c r="I27" i="1" s="1"/>
  <c r="H25" i="1"/>
  <c r="I25" i="1" s="1"/>
  <c r="G18" i="1" l="1"/>
  <c r="H18" i="1" s="1"/>
  <c r="I18" i="1" s="1"/>
  <c r="G19" i="1"/>
  <c r="I37" i="1"/>
  <c r="H16" i="1"/>
  <c r="I16" i="1" s="1"/>
  <c r="H17" i="1"/>
  <c r="I17" i="1" s="1"/>
  <c r="H19" i="1"/>
  <c r="I19" i="1" s="1"/>
  <c r="H20" i="1"/>
  <c r="I20" i="1" s="1"/>
  <c r="H21" i="1"/>
  <c r="I21" i="1" s="1"/>
  <c r="H36" i="1"/>
  <c r="I36" i="1" s="1"/>
  <c r="I13" i="1"/>
  <c r="I6" i="1"/>
  <c r="I7" i="1"/>
  <c r="I8" i="1"/>
  <c r="I9" i="1"/>
  <c r="I10" i="1"/>
  <c r="I11" i="1"/>
  <c r="I12" i="1"/>
  <c r="I5" i="1"/>
  <c r="H15" i="1"/>
  <c r="I15" i="1" s="1"/>
  <c r="H14" i="1"/>
  <c r="I14" i="1" s="1"/>
  <c r="H13" i="1"/>
  <c r="I48" i="1" l="1"/>
  <c r="I49" i="1" s="1"/>
</calcChain>
</file>

<file path=xl/sharedStrings.xml><?xml version="1.0" encoding="utf-8"?>
<sst xmlns="http://schemas.openxmlformats.org/spreadsheetml/2006/main" count="115" uniqueCount="108">
  <si>
    <t>STT</t>
  </si>
  <si>
    <t>ĐỊA ĐIỂM</t>
  </si>
  <si>
    <t>THỜI GIAN</t>
  </si>
  <si>
    <t>ĐƠN GIÁ</t>
  </si>
  <si>
    <t>THÀNH TIỀN</t>
  </si>
  <si>
    <t>GHI CHÚ</t>
  </si>
  <si>
    <t>LỊCH TRÌNH</t>
  </si>
  <si>
    <t>HÀNH TRÌNH XUYỂN VIỆT (Từ ngày 25/9/2019 đến 29/9/2019)</t>
  </si>
  <si>
    <t>Thứ 4,Ngày 25/9/2019</t>
  </si>
  <si>
    <t>Xe đi từ bến xe nước ngầm</t>
  </si>
  <si>
    <t>17h30 xe chạy</t>
  </si>
  <si>
    <t>Có mặt 17h</t>
  </si>
  <si>
    <t>Thứ 5,Ngày 26/9/2019</t>
  </si>
  <si>
    <t xml:space="preserve"> - Ăn sáng</t>
  </si>
  <si>
    <t xml:space="preserve"> - Dừng xe ăn tối tại Ninh Bình</t>
  </si>
  <si>
    <t>Tạm tính tùy món ăn (tính cơm suất)</t>
  </si>
  <si>
    <t xml:space="preserve"> - Nước uống</t>
  </si>
  <si>
    <t>Tạm tính 1 chai</t>
  </si>
  <si>
    <t>ăn phở/1 bát</t>
  </si>
  <si>
    <t xml:space="preserve"> - Làm thủ tục thông quan</t>
  </si>
  <si>
    <t>VNĐ</t>
  </si>
  <si>
    <t>ĐG quy đổi (VNĐ)</t>
  </si>
  <si>
    <t>Kip(1kip=2,75 VNĐ)</t>
  </si>
  <si>
    <t>Thông quan ngày thường-Ck Việt Nam</t>
  </si>
  <si>
    <t>Thông quan ngày thường-Ck Lào</t>
  </si>
  <si>
    <t>3h30'</t>
  </si>
  <si>
    <t>7h30'</t>
  </si>
  <si>
    <t>Thời gian tạm tính-có khi nhanh hoặc chậm phụ thuộc vào xe hôm đó nhiều hàng hay ít hàng</t>
  </si>
  <si>
    <t>10h30'</t>
  </si>
  <si>
    <t>Tại Bến xe nước ngầm</t>
  </si>
  <si>
    <t>Đến Cửa khẩu Nậm Cắn</t>
  </si>
  <si>
    <t xml:space="preserve"> - Ăn trưa</t>
  </si>
  <si>
    <t>Phonsavan</t>
  </si>
  <si>
    <t>12h-15h</t>
  </si>
  <si>
    <t>Phụ thuộc giờ thông quan sớm hay muộn của xe</t>
  </si>
  <si>
    <t xml:space="preserve"> - Chiều</t>
  </si>
  <si>
    <t>Đi thăm cánh đồng chum</t>
  </si>
  <si>
    <t xml:space="preserve"> -Check in phòng khách sạn</t>
  </si>
  <si>
    <t>14h</t>
  </si>
  <si>
    <t>2 người 1 phòng, đơn giá 200.000kip/phòng</t>
  </si>
  <si>
    <t>15h-18h</t>
  </si>
  <si>
    <t xml:space="preserve"> + Vé vào</t>
  </si>
  <si>
    <t xml:space="preserve"> + Thuê xe</t>
  </si>
  <si>
    <t xml:space="preserve"> + Nhờ hướng dẫn viên</t>
  </si>
  <si>
    <t>bồi dưỡng 500.00kip/cả đoàn</t>
  </si>
  <si>
    <t>1 triệu kíp/đoàn</t>
  </si>
  <si>
    <t xml:space="preserve"> +Nước uống</t>
  </si>
  <si>
    <t>1 chai/người</t>
  </si>
  <si>
    <t xml:space="preserve"> - Ăn tối</t>
  </si>
  <si>
    <t>19h</t>
  </si>
  <si>
    <t>Ăn đồ Lào</t>
  </si>
  <si>
    <t xml:space="preserve"> - Tối đi chơi Phonsavan</t>
  </si>
  <si>
    <t>Đi bộ</t>
  </si>
  <si>
    <t>Thứ 6, Ngày 27/9/2019</t>
  </si>
  <si>
    <t>7h-7h30'</t>
  </si>
  <si>
    <t>ăn phở Lào</t>
  </si>
  <si>
    <t>5h30'-7h</t>
  </si>
  <si>
    <t xml:space="preserve">Xem chợ bán đồ rau, củ, quả </t>
  </si>
  <si>
    <t xml:space="preserve"> - Đi xem chợ</t>
  </si>
  <si>
    <t xml:space="preserve"> - Lên xe đi Luôngprabang</t>
  </si>
  <si>
    <t>8h30'</t>
  </si>
  <si>
    <t>9h sáng xe chạy</t>
  </si>
  <si>
    <t xml:space="preserve"> + Vé xe</t>
  </si>
  <si>
    <t xml:space="preserve"> + Thuê xe ra bến</t>
  </si>
  <si>
    <t>2 xe túc túc cho cả đoàn</t>
  </si>
  <si>
    <t xml:space="preserve"> - Ăn trưa trên đường</t>
  </si>
  <si>
    <t>12h</t>
  </si>
  <si>
    <t>Tính cả tiền nước và suất cơm</t>
  </si>
  <si>
    <t xml:space="preserve"> - Check in phòng tại Luông Prabang</t>
  </si>
  <si>
    <t>16h</t>
  </si>
  <si>
    <t>200.000kip/phòng 2 người</t>
  </si>
  <si>
    <t xml:space="preserve"> -Đi xem phố phường và ăn đồ Lào ngoài sông</t>
  </si>
  <si>
    <t>18h</t>
  </si>
  <si>
    <t>Buffe tự chọn</t>
  </si>
  <si>
    <t>Thứ 7, Ngày 28/9/2019</t>
  </si>
  <si>
    <t>Ra bờ sông</t>
  </si>
  <si>
    <t>6h</t>
  </si>
  <si>
    <t xml:space="preserve"> - Đi ngắm phố buổi sáng</t>
  </si>
  <si>
    <t>5h</t>
  </si>
  <si>
    <t>Ăn cháo, bánh mì</t>
  </si>
  <si>
    <t xml:space="preserve"> - Đi Khoang Si, vườn bướm, bản voi</t>
  </si>
  <si>
    <t>7h</t>
  </si>
  <si>
    <t xml:space="preserve"> - Ăn trưa tại các khu vui chơi</t>
  </si>
  <si>
    <t>gồm vé vào, ăn trưa</t>
  </si>
  <si>
    <t xml:space="preserve"> - Thuê xe máy</t>
  </si>
  <si>
    <t>Nên đi xe máy tiện nhất, 2 người 1 xe</t>
  </si>
  <si>
    <t xml:space="preserve"> - Thuê xe ra bến xe</t>
  </si>
  <si>
    <t xml:space="preserve"> - Về trả phòng và ăn chiều trước khi lên xe</t>
  </si>
  <si>
    <t xml:space="preserve"> - Lên xe về Việt Nam</t>
  </si>
  <si>
    <t>Vé</t>
  </si>
  <si>
    <t xml:space="preserve"> - Ăn đêm tại Phonsavan</t>
  </si>
  <si>
    <t>12h-2h sáng</t>
  </si>
  <si>
    <t xml:space="preserve"> - Ăn sáng ở Mường Khăm </t>
  </si>
  <si>
    <t>Làm ngày lễ</t>
  </si>
  <si>
    <t>CK Lào</t>
  </si>
  <si>
    <t>CK Việt</t>
  </si>
  <si>
    <t>11h30</t>
  </si>
  <si>
    <t>9h-11h</t>
  </si>
  <si>
    <t>Con Cuông</t>
  </si>
  <si>
    <t>12h-14h30'</t>
  </si>
  <si>
    <t>Tùy thuộc vào thời gian thông quan</t>
  </si>
  <si>
    <t xml:space="preserve"> - Về bến xe nước ngầm</t>
  </si>
  <si>
    <t>19h-21h</t>
  </si>
  <si>
    <t>Kết thúc hành trình</t>
  </si>
  <si>
    <t>Tổng cộng</t>
  </si>
  <si>
    <t>Dự phòng phát sinh (10%)</t>
  </si>
  <si>
    <t>Chủ nhật, Ngày 29/9/2019</t>
  </si>
  <si>
    <t>Tính cho 1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</si>
</sst>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3" fontId="1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1" xfId="0" applyNumberFormat="1" applyFont="1" applyBorder="1"/>
    <xf numFmtId="0" fontId="2" fillId="0" borderId="0" xfId="0" applyFont="1"/>
    <xf numFmtId="0" fontId="3" fillId="0" borderId="1" xfId="0" applyFont="1" applyBorder="1"/>
    <xf numFmtId="3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E12" sqref="E12"/>
    </sheetView>
  </sheetViews>
  <sheetFormatPr defaultRowHeight="15" x14ac:dyDescent="0.25"/>
  <cols>
    <col min="1" max="1" width="5.7109375" style="1" customWidth="1"/>
    <col min="2" max="2" width="41" style="1" bestFit="1" customWidth="1"/>
    <col min="3" max="3" width="22.42578125" style="1" bestFit="1" customWidth="1"/>
    <col min="4" max="4" width="13.28515625" style="1" bestFit="1" customWidth="1"/>
    <col min="5" max="5" width="16.85546875" style="1" bestFit="1" customWidth="1"/>
    <col min="6" max="6" width="10.42578125" style="1" bestFit="1" customWidth="1"/>
    <col min="7" max="7" width="20.7109375" style="1" bestFit="1" customWidth="1"/>
    <col min="8" max="8" width="18.28515625" style="1" bestFit="1" customWidth="1"/>
    <col min="9" max="9" width="15" style="1" bestFit="1" customWidth="1"/>
    <col min="10" max="10" width="80.5703125" style="1" bestFit="1" customWidth="1"/>
    <col min="11" max="16384" width="9.140625" style="1"/>
  </cols>
  <sheetData>
    <row r="1" spans="1:10" x14ac:dyDescent="0.25">
      <c r="A1" s="5" t="s">
        <v>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0</v>
      </c>
      <c r="B2" s="3" t="s">
        <v>6</v>
      </c>
      <c r="C2" s="3" t="s">
        <v>1</v>
      </c>
      <c r="D2" s="3" t="s">
        <v>2</v>
      </c>
      <c r="E2" s="3" t="s">
        <v>107</v>
      </c>
      <c r="F2" s="6" t="s">
        <v>3</v>
      </c>
      <c r="G2" s="7"/>
      <c r="H2" s="8"/>
      <c r="I2" s="3" t="s">
        <v>4</v>
      </c>
      <c r="J2" s="3" t="s">
        <v>5</v>
      </c>
    </row>
    <row r="3" spans="1:10" x14ac:dyDescent="0.25">
      <c r="A3" s="3"/>
      <c r="B3" s="3"/>
      <c r="C3" s="3"/>
      <c r="D3" s="3"/>
      <c r="E3" s="3"/>
      <c r="F3" s="3" t="s">
        <v>20</v>
      </c>
      <c r="G3" s="3" t="s">
        <v>22</v>
      </c>
      <c r="H3" s="3" t="s">
        <v>21</v>
      </c>
      <c r="I3" s="3"/>
      <c r="J3" s="3"/>
    </row>
    <row r="4" spans="1:10" s="13" customFormat="1" x14ac:dyDescent="0.25">
      <c r="A4" s="11">
        <v>1</v>
      </c>
      <c r="B4" s="11" t="s">
        <v>8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/>
      <c r="B5" s="2" t="s">
        <v>9</v>
      </c>
      <c r="C5" s="2" t="s">
        <v>29</v>
      </c>
      <c r="D5" s="2" t="s">
        <v>10</v>
      </c>
      <c r="E5" s="2">
        <v>1</v>
      </c>
      <c r="F5" s="4">
        <v>550000</v>
      </c>
      <c r="G5" s="4"/>
      <c r="H5" s="4"/>
      <c r="I5" s="4">
        <f>F5*E5</f>
        <v>550000</v>
      </c>
      <c r="J5" s="2" t="s">
        <v>11</v>
      </c>
    </row>
    <row r="6" spans="1:10" x14ac:dyDescent="0.25">
      <c r="A6" s="2"/>
      <c r="B6" s="2" t="s">
        <v>14</v>
      </c>
      <c r="C6" s="2"/>
      <c r="D6" s="2"/>
      <c r="E6" s="2">
        <v>1</v>
      </c>
      <c r="F6" s="4">
        <v>50000</v>
      </c>
      <c r="G6" s="4"/>
      <c r="H6" s="4"/>
      <c r="I6" s="4">
        <f t="shared" ref="I6:I12" si="0">F6*E6</f>
        <v>50000</v>
      </c>
      <c r="J6" s="2" t="s">
        <v>15</v>
      </c>
    </row>
    <row r="7" spans="1:10" x14ac:dyDescent="0.25">
      <c r="A7" s="2"/>
      <c r="B7" s="2"/>
      <c r="C7" s="2"/>
      <c r="D7" s="2"/>
      <c r="E7" s="2"/>
      <c r="F7" s="2"/>
      <c r="G7" s="2"/>
      <c r="H7" s="2"/>
      <c r="I7" s="4">
        <f t="shared" si="0"/>
        <v>0</v>
      </c>
      <c r="J7" s="2"/>
    </row>
    <row r="8" spans="1:10" s="13" customFormat="1" x14ac:dyDescent="0.25">
      <c r="A8" s="11">
        <v>2</v>
      </c>
      <c r="B8" s="11" t="s">
        <v>12</v>
      </c>
      <c r="C8" s="11" t="s">
        <v>30</v>
      </c>
      <c r="D8" s="11" t="s">
        <v>25</v>
      </c>
      <c r="E8" s="11"/>
      <c r="F8" s="12"/>
      <c r="G8" s="12"/>
      <c r="H8" s="12"/>
      <c r="I8" s="12">
        <f t="shared" si="0"/>
        <v>0</v>
      </c>
      <c r="J8" s="11"/>
    </row>
    <row r="9" spans="1:10" x14ac:dyDescent="0.25">
      <c r="A9" s="2"/>
      <c r="B9" s="2" t="s">
        <v>13</v>
      </c>
      <c r="C9" s="2"/>
      <c r="D9" s="2"/>
      <c r="E9" s="2">
        <v>1</v>
      </c>
      <c r="F9" s="4">
        <v>35000</v>
      </c>
      <c r="G9" s="4"/>
      <c r="H9" s="4"/>
      <c r="I9" s="4">
        <f t="shared" si="0"/>
        <v>35000</v>
      </c>
      <c r="J9" s="2" t="s">
        <v>18</v>
      </c>
    </row>
    <row r="10" spans="1:10" x14ac:dyDescent="0.25">
      <c r="A10" s="2"/>
      <c r="B10" s="2" t="s">
        <v>16</v>
      </c>
      <c r="C10" s="2"/>
      <c r="D10" s="2"/>
      <c r="E10" s="2">
        <v>1</v>
      </c>
      <c r="F10" s="4">
        <v>10000</v>
      </c>
      <c r="G10" s="4"/>
      <c r="H10" s="4"/>
      <c r="I10" s="4">
        <f t="shared" si="0"/>
        <v>10000</v>
      </c>
      <c r="J10" s="2" t="s">
        <v>17</v>
      </c>
    </row>
    <row r="11" spans="1:10" x14ac:dyDescent="0.25">
      <c r="A11" s="2"/>
      <c r="B11" s="2" t="s">
        <v>19</v>
      </c>
      <c r="C11" s="2"/>
      <c r="D11" s="2"/>
      <c r="E11" s="2"/>
      <c r="F11" s="2"/>
      <c r="G11" s="2"/>
      <c r="H11" s="2"/>
      <c r="I11" s="4">
        <f t="shared" si="0"/>
        <v>0</v>
      </c>
      <c r="J11" s="2" t="s">
        <v>27</v>
      </c>
    </row>
    <row r="12" spans="1:10" x14ac:dyDescent="0.25">
      <c r="A12" s="2"/>
      <c r="B12" s="2"/>
      <c r="C12" s="2"/>
      <c r="D12" s="2" t="s">
        <v>26</v>
      </c>
      <c r="E12" s="2">
        <v>1</v>
      </c>
      <c r="F12" s="4">
        <v>10000</v>
      </c>
      <c r="G12" s="4"/>
      <c r="H12" s="4"/>
      <c r="I12" s="4">
        <f t="shared" si="0"/>
        <v>10000</v>
      </c>
      <c r="J12" s="2" t="s">
        <v>23</v>
      </c>
    </row>
    <row r="13" spans="1:10" x14ac:dyDescent="0.25">
      <c r="A13" s="2"/>
      <c r="B13" s="2"/>
      <c r="C13" s="2"/>
      <c r="D13" s="2" t="s">
        <v>28</v>
      </c>
      <c r="E13" s="2">
        <v>1</v>
      </c>
      <c r="F13" s="4"/>
      <c r="G13" s="4">
        <v>10000</v>
      </c>
      <c r="H13" s="4">
        <f>+G13*2.75</f>
        <v>27500</v>
      </c>
      <c r="I13" s="4">
        <f>H13*E13</f>
        <v>27500</v>
      </c>
      <c r="J13" s="2" t="s">
        <v>24</v>
      </c>
    </row>
    <row r="14" spans="1:10" x14ac:dyDescent="0.25">
      <c r="A14" s="2"/>
      <c r="B14" s="2" t="s">
        <v>31</v>
      </c>
      <c r="C14" s="2" t="s">
        <v>32</v>
      </c>
      <c r="D14" s="2" t="s">
        <v>33</v>
      </c>
      <c r="E14" s="2">
        <v>1</v>
      </c>
      <c r="F14" s="4"/>
      <c r="G14" s="4">
        <v>30000</v>
      </c>
      <c r="H14" s="4">
        <f>+G14*2.75</f>
        <v>82500</v>
      </c>
      <c r="I14" s="4">
        <f t="shared" ref="I14:I44" si="1">H14*E14</f>
        <v>82500</v>
      </c>
      <c r="J14" s="2" t="s">
        <v>34</v>
      </c>
    </row>
    <row r="15" spans="1:10" x14ac:dyDescent="0.25">
      <c r="A15" s="2"/>
      <c r="B15" s="2" t="s">
        <v>37</v>
      </c>
      <c r="C15" s="2"/>
      <c r="D15" s="2" t="s">
        <v>38</v>
      </c>
      <c r="E15" s="2">
        <v>1</v>
      </c>
      <c r="F15" s="4"/>
      <c r="G15" s="4">
        <v>100000</v>
      </c>
      <c r="H15" s="4">
        <f>+G15*2.75</f>
        <v>275000</v>
      </c>
      <c r="I15" s="4">
        <f t="shared" si="1"/>
        <v>275000</v>
      </c>
      <c r="J15" s="2" t="s">
        <v>39</v>
      </c>
    </row>
    <row r="16" spans="1:10" x14ac:dyDescent="0.25">
      <c r="A16" s="2"/>
      <c r="B16" s="2" t="s">
        <v>35</v>
      </c>
      <c r="C16" s="2" t="s">
        <v>36</v>
      </c>
      <c r="D16" s="2" t="s">
        <v>40</v>
      </c>
      <c r="E16" s="2"/>
      <c r="F16" s="4"/>
      <c r="G16" s="4"/>
      <c r="H16" s="4">
        <f t="shared" ref="H16:H44" si="2">+G16*2.75</f>
        <v>0</v>
      </c>
      <c r="I16" s="4">
        <f t="shared" si="1"/>
        <v>0</v>
      </c>
      <c r="J16" s="2"/>
    </row>
    <row r="17" spans="1:10" x14ac:dyDescent="0.25">
      <c r="A17" s="2"/>
      <c r="B17" s="2" t="s">
        <v>41</v>
      </c>
      <c r="C17" s="2"/>
      <c r="D17" s="2"/>
      <c r="E17" s="2">
        <v>1</v>
      </c>
      <c r="F17" s="4"/>
      <c r="G17" s="4">
        <v>15000</v>
      </c>
      <c r="H17" s="4">
        <f t="shared" si="2"/>
        <v>41250</v>
      </c>
      <c r="I17" s="4">
        <f t="shared" si="1"/>
        <v>41250</v>
      </c>
      <c r="J17" s="2"/>
    </row>
    <row r="18" spans="1:10" x14ac:dyDescent="0.25">
      <c r="A18" s="2"/>
      <c r="B18" s="2" t="s">
        <v>42</v>
      </c>
      <c r="C18" s="2"/>
      <c r="D18" s="2"/>
      <c r="E18" s="2">
        <v>1</v>
      </c>
      <c r="F18" s="4"/>
      <c r="G18" s="4">
        <f>1000000/10</f>
        <v>100000</v>
      </c>
      <c r="H18" s="4">
        <f t="shared" si="2"/>
        <v>275000</v>
      </c>
      <c r="I18" s="4">
        <f t="shared" si="1"/>
        <v>275000</v>
      </c>
      <c r="J18" s="2" t="s">
        <v>45</v>
      </c>
    </row>
    <row r="19" spans="1:10" x14ac:dyDescent="0.25">
      <c r="A19" s="2"/>
      <c r="B19" s="2" t="s">
        <v>43</v>
      </c>
      <c r="C19" s="2"/>
      <c r="D19" s="2"/>
      <c r="E19" s="2">
        <v>1</v>
      </c>
      <c r="F19" s="4"/>
      <c r="G19" s="4">
        <f>500000/10</f>
        <v>50000</v>
      </c>
      <c r="H19" s="4">
        <f t="shared" si="2"/>
        <v>137500</v>
      </c>
      <c r="I19" s="4">
        <f t="shared" si="1"/>
        <v>137500</v>
      </c>
      <c r="J19" s="2" t="s">
        <v>44</v>
      </c>
    </row>
    <row r="20" spans="1:10" x14ac:dyDescent="0.25">
      <c r="A20" s="2"/>
      <c r="B20" s="2" t="s">
        <v>46</v>
      </c>
      <c r="C20" s="2"/>
      <c r="D20" s="2"/>
      <c r="E20" s="2">
        <v>1</v>
      </c>
      <c r="F20" s="4"/>
      <c r="G20" s="4">
        <v>10000</v>
      </c>
      <c r="H20" s="4">
        <f t="shared" si="2"/>
        <v>27500</v>
      </c>
      <c r="I20" s="4">
        <f t="shared" si="1"/>
        <v>27500</v>
      </c>
      <c r="J20" s="2" t="s">
        <v>47</v>
      </c>
    </row>
    <row r="21" spans="1:10" x14ac:dyDescent="0.25">
      <c r="A21" s="2"/>
      <c r="B21" s="2" t="s">
        <v>48</v>
      </c>
      <c r="C21" s="2" t="s">
        <v>49</v>
      </c>
      <c r="D21" s="2"/>
      <c r="E21" s="2">
        <v>1</v>
      </c>
      <c r="F21" s="4"/>
      <c r="G21" s="4">
        <v>100000</v>
      </c>
      <c r="H21" s="4">
        <f t="shared" si="2"/>
        <v>275000</v>
      </c>
      <c r="I21" s="4">
        <f t="shared" si="1"/>
        <v>275000</v>
      </c>
      <c r="J21" s="2" t="s">
        <v>50</v>
      </c>
    </row>
    <row r="22" spans="1:10" x14ac:dyDescent="0.25">
      <c r="A22" s="2"/>
      <c r="B22" s="2" t="s">
        <v>51</v>
      </c>
      <c r="C22" s="2"/>
      <c r="D22" s="2"/>
      <c r="E22" s="2"/>
      <c r="F22" s="4"/>
      <c r="G22" s="4"/>
      <c r="H22" s="4"/>
      <c r="I22" s="4">
        <f t="shared" si="1"/>
        <v>0</v>
      </c>
      <c r="J22" s="2" t="s">
        <v>52</v>
      </c>
    </row>
    <row r="23" spans="1:10" s="13" customFormat="1" x14ac:dyDescent="0.25">
      <c r="A23" s="11">
        <v>3</v>
      </c>
      <c r="B23" s="11" t="s">
        <v>53</v>
      </c>
      <c r="C23" s="11"/>
      <c r="D23" s="11"/>
      <c r="E23" s="11"/>
      <c r="F23" s="12"/>
      <c r="G23" s="12"/>
      <c r="H23" s="12"/>
      <c r="I23" s="12">
        <f t="shared" si="1"/>
        <v>0</v>
      </c>
      <c r="J23" s="11"/>
    </row>
    <row r="24" spans="1:10" x14ac:dyDescent="0.25">
      <c r="A24" s="2"/>
      <c r="B24" s="2" t="s">
        <v>58</v>
      </c>
      <c r="C24" s="2"/>
      <c r="D24" s="2" t="s">
        <v>56</v>
      </c>
      <c r="E24" s="2">
        <v>1</v>
      </c>
      <c r="F24" s="4"/>
      <c r="G24" s="4"/>
      <c r="H24" s="4"/>
      <c r="I24" s="4">
        <f t="shared" si="1"/>
        <v>0</v>
      </c>
      <c r="J24" s="2" t="s">
        <v>57</v>
      </c>
    </row>
    <row r="25" spans="1:10" x14ac:dyDescent="0.25">
      <c r="A25" s="2"/>
      <c r="B25" s="2" t="s">
        <v>13</v>
      </c>
      <c r="C25" s="2"/>
      <c r="D25" s="2" t="s">
        <v>54</v>
      </c>
      <c r="E25" s="2">
        <v>1</v>
      </c>
      <c r="F25" s="4"/>
      <c r="G25" s="4">
        <v>15000</v>
      </c>
      <c r="H25" s="4">
        <f>+G25*2.7</f>
        <v>40500</v>
      </c>
      <c r="I25" s="4">
        <f t="shared" si="1"/>
        <v>40500</v>
      </c>
      <c r="J25" s="2" t="s">
        <v>55</v>
      </c>
    </row>
    <row r="26" spans="1:10" x14ac:dyDescent="0.25">
      <c r="A26" s="2"/>
      <c r="B26" s="2" t="s">
        <v>59</v>
      </c>
      <c r="C26" s="2"/>
      <c r="D26" s="2" t="s">
        <v>60</v>
      </c>
      <c r="E26" s="2">
        <v>1</v>
      </c>
      <c r="F26" s="4"/>
      <c r="I26" s="4">
        <f t="shared" si="1"/>
        <v>0</v>
      </c>
      <c r="J26" s="2" t="s">
        <v>61</v>
      </c>
    </row>
    <row r="27" spans="1:10" x14ac:dyDescent="0.25">
      <c r="A27" s="2"/>
      <c r="B27" s="2" t="s">
        <v>62</v>
      </c>
      <c r="C27" s="2"/>
      <c r="D27" s="2"/>
      <c r="E27" s="2">
        <v>1</v>
      </c>
      <c r="F27" s="4"/>
      <c r="G27" s="4">
        <v>180000</v>
      </c>
      <c r="H27" s="4">
        <f>+G27*2.7</f>
        <v>486000.00000000006</v>
      </c>
      <c r="I27" s="4">
        <f t="shared" si="1"/>
        <v>486000.00000000006</v>
      </c>
      <c r="J27" s="2"/>
    </row>
    <row r="28" spans="1:10" x14ac:dyDescent="0.25">
      <c r="A28" s="2"/>
      <c r="B28" s="2" t="s">
        <v>63</v>
      </c>
      <c r="C28" s="2"/>
      <c r="D28" s="2"/>
      <c r="E28" s="2">
        <v>1</v>
      </c>
      <c r="F28" s="4"/>
      <c r="G28" s="4">
        <f>200000/5</f>
        <v>40000</v>
      </c>
      <c r="H28" s="4">
        <f>+G28*2.7</f>
        <v>108000</v>
      </c>
      <c r="I28" s="4">
        <f t="shared" si="1"/>
        <v>108000</v>
      </c>
      <c r="J28" s="2" t="s">
        <v>64</v>
      </c>
    </row>
    <row r="29" spans="1:10" x14ac:dyDescent="0.25">
      <c r="A29" s="2"/>
      <c r="B29" s="2" t="s">
        <v>65</v>
      </c>
      <c r="C29" s="2"/>
      <c r="D29" s="2" t="s">
        <v>66</v>
      </c>
      <c r="E29" s="2">
        <v>1</v>
      </c>
      <c r="F29" s="4"/>
      <c r="G29" s="4">
        <v>30000</v>
      </c>
      <c r="H29" s="4">
        <f>+G29*2.7</f>
        <v>81000</v>
      </c>
      <c r="I29" s="4">
        <f t="shared" si="1"/>
        <v>81000</v>
      </c>
      <c r="J29" s="2" t="s">
        <v>67</v>
      </c>
    </row>
    <row r="30" spans="1:10" x14ac:dyDescent="0.25">
      <c r="A30" s="2"/>
      <c r="B30" s="2" t="s">
        <v>68</v>
      </c>
      <c r="C30" s="2"/>
      <c r="D30" s="2" t="s">
        <v>69</v>
      </c>
      <c r="E30" s="2">
        <v>1</v>
      </c>
      <c r="F30" s="4"/>
      <c r="G30" s="4">
        <f>200000</f>
        <v>200000</v>
      </c>
      <c r="H30" s="4">
        <f>+G30*2.7</f>
        <v>540000</v>
      </c>
      <c r="I30" s="4">
        <f t="shared" si="1"/>
        <v>540000</v>
      </c>
      <c r="J30" s="2" t="s">
        <v>70</v>
      </c>
    </row>
    <row r="31" spans="1:10" x14ac:dyDescent="0.25">
      <c r="A31" s="2"/>
      <c r="B31" s="2" t="s">
        <v>71</v>
      </c>
      <c r="C31" s="2"/>
      <c r="D31" s="2" t="s">
        <v>72</v>
      </c>
      <c r="E31" s="2">
        <v>1</v>
      </c>
      <c r="F31" s="4"/>
      <c r="G31" s="4">
        <v>150000</v>
      </c>
      <c r="H31" s="4">
        <f>+G31*2.7</f>
        <v>405000</v>
      </c>
      <c r="I31" s="4">
        <f t="shared" si="1"/>
        <v>405000</v>
      </c>
      <c r="J31" s="2" t="s">
        <v>73</v>
      </c>
    </row>
    <row r="32" spans="1:10" s="13" customFormat="1" x14ac:dyDescent="0.25">
      <c r="A32" s="11">
        <v>4</v>
      </c>
      <c r="B32" s="11" t="s">
        <v>74</v>
      </c>
      <c r="C32" s="11"/>
      <c r="D32" s="11"/>
      <c r="E32" s="11"/>
      <c r="F32" s="12"/>
      <c r="G32" s="12"/>
      <c r="H32" s="12"/>
      <c r="I32" s="12">
        <f t="shared" si="1"/>
        <v>0</v>
      </c>
      <c r="J32" s="11"/>
    </row>
    <row r="33" spans="1:10" x14ac:dyDescent="0.25">
      <c r="A33" s="2"/>
      <c r="B33" s="2" t="s">
        <v>77</v>
      </c>
      <c r="C33" s="2"/>
      <c r="D33" s="2" t="s">
        <v>78</v>
      </c>
      <c r="E33" s="2">
        <v>1</v>
      </c>
      <c r="F33" s="4"/>
      <c r="G33" s="4"/>
      <c r="H33" s="4"/>
      <c r="I33" s="4"/>
      <c r="J33" s="2"/>
    </row>
    <row r="34" spans="1:10" x14ac:dyDescent="0.25">
      <c r="A34" s="2"/>
      <c r="B34" s="2" t="s">
        <v>13</v>
      </c>
      <c r="C34" s="2" t="s">
        <v>75</v>
      </c>
      <c r="D34" s="2" t="s">
        <v>76</v>
      </c>
      <c r="E34" s="2">
        <v>1</v>
      </c>
      <c r="F34" s="4"/>
      <c r="G34" s="4">
        <v>25000</v>
      </c>
      <c r="H34" s="4">
        <f>+G34*2.7</f>
        <v>67500</v>
      </c>
      <c r="I34" s="4"/>
      <c r="J34" s="2" t="s">
        <v>79</v>
      </c>
    </row>
    <row r="35" spans="1:10" x14ac:dyDescent="0.25">
      <c r="A35" s="2"/>
      <c r="B35" s="2" t="s">
        <v>80</v>
      </c>
      <c r="C35" s="2"/>
      <c r="D35" s="2" t="s">
        <v>81</v>
      </c>
      <c r="E35" s="2"/>
      <c r="F35" s="4"/>
      <c r="G35" s="4"/>
      <c r="H35" s="4"/>
      <c r="I35" s="4"/>
      <c r="J35" s="2"/>
    </row>
    <row r="36" spans="1:10" x14ac:dyDescent="0.25">
      <c r="A36" s="2"/>
      <c r="B36" s="2" t="s">
        <v>82</v>
      </c>
      <c r="C36" s="2"/>
      <c r="D36" s="2"/>
      <c r="E36" s="2">
        <v>1</v>
      </c>
      <c r="F36" s="4"/>
      <c r="G36" s="4">
        <v>350000</v>
      </c>
      <c r="H36" s="4">
        <f t="shared" si="2"/>
        <v>962500</v>
      </c>
      <c r="I36" s="4">
        <f t="shared" si="1"/>
        <v>962500</v>
      </c>
      <c r="J36" s="2" t="s">
        <v>83</v>
      </c>
    </row>
    <row r="37" spans="1:10" x14ac:dyDescent="0.25">
      <c r="A37" s="2"/>
      <c r="B37" s="2" t="s">
        <v>84</v>
      </c>
      <c r="C37" s="2"/>
      <c r="D37" s="2"/>
      <c r="E37" s="2">
        <v>1</v>
      </c>
      <c r="F37" s="4"/>
      <c r="G37" s="4">
        <f>120000</f>
        <v>120000</v>
      </c>
      <c r="H37" s="4">
        <f t="shared" si="2"/>
        <v>330000</v>
      </c>
      <c r="I37" s="4">
        <f t="shared" si="1"/>
        <v>330000</v>
      </c>
      <c r="J37" s="2" t="s">
        <v>85</v>
      </c>
    </row>
    <row r="38" spans="1:10" x14ac:dyDescent="0.25">
      <c r="A38" s="2"/>
      <c r="B38" s="2" t="s">
        <v>87</v>
      </c>
      <c r="C38" s="2"/>
      <c r="D38" s="2"/>
      <c r="E38" s="2">
        <v>1</v>
      </c>
      <c r="F38" s="4"/>
      <c r="G38" s="4">
        <v>35000</v>
      </c>
      <c r="H38" s="4">
        <f t="shared" si="2"/>
        <v>96250</v>
      </c>
      <c r="I38" s="4">
        <f t="shared" si="1"/>
        <v>96250</v>
      </c>
      <c r="J38" s="2"/>
    </row>
    <row r="39" spans="1:10" x14ac:dyDescent="0.25">
      <c r="A39" s="2"/>
      <c r="B39" s="2" t="s">
        <v>86</v>
      </c>
      <c r="C39" s="2"/>
      <c r="D39" s="2"/>
      <c r="E39" s="2">
        <v>1</v>
      </c>
      <c r="F39" s="4"/>
      <c r="G39" s="4">
        <f>120000/10</f>
        <v>12000</v>
      </c>
      <c r="H39" s="4">
        <f t="shared" si="2"/>
        <v>33000</v>
      </c>
      <c r="I39" s="4">
        <f t="shared" si="1"/>
        <v>33000</v>
      </c>
      <c r="J39" s="2" t="s">
        <v>64</v>
      </c>
    </row>
    <row r="40" spans="1:10" x14ac:dyDescent="0.25">
      <c r="A40" s="2"/>
      <c r="B40" s="2" t="s">
        <v>88</v>
      </c>
      <c r="C40" s="2"/>
      <c r="D40" s="2" t="s">
        <v>72</v>
      </c>
      <c r="E40" s="2">
        <v>1</v>
      </c>
      <c r="F40" s="4"/>
      <c r="G40" s="4">
        <v>750000</v>
      </c>
      <c r="H40" s="4">
        <f t="shared" si="2"/>
        <v>2062500</v>
      </c>
      <c r="I40" s="4">
        <f t="shared" si="1"/>
        <v>2062500</v>
      </c>
      <c r="J40" s="2" t="s">
        <v>89</v>
      </c>
    </row>
    <row r="41" spans="1:10" x14ac:dyDescent="0.25">
      <c r="A41" s="2"/>
      <c r="B41" s="2" t="s">
        <v>90</v>
      </c>
      <c r="C41" s="2"/>
      <c r="D41" s="2" t="s">
        <v>91</v>
      </c>
      <c r="E41" s="2">
        <v>1</v>
      </c>
      <c r="F41" s="4"/>
      <c r="G41" s="4">
        <v>20000</v>
      </c>
      <c r="H41" s="4">
        <f t="shared" si="2"/>
        <v>55000</v>
      </c>
      <c r="I41" s="4">
        <f t="shared" si="1"/>
        <v>55000</v>
      </c>
      <c r="J41" s="2"/>
    </row>
    <row r="42" spans="1:10" s="13" customFormat="1" x14ac:dyDescent="0.25">
      <c r="A42" s="11">
        <v>5</v>
      </c>
      <c r="B42" s="11" t="s">
        <v>106</v>
      </c>
      <c r="C42" s="11"/>
      <c r="D42" s="11"/>
      <c r="E42" s="11"/>
      <c r="F42" s="12"/>
      <c r="G42" s="12"/>
      <c r="H42" s="12"/>
      <c r="I42" s="12">
        <f t="shared" si="1"/>
        <v>0</v>
      </c>
      <c r="J42" s="11"/>
    </row>
    <row r="43" spans="1:10" x14ac:dyDescent="0.25">
      <c r="A43" s="2"/>
      <c r="B43" s="2" t="s">
        <v>92</v>
      </c>
      <c r="C43" s="2"/>
      <c r="D43" s="2" t="s">
        <v>81</v>
      </c>
      <c r="E43" s="2">
        <v>1</v>
      </c>
      <c r="F43" s="4"/>
      <c r="G43" s="4">
        <v>25000</v>
      </c>
      <c r="H43" s="4">
        <f t="shared" si="2"/>
        <v>68750</v>
      </c>
      <c r="I43" s="4">
        <f t="shared" si="1"/>
        <v>68750</v>
      </c>
      <c r="J43" s="2"/>
    </row>
    <row r="44" spans="1:10" x14ac:dyDescent="0.25">
      <c r="A44" s="2"/>
      <c r="B44" s="2" t="s">
        <v>19</v>
      </c>
      <c r="C44" s="2" t="s">
        <v>94</v>
      </c>
      <c r="D44" s="2" t="s">
        <v>97</v>
      </c>
      <c r="E44" s="2"/>
      <c r="F44" s="4"/>
      <c r="G44" s="4">
        <v>20000</v>
      </c>
      <c r="H44" s="4">
        <f t="shared" si="2"/>
        <v>55000</v>
      </c>
      <c r="I44" s="4">
        <f t="shared" si="1"/>
        <v>0</v>
      </c>
      <c r="J44" s="2" t="s">
        <v>93</v>
      </c>
    </row>
    <row r="45" spans="1:10" x14ac:dyDescent="0.25">
      <c r="A45" s="2"/>
      <c r="B45" s="2"/>
      <c r="C45" s="2" t="s">
        <v>95</v>
      </c>
      <c r="D45" s="2" t="s">
        <v>96</v>
      </c>
      <c r="E45" s="2">
        <v>1</v>
      </c>
      <c r="F45" s="4">
        <v>20000</v>
      </c>
      <c r="G45" s="4"/>
      <c r="H45" s="4"/>
      <c r="I45" s="4">
        <f>F45*E45</f>
        <v>20000</v>
      </c>
      <c r="J45" s="2"/>
    </row>
    <row r="46" spans="1:10" x14ac:dyDescent="0.25">
      <c r="A46" s="2"/>
      <c r="B46" s="2" t="s">
        <v>31</v>
      </c>
      <c r="C46" s="2" t="s">
        <v>98</v>
      </c>
      <c r="D46" s="2" t="s">
        <v>99</v>
      </c>
      <c r="E46" s="2">
        <v>1</v>
      </c>
      <c r="F46" s="4">
        <v>50000</v>
      </c>
      <c r="G46" s="4"/>
      <c r="H46" s="4"/>
      <c r="I46" s="4">
        <f>F46*E46</f>
        <v>50000</v>
      </c>
      <c r="J46" s="2" t="s">
        <v>100</v>
      </c>
    </row>
    <row r="47" spans="1:10" x14ac:dyDescent="0.25">
      <c r="A47" s="2"/>
      <c r="B47" s="2" t="s">
        <v>101</v>
      </c>
      <c r="C47" s="2"/>
      <c r="D47" s="2" t="s">
        <v>102</v>
      </c>
      <c r="E47" s="2"/>
      <c r="F47" s="4"/>
      <c r="G47" s="4"/>
      <c r="H47" s="4"/>
      <c r="I47" s="4"/>
      <c r="J47" s="2" t="s">
        <v>103</v>
      </c>
    </row>
    <row r="48" spans="1:10" s="13" customFormat="1" x14ac:dyDescent="0.25">
      <c r="A48" s="11">
        <v>6</v>
      </c>
      <c r="B48" s="11" t="s">
        <v>105</v>
      </c>
      <c r="C48" s="11"/>
      <c r="D48" s="11"/>
      <c r="E48" s="11"/>
      <c r="F48" s="12"/>
      <c r="G48" s="12"/>
      <c r="H48" s="12"/>
      <c r="I48" s="12">
        <f>SUM(I4:I47)*10%</f>
        <v>713475</v>
      </c>
      <c r="J48" s="11"/>
    </row>
    <row r="49" spans="1:10" s="10" customFormat="1" ht="14.25" x14ac:dyDescent="0.2">
      <c r="A49" s="3"/>
      <c r="B49" s="3" t="s">
        <v>104</v>
      </c>
      <c r="C49" s="3"/>
      <c r="D49" s="3"/>
      <c r="E49" s="3"/>
      <c r="F49" s="3"/>
      <c r="G49" s="3"/>
      <c r="H49" s="3"/>
      <c r="I49" s="9">
        <f>SUM(I5:I48)</f>
        <v>7848225</v>
      </c>
      <c r="J49" s="3"/>
    </row>
  </sheetData>
  <mergeCells count="2">
    <mergeCell ref="A1:J1"/>
    <mergeCell ref="F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2019-07-26T09:20:23Z</dcterms:created>
  <dcterms:modified xsi:type="dcterms:W3CDTF">2019-07-29T09:32:22Z</dcterms:modified>
</cp:coreProperties>
</file>