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\"/>
    </mc:Choice>
  </mc:AlternateContent>
  <xr:revisionPtr revIDLastSave="0" documentId="13_ncr:1_{12F10670-DC93-4A39-97F0-55B8AF10240C}" xr6:coauthVersionLast="47" xr6:coauthVersionMax="47" xr10:uidLastSave="{00000000-0000-0000-0000-000000000000}"/>
  <bookViews>
    <workbookView xWindow="-110" yWindow="-110" windowWidth="19420" windowHeight="10560" xr2:uid="{3395ED9B-B67D-479D-B2A5-949021484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6" i="1"/>
  <c r="E32" i="1"/>
  <c r="C37" i="1"/>
  <c r="C36" i="1"/>
  <c r="H7" i="1"/>
  <c r="H6" i="1"/>
  <c r="H9" i="1" s="1"/>
  <c r="Q12" i="1"/>
  <c r="R8" i="1" s="1"/>
  <c r="S11" i="1"/>
  <c r="U11" i="1" s="1"/>
  <c r="S10" i="1"/>
  <c r="U10" i="1" s="1"/>
  <c r="S9" i="1"/>
  <c r="U9" i="1" s="1"/>
  <c r="S8" i="1"/>
  <c r="U8" i="1" s="1"/>
  <c r="V7" i="1"/>
  <c r="V8" i="1" s="1"/>
  <c r="V9" i="1" s="1"/>
  <c r="V10" i="1" s="1"/>
  <c r="V11" i="1" s="1"/>
  <c r="S7" i="1"/>
  <c r="U7" i="1" s="1"/>
  <c r="S6" i="1"/>
  <c r="U6" i="1" s="1"/>
  <c r="C35" i="1"/>
  <c r="C34" i="1"/>
  <c r="C33" i="1"/>
  <c r="C32" i="1"/>
  <c r="R11" i="1" l="1"/>
  <c r="T8" i="1"/>
  <c r="R7" i="1"/>
  <c r="R9" i="1"/>
  <c r="R6" i="1"/>
  <c r="R10" i="1"/>
  <c r="U12" i="1"/>
  <c r="Q17" i="1" s="1"/>
  <c r="Q18" i="1" s="1"/>
  <c r="T6" i="1"/>
  <c r="T11" i="1"/>
  <c r="T9" i="1"/>
  <c r="T7" i="1"/>
  <c r="T10" i="1"/>
  <c r="R12" i="1" l="1"/>
  <c r="T12" i="1"/>
  <c r="Q16" i="1" s="1"/>
</calcChain>
</file>

<file path=xl/sharedStrings.xml><?xml version="1.0" encoding="utf-8"?>
<sst xmlns="http://schemas.openxmlformats.org/spreadsheetml/2006/main" count="92" uniqueCount="64">
  <si>
    <t>No.</t>
  </si>
  <si>
    <t>Nama</t>
  </si>
  <si>
    <t>Kelas</t>
  </si>
  <si>
    <t>Nilai</t>
  </si>
  <si>
    <t>No</t>
  </si>
  <si>
    <t>f</t>
  </si>
  <si>
    <t>%</t>
  </si>
  <si>
    <t>xi</t>
  </si>
  <si>
    <t>fixi</t>
  </si>
  <si>
    <t>fi(xi-mean)^2</t>
  </si>
  <si>
    <t>F</t>
  </si>
  <si>
    <t>61-65</t>
  </si>
  <si>
    <t>66-70</t>
  </si>
  <si>
    <t>71-75</t>
  </si>
  <si>
    <t>76-80</t>
  </si>
  <si>
    <t>81-85</t>
  </si>
  <si>
    <t>86-90</t>
  </si>
  <si>
    <t>Nilai Terendah</t>
  </si>
  <si>
    <t xml:space="preserve">                  Range Nilai</t>
  </si>
  <si>
    <t>Nilai Tertinggi</t>
  </si>
  <si>
    <t>Var</t>
  </si>
  <si>
    <t>Std</t>
  </si>
  <si>
    <t>Mean</t>
  </si>
  <si>
    <t>X MIPA 2</t>
  </si>
  <si>
    <t>AHMAD IQBAL MAULANA</t>
  </si>
  <si>
    <t>AGIL AL MUTA'ALI</t>
  </si>
  <si>
    <t>BIMAGRBI ALIM</t>
  </si>
  <si>
    <t>CINTIA PUTRI</t>
  </si>
  <si>
    <t>DIFA NUR ADWA</t>
  </si>
  <si>
    <t>DIKI NURHAMZAH</t>
  </si>
  <si>
    <t>DEVY PERMATA SARI</t>
  </si>
  <si>
    <t>DELISYA PUTRI MAHARANI</t>
  </si>
  <si>
    <t>LUSI SAFITRI</t>
  </si>
  <si>
    <t>NAUFAL LUTFI ARIF</t>
  </si>
  <si>
    <t>MIMI JULIANI</t>
  </si>
  <si>
    <t>MUTIA RAHMI</t>
  </si>
  <si>
    <t>MUHAMMAD IRFAN</t>
  </si>
  <si>
    <t>RANDI JULIA PUTRA</t>
  </si>
  <si>
    <t>RATNA PUTRI PRATIWI</t>
  </si>
  <si>
    <t>RADHA MARDIATUL RAHMA</t>
  </si>
  <si>
    <t>RENI RAHMAYANTI</t>
  </si>
  <si>
    <t>REZA ALDIKA PUTRI</t>
  </si>
  <si>
    <t>SANDI ISKANDAR</t>
  </si>
  <si>
    <t>REGIA HARILITA</t>
  </si>
  <si>
    <t>SEPTIA EKA PUTRI</t>
  </si>
  <si>
    <t>SENTIANI</t>
  </si>
  <si>
    <t xml:space="preserve">WIDYA OKTA </t>
  </si>
  <si>
    <t xml:space="preserve"> YORI DILLA</t>
  </si>
  <si>
    <r>
      <t xml:space="preserve">  DATA NILAI UAS SISWA  KELAS X SMAN </t>
    </r>
    <r>
      <rPr>
        <b/>
        <sz val="16"/>
        <color theme="1"/>
        <rFont val="Arial Rounded MT Bold"/>
        <family val="2"/>
      </rPr>
      <t>1</t>
    </r>
    <r>
      <rPr>
        <b/>
        <sz val="16"/>
        <color theme="1"/>
        <rFont val="Aharoni"/>
        <charset val="177"/>
      </rPr>
      <t xml:space="preserve"> ENAM LINGKUNG</t>
    </r>
  </si>
  <si>
    <t>Rata-rata</t>
  </si>
  <si>
    <t xml:space="preserve"> </t>
  </si>
  <si>
    <t>R=</t>
  </si>
  <si>
    <t>K=</t>
  </si>
  <si>
    <t>p=</t>
  </si>
  <si>
    <t>Bb</t>
  </si>
  <si>
    <t>p</t>
  </si>
  <si>
    <t>b1</t>
  </si>
  <si>
    <t>b2</t>
  </si>
  <si>
    <t>Mo</t>
  </si>
  <si>
    <t>Fme</t>
  </si>
  <si>
    <t>fme</t>
  </si>
  <si>
    <t>Me</t>
  </si>
  <si>
    <t>(xi-xrata)^2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</si>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</sst>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haroni"/>
      <charset val="177"/>
    </font>
    <font>
      <b/>
      <sz val="16"/>
      <color theme="1"/>
      <name val="Arial Rounded MT Bold"/>
      <family val="2"/>
    </font>
    <font>
      <sz val="11"/>
      <name val="Calibri Light"/>
      <family val="1"/>
      <scheme val="major"/>
    </font>
    <font>
      <sz val="8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6"/>
      <color theme="1"/>
      <name val="Aharoni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B7E1BB"/>
        <bgColor indexed="64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10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horizontal="left" vertical="center" indent="1"/>
    </xf>
    <xf numFmtId="0" fontId="0" fillId="3" borderId="1" xfId="0" applyFill="1" applyBorder="1"/>
    <xf numFmtId="0" fontId="0" fillId="0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9" borderId="0" xfId="0" applyFill="1"/>
    <xf numFmtId="0" fontId="8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left" vertical="center" indent="1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 wrapText="1" indent="1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9" fillId="9" borderId="0" xfId="0" applyFont="1" applyFill="1"/>
    <xf numFmtId="0" fontId="0" fillId="0" borderId="0" xfId="0" applyFont="1"/>
    <xf numFmtId="0" fontId="2" fillId="10" borderId="0" xfId="1"/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Fill="1" applyBorder="1"/>
    <xf numFmtId="0" fontId="3" fillId="0" borderId="2" xfId="0" applyFont="1" applyFill="1" applyBorder="1" applyAlignment="1">
      <alignment horizont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colors>
    <mruColors>
      <color rgb="FFB5E3D3"/>
      <color rgb="FFB7E1BB"/>
      <color rgb="FFA5F3E8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nilai</a:t>
            </a:r>
            <a:r>
              <a:rPr lang="en-ID" baseline="0"/>
              <a:t> uas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Sheet1!$N$6:$N$11</c:f>
              <c:strCache>
                <c:ptCount val="6"/>
                <c:pt idx="0">
                  <c:v>61-65</c:v>
                </c:pt>
                <c:pt idx="1">
                  <c:v>66-70</c:v>
                </c:pt>
                <c:pt idx="2">
                  <c:v>71-75</c:v>
                </c:pt>
                <c:pt idx="3">
                  <c:v>76-80</c:v>
                </c:pt>
                <c:pt idx="4">
                  <c:v>81-85</c:v>
                </c:pt>
                <c:pt idx="5">
                  <c:v>86-90</c:v>
                </c:pt>
              </c:strCache>
            </c:strRef>
          </c:cat>
          <c:val>
            <c:numRef>
              <c:f>Sheet1!$Q$6:$Q$11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A-4BA2-BEB7-A98BA0A4A2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80212223"/>
        <c:axId val="1080213055"/>
        <c:axId val="1079903743"/>
      </c:bar3DChart>
      <c:catAx>
        <c:axId val="108021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13055"/>
        <c:crosses val="autoZero"/>
        <c:auto val="1"/>
        <c:lblAlgn val="ctr"/>
        <c:lblOffset val="100"/>
        <c:noMultiLvlLbl val="0"/>
      </c:catAx>
      <c:valAx>
        <c:axId val="10802130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0212223"/>
        <c:crosses val="autoZero"/>
        <c:crossBetween val="between"/>
      </c:valAx>
      <c:serAx>
        <c:axId val="107990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1305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142164</xdr:colOff>
      <xdr:row>20</xdr:row>
      <xdr:rowOff>21607</xdr:rowOff>
    </xdr:from>
    <xdr:to>
      <xdr:col>22</xdr:col>
      <xdr:colOff>9477</xdr:colOff>
      <xdr:row>40</xdr:row>
      <xdr:rowOff>180074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1741B-8D56-4FFB-9221-1F62FD528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005A-6A34-4638-A007-EE0449399491}">
  <dimension ref="A1:V51"/>
  <sheetViews>
    <sheetView tabSelected="1" topLeftCell="A4" zoomScale="67" zoomScaleNormal="88" workbookViewId="0">
      <selection activeCell="E30" sqref="E30"/>
    </sheetView>
  </sheetViews>
  <sheetFormatPr defaultRowHeight="14.5" x14ac:dyDescent="0.35"/>
  <cols>
    <col min="2" max="2" width="30.6328125" customWidth="1"/>
    <col min="3" max="3" width="16.36328125" customWidth="1"/>
    <col min="4" max="4" width="11.08984375" customWidth="1"/>
    <col min="5" max="5" width="17.54296875" customWidth="1"/>
    <col min="6" max="6" width="10.81640625" customWidth="1"/>
    <col min="7" max="7" width="7.6328125" customWidth="1"/>
    <col min="8" max="8" width="6.81640625" customWidth="1"/>
    <col min="9" max="9" width="6.90625" customWidth="1"/>
    <col min="13" max="13" width="4.54296875" customWidth="1"/>
    <col min="14" max="14" width="7.6328125" customWidth="1"/>
  </cols>
  <sheetData>
    <row r="1" spans="1:22" ht="20.5" x14ac:dyDescent="0.45">
      <c r="E1" s="25" t="s">
        <v>48</v>
      </c>
      <c r="F1" s="12"/>
      <c r="G1" s="12"/>
      <c r="H1" s="12"/>
      <c r="I1" s="12"/>
      <c r="J1" s="12"/>
      <c r="K1" s="12"/>
      <c r="L1" s="12"/>
      <c r="M1" s="12"/>
      <c r="N1" s="12"/>
      <c r="O1" s="6"/>
    </row>
    <row r="5" spans="1:22" x14ac:dyDescent="0.35">
      <c r="A5" s="3" t="s">
        <v>0</v>
      </c>
      <c r="B5" s="3" t="s">
        <v>1</v>
      </c>
      <c r="C5" s="3" t="s">
        <v>2</v>
      </c>
      <c r="D5" s="3" t="s">
        <v>3</v>
      </c>
      <c r="E5" s="31" t="s">
        <v>62</v>
      </c>
      <c r="G5" s="13"/>
      <c r="H5" s="13"/>
      <c r="M5" s="2" t="s">
        <v>4</v>
      </c>
      <c r="N5" s="2" t="s">
        <v>3</v>
      </c>
      <c r="O5" s="28" t="s">
        <v>18</v>
      </c>
      <c r="P5" s="28"/>
      <c r="Q5" s="2" t="s">
        <v>5</v>
      </c>
      <c r="R5" s="2" t="s">
        <v>6</v>
      </c>
      <c r="S5" s="2" t="s">
        <v>7</v>
      </c>
      <c r="T5" s="2" t="s">
        <v>8</v>
      </c>
      <c r="U5" s="1" t="s">
        <v>9</v>
      </c>
      <c r="V5" s="2" t="s">
        <v>10</v>
      </c>
    </row>
    <row r="6" spans="1:22" x14ac:dyDescent="0.35">
      <c r="A6" s="2">
        <v>1</v>
      </c>
      <c r="B6" s="16" t="s">
        <v>24</v>
      </c>
      <c r="C6" s="2" t="s">
        <v>23</v>
      </c>
      <c r="D6" s="17">
        <v>88</v>
      </c>
      <c r="E6" s="27">
        <f>(D6-$E$32)^2</f>
        <v>2862864</v>
      </c>
      <c r="F6" s="13"/>
      <c r="G6" s="29" t="s">
        <v>51</v>
      </c>
      <c r="H6" s="14">
        <f>D13-D29</f>
        <v>29</v>
      </c>
      <c r="M6" s="1">
        <v>1</v>
      </c>
      <c r="N6" s="5" t="s">
        <v>11</v>
      </c>
      <c r="O6" s="5">
        <v>61</v>
      </c>
      <c r="P6" s="5">
        <v>65</v>
      </c>
      <c r="Q6" s="1">
        <v>5</v>
      </c>
      <c r="R6" s="1">
        <f>Q6/Q12*100</f>
        <v>20.833333333333336</v>
      </c>
      <c r="S6" s="1">
        <f>(O6+P6)/2</f>
        <v>63</v>
      </c>
      <c r="T6" s="1">
        <f>S6*Q6</f>
        <v>315</v>
      </c>
      <c r="U6" s="1">
        <f>Q6*(S6-$M$14)^2</f>
        <v>19845</v>
      </c>
      <c r="V6" s="1">
        <v>5</v>
      </c>
    </row>
    <row r="7" spans="1:22" x14ac:dyDescent="0.35">
      <c r="A7" s="2">
        <v>2</v>
      </c>
      <c r="B7" s="16" t="s">
        <v>25</v>
      </c>
      <c r="C7" s="2" t="s">
        <v>23</v>
      </c>
      <c r="D7" s="18">
        <v>81</v>
      </c>
      <c r="E7" s="27">
        <f t="shared" ref="E7:E29" si="0">(D7-$E$32)^2</f>
        <v>2886601</v>
      </c>
      <c r="F7" s="13"/>
      <c r="G7" s="14" t="s">
        <v>52</v>
      </c>
      <c r="H7" s="14">
        <f>1+3.3*LOG(24)</f>
        <v>5.5546970976482992</v>
      </c>
      <c r="M7" s="1">
        <v>2</v>
      </c>
      <c r="N7" s="7" t="s">
        <v>12</v>
      </c>
      <c r="O7" s="7">
        <v>66</v>
      </c>
      <c r="P7" s="7">
        <v>70</v>
      </c>
      <c r="Q7" s="1">
        <v>6</v>
      </c>
      <c r="R7" s="1">
        <f>Q7/Q12*100</f>
        <v>25</v>
      </c>
      <c r="S7" s="1">
        <f t="shared" ref="S7:S11" si="1">(O7+P7)/2</f>
        <v>68</v>
      </c>
      <c r="T7" s="1">
        <f>S7*Q7</f>
        <v>408</v>
      </c>
      <c r="U7" s="1">
        <f t="shared" ref="U7:U11" si="2">Q7*(S7-$M$14)^2</f>
        <v>27744</v>
      </c>
      <c r="V7" s="1">
        <f>V6+Q7</f>
        <v>11</v>
      </c>
    </row>
    <row r="8" spans="1:22" x14ac:dyDescent="0.35">
      <c r="A8" s="2">
        <v>3</v>
      </c>
      <c r="B8" s="16" t="s">
        <v>26</v>
      </c>
      <c r="C8" s="2" t="s">
        <v>23</v>
      </c>
      <c r="D8" s="17">
        <v>76</v>
      </c>
      <c r="E8" s="27">
        <f t="shared" si="0"/>
        <v>2903616</v>
      </c>
      <c r="F8" s="14"/>
      <c r="G8" s="14"/>
      <c r="H8" s="14">
        <v>5</v>
      </c>
      <c r="M8" s="1">
        <v>3</v>
      </c>
      <c r="N8" s="8" t="s">
        <v>13</v>
      </c>
      <c r="O8" s="8">
        <v>71</v>
      </c>
      <c r="P8" s="8">
        <v>75</v>
      </c>
      <c r="Q8" s="1">
        <v>2</v>
      </c>
      <c r="R8" s="1">
        <f>Q8/Q12*100</f>
        <v>8.3333333333333321</v>
      </c>
      <c r="S8" s="1">
        <f t="shared" si="1"/>
        <v>73</v>
      </c>
      <c r="T8" s="1">
        <f>S8*Q8</f>
        <v>146</v>
      </c>
      <c r="U8" s="1">
        <f t="shared" si="2"/>
        <v>10658</v>
      </c>
      <c r="V8" s="1">
        <f t="shared" ref="V8:V11" si="3">V7+Q8</f>
        <v>13</v>
      </c>
    </row>
    <row r="9" spans="1:22" x14ac:dyDescent="0.35">
      <c r="A9" s="2">
        <v>4</v>
      </c>
      <c r="B9" s="16" t="s">
        <v>27</v>
      </c>
      <c r="C9" s="2" t="s">
        <v>23</v>
      </c>
      <c r="D9" s="19">
        <v>65</v>
      </c>
      <c r="E9" s="27">
        <f t="shared" si="0"/>
        <v>2941225</v>
      </c>
      <c r="F9" s="15"/>
      <c r="G9" s="14" t="s">
        <v>53</v>
      </c>
      <c r="H9" s="14">
        <f>H6/H8</f>
        <v>5.8</v>
      </c>
      <c r="I9" s="15"/>
      <c r="M9" s="1">
        <v>4</v>
      </c>
      <c r="N9" s="9" t="s">
        <v>14</v>
      </c>
      <c r="O9" s="9">
        <v>76</v>
      </c>
      <c r="P9" s="9">
        <v>80</v>
      </c>
      <c r="Q9" s="1">
        <v>4</v>
      </c>
      <c r="R9" s="1">
        <f>Q9/Q12*100</f>
        <v>16.666666666666664</v>
      </c>
      <c r="S9" s="1">
        <f t="shared" si="1"/>
        <v>78</v>
      </c>
      <c r="T9" s="1">
        <f>S9*Q9</f>
        <v>312</v>
      </c>
      <c r="U9" s="1">
        <f t="shared" si="2"/>
        <v>24336</v>
      </c>
      <c r="V9" s="1">
        <f t="shared" si="3"/>
        <v>17</v>
      </c>
    </row>
    <row r="10" spans="1:22" x14ac:dyDescent="0.35">
      <c r="A10" s="2">
        <v>5</v>
      </c>
      <c r="B10" s="16" t="s">
        <v>28</v>
      </c>
      <c r="C10" s="2" t="s">
        <v>23</v>
      </c>
      <c r="D10" s="17">
        <v>78</v>
      </c>
      <c r="E10" s="27">
        <f t="shared" si="0"/>
        <v>2896804</v>
      </c>
      <c r="G10" s="14"/>
      <c r="H10">
        <v>5</v>
      </c>
      <c r="M10" s="1">
        <v>5</v>
      </c>
      <c r="N10" s="10" t="s">
        <v>15</v>
      </c>
      <c r="O10" s="10">
        <v>81</v>
      </c>
      <c r="P10" s="10">
        <v>85</v>
      </c>
      <c r="Q10" s="1">
        <v>3</v>
      </c>
      <c r="R10" s="1">
        <f>Q10/Q12*100</f>
        <v>12.5</v>
      </c>
      <c r="S10" s="1">
        <f t="shared" si="1"/>
        <v>83</v>
      </c>
      <c r="T10" s="1">
        <f>S10*Q10</f>
        <v>249</v>
      </c>
      <c r="U10" s="1">
        <f t="shared" si="2"/>
        <v>20667</v>
      </c>
      <c r="V10" s="1">
        <f t="shared" si="3"/>
        <v>20</v>
      </c>
    </row>
    <row r="11" spans="1:22" ht="16.25" customHeight="1" x14ac:dyDescent="0.35">
      <c r="A11" s="2">
        <v>6</v>
      </c>
      <c r="B11" s="20" t="s">
        <v>29</v>
      </c>
      <c r="C11" s="2" t="s">
        <v>23</v>
      </c>
      <c r="D11" s="21">
        <v>70</v>
      </c>
      <c r="E11" s="27">
        <f t="shared" si="0"/>
        <v>2924100</v>
      </c>
      <c r="M11" s="1">
        <v>6</v>
      </c>
      <c r="N11" s="11" t="s">
        <v>16</v>
      </c>
      <c r="O11" s="11">
        <v>86</v>
      </c>
      <c r="P11" s="11">
        <v>90</v>
      </c>
      <c r="Q11" s="1">
        <v>4</v>
      </c>
      <c r="R11" s="1">
        <f>Q11/Q12*100</f>
        <v>16.666666666666664</v>
      </c>
      <c r="S11" s="1">
        <f t="shared" si="1"/>
        <v>88</v>
      </c>
      <c r="T11" s="1">
        <f t="shared" ref="T11" si="4">S11*Q11</f>
        <v>352</v>
      </c>
      <c r="U11" s="1">
        <f t="shared" si="2"/>
        <v>30976</v>
      </c>
      <c r="V11" s="1">
        <f t="shared" si="3"/>
        <v>24</v>
      </c>
    </row>
    <row r="12" spans="1:22" x14ac:dyDescent="0.35">
      <c r="A12" s="2">
        <v>7</v>
      </c>
      <c r="B12" s="16" t="s">
        <v>30</v>
      </c>
      <c r="C12" s="2" t="s">
        <v>23</v>
      </c>
      <c r="D12" s="19">
        <v>63</v>
      </c>
      <c r="E12" s="27">
        <f t="shared" si="0"/>
        <v>2948089</v>
      </c>
      <c r="M12" s="1"/>
      <c r="N12" s="1"/>
      <c r="O12" s="1"/>
      <c r="P12" s="1"/>
      <c r="Q12" s="1">
        <f>SUM(Q6:Q11)</f>
        <v>24</v>
      </c>
      <c r="R12" s="1">
        <f>SUM(R6:R11)</f>
        <v>100</v>
      </c>
      <c r="S12" s="1"/>
      <c r="T12" s="1">
        <f>SUM(T6:T11)</f>
        <v>1782</v>
      </c>
      <c r="U12" s="1">
        <f>SUM(U6:U11)</f>
        <v>134226</v>
      </c>
      <c r="V12" s="1"/>
    </row>
    <row r="13" spans="1:22" x14ac:dyDescent="0.35">
      <c r="A13" s="2">
        <v>8</v>
      </c>
      <c r="B13" s="16" t="s">
        <v>31</v>
      </c>
      <c r="C13" s="2" t="s">
        <v>23</v>
      </c>
      <c r="D13" s="22">
        <v>90</v>
      </c>
      <c r="E13" s="27">
        <f t="shared" si="0"/>
        <v>2856100</v>
      </c>
    </row>
    <row r="14" spans="1:22" x14ac:dyDescent="0.35">
      <c r="A14" s="2">
        <v>9</v>
      </c>
      <c r="B14" s="16" t="s">
        <v>32</v>
      </c>
      <c r="C14" s="2" t="s">
        <v>23</v>
      </c>
      <c r="D14" s="21">
        <v>66</v>
      </c>
      <c r="E14" s="27">
        <f t="shared" si="0"/>
        <v>2937796</v>
      </c>
    </row>
    <row r="15" spans="1:22" x14ac:dyDescent="0.35">
      <c r="A15" s="2">
        <v>10</v>
      </c>
      <c r="B15" s="16" t="s">
        <v>36</v>
      </c>
      <c r="C15" s="2" t="s">
        <v>23</v>
      </c>
      <c r="D15" s="23">
        <v>72</v>
      </c>
      <c r="E15" s="27">
        <f t="shared" si="0"/>
        <v>2917264</v>
      </c>
    </row>
    <row r="16" spans="1:22" x14ac:dyDescent="0.35">
      <c r="A16" s="2">
        <v>11</v>
      </c>
      <c r="B16" s="16" t="s">
        <v>34</v>
      </c>
      <c r="C16" s="2" t="s">
        <v>23</v>
      </c>
      <c r="D16" s="19">
        <v>61</v>
      </c>
      <c r="E16" s="27">
        <f t="shared" si="0"/>
        <v>2954961</v>
      </c>
      <c r="P16" t="s">
        <v>22</v>
      </c>
      <c r="Q16">
        <f>T12/Q12</f>
        <v>74.25</v>
      </c>
    </row>
    <row r="17" spans="1:17" x14ac:dyDescent="0.35">
      <c r="A17" s="2">
        <v>12</v>
      </c>
      <c r="B17" s="16" t="s">
        <v>35</v>
      </c>
      <c r="C17" s="2" t="s">
        <v>23</v>
      </c>
      <c r="D17" s="21">
        <v>68</v>
      </c>
      <c r="E17" s="27">
        <f t="shared" si="0"/>
        <v>2930944</v>
      </c>
      <c r="H17" t="s">
        <v>54</v>
      </c>
      <c r="P17" t="s">
        <v>20</v>
      </c>
      <c r="Q17">
        <f>U12/24</f>
        <v>5592.75</v>
      </c>
    </row>
    <row r="18" spans="1:17" x14ac:dyDescent="0.35">
      <c r="A18" s="2">
        <v>13</v>
      </c>
      <c r="B18" s="16" t="s">
        <v>33</v>
      </c>
      <c r="C18" s="2" t="s">
        <v>23</v>
      </c>
      <c r="D18" s="21">
        <v>70</v>
      </c>
      <c r="E18" s="27">
        <f t="shared" si="0"/>
        <v>2924100</v>
      </c>
      <c r="F18" s="14"/>
      <c r="G18" s="14"/>
      <c r="H18" s="14" t="s">
        <v>55</v>
      </c>
      <c r="P18" t="s">
        <v>21</v>
      </c>
      <c r="Q18">
        <f>SQRT(Q17)</f>
        <v>74.784690946743908</v>
      </c>
    </row>
    <row r="19" spans="1:17" x14ac:dyDescent="0.35">
      <c r="A19" s="2">
        <v>14</v>
      </c>
      <c r="B19" s="16" t="s">
        <v>37</v>
      </c>
      <c r="C19" s="2" t="s">
        <v>23</v>
      </c>
      <c r="D19" s="17">
        <v>80</v>
      </c>
      <c r="E19" s="27">
        <f>(D19-$E$32)^2</f>
        <v>2890000</v>
      </c>
      <c r="F19" s="14"/>
      <c r="G19" s="14"/>
      <c r="H19" s="14" t="s">
        <v>56</v>
      </c>
      <c r="I19">
        <v>1</v>
      </c>
      <c r="J19" s="26"/>
      <c r="Q19" t="s">
        <v>50</v>
      </c>
    </row>
    <row r="20" spans="1:17" x14ac:dyDescent="0.35">
      <c r="A20" s="2">
        <v>15</v>
      </c>
      <c r="B20" s="16" t="s">
        <v>38</v>
      </c>
      <c r="C20" s="2" t="s">
        <v>23</v>
      </c>
      <c r="D20" s="24">
        <v>88</v>
      </c>
      <c r="E20" s="27">
        <f t="shared" si="0"/>
        <v>2862864</v>
      </c>
      <c r="F20" s="14"/>
      <c r="G20" s="14"/>
      <c r="H20" s="30" t="s">
        <v>57</v>
      </c>
      <c r="I20">
        <v>4</v>
      </c>
    </row>
    <row r="21" spans="1:17" x14ac:dyDescent="0.35">
      <c r="A21" s="2">
        <v>16</v>
      </c>
      <c r="B21" s="16" t="s">
        <v>39</v>
      </c>
      <c r="C21" s="2" t="s">
        <v>23</v>
      </c>
      <c r="D21" s="21">
        <v>68</v>
      </c>
      <c r="E21" s="27">
        <f t="shared" si="0"/>
        <v>2930944</v>
      </c>
      <c r="F21" s="14"/>
      <c r="G21" s="14"/>
      <c r="H21" s="30" t="s">
        <v>58</v>
      </c>
      <c r="M21" s="6"/>
    </row>
    <row r="22" spans="1:17" x14ac:dyDescent="0.35">
      <c r="A22" s="2">
        <v>17</v>
      </c>
      <c r="B22" s="16" t="s">
        <v>40</v>
      </c>
      <c r="C22" s="2" t="s">
        <v>23</v>
      </c>
      <c r="D22" s="17">
        <v>78</v>
      </c>
      <c r="E22" s="27">
        <f t="shared" si="0"/>
        <v>2896804</v>
      </c>
      <c r="F22" s="14"/>
      <c r="G22" s="14"/>
      <c r="H22" s="14"/>
    </row>
    <row r="23" spans="1:17" x14ac:dyDescent="0.35">
      <c r="A23" s="2">
        <v>18</v>
      </c>
      <c r="B23" s="16" t="s">
        <v>41</v>
      </c>
      <c r="C23" s="2" t="s">
        <v>23</v>
      </c>
      <c r="D23" s="19">
        <v>64</v>
      </c>
      <c r="E23" s="27">
        <f t="shared" si="0"/>
        <v>2944656</v>
      </c>
      <c r="F23" s="14"/>
      <c r="G23" s="14"/>
      <c r="H23" s="30" t="s">
        <v>54</v>
      </c>
    </row>
    <row r="24" spans="1:17" x14ac:dyDescent="0.35">
      <c r="A24" s="2">
        <v>19</v>
      </c>
      <c r="B24" s="16" t="s">
        <v>43</v>
      </c>
      <c r="C24" s="2" t="s">
        <v>23</v>
      </c>
      <c r="D24" s="18">
        <v>84</v>
      </c>
      <c r="E24" s="27">
        <f t="shared" si="0"/>
        <v>2876416</v>
      </c>
      <c r="F24" s="14"/>
      <c r="G24" s="14"/>
      <c r="H24" s="30" t="s">
        <v>59</v>
      </c>
      <c r="I24">
        <v>5</v>
      </c>
    </row>
    <row r="25" spans="1:17" x14ac:dyDescent="0.35">
      <c r="A25" s="2">
        <v>20</v>
      </c>
      <c r="B25" s="16" t="s">
        <v>42</v>
      </c>
      <c r="C25" s="2" t="s">
        <v>23</v>
      </c>
      <c r="D25" s="17">
        <v>77</v>
      </c>
      <c r="E25" s="27">
        <f t="shared" si="0"/>
        <v>2900209</v>
      </c>
      <c r="F25" s="14"/>
      <c r="G25" s="14"/>
      <c r="H25" s="30" t="s">
        <v>60</v>
      </c>
      <c r="I25">
        <v>6</v>
      </c>
    </row>
    <row r="26" spans="1:17" x14ac:dyDescent="0.35">
      <c r="A26" s="2">
        <v>21</v>
      </c>
      <c r="B26" s="16" t="s">
        <v>44</v>
      </c>
      <c r="C26" s="2" t="s">
        <v>23</v>
      </c>
      <c r="D26" s="23">
        <v>74</v>
      </c>
      <c r="E26" s="27">
        <f t="shared" si="0"/>
        <v>2910436</v>
      </c>
      <c r="F26" s="14"/>
      <c r="G26" s="14"/>
      <c r="H26" s="30" t="s">
        <v>61</v>
      </c>
    </row>
    <row r="27" spans="1:17" x14ac:dyDescent="0.35">
      <c r="A27" s="2">
        <v>22</v>
      </c>
      <c r="B27" s="16" t="s">
        <v>45</v>
      </c>
      <c r="C27" s="2" t="s">
        <v>23</v>
      </c>
      <c r="D27" s="24">
        <v>88</v>
      </c>
      <c r="E27" s="27">
        <f t="shared" si="0"/>
        <v>2862864</v>
      </c>
      <c r="F27" s="14"/>
      <c r="G27" s="14"/>
      <c r="H27" s="14"/>
    </row>
    <row r="28" spans="1:17" x14ac:dyDescent="0.35">
      <c r="A28" s="2">
        <v>23</v>
      </c>
      <c r="B28" s="16" t="s">
        <v>46</v>
      </c>
      <c r="C28" s="2" t="s">
        <v>23</v>
      </c>
      <c r="D28" s="21">
        <v>70</v>
      </c>
      <c r="E28" s="27">
        <f t="shared" si="0"/>
        <v>2924100</v>
      </c>
      <c r="G28" s="14"/>
      <c r="H28" s="14"/>
    </row>
    <row r="29" spans="1:17" x14ac:dyDescent="0.35">
      <c r="A29" s="2">
        <v>24</v>
      </c>
      <c r="B29" s="16" t="s">
        <v>47</v>
      </c>
      <c r="C29" s="2" t="s">
        <v>23</v>
      </c>
      <c r="D29" s="19">
        <v>61</v>
      </c>
      <c r="E29" s="27">
        <f t="shared" si="0"/>
        <v>2954961</v>
      </c>
      <c r="G29" s="14"/>
      <c r="H29" s="14"/>
    </row>
    <row r="30" spans="1:17" x14ac:dyDescent="0.35">
      <c r="C30" s="14"/>
      <c r="D30" s="14"/>
      <c r="E30" t="s">
        <v>63</v>
      </c>
    </row>
    <row r="31" spans="1:17" x14ac:dyDescent="0.35">
      <c r="C31" s="14"/>
      <c r="D31" s="14"/>
    </row>
    <row r="32" spans="1:17" x14ac:dyDescent="0.35">
      <c r="B32" s="4" t="s">
        <v>17</v>
      </c>
      <c r="C32" s="14">
        <f>MIN(D6:D29)</f>
        <v>61</v>
      </c>
      <c r="D32" s="14"/>
      <c r="E32">
        <f>SUM(D6:D29)</f>
        <v>1780</v>
      </c>
    </row>
    <row r="33" spans="2:4" x14ac:dyDescent="0.35">
      <c r="B33" s="4" t="s">
        <v>19</v>
      </c>
      <c r="C33" s="14">
        <f>MAX(D6:D24)</f>
        <v>90</v>
      </c>
      <c r="D33" s="14"/>
    </row>
    <row r="34" spans="2:4" x14ac:dyDescent="0.35">
      <c r="B34" s="4" t="s">
        <v>49</v>
      </c>
      <c r="C34" s="14">
        <f>AVERAGE(D6:D29)</f>
        <v>74.166666666666671</v>
      </c>
      <c r="D34" s="14"/>
    </row>
    <row r="35" spans="2:4" x14ac:dyDescent="0.35">
      <c r="B35" s="4" t="s">
        <v>20</v>
      </c>
      <c r="C35" s="14">
        <f>VAR(D6:D29)</f>
        <v>82.666666666667084</v>
      </c>
      <c r="D35" s="14"/>
    </row>
    <row r="36" spans="2:4" x14ac:dyDescent="0.35">
      <c r="B36" s="4" t="s">
        <v>21</v>
      </c>
      <c r="C36">
        <f>STDEV(D6:D29)</f>
        <v>9.0921211313239265</v>
      </c>
    </row>
    <row r="37" spans="2:4" x14ac:dyDescent="0.35">
      <c r="C37">
        <f>SQRT(C35)</f>
        <v>9.0921211313239265</v>
      </c>
    </row>
    <row r="38" spans="2:4" x14ac:dyDescent="0.35">
      <c r="C38" t="s">
        <v>50</v>
      </c>
    </row>
    <row r="47" spans="2:4" x14ac:dyDescent="0.35">
      <c r="B47" s="4"/>
    </row>
    <row r="48" spans="2:4" x14ac:dyDescent="0.35">
      <c r="B48" s="4"/>
    </row>
    <row r="49" spans="2:2" x14ac:dyDescent="0.35">
      <c r="B49" s="4"/>
    </row>
    <row r="50" spans="2:2" x14ac:dyDescent="0.35">
      <c r="B50" s="4"/>
    </row>
    <row r="51" spans="2:2" x14ac:dyDescent="0.35">
      <c r="B51" s="4"/>
    </row>
  </sheetData>
  <phoneticPr fontId="7" type="noConversion"/>
  <pageMargins left="0.7" right="0.7" top="0.75" bottom="0.75" header="0.3" footer="0.3"/>
  <ignoredErrors>
    <ignoredError sqref="C3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</dc:creator>
  <cp:lastModifiedBy>M415UA</cp:lastModifiedBy>
  <dcterms:created xsi:type="dcterms:W3CDTF">2021-09-27T02:34:47Z</dcterms:created>
  <dcterms:modified xsi:type="dcterms:W3CDTF">2021-10-06T10:22:03Z</dcterms:modified>
</cp:coreProperties>
</file>