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"/>
    </mc:Choice>
  </mc:AlternateContent>
  <xr:revisionPtr revIDLastSave="0" documentId="13_ncr:1_{6DDD108F-7E33-4842-AD4C-B78F16C2966E}" xr6:coauthVersionLast="47" xr6:coauthVersionMax="47" xr10:uidLastSave="{00000000-0000-0000-0000-000000000000}"/>
  <bookViews>
    <workbookView xWindow="-110" yWindow="-110" windowWidth="19420" windowHeight="10560" xr2:uid="{31E80BF1-34C0-42B9-9E95-4251F0F22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8" i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H18" i="1"/>
  <c r="H14" i="1"/>
  <c r="H13" i="1"/>
  <c r="H11" i="1"/>
  <c r="H10" i="1"/>
  <c r="H8" i="1"/>
  <c r="H7" i="1"/>
  <c r="L21" i="1" l="1"/>
  <c r="K21" i="1"/>
  <c r="K25" i="1"/>
  <c r="K22" i="1"/>
  <c r="K26" i="1"/>
  <c r="K23" i="1"/>
  <c r="K27" i="1"/>
  <c r="K24" i="1"/>
  <c r="L28" i="1" l="1"/>
  <c r="I31" i="1" s="1"/>
  <c r="I32" i="1" s="1"/>
  <c r="I34" i="1"/>
  <c r="I33" i="1"/>
  <c r="K28" i="1"/>
</calcChain>
</file>

<file path=xl/sharedStrings.xml><?xml version="1.0" encoding="utf-8"?>
<sst xmlns="http://schemas.openxmlformats.org/spreadsheetml/2006/main" count="29" uniqueCount="29">
  <si>
    <t>QUIZ STATISTIKA PENDIDIKAN</t>
  </si>
  <si>
    <t>Nama : Asyrafil Huda</t>
  </si>
  <si>
    <t>NPM   : 2010013231008</t>
  </si>
  <si>
    <t>No.</t>
  </si>
  <si>
    <t>Data</t>
  </si>
  <si>
    <t xml:space="preserve">1. </t>
  </si>
  <si>
    <t>a.</t>
  </si>
  <si>
    <t>Rata - Rata =</t>
  </si>
  <si>
    <t>Vatiansi</t>
  </si>
  <si>
    <t>b.</t>
  </si>
  <si>
    <t>Modus</t>
  </si>
  <si>
    <t>Median</t>
  </si>
  <si>
    <t>c.</t>
  </si>
  <si>
    <t>Letak K1</t>
  </si>
  <si>
    <t>Nilai K1</t>
  </si>
  <si>
    <t>Nilai D7</t>
  </si>
  <si>
    <t>d.</t>
  </si>
  <si>
    <t>Skewnes</t>
  </si>
  <si>
    <t xml:space="preserve">2. </t>
  </si>
  <si>
    <t>Interval</t>
  </si>
  <si>
    <t>fi</t>
  </si>
  <si>
    <t>xi</t>
  </si>
  <si>
    <t>fixi</t>
  </si>
  <si>
    <t>fi(xi-xrat)^2</t>
  </si>
  <si>
    <t>Mean</t>
  </si>
  <si>
    <t>Var</t>
  </si>
  <si>
    <t>sTd</t>
  </si>
  <si>
    <t>Mo=</t>
  </si>
  <si>
    <t>Skewnes=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</si>
</sst>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diagram</a:t>
            </a:r>
            <a:r>
              <a:rPr lang="en-ID" baseline="0"/>
              <a:t> ogive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Sheet1!$F$21:$F$27</c:f>
              <c:numCache>
                <c:formatCode>General</c:formatCode>
                <c:ptCount val="7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  <c:pt idx="6">
                  <c:v>91</c:v>
                </c:pt>
              </c:numCache>
            </c:numRef>
          </c:cat>
          <c:val>
            <c:numRef>
              <c:f>Sheet1!$G$21:$G$27</c:f>
              <c:numCache>
                <c:formatCode>General</c:formatCode>
                <c:ptCount val="7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9-440A-B9E0-A96012659FB0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Sheet1!$F$21:$F$27</c:f>
              <c:numCache>
                <c:formatCode>General</c:formatCode>
                <c:ptCount val="7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  <c:pt idx="6">
                  <c:v>91</c:v>
                </c:pt>
              </c:numCache>
            </c:numRef>
          </c:cat>
          <c:val>
            <c:numRef>
              <c:f>Sheet1!$I$21:$I$27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9-440A-B9E0-A96012659FB0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Sheet1!$F$21:$F$27</c:f>
              <c:numCache>
                <c:formatCode>General</c:formatCode>
                <c:ptCount val="7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  <c:pt idx="6">
                  <c:v>91</c:v>
                </c:pt>
              </c:numCache>
            </c:numRef>
          </c:cat>
          <c:val>
            <c:numRef>
              <c:f>Sheet1!$J$21:$J$27</c:f>
              <c:numCache>
                <c:formatCode>General</c:formatCode>
                <c:ptCount val="7"/>
                <c:pt idx="0">
                  <c:v>63</c:v>
                </c:pt>
                <c:pt idx="1">
                  <c:v>68</c:v>
                </c:pt>
                <c:pt idx="2">
                  <c:v>73</c:v>
                </c:pt>
                <c:pt idx="3">
                  <c:v>78</c:v>
                </c:pt>
                <c:pt idx="4">
                  <c:v>83</c:v>
                </c:pt>
                <c:pt idx="5">
                  <c:v>88</c:v>
                </c:pt>
                <c:pt idx="6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9-440A-B9E0-A96012659FB0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Sheet1!$F$21:$F$27</c:f>
              <c:numCache>
                <c:formatCode>General</c:formatCode>
                <c:ptCount val="7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  <c:pt idx="6">
                  <c:v>91</c:v>
                </c:pt>
              </c:numCache>
            </c:numRef>
          </c:cat>
          <c:val>
            <c:numRef>
              <c:f>Sheet1!$K$21:$K$27</c:f>
              <c:numCache>
                <c:formatCode>General</c:formatCode>
                <c:ptCount val="7"/>
                <c:pt idx="0">
                  <c:v>252</c:v>
                </c:pt>
                <c:pt idx="1">
                  <c:v>204</c:v>
                </c:pt>
                <c:pt idx="2">
                  <c:v>438</c:v>
                </c:pt>
                <c:pt idx="3">
                  <c:v>546</c:v>
                </c:pt>
                <c:pt idx="4">
                  <c:v>166</c:v>
                </c:pt>
                <c:pt idx="5">
                  <c:v>264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9-440A-B9E0-A96012659FB0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Sheet1!$F$21:$F$27</c:f>
              <c:numCache>
                <c:formatCode>General</c:formatCode>
                <c:ptCount val="7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  <c:pt idx="6">
                  <c:v>91</c:v>
                </c:pt>
              </c:numCache>
            </c:numRef>
          </c:cat>
          <c:val>
            <c:numRef>
              <c:f>Sheet1!$L$21:$L$27</c:f>
              <c:numCache>
                <c:formatCode>General</c:formatCode>
                <c:ptCount val="7"/>
                <c:pt idx="0">
                  <c:v>556.9599999999997</c:v>
                </c:pt>
                <c:pt idx="1">
                  <c:v>138.71999999999989</c:v>
                </c:pt>
                <c:pt idx="2">
                  <c:v>19.439999999999937</c:v>
                </c:pt>
                <c:pt idx="3">
                  <c:v>71.680000000000121</c:v>
                </c:pt>
                <c:pt idx="4">
                  <c:v>134.4800000000001</c:v>
                </c:pt>
                <c:pt idx="5">
                  <c:v>522.72000000000025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09-440A-B9E0-A960126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93792"/>
        <c:axId val="1555494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Sheet1!$F$21:$F$27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76</c:v>
                      </c:pt>
                      <c:pt idx="4">
                        <c:v>81</c:v>
                      </c:pt>
                      <c:pt idx="5">
                        <c:v>86</c:v>
                      </c:pt>
                      <c:pt idx="6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Sheet1!$H$21:$H$27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D09-440A-B9E0-A96012659FB0}"/>
                  </c:ext>
                </c:extLst>
              </c15:ser>
            </c15:filteredLineSeries>
          </c:ext>
        </c:extLst>
      </c:lineChart>
      <c:catAx>
        <c:axId val="1555493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4208"/>
        <c:crosses val="autoZero"/>
        <c:auto val="1"/>
        <c:lblAlgn val="ctr"/>
        <c:lblOffset val="100"/>
        <c:noMultiLvlLbl val="0"/>
      </c:catAx>
      <c:valAx>
        <c:axId val="1555494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Diagram</a:t>
            </a:r>
            <a:r>
              <a:rPr lang="en-ID" baseline="0"/>
              <a:t> Batang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Sheet1!$F$21:$F$26</c:f>
              <c:numCache>
                <c:formatCode>General</c:formatCode>
                <c:ptCount val="6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</c:numCache>
            </c:numRef>
          </c:cat>
          <c:val>
            <c:numRef>
              <c:f>Sheet1!$G$21:$G$26</c:f>
              <c:numCache>
                <c:formatCode>General</c:formatCode>
                <c:ptCount val="6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3D3-8496-5664DBE1360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Sheet1!$F$21:$F$26</c:f>
              <c:numCache>
                <c:formatCode>General</c:formatCode>
                <c:ptCount val="6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</c:numCache>
            </c:numRef>
          </c:cat>
          <c:val>
            <c:numRef>
              <c:f>Sheet1!$I$21:$I$26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0-43D3-8496-5664DBE1360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Sheet1!$F$21:$F$26</c:f>
              <c:numCache>
                <c:formatCode>General</c:formatCode>
                <c:ptCount val="6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</c:numCache>
            </c:numRef>
          </c:cat>
          <c:val>
            <c:numRef>
              <c:f>Sheet1!$J$21:$J$26</c:f>
              <c:numCache>
                <c:formatCode>General</c:formatCode>
                <c:ptCount val="6"/>
                <c:pt idx="0">
                  <c:v>63</c:v>
                </c:pt>
                <c:pt idx="1">
                  <c:v>68</c:v>
                </c:pt>
                <c:pt idx="2">
                  <c:v>73</c:v>
                </c:pt>
                <c:pt idx="3">
                  <c:v>78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0-43D3-8496-5664DBE1360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Sheet1!$F$21:$F$26</c:f>
              <c:numCache>
                <c:formatCode>General</c:formatCode>
                <c:ptCount val="6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</c:numCache>
            </c:numRef>
          </c:cat>
          <c:val>
            <c:numRef>
              <c:f>Sheet1!$K$21:$K$26</c:f>
              <c:numCache>
                <c:formatCode>General</c:formatCode>
                <c:ptCount val="6"/>
                <c:pt idx="0">
                  <c:v>252</c:v>
                </c:pt>
                <c:pt idx="1">
                  <c:v>204</c:v>
                </c:pt>
                <c:pt idx="2">
                  <c:v>438</c:v>
                </c:pt>
                <c:pt idx="3">
                  <c:v>546</c:v>
                </c:pt>
                <c:pt idx="4">
                  <c:v>166</c:v>
                </c:pt>
                <c:pt idx="5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0-43D3-8496-5664DBE1360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Sheet1!$F$21:$F$26</c:f>
              <c:numCache>
                <c:formatCode>General</c:formatCode>
                <c:ptCount val="6"/>
                <c:pt idx="0">
                  <c:v>61</c:v>
                </c:pt>
                <c:pt idx="1">
                  <c:v>66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86</c:v>
                </c:pt>
              </c:numCache>
            </c:numRef>
          </c:cat>
          <c:val>
            <c:numRef>
              <c:f>Sheet1!$L$21:$L$26</c:f>
              <c:numCache>
                <c:formatCode>General</c:formatCode>
                <c:ptCount val="6"/>
                <c:pt idx="0">
                  <c:v>556.9599999999997</c:v>
                </c:pt>
                <c:pt idx="1">
                  <c:v>138.71999999999989</c:v>
                </c:pt>
                <c:pt idx="2">
                  <c:v>19.439999999999937</c:v>
                </c:pt>
                <c:pt idx="3">
                  <c:v>71.680000000000121</c:v>
                </c:pt>
                <c:pt idx="4">
                  <c:v>134.4800000000001</c:v>
                </c:pt>
                <c:pt idx="5">
                  <c:v>522.72000000000025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0-43D3-8496-5664DBE1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379488"/>
        <c:axId val="1364384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Sheet1!$F$21:$F$26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76</c:v>
                      </c:pt>
                      <c:pt idx="4">
                        <c:v>81</c:v>
                      </c:pt>
                      <c:pt idx="5">
                        <c:v>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Sheet1!$H$21:$H$26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90-43D3-8496-5664DBE13600}"/>
                  </c:ext>
                </c:extLst>
              </c15:ser>
            </c15:filteredBarSeries>
          </c:ext>
        </c:extLst>
      </c:barChart>
      <c:catAx>
        <c:axId val="13643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84896"/>
        <c:crosses val="autoZero"/>
        <c:auto val="1"/>
        <c:lblAlgn val="ctr"/>
        <c:lblOffset val="100"/>
        <c:noMultiLvlLbl val="0"/>
      </c:catAx>
      <c:valAx>
        <c:axId val="13643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Diagram</a:t>
            </a:r>
            <a:r>
              <a:rPr lang="en-ID" baseline="0"/>
              <a:t> 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Sheet1!$F$21:$L$21</c:f>
              <c:numCache>
                <c:formatCode>General</c:formatCode>
                <c:ptCount val="7"/>
                <c:pt idx="0">
                  <c:v>61</c:v>
                </c:pt>
                <c:pt idx="1">
                  <c:v>65</c:v>
                </c:pt>
                <c:pt idx="3">
                  <c:v>4</c:v>
                </c:pt>
                <c:pt idx="4">
                  <c:v>63</c:v>
                </c:pt>
                <c:pt idx="5">
                  <c:v>252</c:v>
                </c:pt>
                <c:pt idx="6">
                  <c:v>556.9599999999997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6-4122-A11A-E156BC1F906A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Sheet1!$F$22:$L$22</c:f>
              <c:numCache>
                <c:formatCode>General</c:formatCode>
                <c:ptCount val="7"/>
                <c:pt idx="0">
                  <c:v>66</c:v>
                </c:pt>
                <c:pt idx="1">
                  <c:v>70</c:v>
                </c:pt>
                <c:pt idx="3">
                  <c:v>3</c:v>
                </c:pt>
                <c:pt idx="4">
                  <c:v>68</c:v>
                </c:pt>
                <c:pt idx="5">
                  <c:v>204</c:v>
                </c:pt>
                <c:pt idx="6">
                  <c:v>138.71999999999989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6-4122-A11A-E156BC1F906A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Sheet1!$F$23:$L$23</c:f>
              <c:numCache>
                <c:formatCode>General</c:formatCode>
                <c:ptCount val="7"/>
                <c:pt idx="0">
                  <c:v>71</c:v>
                </c:pt>
                <c:pt idx="1">
                  <c:v>75</c:v>
                </c:pt>
                <c:pt idx="3">
                  <c:v>6</c:v>
                </c:pt>
                <c:pt idx="4">
                  <c:v>73</c:v>
                </c:pt>
                <c:pt idx="5">
                  <c:v>438</c:v>
                </c:pt>
                <c:pt idx="6">
                  <c:v>19.439999999999937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6-4122-A11A-E156BC1F906A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Sheet1!$F$24:$L$24</c:f>
              <c:numCache>
                <c:formatCode>General</c:formatCode>
                <c:ptCount val="7"/>
                <c:pt idx="0">
                  <c:v>76</c:v>
                </c:pt>
                <c:pt idx="1">
                  <c:v>80</c:v>
                </c:pt>
                <c:pt idx="3">
                  <c:v>7</c:v>
                </c:pt>
                <c:pt idx="4">
                  <c:v>78</c:v>
                </c:pt>
                <c:pt idx="5">
                  <c:v>546</c:v>
                </c:pt>
                <c:pt idx="6">
                  <c:v>71.680000000000121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6-4122-A11A-E156BC1F906A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Sheet1!$F$25:$L$25</c:f>
              <c:numCache>
                <c:formatCode>General</c:formatCode>
                <c:ptCount val="7"/>
                <c:pt idx="0">
                  <c:v>81</c:v>
                </c:pt>
                <c:pt idx="1">
                  <c:v>85</c:v>
                </c:pt>
                <c:pt idx="3">
                  <c:v>2</c:v>
                </c:pt>
                <c:pt idx="4">
                  <c:v>83</c:v>
                </c:pt>
                <c:pt idx="5">
                  <c:v>166</c:v>
                </c:pt>
                <c:pt idx="6">
                  <c:v>134.4800000000001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6-4122-A11A-E156BC1F906A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Sheet1!$F$26:$L$26</c:f>
              <c:numCache>
                <c:formatCode>General</c:formatCode>
                <c:ptCount val="7"/>
                <c:pt idx="0">
                  <c:v>86</c:v>
                </c:pt>
                <c:pt idx="1">
                  <c:v>90</c:v>
                </c:pt>
                <c:pt idx="3">
                  <c:v>3</c:v>
                </c:pt>
                <c:pt idx="4">
                  <c:v>88</c:v>
                </c:pt>
                <c:pt idx="5">
                  <c:v>264</c:v>
                </c:pt>
                <c:pt idx="6">
                  <c:v>522.72000000000025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6-4122-A11A-E156BC1F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511175</xdr:colOff>
      <xdr:row>34</xdr:row>
      <xdr:rowOff>92075</xdr:rowOff>
    </xdr:from>
    <xdr:to>
      <xdr:col>13</xdr:col>
      <xdr:colOff>123825</xdr:colOff>
      <xdr:row>49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3C072-DE2E-4E8F-BA81-1A0319D6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51</xdr:row>
      <xdr:rowOff>123825</xdr:rowOff>
    </xdr:from>
    <xdr:to>
      <xdr:col>13</xdr:col>
      <xdr:colOff>219075</xdr:colOff>
      <xdr:row>66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F634C-2F20-405C-89FA-48BF0886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69</xdr:row>
      <xdr:rowOff>123825</xdr:rowOff>
    </xdr:from>
    <xdr:to>
      <xdr:col>13</xdr:col>
      <xdr:colOff>225425</xdr:colOff>
      <xdr:row>84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0B63E-9B51-4474-AE17-8D6122D2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1773-E7C1-43DD-8529-FBD25413CBEA}">
  <dimension ref="A1:L34"/>
  <sheetViews>
    <sheetView tabSelected="1" topLeftCell="A57" workbookViewId="0">
      <selection activeCell="F21" sqref="F21:L26"/>
    </sheetView>
  </sheetViews>
  <sheetFormatPr defaultRowHeight="14.5" x14ac:dyDescent="0.35"/>
  <cols>
    <col min="7" max="7" width="9.90625" customWidth="1"/>
  </cols>
  <sheetData>
    <row r="1" spans="1:8" ht="18.5" x14ac:dyDescent="0.45">
      <c r="H1" s="1" t="s">
        <v>0</v>
      </c>
    </row>
    <row r="3" spans="1:8" x14ac:dyDescent="0.35">
      <c r="H3" s="2" t="s">
        <v>1</v>
      </c>
    </row>
    <row r="4" spans="1:8" x14ac:dyDescent="0.35">
      <c r="H4" s="2" t="s">
        <v>2</v>
      </c>
    </row>
    <row r="7" spans="1:8" ht="15.5" x14ac:dyDescent="0.35">
      <c r="A7" s="4" t="s">
        <v>3</v>
      </c>
      <c r="B7" s="4" t="s">
        <v>4</v>
      </c>
      <c r="E7" s="5" t="s">
        <v>5</v>
      </c>
      <c r="F7" s="5" t="s">
        <v>6</v>
      </c>
      <c r="G7" t="s">
        <v>7</v>
      </c>
      <c r="H7">
        <f>AVERAGE(B8:B32)</f>
        <v>74.12</v>
      </c>
    </row>
    <row r="8" spans="1:8" x14ac:dyDescent="0.35">
      <c r="A8" s="3">
        <v>1</v>
      </c>
      <c r="B8" s="3">
        <v>67</v>
      </c>
      <c r="G8" t="s">
        <v>8</v>
      </c>
      <c r="H8">
        <f>VAR(B8:B32)</f>
        <v>60.776666666667246</v>
      </c>
    </row>
    <row r="9" spans="1:8" x14ac:dyDescent="0.35">
      <c r="A9" s="3">
        <v>2</v>
      </c>
      <c r="B9" s="3">
        <v>70</v>
      </c>
    </row>
    <row r="10" spans="1:8" x14ac:dyDescent="0.35">
      <c r="A10" s="3">
        <v>3</v>
      </c>
      <c r="B10" s="3">
        <v>71</v>
      </c>
      <c r="F10" s="2" t="s">
        <v>9</v>
      </c>
      <c r="G10" t="s">
        <v>10</v>
      </c>
      <c r="H10">
        <f>MODE(B8:B32)</f>
        <v>71</v>
      </c>
    </row>
    <row r="11" spans="1:8" x14ac:dyDescent="0.35">
      <c r="A11" s="3">
        <v>4</v>
      </c>
      <c r="B11" s="3">
        <v>71</v>
      </c>
      <c r="G11" t="s">
        <v>11</v>
      </c>
      <c r="H11">
        <f>MEDIAN(B8:B32)</f>
        <v>74</v>
      </c>
    </row>
    <row r="12" spans="1:8" x14ac:dyDescent="0.35">
      <c r="A12" s="3">
        <v>5</v>
      </c>
      <c r="B12" s="3">
        <v>71</v>
      </c>
    </row>
    <row r="13" spans="1:8" x14ac:dyDescent="0.35">
      <c r="A13" s="3">
        <v>6</v>
      </c>
      <c r="B13" s="3">
        <v>72</v>
      </c>
      <c r="F13" s="2" t="s">
        <v>12</v>
      </c>
      <c r="G13" t="s">
        <v>13</v>
      </c>
      <c r="H13">
        <f>1/4*(25+1)</f>
        <v>6.5</v>
      </c>
    </row>
    <row r="14" spans="1:8" x14ac:dyDescent="0.35">
      <c r="A14" s="3">
        <v>7</v>
      </c>
      <c r="B14" s="3">
        <v>74</v>
      </c>
      <c r="G14" t="s">
        <v>14</v>
      </c>
      <c r="H14">
        <f>B13+0.25*(B12-B14)</f>
        <v>71.25</v>
      </c>
    </row>
    <row r="15" spans="1:8" x14ac:dyDescent="0.35">
      <c r="A15" s="3">
        <v>8</v>
      </c>
      <c r="B15" s="3">
        <v>75</v>
      </c>
    </row>
    <row r="16" spans="1:8" x14ac:dyDescent="0.35">
      <c r="A16" s="3">
        <v>9</v>
      </c>
      <c r="B16" s="3">
        <v>76</v>
      </c>
      <c r="G16" t="s">
        <v>15</v>
      </c>
      <c r="H16">
        <v>175</v>
      </c>
    </row>
    <row r="17" spans="1:12" x14ac:dyDescent="0.35">
      <c r="A17" s="3">
        <v>10</v>
      </c>
      <c r="B17" s="3">
        <v>76</v>
      </c>
    </row>
    <row r="18" spans="1:12" x14ac:dyDescent="0.35">
      <c r="A18" s="3">
        <v>11</v>
      </c>
      <c r="B18" s="3">
        <v>77</v>
      </c>
      <c r="F18" s="2" t="s">
        <v>16</v>
      </c>
      <c r="G18" t="s">
        <v>17</v>
      </c>
      <c r="H18">
        <f>SKEW(B8:B32)</f>
        <v>0.26208293082604334</v>
      </c>
    </row>
    <row r="19" spans="1:12" x14ac:dyDescent="0.35">
      <c r="A19" s="3">
        <v>12</v>
      </c>
      <c r="B19" s="3">
        <v>78</v>
      </c>
    </row>
    <row r="20" spans="1:12" x14ac:dyDescent="0.35">
      <c r="A20" s="3">
        <v>13</v>
      </c>
      <c r="B20" s="3">
        <v>79</v>
      </c>
      <c r="E20" s="2" t="s">
        <v>18</v>
      </c>
      <c r="F20" s="6" t="s">
        <v>19</v>
      </c>
      <c r="G20" s="6"/>
      <c r="H20" s="6"/>
      <c r="I20" s="3" t="s">
        <v>20</v>
      </c>
      <c r="J20" s="3" t="s">
        <v>21</v>
      </c>
      <c r="K20" s="3" t="s">
        <v>22</v>
      </c>
      <c r="L20" s="3" t="s">
        <v>23</v>
      </c>
    </row>
    <row r="21" spans="1:12" x14ac:dyDescent="0.35">
      <c r="A21" s="3">
        <v>14</v>
      </c>
      <c r="B21" s="3">
        <v>81</v>
      </c>
      <c r="F21" s="3">
        <v>61</v>
      </c>
      <c r="G21" s="3">
        <v>65</v>
      </c>
      <c r="H21" s="3"/>
      <c r="I21" s="3">
        <v>4</v>
      </c>
      <c r="J21" s="3">
        <f>(F21+G21)/2</f>
        <v>63</v>
      </c>
      <c r="K21" s="3">
        <f>I21*J21</f>
        <v>252</v>
      </c>
      <c r="L21" s="3">
        <f>I21*(J21-I30)^2</f>
        <v>556.9599999999997</v>
      </c>
    </row>
    <row r="22" spans="1:12" x14ac:dyDescent="0.35">
      <c r="A22" s="3">
        <v>15</v>
      </c>
      <c r="B22" s="3">
        <v>62</v>
      </c>
      <c r="F22" s="3">
        <v>66</v>
      </c>
      <c r="G22" s="3">
        <v>70</v>
      </c>
      <c r="H22" s="3"/>
      <c r="I22" s="3">
        <v>3</v>
      </c>
      <c r="J22" s="3">
        <f>(F22+G22)/2</f>
        <v>68</v>
      </c>
      <c r="K22" s="3">
        <f t="shared" ref="K22:K27" si="0">I22*J22</f>
        <v>204</v>
      </c>
      <c r="L22" s="3">
        <f>I22*(J22-I30)^2</f>
        <v>138.71999999999989</v>
      </c>
    </row>
    <row r="23" spans="1:12" x14ac:dyDescent="0.35">
      <c r="A23" s="3">
        <v>16</v>
      </c>
      <c r="B23" s="3">
        <v>64</v>
      </c>
      <c r="F23" s="3">
        <v>71</v>
      </c>
      <c r="G23" s="3">
        <v>75</v>
      </c>
      <c r="H23" s="3"/>
      <c r="I23" s="3">
        <v>6</v>
      </c>
      <c r="J23" s="3">
        <f>(F23+G23)/2</f>
        <v>73</v>
      </c>
      <c r="K23" s="3">
        <f t="shared" si="0"/>
        <v>438</v>
      </c>
      <c r="L23" s="3">
        <f>I23*(J23-I30)^2</f>
        <v>19.439999999999937</v>
      </c>
    </row>
    <row r="24" spans="1:12" x14ac:dyDescent="0.35">
      <c r="A24" s="3">
        <v>17</v>
      </c>
      <c r="B24" s="3">
        <v>86</v>
      </c>
      <c r="F24" s="3">
        <v>76</v>
      </c>
      <c r="G24" s="3">
        <v>80</v>
      </c>
      <c r="H24" s="3"/>
      <c r="I24" s="3">
        <v>7</v>
      </c>
      <c r="J24" s="3">
        <f>(F24+G24)/2</f>
        <v>78</v>
      </c>
      <c r="K24" s="3">
        <f t="shared" si="0"/>
        <v>546</v>
      </c>
      <c r="L24" s="3">
        <f>I24*(J24-I30)^2</f>
        <v>71.680000000000121</v>
      </c>
    </row>
    <row r="25" spans="1:12" x14ac:dyDescent="0.35">
      <c r="A25" s="3">
        <v>18</v>
      </c>
      <c r="B25" s="3">
        <v>83</v>
      </c>
      <c r="F25" s="3">
        <v>81</v>
      </c>
      <c r="G25" s="3">
        <v>85</v>
      </c>
      <c r="H25" s="3"/>
      <c r="I25" s="3">
        <v>2</v>
      </c>
      <c r="J25" s="3">
        <f>(F25+G25)/2</f>
        <v>83</v>
      </c>
      <c r="K25" s="3">
        <f t="shared" si="0"/>
        <v>166</v>
      </c>
      <c r="L25" s="3">
        <f>I25*(J25-I30)^2</f>
        <v>134.4800000000001</v>
      </c>
    </row>
    <row r="26" spans="1:12" x14ac:dyDescent="0.35">
      <c r="A26" s="3">
        <v>19</v>
      </c>
      <c r="B26" s="3">
        <v>66</v>
      </c>
      <c r="F26" s="3">
        <v>86</v>
      </c>
      <c r="G26" s="3">
        <v>90</v>
      </c>
      <c r="H26" s="3"/>
      <c r="I26" s="3">
        <v>3</v>
      </c>
      <c r="J26" s="3">
        <f>(F26+G26)/2</f>
        <v>88</v>
      </c>
      <c r="K26" s="3">
        <f t="shared" si="0"/>
        <v>264</v>
      </c>
      <c r="L26" s="3">
        <f>I26*(J26-I30)^2</f>
        <v>522.72000000000025</v>
      </c>
    </row>
    <row r="27" spans="1:12" x14ac:dyDescent="0.35">
      <c r="A27" s="3">
        <v>20</v>
      </c>
      <c r="B27" s="3">
        <v>78</v>
      </c>
      <c r="F27" s="3">
        <v>91</v>
      </c>
      <c r="G27" s="3">
        <v>100</v>
      </c>
      <c r="H27" s="3"/>
      <c r="I27" s="3">
        <v>0</v>
      </c>
      <c r="J27" s="3">
        <f>(F27+G27)/2</f>
        <v>95.5</v>
      </c>
      <c r="K27" s="3">
        <f t="shared" si="0"/>
        <v>0</v>
      </c>
      <c r="L27" s="3">
        <f t="shared" ref="L27:L28" si="1">I27*(J27-$J$12)^2</f>
        <v>0</v>
      </c>
    </row>
    <row r="28" spans="1:12" x14ac:dyDescent="0.35">
      <c r="A28" s="3">
        <v>21</v>
      </c>
      <c r="B28" s="3">
        <v>90</v>
      </c>
      <c r="F28" s="3"/>
      <c r="G28" s="3"/>
      <c r="H28" s="3"/>
      <c r="I28" s="3">
        <f>SUM(I21:I27)</f>
        <v>25</v>
      </c>
      <c r="J28" s="3"/>
      <c r="K28" s="3">
        <f>SUM(K21:K27)</f>
        <v>1870</v>
      </c>
      <c r="L28" s="3">
        <f>SUM(L21:L27)</f>
        <v>1444</v>
      </c>
    </row>
    <row r="29" spans="1:12" x14ac:dyDescent="0.35">
      <c r="A29" s="3">
        <v>22</v>
      </c>
      <c r="B29" s="3">
        <v>72</v>
      </c>
    </row>
    <row r="30" spans="1:12" x14ac:dyDescent="0.35">
      <c r="A30" s="3">
        <v>23</v>
      </c>
      <c r="B30" s="3">
        <v>88</v>
      </c>
      <c r="H30" t="s">
        <v>24</v>
      </c>
      <c r="I30">
        <f>K28/I28</f>
        <v>74.8</v>
      </c>
    </row>
    <row r="31" spans="1:12" x14ac:dyDescent="0.35">
      <c r="A31" s="3">
        <v>24</v>
      </c>
      <c r="B31" s="3">
        <v>61</v>
      </c>
      <c r="H31" t="s">
        <v>25</v>
      </c>
      <c r="I31">
        <f>L28/24</f>
        <v>60.166666666666664</v>
      </c>
    </row>
    <row r="32" spans="1:12" x14ac:dyDescent="0.35">
      <c r="A32" s="3">
        <v>25</v>
      </c>
      <c r="B32" s="3">
        <v>65</v>
      </c>
      <c r="H32" t="s">
        <v>26</v>
      </c>
      <c r="I32">
        <f>SQRT(I31)</f>
        <v>7.7567175188133968</v>
      </c>
    </row>
    <row r="33" spans="8:9" x14ac:dyDescent="0.35">
      <c r="H33" t="s">
        <v>27</v>
      </c>
      <c r="I33">
        <f>MODE(H21:L26)</f>
        <v>3</v>
      </c>
    </row>
    <row r="34" spans="8:9" x14ac:dyDescent="0.35">
      <c r="H34" t="s">
        <v>28</v>
      </c>
      <c r="I34">
        <f>SKEW(F21:L26)</f>
        <v>1.94697360431901</v>
      </c>
    </row>
  </sheetData>
  <mergeCells count="1">
    <mergeCell ref="F20:H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M415UA</dc:creator>
  <cp:lastModifiedBy>M415UA</cp:lastModifiedBy>
  <dcterms:created xsi:type="dcterms:W3CDTF">2021-11-01T00:59:34Z</dcterms:created>
  <dcterms:modified xsi:type="dcterms:W3CDTF">2021-11-01T02:38:06Z</dcterms:modified>
</cp:coreProperties>
</file>