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8_{9A722DD8-80EE-47B5-845C-B74C0B992F6B}" xr6:coauthVersionLast="47" xr6:coauthVersionMax="47" xr10:uidLastSave="{00000000-0000-0000-0000-000000000000}"/>
  <bookViews>
    <workbookView xWindow="-110" yWindow="-110" windowWidth="19420" windowHeight="10560" xr2:uid="{7432D907-6461-44E7-8260-03E65DDE8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1" l="1"/>
  <c r="J68" i="1"/>
  <c r="J67" i="1"/>
  <c r="J66" i="1"/>
  <c r="J65" i="1"/>
  <c r="J64" i="1"/>
  <c r="J63" i="1"/>
  <c r="J37" i="1"/>
  <c r="J38" i="1" s="1"/>
  <c r="J39" i="1" s="1"/>
  <c r="J40" i="1" s="1"/>
  <c r="J41" i="1" s="1"/>
  <c r="J42" i="1" s="1"/>
  <c r="I30" i="1" l="1"/>
  <c r="I31" i="1"/>
  <c r="I32" i="1"/>
  <c r="K19" i="1"/>
  <c r="H16" i="1"/>
  <c r="H12" i="1"/>
  <c r="H11" i="1"/>
  <c r="H9" i="1"/>
  <c r="H8" i="1"/>
  <c r="H6" i="1"/>
  <c r="H5" i="1"/>
  <c r="J25" i="1" l="1"/>
  <c r="L25" i="1" s="1"/>
  <c r="J24" i="1"/>
  <c r="J23" i="1"/>
  <c r="J22" i="1"/>
  <c r="J21" i="1"/>
  <c r="J20" i="1"/>
  <c r="J19" i="1"/>
  <c r="I26" i="1"/>
  <c r="K23" i="1" l="1"/>
  <c r="K20" i="1"/>
  <c r="K24" i="1"/>
  <c r="K21" i="1"/>
  <c r="K25" i="1"/>
  <c r="K22" i="1"/>
  <c r="K26" i="1"/>
  <c r="I28" i="1" s="1"/>
  <c r="L23" i="1" l="1"/>
  <c r="L21" i="1"/>
  <c r="L19" i="1"/>
  <c r="L24" i="1"/>
  <c r="L20" i="1"/>
  <c r="L22" i="1"/>
  <c r="L26" i="1" l="1"/>
  <c r="I29" i="1" s="1"/>
</calcChain>
</file>

<file path=xl/sharedStrings.xml><?xml version="1.0" encoding="utf-8"?>
<sst xmlns="http://schemas.openxmlformats.org/spreadsheetml/2006/main" count="51" uniqueCount="47">
  <si>
    <t>No.</t>
  </si>
  <si>
    <t>Data</t>
  </si>
  <si>
    <t>1.</t>
  </si>
  <si>
    <t>a.</t>
  </si>
  <si>
    <t>Rata-Rata</t>
  </si>
  <si>
    <t>Variansi</t>
  </si>
  <si>
    <t>b.</t>
  </si>
  <si>
    <t>Modus</t>
  </si>
  <si>
    <t xml:space="preserve">Median </t>
  </si>
  <si>
    <t xml:space="preserve">C. </t>
  </si>
  <si>
    <t xml:space="preserve"> </t>
  </si>
  <si>
    <t xml:space="preserve">d. </t>
  </si>
  <si>
    <t>Skewnes</t>
  </si>
  <si>
    <t>2.</t>
  </si>
  <si>
    <t>Interval</t>
  </si>
  <si>
    <t>fi</t>
  </si>
  <si>
    <t>xi</t>
  </si>
  <si>
    <t>fixi</t>
  </si>
  <si>
    <t>fi(xi-xrat)^2</t>
  </si>
  <si>
    <t>Mean</t>
  </si>
  <si>
    <t>Var</t>
  </si>
  <si>
    <t>sTd</t>
  </si>
  <si>
    <t>Mo=</t>
  </si>
  <si>
    <t>Skewnes=</t>
  </si>
  <si>
    <t>UTS STATISTIKA PENDDIDIKAN</t>
  </si>
  <si>
    <t>Letak K3</t>
  </si>
  <si>
    <t>Nilai D8</t>
  </si>
  <si>
    <t>Nilai K3</t>
  </si>
  <si>
    <t>Nilai</t>
  </si>
  <si>
    <t>f1</t>
  </si>
  <si>
    <t>Kurang dari 61</t>
  </si>
  <si>
    <t>Kurang dari 66</t>
  </si>
  <si>
    <t>Kurang dari 71</t>
  </si>
  <si>
    <t>Kurang dari 76</t>
  </si>
  <si>
    <t>Kurang dari 81</t>
  </si>
  <si>
    <t>kurang dari 86</t>
  </si>
  <si>
    <t>kurang dari 91</t>
  </si>
  <si>
    <t>Kuang dari 56</t>
  </si>
  <si>
    <t>56 atau lebih</t>
  </si>
  <si>
    <t>61 atau lebih</t>
  </si>
  <si>
    <t>66 atau Lebih</t>
  </si>
  <si>
    <t>71 atau Lebih</t>
  </si>
  <si>
    <t>76 atau Lebih</t>
  </si>
  <si>
    <t>81 atau Lebih</t>
  </si>
  <si>
    <t>86 atau Lebih</t>
  </si>
  <si>
    <t>91 atau Lebih</t>
  </si>
  <si>
    <t>ASYRAFIL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</si>
</sst>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NILAI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Sheet1!$G$35:$G$42</c:f>
              <c:strCache>
                <c:ptCount val="8"/>
                <c:pt idx="0">
                  <c:v>Kuang dari 56</c:v>
                </c:pt>
                <c:pt idx="1">
                  <c:v>Kurang dari 61</c:v>
                </c:pt>
                <c:pt idx="2">
                  <c:v>Kurang dari 66</c:v>
                </c:pt>
                <c:pt idx="3">
                  <c:v>Kurang dari 71</c:v>
                </c:pt>
                <c:pt idx="4">
                  <c:v>Kurang dari 76</c:v>
                </c:pt>
                <c:pt idx="5">
                  <c:v>Kurang dari 81</c:v>
                </c:pt>
                <c:pt idx="6">
                  <c:v>kurang dari 86</c:v>
                </c:pt>
                <c:pt idx="7">
                  <c:v>kurang dari 91</c:v>
                </c:pt>
              </c:strCache>
            </c:strRef>
          </c:cat>
          <c:val>
            <c:numRef>
              <c:f>Sheet1!$I$35:$I$42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9-40DB-AD07-F57BBFC429DD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Sheet1!$G$35:$G$42</c:f>
              <c:strCache>
                <c:ptCount val="8"/>
                <c:pt idx="0">
                  <c:v>Kuang dari 56</c:v>
                </c:pt>
                <c:pt idx="1">
                  <c:v>Kurang dari 61</c:v>
                </c:pt>
                <c:pt idx="2">
                  <c:v>Kurang dari 66</c:v>
                </c:pt>
                <c:pt idx="3">
                  <c:v>Kurang dari 71</c:v>
                </c:pt>
                <c:pt idx="4">
                  <c:v>Kurang dari 76</c:v>
                </c:pt>
                <c:pt idx="5">
                  <c:v>Kurang dari 81</c:v>
                </c:pt>
                <c:pt idx="6">
                  <c:v>kurang dari 86</c:v>
                </c:pt>
                <c:pt idx="7">
                  <c:v>kurang dari 91</c:v>
                </c:pt>
              </c:strCache>
            </c:strRef>
          </c:cat>
          <c:val>
            <c:numRef>
              <c:f>Sheet1!$J$35:$J$42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25</c:v>
                </c:pt>
                <c:pt idx="6">
                  <c:v>26</c:v>
                </c:pt>
                <c:pt idx="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9-40DB-AD07-F57BBFC42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68560"/>
        <c:axId val="109926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Sheet1!$G$35:$G$42</c15:sqref>
                        </c15:formulaRef>
                      </c:ext>
                    </c:extLst>
                    <c:strCache>
                      <c:ptCount val="8"/>
                      <c:pt idx="0">
                        <c:v>Kuang dari 56</c:v>
                      </c:pt>
                      <c:pt idx="1">
                        <c:v>Kurang dari 61</c:v>
                      </c:pt>
                      <c:pt idx="2">
                        <c:v>Kurang dari 66</c:v>
                      </c:pt>
                      <c:pt idx="3">
                        <c:v>Kurang dari 71</c:v>
                      </c:pt>
                      <c:pt idx="4">
                        <c:v>Kurang dari 76</c:v>
                      </c:pt>
                      <c:pt idx="5">
                        <c:v>Kurang dari 81</c:v>
                      </c:pt>
                      <c:pt idx="6">
                        <c:v>kurang dari 86</c:v>
                      </c:pt>
                      <c:pt idx="7">
                        <c:v>kurang dari 91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Sheet1!$H$35:$H$42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C9-40DB-AD07-F57BBFC429DD}"/>
                  </c:ext>
                </c:extLst>
              </c15:ser>
            </c15:filteredLineSeries>
          </c:ext>
        </c:extLst>
      </c:lineChart>
      <c:catAx>
        <c:axId val="109926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66064"/>
        <c:crosses val="autoZero"/>
        <c:auto val="1"/>
        <c:lblAlgn val="ctr"/>
        <c:lblOffset val="100"/>
        <c:noMultiLvlLbl val="0"/>
      </c:catAx>
      <c:valAx>
        <c:axId val="10992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6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Nilai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Sheet1!$G$62:$G$69</c:f>
              <c:strCache>
                <c:ptCount val="8"/>
                <c:pt idx="0">
                  <c:v>56 atau lebih</c:v>
                </c:pt>
                <c:pt idx="1">
                  <c:v>61 atau lebih</c:v>
                </c:pt>
                <c:pt idx="2">
                  <c:v>66 atau Lebih</c:v>
                </c:pt>
                <c:pt idx="3">
                  <c:v>71 atau Lebih</c:v>
                </c:pt>
                <c:pt idx="4">
                  <c:v>76 atau Lebih</c:v>
                </c:pt>
                <c:pt idx="5">
                  <c:v>81 atau Lebih</c:v>
                </c:pt>
                <c:pt idx="6">
                  <c:v>86 atau Lebih</c:v>
                </c:pt>
                <c:pt idx="7">
                  <c:v>91 atau Lebih</c:v>
                </c:pt>
              </c:strCache>
            </c:strRef>
          </c:cat>
          <c:val>
            <c:numRef>
              <c:f>Sheet1!$I$62:$I$69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66-4181-B593-1F7D2D0C1CC2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Sheet1!$G$62:$G$69</c:f>
              <c:strCache>
                <c:ptCount val="8"/>
                <c:pt idx="0">
                  <c:v>56 atau lebih</c:v>
                </c:pt>
                <c:pt idx="1">
                  <c:v>61 atau lebih</c:v>
                </c:pt>
                <c:pt idx="2">
                  <c:v>66 atau Lebih</c:v>
                </c:pt>
                <c:pt idx="3">
                  <c:v>71 atau Lebih</c:v>
                </c:pt>
                <c:pt idx="4">
                  <c:v>76 atau Lebih</c:v>
                </c:pt>
                <c:pt idx="5">
                  <c:v>81 atau Lebih</c:v>
                </c:pt>
                <c:pt idx="6">
                  <c:v>86 atau Lebih</c:v>
                </c:pt>
                <c:pt idx="7">
                  <c:v>91 atau Lebih</c:v>
                </c:pt>
              </c:strCache>
            </c:strRef>
          </c:cat>
          <c:val>
            <c:numRef>
              <c:f>Sheet1!$J$62:$J$69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19</c:v>
                </c:pt>
                <c:pt idx="4">
                  <c:v>13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66-4181-B593-1F7D2D0C1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851632"/>
        <c:axId val="10998528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Sheet1!$G$62:$G$69</c15:sqref>
                        </c15:formulaRef>
                      </c:ext>
                    </c:extLst>
                    <c:strCache>
                      <c:ptCount val="8"/>
                      <c:pt idx="0">
                        <c:v>56 atau lebih</c:v>
                      </c:pt>
                      <c:pt idx="1">
                        <c:v>61 atau lebih</c:v>
                      </c:pt>
                      <c:pt idx="2">
                        <c:v>66 atau Lebih</c:v>
                      </c:pt>
                      <c:pt idx="3">
                        <c:v>71 atau Lebih</c:v>
                      </c:pt>
                      <c:pt idx="4">
                        <c:v>76 atau Lebih</c:v>
                      </c:pt>
                      <c:pt idx="5">
                        <c:v>81 atau Lebih</c:v>
                      </c:pt>
                      <c:pt idx="6">
                        <c:v>86 atau Lebih</c:v>
                      </c:pt>
                      <c:pt idx="7">
                        <c:v>91 atau Lebih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Sheet1!$H$62:$H$69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F66-4181-B593-1F7D2D0C1CC2}"/>
                  </c:ext>
                </c:extLst>
              </c15:ser>
            </c15:filteredLineSeries>
          </c:ext>
        </c:extLst>
      </c:lineChart>
      <c:catAx>
        <c:axId val="10998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52880"/>
        <c:crosses val="autoZero"/>
        <c:auto val="1"/>
        <c:lblAlgn val="ctr"/>
        <c:lblOffset val="100"/>
        <c:noMultiLvlLbl val="0"/>
      </c:catAx>
      <c:valAx>
        <c:axId val="10998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Diagram batang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Sheet1!$F$19:$F$25</c:f>
              <c:numCache>
                <c:formatCode>General</c:formatCode>
                <c:ptCount val="7"/>
                <c:pt idx="0">
                  <c:v>56</c:v>
                </c:pt>
                <c:pt idx="1">
                  <c:v>61</c:v>
                </c:pt>
                <c:pt idx="2">
                  <c:v>66</c:v>
                </c:pt>
                <c:pt idx="3">
                  <c:v>71</c:v>
                </c:pt>
                <c:pt idx="4">
                  <c:v>76</c:v>
                </c:pt>
                <c:pt idx="5">
                  <c:v>81</c:v>
                </c:pt>
                <c:pt idx="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2-4BD9-9AB6-536F481D4B16}"/>
            </c:ext>
          </c:extLst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Sheet1!$G$19:$G$25</c:f>
              <c:numCache>
                <c:formatCode>General</c:formatCode>
                <c:ptCount val="7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2-4BD9-9AB6-536F481D4B16}"/>
            </c:ext>
          </c:extLst>
        </c:ser>
        <c:ser>
          <c:idx val="2"/>
          <c:order val="2"/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Sheet1!$H$19:$H$25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1E02-4BD9-9AB6-536F481D4B16}"/>
            </c:ext>
          </c:extLst>
        </c:ser>
        <c:ser>
          <c:idx val="3"/>
          <c:order val="3"/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Sheet1!$I$19:$I$25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02-4BD9-9AB6-536F481D4B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91836496"/>
        <c:axId val="1091841072"/>
        <c:axId val="0"/>
      </c:bar3DChart>
      <c:catAx>
        <c:axId val="109183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41072"/>
        <c:crosses val="autoZero"/>
        <c:auto val="1"/>
        <c:lblAlgn val="ctr"/>
        <c:lblOffset val="100"/>
        <c:noMultiLvlLbl val="0"/>
      </c:catAx>
      <c:valAx>
        <c:axId val="109184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183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Sheet1!$F$19:$F$25</c:f>
              <c:numCache>
                <c:formatCode>General</c:formatCode>
                <c:ptCount val="7"/>
                <c:pt idx="0">
                  <c:v>56</c:v>
                </c:pt>
                <c:pt idx="1">
                  <c:v>61</c:v>
                </c:pt>
                <c:pt idx="2">
                  <c:v>66</c:v>
                </c:pt>
                <c:pt idx="3">
                  <c:v>71</c:v>
                </c:pt>
                <c:pt idx="4">
                  <c:v>76</c:v>
                </c:pt>
                <c:pt idx="5">
                  <c:v>81</c:v>
                </c:pt>
                <c:pt idx="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6-4DC3-A0AA-8966EF313617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Sheet1!$G$19:$G$25</c:f>
              <c:numCache>
                <c:formatCode>General</c:formatCode>
                <c:ptCount val="7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6-4DC3-A0AA-8966EF313617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Sheet1!$H$19:$H$25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E086-4DC3-A0AA-8966EF313617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Sheet1!$I$19:$I$25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86-4DC3-A0AA-8966EF31361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43</xdr:row>
      <xdr:rowOff>9525</xdr:rowOff>
    </xdr:from>
    <xdr:to>
      <xdr:col>13</xdr:col>
      <xdr:colOff>307975</xdr:colOff>
      <xdr:row>57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3019B-2107-451A-A16D-2F1C5E81D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70</xdr:row>
      <xdr:rowOff>15875</xdr:rowOff>
    </xdr:from>
    <xdr:to>
      <xdr:col>13</xdr:col>
      <xdr:colOff>295275</xdr:colOff>
      <xdr:row>84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EEF024-54A9-410A-9186-5D66185F7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555625</xdr:colOff>
      <xdr:row>85</xdr:row>
      <xdr:rowOff>73025</xdr:rowOff>
    </xdr:from>
    <xdr:to>
      <xdr:col>13</xdr:col>
      <xdr:colOff>250825</xdr:colOff>
      <xdr:row>100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BF2B1D-4D5D-4400-9905-C2C390F20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536575</xdr:colOff>
      <xdr:row>102</xdr:row>
      <xdr:rowOff>28575</xdr:rowOff>
    </xdr:from>
    <xdr:to>
      <xdr:col>13</xdr:col>
      <xdr:colOff>231775</xdr:colOff>
      <xdr:row>117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9D1778-159C-425A-9F7B-014427C99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B5B9-1EB5-4871-B03B-9B646D1D15BB}">
  <dimension ref="A1:L69"/>
  <sheetViews>
    <sheetView tabSelected="1" workbookViewId="0">
      <selection activeCell="C8" sqref="C8"/>
    </sheetView>
  </sheetViews>
  <sheetFormatPr defaultRowHeight="14.5" x14ac:dyDescent="0.35"/>
  <cols>
    <col min="1" max="1" width="13.90625" bestFit="1" customWidth="1"/>
  </cols>
  <sheetData>
    <row r="1" spans="1:8" ht="18.5" x14ac:dyDescent="0.45">
      <c r="G1" s="1" t="s">
        <v>24</v>
      </c>
    </row>
    <row r="2" spans="1:8" x14ac:dyDescent="0.35">
      <c r="A2" s="9" t="s">
        <v>46</v>
      </c>
    </row>
    <row r="3" spans="1:8" x14ac:dyDescent="0.35">
      <c r="A3" s="10">
        <v>2010013231008</v>
      </c>
    </row>
    <row r="5" spans="1:8" x14ac:dyDescent="0.35">
      <c r="A5" s="2" t="s">
        <v>0</v>
      </c>
      <c r="B5" s="2" t="s">
        <v>1</v>
      </c>
      <c r="E5" t="s">
        <v>2</v>
      </c>
      <c r="F5" t="s">
        <v>3</v>
      </c>
      <c r="G5" t="s">
        <v>4</v>
      </c>
      <c r="H5">
        <f>AVERAGE(B6:B35)</f>
        <v>72.733333333333334</v>
      </c>
    </row>
    <row r="6" spans="1:8" x14ac:dyDescent="0.35">
      <c r="A6" s="2">
        <v>1</v>
      </c>
      <c r="B6" s="2">
        <v>56</v>
      </c>
      <c r="G6" t="s">
        <v>5</v>
      </c>
      <c r="H6">
        <f>VAR(B6:B35)</f>
        <v>86.340229885057539</v>
      </c>
    </row>
    <row r="7" spans="1:8" x14ac:dyDescent="0.35">
      <c r="A7" s="4">
        <v>2</v>
      </c>
      <c r="B7" s="4">
        <v>57</v>
      </c>
    </row>
    <row r="8" spans="1:8" x14ac:dyDescent="0.35">
      <c r="A8" s="2">
        <v>3</v>
      </c>
      <c r="B8" s="2">
        <v>58</v>
      </c>
      <c r="F8" t="s">
        <v>6</v>
      </c>
      <c r="G8" t="s">
        <v>7</v>
      </c>
      <c r="H8">
        <f>MODE(B6:B35)</f>
        <v>76</v>
      </c>
    </row>
    <row r="9" spans="1:8" x14ac:dyDescent="0.35">
      <c r="A9" s="2">
        <v>4</v>
      </c>
      <c r="B9" s="2">
        <v>61</v>
      </c>
      <c r="G9" t="s">
        <v>8</v>
      </c>
      <c r="H9">
        <f>MEDIAN(B6:B35)</f>
        <v>73</v>
      </c>
    </row>
    <row r="10" spans="1:8" x14ac:dyDescent="0.35">
      <c r="A10" s="2">
        <v>5</v>
      </c>
      <c r="B10" s="2">
        <v>61</v>
      </c>
    </row>
    <row r="11" spans="1:8" x14ac:dyDescent="0.35">
      <c r="A11" s="4">
        <v>6</v>
      </c>
      <c r="B11" s="4">
        <v>63</v>
      </c>
      <c r="F11" t="s">
        <v>9</v>
      </c>
      <c r="G11" t="s">
        <v>25</v>
      </c>
      <c r="H11">
        <f>3/4*(30+1)</f>
        <v>23.25</v>
      </c>
    </row>
    <row r="12" spans="1:8" x14ac:dyDescent="0.35">
      <c r="A12" s="2">
        <v>7</v>
      </c>
      <c r="B12" s="2">
        <v>65</v>
      </c>
      <c r="G12" t="s">
        <v>27</v>
      </c>
      <c r="H12">
        <f>B28+0.25*(B29-B27)</f>
        <v>78.5</v>
      </c>
    </row>
    <row r="13" spans="1:8" x14ac:dyDescent="0.35">
      <c r="A13" s="2">
        <v>8</v>
      </c>
      <c r="B13" s="2">
        <v>66</v>
      </c>
      <c r="G13" t="s">
        <v>10</v>
      </c>
    </row>
    <row r="14" spans="1:8" x14ac:dyDescent="0.35">
      <c r="A14" s="4">
        <v>9</v>
      </c>
      <c r="B14" s="4">
        <v>68</v>
      </c>
      <c r="G14" t="s">
        <v>26</v>
      </c>
      <c r="H14">
        <v>175</v>
      </c>
    </row>
    <row r="15" spans="1:8" x14ac:dyDescent="0.35">
      <c r="A15" s="2">
        <v>10</v>
      </c>
      <c r="B15" s="2">
        <v>69</v>
      </c>
    </row>
    <row r="16" spans="1:8" x14ac:dyDescent="0.35">
      <c r="A16" s="2">
        <v>11</v>
      </c>
      <c r="B16" s="2">
        <v>70</v>
      </c>
      <c r="F16" t="s">
        <v>11</v>
      </c>
      <c r="G16" t="s">
        <v>12</v>
      </c>
      <c r="H16">
        <f>SKEW(B6:B35)</f>
        <v>-9.2258900931214173E-3</v>
      </c>
    </row>
    <row r="17" spans="1:12" x14ac:dyDescent="0.35">
      <c r="A17" s="2">
        <v>12</v>
      </c>
      <c r="B17" s="2">
        <v>71</v>
      </c>
    </row>
    <row r="18" spans="1:12" x14ac:dyDescent="0.35">
      <c r="A18" s="2">
        <v>13</v>
      </c>
      <c r="B18" s="2">
        <v>71</v>
      </c>
      <c r="E18" t="s">
        <v>13</v>
      </c>
      <c r="F18" s="3" t="s">
        <v>14</v>
      </c>
      <c r="G18" s="3"/>
      <c r="H18" s="3"/>
      <c r="I18" s="2" t="s">
        <v>15</v>
      </c>
      <c r="J18" s="2" t="s">
        <v>16</v>
      </c>
      <c r="K18" s="2" t="s">
        <v>17</v>
      </c>
      <c r="L18" s="2" t="s">
        <v>18</v>
      </c>
    </row>
    <row r="19" spans="1:12" x14ac:dyDescent="0.35">
      <c r="A19" s="2">
        <v>14</v>
      </c>
      <c r="B19" s="2">
        <v>72</v>
      </c>
      <c r="F19" s="2">
        <v>56</v>
      </c>
      <c r="G19" s="5">
        <v>60</v>
      </c>
      <c r="H19" s="6"/>
      <c r="I19" s="2">
        <v>3</v>
      </c>
      <c r="J19" s="2">
        <f t="shared" ref="J19:J25" si="0">(F19+G19)/2</f>
        <v>58</v>
      </c>
      <c r="K19" s="2">
        <f>I19*J19</f>
        <v>174</v>
      </c>
      <c r="L19" s="2">
        <f>I19*(J19-I28)^2</f>
        <v>690.08333333333371</v>
      </c>
    </row>
    <row r="20" spans="1:12" x14ac:dyDescent="0.35">
      <c r="A20" s="4">
        <v>15</v>
      </c>
      <c r="B20" s="4">
        <v>72</v>
      </c>
      <c r="F20" s="2">
        <v>61</v>
      </c>
      <c r="G20" s="5">
        <v>65</v>
      </c>
      <c r="H20" s="6"/>
      <c r="I20" s="2">
        <v>4</v>
      </c>
      <c r="J20" s="2">
        <f t="shared" si="0"/>
        <v>63</v>
      </c>
      <c r="K20" s="2">
        <f t="shared" ref="K20:K25" si="1">I20*J20</f>
        <v>252</v>
      </c>
      <c r="L20" s="2">
        <f>I20*(J20-I28)^2</f>
        <v>413.44444444444485</v>
      </c>
    </row>
    <row r="21" spans="1:12" x14ac:dyDescent="0.35">
      <c r="A21" s="2">
        <v>16</v>
      </c>
      <c r="B21" s="2">
        <v>74</v>
      </c>
      <c r="F21" s="2">
        <v>66</v>
      </c>
      <c r="G21" s="5">
        <v>70</v>
      </c>
      <c r="H21" s="6"/>
      <c r="I21" s="2">
        <v>4</v>
      </c>
      <c r="J21" s="2">
        <f t="shared" si="0"/>
        <v>68</v>
      </c>
      <c r="K21" s="2">
        <f t="shared" si="1"/>
        <v>272</v>
      </c>
      <c r="L21" s="2">
        <f>I21*(J21-I28)^2</f>
        <v>106.77777777777797</v>
      </c>
    </row>
    <row r="22" spans="1:12" x14ac:dyDescent="0.35">
      <c r="A22" s="2">
        <v>17</v>
      </c>
      <c r="B22" s="2">
        <v>75</v>
      </c>
      <c r="F22" s="2">
        <v>71</v>
      </c>
      <c r="G22" s="5">
        <v>75</v>
      </c>
      <c r="H22" s="6"/>
      <c r="I22" s="2">
        <v>6</v>
      </c>
      <c r="J22" s="2">
        <f t="shared" si="0"/>
        <v>73</v>
      </c>
      <c r="K22" s="2">
        <f t="shared" si="1"/>
        <v>438</v>
      </c>
      <c r="L22" s="2">
        <f>I22*(J22-I28)^2</f>
        <v>0.16666666666667615</v>
      </c>
    </row>
    <row r="23" spans="1:12" x14ac:dyDescent="0.35">
      <c r="A23" s="2">
        <v>18</v>
      </c>
      <c r="B23" s="2">
        <v>76</v>
      </c>
      <c r="F23" s="2">
        <v>76</v>
      </c>
      <c r="G23" s="5">
        <v>80</v>
      </c>
      <c r="H23" s="6"/>
      <c r="I23" s="2">
        <v>8</v>
      </c>
      <c r="J23" s="2">
        <f t="shared" si="0"/>
        <v>78</v>
      </c>
      <c r="K23" s="2">
        <f t="shared" si="1"/>
        <v>624</v>
      </c>
      <c r="L23" s="2">
        <f>I23*(J23-I28)^2</f>
        <v>186.88888888888852</v>
      </c>
    </row>
    <row r="24" spans="1:12" x14ac:dyDescent="0.35">
      <c r="A24" s="2">
        <v>19</v>
      </c>
      <c r="B24" s="2">
        <v>76</v>
      </c>
      <c r="F24" s="2">
        <v>81</v>
      </c>
      <c r="G24" s="5">
        <v>85</v>
      </c>
      <c r="H24" s="6"/>
      <c r="I24" s="2">
        <v>1</v>
      </c>
      <c r="J24" s="2">
        <f t="shared" si="0"/>
        <v>83</v>
      </c>
      <c r="K24" s="2">
        <f t="shared" si="1"/>
        <v>83</v>
      </c>
      <c r="L24" s="2">
        <f>I24*(J24-I28)^2</f>
        <v>96.694444444444358</v>
      </c>
    </row>
    <row r="25" spans="1:12" x14ac:dyDescent="0.35">
      <c r="A25" s="2">
        <v>20</v>
      </c>
      <c r="B25" s="2">
        <v>76</v>
      </c>
      <c r="F25" s="2">
        <v>86</v>
      </c>
      <c r="G25" s="5">
        <v>90</v>
      </c>
      <c r="H25" s="6"/>
      <c r="I25" s="2">
        <v>4</v>
      </c>
      <c r="J25" s="2">
        <f t="shared" si="0"/>
        <v>88</v>
      </c>
      <c r="K25" s="2">
        <f t="shared" si="1"/>
        <v>352</v>
      </c>
      <c r="L25" s="2">
        <f t="shared" ref="L25" si="2">I25*(J25-$J$12)^2</f>
        <v>30976</v>
      </c>
    </row>
    <row r="26" spans="1:12" x14ac:dyDescent="0.35">
      <c r="A26" s="2">
        <v>21</v>
      </c>
      <c r="B26" s="2">
        <v>76</v>
      </c>
      <c r="F26" s="2"/>
      <c r="G26" s="2"/>
      <c r="H26" s="2"/>
      <c r="I26" s="2">
        <f>SUM(I19:I25)</f>
        <v>30</v>
      </c>
      <c r="J26" s="2"/>
      <c r="K26" s="2">
        <f>SUM(K19:K25)</f>
        <v>2195</v>
      </c>
      <c r="L26" s="2">
        <f>SUM(L19:L25)</f>
        <v>32470.055555555555</v>
      </c>
    </row>
    <row r="27" spans="1:12" x14ac:dyDescent="0.35">
      <c r="A27" s="2">
        <v>22</v>
      </c>
      <c r="B27" s="2">
        <v>77</v>
      </c>
    </row>
    <row r="28" spans="1:12" x14ac:dyDescent="0.35">
      <c r="A28" s="2">
        <v>23</v>
      </c>
      <c r="B28" s="2">
        <v>78</v>
      </c>
      <c r="H28" t="s">
        <v>19</v>
      </c>
      <c r="I28">
        <f>K26/I26</f>
        <v>73.166666666666671</v>
      </c>
    </row>
    <row r="29" spans="1:12" x14ac:dyDescent="0.35">
      <c r="A29" s="2">
        <v>24</v>
      </c>
      <c r="B29" s="2">
        <v>79</v>
      </c>
      <c r="H29" t="s">
        <v>20</v>
      </c>
      <c r="I29">
        <f>L26/24</f>
        <v>1352.9189814814815</v>
      </c>
    </row>
    <row r="30" spans="1:12" x14ac:dyDescent="0.35">
      <c r="A30" s="2">
        <v>25</v>
      </c>
      <c r="B30" s="2">
        <v>80</v>
      </c>
      <c r="H30" t="s">
        <v>21</v>
      </c>
      <c r="I30">
        <f>SQRT(I29)</f>
        <v>36.782046999609491</v>
      </c>
    </row>
    <row r="31" spans="1:12" x14ac:dyDescent="0.35">
      <c r="A31" s="2">
        <v>26</v>
      </c>
      <c r="B31" s="2">
        <v>83</v>
      </c>
      <c r="H31" t="s">
        <v>22</v>
      </c>
      <c r="I31">
        <f>MODE(H19:L25)</f>
        <v>4</v>
      </c>
    </row>
    <row r="32" spans="1:12" x14ac:dyDescent="0.35">
      <c r="A32" s="2">
        <v>27</v>
      </c>
      <c r="B32" s="2">
        <v>86</v>
      </c>
      <c r="H32" t="s">
        <v>23</v>
      </c>
      <c r="I32">
        <f>SKEW(F19:L26)</f>
        <v>4.5596141619851993</v>
      </c>
    </row>
    <row r="33" spans="1:10" x14ac:dyDescent="0.35">
      <c r="A33" s="2">
        <v>28</v>
      </c>
      <c r="B33" s="2">
        <v>88</v>
      </c>
    </row>
    <row r="34" spans="1:10" x14ac:dyDescent="0.35">
      <c r="A34" s="2">
        <v>29</v>
      </c>
      <c r="B34" s="2">
        <v>88</v>
      </c>
      <c r="F34" s="8"/>
      <c r="G34" s="3" t="s">
        <v>28</v>
      </c>
      <c r="H34" s="3"/>
      <c r="I34" s="2" t="s">
        <v>29</v>
      </c>
      <c r="J34" s="2" t="s">
        <v>15</v>
      </c>
    </row>
    <row r="35" spans="1:10" x14ac:dyDescent="0.35">
      <c r="A35" s="4">
        <v>30</v>
      </c>
      <c r="B35" s="4">
        <v>90</v>
      </c>
      <c r="F35" s="7"/>
      <c r="G35" s="5" t="s">
        <v>37</v>
      </c>
      <c r="H35" s="6"/>
      <c r="I35" s="2">
        <v>3</v>
      </c>
      <c r="J35" s="2">
        <v>0</v>
      </c>
    </row>
    <row r="36" spans="1:10" x14ac:dyDescent="0.35">
      <c r="F36" s="7"/>
      <c r="G36" s="5" t="s">
        <v>30</v>
      </c>
      <c r="H36" s="6"/>
      <c r="I36" s="2">
        <v>4</v>
      </c>
      <c r="J36" s="2">
        <v>3</v>
      </c>
    </row>
    <row r="37" spans="1:10" x14ac:dyDescent="0.35">
      <c r="F37" s="7"/>
      <c r="G37" s="5" t="s">
        <v>31</v>
      </c>
      <c r="H37" s="6"/>
      <c r="I37" s="2">
        <v>4</v>
      </c>
      <c r="J37" s="2">
        <f t="shared" ref="J37:J42" si="3">J36+I36</f>
        <v>7</v>
      </c>
    </row>
    <row r="38" spans="1:10" x14ac:dyDescent="0.35">
      <c r="F38" s="7"/>
      <c r="G38" s="5" t="s">
        <v>32</v>
      </c>
      <c r="H38" s="6"/>
      <c r="I38" s="2">
        <v>6</v>
      </c>
      <c r="J38" s="2">
        <f t="shared" si="3"/>
        <v>11</v>
      </c>
    </row>
    <row r="39" spans="1:10" x14ac:dyDescent="0.35">
      <c r="F39" s="7"/>
      <c r="G39" s="5" t="s">
        <v>33</v>
      </c>
      <c r="H39" s="6"/>
      <c r="I39" s="2">
        <v>8</v>
      </c>
      <c r="J39" s="2">
        <f t="shared" si="3"/>
        <v>17</v>
      </c>
    </row>
    <row r="40" spans="1:10" x14ac:dyDescent="0.35">
      <c r="F40" s="7"/>
      <c r="G40" s="5" t="s">
        <v>34</v>
      </c>
      <c r="H40" s="6"/>
      <c r="I40" s="2">
        <v>1</v>
      </c>
      <c r="J40" s="2">
        <f t="shared" si="3"/>
        <v>25</v>
      </c>
    </row>
    <row r="41" spans="1:10" x14ac:dyDescent="0.35">
      <c r="F41" s="7"/>
      <c r="G41" s="5" t="s">
        <v>35</v>
      </c>
      <c r="H41" s="6"/>
      <c r="I41" s="2">
        <v>4</v>
      </c>
      <c r="J41" s="2">
        <f t="shared" si="3"/>
        <v>26</v>
      </c>
    </row>
    <row r="42" spans="1:10" x14ac:dyDescent="0.35">
      <c r="G42" s="5" t="s">
        <v>36</v>
      </c>
      <c r="H42" s="6"/>
      <c r="I42" s="2">
        <v>0</v>
      </c>
      <c r="J42" s="2">
        <f t="shared" si="3"/>
        <v>30</v>
      </c>
    </row>
    <row r="61" spans="7:10" x14ac:dyDescent="0.35">
      <c r="G61" s="3" t="s">
        <v>28</v>
      </c>
      <c r="H61" s="3"/>
      <c r="I61" s="2" t="s">
        <v>29</v>
      </c>
      <c r="J61" s="2" t="s">
        <v>15</v>
      </c>
    </row>
    <row r="62" spans="7:10" x14ac:dyDescent="0.35">
      <c r="G62" s="5" t="s">
        <v>38</v>
      </c>
      <c r="H62" s="6"/>
      <c r="I62" s="2">
        <v>3</v>
      </c>
      <c r="J62" s="2">
        <v>30</v>
      </c>
    </row>
    <row r="63" spans="7:10" x14ac:dyDescent="0.35">
      <c r="G63" s="5" t="s">
        <v>39</v>
      </c>
      <c r="H63" s="6"/>
      <c r="I63" s="2">
        <v>4</v>
      </c>
      <c r="J63" s="2">
        <f>J62-I62</f>
        <v>27</v>
      </c>
    </row>
    <row r="64" spans="7:10" x14ac:dyDescent="0.35">
      <c r="G64" s="5" t="s">
        <v>40</v>
      </c>
      <c r="H64" s="6"/>
      <c r="I64" s="2">
        <v>4</v>
      </c>
      <c r="J64" s="2">
        <f>J63-I63</f>
        <v>23</v>
      </c>
    </row>
    <row r="65" spans="7:10" x14ac:dyDescent="0.35">
      <c r="G65" s="5" t="s">
        <v>41</v>
      </c>
      <c r="H65" s="6"/>
      <c r="I65" s="2">
        <v>6</v>
      </c>
      <c r="J65" s="2">
        <f>J64-I64</f>
        <v>19</v>
      </c>
    </row>
    <row r="66" spans="7:10" x14ac:dyDescent="0.35">
      <c r="G66" s="5" t="s">
        <v>42</v>
      </c>
      <c r="H66" s="6"/>
      <c r="I66" s="2">
        <v>8</v>
      </c>
      <c r="J66" s="2">
        <f>J65-I65</f>
        <v>13</v>
      </c>
    </row>
    <row r="67" spans="7:10" x14ac:dyDescent="0.35">
      <c r="G67" s="5" t="s">
        <v>43</v>
      </c>
      <c r="H67" s="6"/>
      <c r="I67" s="2">
        <v>1</v>
      </c>
      <c r="J67" s="2">
        <f>J66-I66</f>
        <v>5</v>
      </c>
    </row>
    <row r="68" spans="7:10" x14ac:dyDescent="0.35">
      <c r="G68" s="5" t="s">
        <v>44</v>
      </c>
      <c r="H68" s="6"/>
      <c r="I68" s="2">
        <v>4</v>
      </c>
      <c r="J68" s="2">
        <f>J67-I67</f>
        <v>4</v>
      </c>
    </row>
    <row r="69" spans="7:10" x14ac:dyDescent="0.35">
      <c r="G69" s="5" t="s">
        <v>45</v>
      </c>
      <c r="H69" s="6"/>
      <c r="I69" s="2">
        <v>0</v>
      </c>
      <c r="J69" s="2">
        <f>J68-I68</f>
        <v>0</v>
      </c>
    </row>
  </sheetData>
  <sortState xmlns:xlrd2="http://schemas.microsoft.com/office/spreadsheetml/2017/richdata2" ref="A6:B35">
    <sortCondition ref="B6:B35"/>
  </sortState>
  <mergeCells count="26">
    <mergeCell ref="G65:H65"/>
    <mergeCell ref="G66:H66"/>
    <mergeCell ref="G67:H67"/>
    <mergeCell ref="G68:H68"/>
    <mergeCell ref="G69:H69"/>
    <mergeCell ref="G42:H42"/>
    <mergeCell ref="G61:H61"/>
    <mergeCell ref="G62:H62"/>
    <mergeCell ref="G63:H63"/>
    <mergeCell ref="G64:H64"/>
    <mergeCell ref="G37:H37"/>
    <mergeCell ref="G38:H38"/>
    <mergeCell ref="G39:H39"/>
    <mergeCell ref="G40:H40"/>
    <mergeCell ref="G41:H41"/>
    <mergeCell ref="F18:H18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M415UA</dc:creator>
  <cp:lastModifiedBy>M415UA</cp:lastModifiedBy>
  <dcterms:created xsi:type="dcterms:W3CDTF">2021-11-01T01:11:16Z</dcterms:created>
  <dcterms:modified xsi:type="dcterms:W3CDTF">2021-11-15T02:33:25Z</dcterms:modified>
</cp:coreProperties>
</file>