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Statistika\"/>
    </mc:Choice>
  </mc:AlternateContent>
  <xr:revisionPtr revIDLastSave="0" documentId="8_{96BCCFAC-F739-4536-AF9E-A5E2F12C7320}" xr6:coauthVersionLast="47" xr6:coauthVersionMax="47" xr10:uidLastSave="{00000000-0000-0000-0000-000000000000}"/>
  <bookViews>
    <workbookView xWindow="-110" yWindow="-110" windowWidth="19420" windowHeight="10560" xr2:uid="{C5C0D62C-8490-4004-A8AA-F08D66769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J43" i="1"/>
  <c r="I43" i="1"/>
  <c r="H4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F43" i="1"/>
  <c r="D72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5" i="1"/>
  <c r="E43" i="1"/>
  <c r="D70" i="1"/>
  <c r="C68" i="1"/>
  <c r="F67" i="1" s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H53" i="1"/>
  <c r="D53" i="1"/>
  <c r="H52" i="1"/>
  <c r="D52" i="1"/>
  <c r="D51" i="1"/>
  <c r="D50" i="1"/>
  <c r="D49" i="1"/>
  <c r="D48" i="1"/>
  <c r="D47" i="1"/>
  <c r="D46" i="1"/>
  <c r="D45" i="1"/>
  <c r="D44" i="1"/>
  <c r="D43" i="1"/>
  <c r="F61" i="1" l="1"/>
  <c r="F47" i="1"/>
  <c r="F57" i="1"/>
  <c r="F52" i="1"/>
  <c r="F62" i="1"/>
  <c r="F58" i="1"/>
  <c r="F63" i="1"/>
  <c r="J63" i="1" s="1"/>
  <c r="I63" i="1" s="1"/>
  <c r="F54" i="1"/>
  <c r="F45" i="1"/>
  <c r="J45" i="1" s="1"/>
  <c r="I45" i="1" s="1"/>
  <c r="F64" i="1"/>
  <c r="F48" i="1"/>
  <c r="F49" i="1"/>
  <c r="F46" i="1"/>
  <c r="F65" i="1"/>
  <c r="F51" i="1"/>
  <c r="F60" i="1"/>
  <c r="F56" i="1"/>
  <c r="F53" i="1"/>
  <c r="F44" i="1"/>
  <c r="F50" i="1"/>
  <c r="F59" i="1"/>
  <c r="F55" i="1"/>
  <c r="J55" i="1" s="1"/>
  <c r="I55" i="1" s="1"/>
  <c r="H46" i="1"/>
  <c r="H49" i="1"/>
  <c r="J49" i="1" s="1"/>
  <c r="I49" i="1" s="1"/>
  <c r="H54" i="1"/>
  <c r="J54" i="1" s="1"/>
  <c r="I54" i="1" s="1"/>
  <c r="H57" i="1"/>
  <c r="H60" i="1"/>
  <c r="J53" i="1"/>
  <c r="I53" i="1" s="1"/>
  <c r="J52" i="1"/>
  <c r="I52" i="1" s="1"/>
  <c r="H55" i="1"/>
  <c r="H58" i="1"/>
  <c r="H65" i="1"/>
  <c r="J65" i="1" s="1"/>
  <c r="I65" i="1" s="1"/>
  <c r="H44" i="1"/>
  <c r="H47" i="1"/>
  <c r="J47" i="1" s="1"/>
  <c r="I47" i="1" s="1"/>
  <c r="H50" i="1"/>
  <c r="J50" i="1" s="1"/>
  <c r="I50" i="1" s="1"/>
  <c r="F66" i="1"/>
  <c r="H63" i="1"/>
  <c r="H45" i="1"/>
  <c r="H48" i="1"/>
  <c r="J48" i="1" s="1"/>
  <c r="I48" i="1" s="1"/>
  <c r="H56" i="1"/>
  <c r="J56" i="1" s="1"/>
  <c r="I56" i="1" s="1"/>
  <c r="H59" i="1"/>
  <c r="D68" i="1"/>
  <c r="H51" i="1"/>
  <c r="J51" i="1" s="1"/>
  <c r="I51" i="1" s="1"/>
  <c r="H67" i="1"/>
  <c r="J67" i="1" s="1"/>
  <c r="I67" i="1" s="1"/>
  <c r="J46" i="1"/>
  <c r="I46" i="1" s="1"/>
  <c r="J57" i="1"/>
  <c r="I57" i="1" s="1"/>
  <c r="H62" i="1"/>
  <c r="J62" i="1" s="1"/>
  <c r="I62" i="1" s="1"/>
  <c r="H64" i="1"/>
  <c r="J64" i="1" s="1"/>
  <c r="I64" i="1" s="1"/>
  <c r="H66" i="1"/>
  <c r="H61" i="1"/>
  <c r="J61" i="1" s="1"/>
  <c r="I61" i="1" s="1"/>
  <c r="J58" i="1" l="1"/>
  <c r="I58" i="1" s="1"/>
  <c r="D71" i="1"/>
  <c r="J60" i="1"/>
  <c r="I60" i="1" s="1"/>
  <c r="J59" i="1"/>
  <c r="I59" i="1" s="1"/>
  <c r="J44" i="1"/>
  <c r="I44" i="1" s="1"/>
  <c r="J66" i="1"/>
  <c r="I66" i="1" s="1"/>
</calcChain>
</file>

<file path=xl/sharedStrings.xml><?xml version="1.0" encoding="utf-8"?>
<sst xmlns="http://schemas.openxmlformats.org/spreadsheetml/2006/main" count="130" uniqueCount="51">
  <si>
    <t>QUIS STATISTIKA PENDIDIKAN</t>
  </si>
  <si>
    <t>NAMA : ASYRAFIL HUDA</t>
  </si>
  <si>
    <t>NPM    : 2010013231008</t>
  </si>
  <si>
    <t>No.</t>
  </si>
  <si>
    <t>A</t>
  </si>
  <si>
    <t>B</t>
  </si>
  <si>
    <t>C</t>
  </si>
  <si>
    <t>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</si>
  <si>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</si>
  <si>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</si>
  <si>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</si>
  <si>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</si>
  <si>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</si>
  <si>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</si>
  <si>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</si>
  <si>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</si>
  <si>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</si>
  <si>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</si>
  <si>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</si>
  <si>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</si>
  <si>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</si>
  <si>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</si>
  <si>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</si>
  <si>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</si>
  <si>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</si>
  <si>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</si>
  <si>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</si>
  <si>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</si>
  <si>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</si>
  <si>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</si>
  <si>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</si>
  <si>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</si>
  <si>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</si>
  <si>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r>
      <t xml:space="preserve">1. UJI NORMALITAS </t>
    </r>
    <r>
      <rPr>
        <b/>
        <sz val="11"/>
        <color theme="1"/>
        <rFont val="Calibri"/>
        <family val="2"/>
        <scheme val="minor"/>
      </rPr>
      <t>D</t>
    </r>
  </si>
  <si>
    <t>xi</t>
  </si>
  <si>
    <t>fi</t>
  </si>
  <si>
    <t>fi.xi</t>
  </si>
  <si>
    <t>fi(xi-xrat)^2</t>
  </si>
  <si>
    <t>Kp</t>
  </si>
  <si>
    <t>zi</t>
  </si>
  <si>
    <t>ztabel</t>
  </si>
  <si>
    <t>a1</t>
  </si>
  <si>
    <t>a2</t>
  </si>
  <si>
    <t>Jumlah</t>
  </si>
  <si>
    <t>mean</t>
  </si>
  <si>
    <t>Var</t>
  </si>
  <si>
    <t>Stdev</t>
  </si>
  <si>
    <t>Do=</t>
  </si>
  <si>
    <t>maks(a1,a2)</t>
  </si>
  <si>
    <t>prob=sign=</t>
  </si>
  <si>
    <t>2. Homogenitas variansi data C dan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</si>
</sst>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5764-1593-445A-91B7-B473A519E5A6}">
  <dimension ref="A1:M75"/>
  <sheetViews>
    <sheetView tabSelected="1" zoomScale="120" zoomScaleNormal="120" workbookViewId="0">
      <selection activeCell="E13" sqref="E13"/>
    </sheetView>
  </sheetViews>
  <sheetFormatPr defaultRowHeight="14.5" x14ac:dyDescent="0.35"/>
  <cols>
    <col min="4" max="4" width="11.81640625" bestFit="1" customWidth="1"/>
    <col min="5" max="5" width="13.6328125" customWidth="1"/>
  </cols>
  <sheetData>
    <row r="1" spans="1:9" ht="15.5" x14ac:dyDescent="0.35">
      <c r="I1" s="7" t="s">
        <v>0</v>
      </c>
    </row>
    <row r="3" spans="1:9" x14ac:dyDescent="0.35">
      <c r="I3" s="1" t="s">
        <v>1</v>
      </c>
    </row>
    <row r="4" spans="1:9" x14ac:dyDescent="0.35">
      <c r="I4" s="1" t="s">
        <v>2</v>
      </c>
    </row>
    <row r="7" spans="1:9" x14ac:dyDescent="0.35">
      <c r="A7" s="3" t="s">
        <v>3</v>
      </c>
      <c r="B7" s="3" t="s">
        <v>4</v>
      </c>
      <c r="C7" s="3" t="s">
        <v>3</v>
      </c>
      <c r="D7" s="3" t="s">
        <v>5</v>
      </c>
      <c r="E7" s="3" t="s">
        <v>3</v>
      </c>
      <c r="F7" s="3" t="s">
        <v>6</v>
      </c>
      <c r="G7" s="3" t="s">
        <v>3</v>
      </c>
      <c r="H7" s="3" t="s">
        <v>7</v>
      </c>
    </row>
    <row r="8" spans="1:9" x14ac:dyDescent="0.35">
      <c r="A8" s="4" t="s">
        <v>8</v>
      </c>
      <c r="B8" s="3">
        <v>45</v>
      </c>
      <c r="C8" s="5" t="s">
        <v>8</v>
      </c>
      <c r="D8" s="3">
        <v>40</v>
      </c>
      <c r="E8" s="5" t="s">
        <v>8</v>
      </c>
      <c r="F8" s="3">
        <v>55</v>
      </c>
      <c r="G8" s="5" t="s">
        <v>8</v>
      </c>
      <c r="H8" s="8">
        <v>35</v>
      </c>
    </row>
    <row r="9" spans="1:9" x14ac:dyDescent="0.35">
      <c r="A9" s="5" t="s">
        <v>9</v>
      </c>
      <c r="B9" s="3">
        <v>50</v>
      </c>
      <c r="C9" s="5" t="s">
        <v>9</v>
      </c>
      <c r="D9" s="3">
        <v>50</v>
      </c>
      <c r="E9" s="5" t="s">
        <v>9</v>
      </c>
      <c r="F9" s="3">
        <v>56</v>
      </c>
      <c r="G9" s="5" t="s">
        <v>9</v>
      </c>
      <c r="H9" s="8">
        <v>50</v>
      </c>
    </row>
    <row r="10" spans="1:9" x14ac:dyDescent="0.35">
      <c r="A10" s="5" t="s">
        <v>10</v>
      </c>
      <c r="B10" s="3">
        <v>64</v>
      </c>
      <c r="C10" s="5" t="s">
        <v>10</v>
      </c>
      <c r="D10" s="3">
        <v>50</v>
      </c>
      <c r="E10" s="5" t="s">
        <v>10</v>
      </c>
      <c r="F10" s="3">
        <v>58</v>
      </c>
      <c r="G10" s="5" t="s">
        <v>10</v>
      </c>
      <c r="H10" s="8">
        <v>65</v>
      </c>
    </row>
    <row r="11" spans="1:9" x14ac:dyDescent="0.35">
      <c r="A11" s="5" t="s">
        <v>11</v>
      </c>
      <c r="B11" s="3">
        <v>65</v>
      </c>
      <c r="C11" s="5" t="s">
        <v>11</v>
      </c>
      <c r="D11" s="3">
        <v>55</v>
      </c>
      <c r="E11" s="5" t="s">
        <v>11</v>
      </c>
      <c r="F11" s="3">
        <v>30</v>
      </c>
      <c r="G11" s="5" t="s">
        <v>11</v>
      </c>
      <c r="H11" s="8">
        <v>80</v>
      </c>
    </row>
    <row r="12" spans="1:9" x14ac:dyDescent="0.35">
      <c r="A12" s="5" t="s">
        <v>12</v>
      </c>
      <c r="B12" s="3">
        <v>68</v>
      </c>
      <c r="C12" s="5" t="s">
        <v>12</v>
      </c>
      <c r="D12" s="3">
        <v>40</v>
      </c>
      <c r="E12" s="5" t="s">
        <v>12</v>
      </c>
      <c r="F12" s="3">
        <v>40</v>
      </c>
      <c r="G12" s="5" t="s">
        <v>12</v>
      </c>
      <c r="H12" s="8">
        <v>55</v>
      </c>
    </row>
    <row r="13" spans="1:9" x14ac:dyDescent="0.35">
      <c r="A13" s="5" t="s">
        <v>13</v>
      </c>
      <c r="B13" s="3">
        <v>70</v>
      </c>
      <c r="C13" s="5" t="s">
        <v>13</v>
      </c>
      <c r="D13" s="3">
        <v>55</v>
      </c>
      <c r="E13" s="5" t="s">
        <v>13</v>
      </c>
      <c r="F13" s="3">
        <v>50</v>
      </c>
      <c r="G13" s="5" t="s">
        <v>13</v>
      </c>
      <c r="H13" s="8">
        <v>75</v>
      </c>
    </row>
    <row r="14" spans="1:9" x14ac:dyDescent="0.35">
      <c r="A14" s="5" t="s">
        <v>14</v>
      </c>
      <c r="B14" s="3">
        <v>71</v>
      </c>
      <c r="C14" s="5" t="s">
        <v>14</v>
      </c>
      <c r="D14" s="3">
        <v>58</v>
      </c>
      <c r="E14" s="5" t="s">
        <v>14</v>
      </c>
      <c r="F14" s="3">
        <v>20</v>
      </c>
      <c r="G14" s="5" t="s">
        <v>14</v>
      </c>
      <c r="H14" s="8">
        <v>40</v>
      </c>
    </row>
    <row r="15" spans="1:9" x14ac:dyDescent="0.35">
      <c r="A15" s="5" t="s">
        <v>15</v>
      </c>
      <c r="B15" s="3">
        <v>71</v>
      </c>
      <c r="C15" s="5" t="s">
        <v>15</v>
      </c>
      <c r="D15" s="3">
        <v>62</v>
      </c>
      <c r="E15" s="5" t="s">
        <v>15</v>
      </c>
      <c r="F15" s="3">
        <v>30</v>
      </c>
      <c r="G15" s="5" t="s">
        <v>15</v>
      </c>
      <c r="H15" s="8">
        <v>30</v>
      </c>
    </row>
    <row r="16" spans="1:9" x14ac:dyDescent="0.35">
      <c r="A16" s="5" t="s">
        <v>16</v>
      </c>
      <c r="B16" s="3">
        <v>72</v>
      </c>
      <c r="C16" s="5" t="s">
        <v>16</v>
      </c>
      <c r="D16" s="3">
        <v>65</v>
      </c>
      <c r="E16" s="5" t="s">
        <v>16</v>
      </c>
      <c r="F16" s="3">
        <v>25</v>
      </c>
      <c r="G16" s="5" t="s">
        <v>16</v>
      </c>
      <c r="H16" s="8">
        <v>45</v>
      </c>
    </row>
    <row r="17" spans="1:8" x14ac:dyDescent="0.35">
      <c r="A17" s="5" t="s">
        <v>17</v>
      </c>
      <c r="B17" s="3">
        <v>72</v>
      </c>
      <c r="C17" s="5" t="s">
        <v>17</v>
      </c>
      <c r="D17" s="3">
        <v>68</v>
      </c>
      <c r="E17" s="5" t="s">
        <v>17</v>
      </c>
      <c r="F17" s="3">
        <v>40</v>
      </c>
      <c r="G17" s="5" t="s">
        <v>17</v>
      </c>
      <c r="H17" s="8">
        <v>70</v>
      </c>
    </row>
    <row r="18" spans="1:8" x14ac:dyDescent="0.35">
      <c r="A18" s="5" t="s">
        <v>18</v>
      </c>
      <c r="B18" s="3">
        <v>72</v>
      </c>
      <c r="C18" s="5" t="s">
        <v>18</v>
      </c>
      <c r="D18" s="3">
        <v>50</v>
      </c>
      <c r="E18" s="5" t="s">
        <v>18</v>
      </c>
      <c r="F18" s="3">
        <v>60</v>
      </c>
      <c r="G18" s="5" t="s">
        <v>18</v>
      </c>
      <c r="H18" s="8">
        <v>80</v>
      </c>
    </row>
    <row r="19" spans="1:8" x14ac:dyDescent="0.35">
      <c r="A19" s="5" t="s">
        <v>19</v>
      </c>
      <c r="B19" s="3">
        <v>75</v>
      </c>
      <c r="C19" s="5" t="s">
        <v>19</v>
      </c>
      <c r="D19" s="3">
        <v>45</v>
      </c>
      <c r="E19" s="5" t="s">
        <v>19</v>
      </c>
      <c r="F19" s="3">
        <v>70</v>
      </c>
      <c r="G19" s="5" t="s">
        <v>19</v>
      </c>
      <c r="H19" s="8">
        <v>50</v>
      </c>
    </row>
    <row r="20" spans="1:8" x14ac:dyDescent="0.35">
      <c r="A20" s="5" t="s">
        <v>20</v>
      </c>
      <c r="B20" s="3">
        <v>75</v>
      </c>
      <c r="C20" s="5" t="s">
        <v>20</v>
      </c>
      <c r="D20" s="3">
        <v>52</v>
      </c>
      <c r="E20" s="5" t="s">
        <v>20</v>
      </c>
      <c r="F20" s="3">
        <v>75</v>
      </c>
      <c r="G20" s="5" t="s">
        <v>20</v>
      </c>
      <c r="H20" s="8">
        <v>65</v>
      </c>
    </row>
    <row r="21" spans="1:8" x14ac:dyDescent="0.35">
      <c r="A21" s="5" t="s">
        <v>21</v>
      </c>
      <c r="B21" s="3">
        <v>75</v>
      </c>
      <c r="C21" s="5" t="s">
        <v>21</v>
      </c>
      <c r="D21" s="3">
        <v>53</v>
      </c>
      <c r="E21" s="5" t="s">
        <v>21</v>
      </c>
      <c r="F21" s="3">
        <v>80</v>
      </c>
      <c r="G21" s="5" t="s">
        <v>21</v>
      </c>
      <c r="H21" s="8">
        <v>75</v>
      </c>
    </row>
    <row r="22" spans="1:8" x14ac:dyDescent="0.35">
      <c r="A22" s="5" t="s">
        <v>22</v>
      </c>
      <c r="B22" s="3">
        <v>75</v>
      </c>
      <c r="C22" s="5" t="s">
        <v>22</v>
      </c>
      <c r="D22" s="3">
        <v>60</v>
      </c>
      <c r="E22" s="5" t="s">
        <v>22</v>
      </c>
      <c r="F22" s="3">
        <v>75</v>
      </c>
      <c r="G22" s="5" t="s">
        <v>22</v>
      </c>
      <c r="H22" s="8">
        <v>85</v>
      </c>
    </row>
    <row r="23" spans="1:8" x14ac:dyDescent="0.35">
      <c r="A23" s="5" t="s">
        <v>23</v>
      </c>
      <c r="B23" s="3">
        <v>76</v>
      </c>
      <c r="C23" s="5" t="s">
        <v>23</v>
      </c>
      <c r="D23" s="3">
        <v>32</v>
      </c>
      <c r="E23" s="5" t="s">
        <v>23</v>
      </c>
      <c r="F23" s="8">
        <v>60</v>
      </c>
      <c r="G23" s="5" t="s">
        <v>23</v>
      </c>
      <c r="H23" s="8">
        <v>45</v>
      </c>
    </row>
    <row r="24" spans="1:8" x14ac:dyDescent="0.35">
      <c r="A24" s="5" t="s">
        <v>24</v>
      </c>
      <c r="B24" s="3">
        <v>78</v>
      </c>
      <c r="C24" s="5" t="s">
        <v>24</v>
      </c>
      <c r="D24" s="3">
        <v>35</v>
      </c>
      <c r="E24" s="5" t="s">
        <v>24</v>
      </c>
      <c r="F24" s="8">
        <v>90</v>
      </c>
      <c r="G24" s="5" t="s">
        <v>24</v>
      </c>
      <c r="H24" s="8">
        <v>55</v>
      </c>
    </row>
    <row r="25" spans="1:8" x14ac:dyDescent="0.35">
      <c r="A25" s="5" t="s">
        <v>25</v>
      </c>
      <c r="B25" s="3">
        <v>81</v>
      </c>
      <c r="C25" s="5" t="s">
        <v>25</v>
      </c>
      <c r="D25" s="3">
        <v>40</v>
      </c>
      <c r="E25" s="5" t="s">
        <v>25</v>
      </c>
      <c r="F25" s="8">
        <v>70</v>
      </c>
      <c r="G25" s="5" t="s">
        <v>25</v>
      </c>
      <c r="H25" s="8">
        <v>90</v>
      </c>
    </row>
    <row r="26" spans="1:8" x14ac:dyDescent="0.35">
      <c r="A26" s="5" t="s">
        <v>26</v>
      </c>
      <c r="B26" s="3">
        <v>82</v>
      </c>
      <c r="C26" s="5" t="s">
        <v>26</v>
      </c>
      <c r="D26" s="3">
        <v>43</v>
      </c>
      <c r="E26" s="5" t="s">
        <v>26</v>
      </c>
      <c r="F26" s="8">
        <v>45</v>
      </c>
      <c r="G26" s="5" t="s">
        <v>26</v>
      </c>
      <c r="H26" s="8">
        <v>73</v>
      </c>
    </row>
    <row r="27" spans="1:8" x14ac:dyDescent="0.35">
      <c r="A27" s="5" t="s">
        <v>27</v>
      </c>
      <c r="B27" s="3">
        <v>83</v>
      </c>
      <c r="C27" s="5" t="s">
        <v>27</v>
      </c>
      <c r="D27" s="3">
        <v>37</v>
      </c>
      <c r="E27" s="5" t="s">
        <v>27</v>
      </c>
      <c r="F27" s="8">
        <v>80</v>
      </c>
      <c r="G27" s="5" t="s">
        <v>27</v>
      </c>
      <c r="H27" s="8">
        <v>48</v>
      </c>
    </row>
    <row r="28" spans="1:8" x14ac:dyDescent="0.35">
      <c r="A28" s="5" t="s">
        <v>28</v>
      </c>
      <c r="B28" s="3">
        <v>85</v>
      </c>
      <c r="C28" s="5" t="s">
        <v>28</v>
      </c>
      <c r="D28" s="3">
        <v>50</v>
      </c>
      <c r="E28" s="5" t="s">
        <v>28</v>
      </c>
      <c r="F28" s="8">
        <v>85</v>
      </c>
      <c r="G28" s="5" t="s">
        <v>28</v>
      </c>
      <c r="H28" s="8">
        <v>82</v>
      </c>
    </row>
    <row r="29" spans="1:8" x14ac:dyDescent="0.35">
      <c r="A29" s="5" t="s">
        <v>29</v>
      </c>
      <c r="B29" s="3">
        <v>86</v>
      </c>
      <c r="C29" s="5" t="s">
        <v>29</v>
      </c>
      <c r="D29" s="6"/>
      <c r="E29" s="5" t="s">
        <v>29</v>
      </c>
      <c r="F29" s="8">
        <v>65</v>
      </c>
      <c r="G29" s="5" t="s">
        <v>29</v>
      </c>
      <c r="H29" s="8">
        <v>64</v>
      </c>
    </row>
    <row r="30" spans="1:8" x14ac:dyDescent="0.35">
      <c r="A30" s="5" t="s">
        <v>30</v>
      </c>
      <c r="B30" s="3">
        <v>87</v>
      </c>
      <c r="C30" s="5" t="s">
        <v>30</v>
      </c>
      <c r="D30" s="6"/>
      <c r="E30" s="5" t="s">
        <v>30</v>
      </c>
      <c r="F30" s="8">
        <v>70</v>
      </c>
      <c r="G30" s="5" t="s">
        <v>30</v>
      </c>
      <c r="H30" s="8">
        <v>77</v>
      </c>
    </row>
    <row r="31" spans="1:8" x14ac:dyDescent="0.35">
      <c r="A31" s="5" t="s">
        <v>31</v>
      </c>
      <c r="B31" s="3">
        <v>88</v>
      </c>
      <c r="C31" s="5" t="s">
        <v>31</v>
      </c>
      <c r="D31" s="6"/>
      <c r="E31" s="5" t="s">
        <v>31</v>
      </c>
      <c r="F31" s="8">
        <v>75</v>
      </c>
      <c r="G31" s="5" t="s">
        <v>31</v>
      </c>
      <c r="H31" s="8">
        <v>88</v>
      </c>
    </row>
    <row r="32" spans="1:8" x14ac:dyDescent="0.35">
      <c r="A32" s="5" t="s">
        <v>32</v>
      </c>
      <c r="B32" s="3">
        <v>90</v>
      </c>
      <c r="C32" s="5" t="s">
        <v>32</v>
      </c>
      <c r="D32" s="6"/>
      <c r="E32" s="5" t="s">
        <v>32</v>
      </c>
      <c r="F32" s="8">
        <v>50</v>
      </c>
      <c r="G32" s="5" t="s">
        <v>32</v>
      </c>
      <c r="H32" s="8">
        <v>80</v>
      </c>
    </row>
    <row r="33" spans="1:13" x14ac:dyDescent="0.35">
      <c r="A33" s="2"/>
    </row>
    <row r="39" spans="1:13" x14ac:dyDescent="0.35">
      <c r="A39" t="s">
        <v>33</v>
      </c>
    </row>
    <row r="42" spans="1:13" x14ac:dyDescent="0.35">
      <c r="B42" s="5" t="s">
        <v>34</v>
      </c>
      <c r="C42" s="5" t="s">
        <v>35</v>
      </c>
      <c r="D42" s="5" t="s">
        <v>36</v>
      </c>
      <c r="E42" s="9" t="s">
        <v>37</v>
      </c>
      <c r="F42" s="9" t="s">
        <v>38</v>
      </c>
      <c r="G42" s="5" t="s">
        <v>39</v>
      </c>
      <c r="H42" s="9" t="s">
        <v>40</v>
      </c>
      <c r="I42" s="9" t="s">
        <v>41</v>
      </c>
      <c r="J42" s="9" t="s">
        <v>42</v>
      </c>
    </row>
    <row r="43" spans="1:13" x14ac:dyDescent="0.35">
      <c r="B43" s="6">
        <v>1</v>
      </c>
      <c r="C43" s="8">
        <v>35</v>
      </c>
      <c r="D43" s="6">
        <f>B43*C43</f>
        <v>35</v>
      </c>
      <c r="E43" s="6">
        <f>C43*(B43-$D$70)^2</f>
        <v>5834.0491656808526</v>
      </c>
      <c r="F43" s="6">
        <f>C43/C68</f>
        <v>2.1847690387016231E-2</v>
      </c>
      <c r="G43" s="6">
        <f>(B12-$D$70)/$D$72</f>
        <v>0.91934450423063507</v>
      </c>
      <c r="H43" s="6">
        <f>_xlfn.NORM.S.DIST(G43,TRUE)</f>
        <v>0.82104229667912165</v>
      </c>
      <c r="I43" s="6">
        <f>ABS(J43-C43/25)</f>
        <v>2.1991946062921053</v>
      </c>
      <c r="J43" s="6">
        <f>F43-H43</f>
        <v>-0.79919460629210537</v>
      </c>
    </row>
    <row r="44" spans="1:13" x14ac:dyDescent="0.35">
      <c r="B44" s="6">
        <v>2</v>
      </c>
      <c r="C44" s="8">
        <v>50</v>
      </c>
      <c r="D44" s="6">
        <f t="shared" ref="D44:D67" si="0">B44*C44</f>
        <v>100</v>
      </c>
      <c r="E44" s="6">
        <f>C44*(B44-$D$70)^2</f>
        <v>7093.2822930450557</v>
      </c>
      <c r="F44" s="6">
        <f>C44/C68</f>
        <v>3.1210986267166042E-2</v>
      </c>
      <c r="G44" s="6">
        <f t="shared" ref="G44:G67" si="1">(B13-$D$70)/$D$72</f>
        <v>0.95333810836163124</v>
      </c>
      <c r="H44" s="6">
        <f t="shared" ref="H44:H67" si="2">_xlfn.NORM.S.DIST(G44,TRUE)</f>
        <v>0.82979060548971839</v>
      </c>
      <c r="I44" s="6">
        <f t="shared" ref="I44:I67" si="3">ABS(J44-C44/25)</f>
        <v>2.7985796192225525</v>
      </c>
      <c r="J44" s="6">
        <f t="shared" ref="J44:J67" si="4">F44-H44</f>
        <v>-0.79857961922255238</v>
      </c>
      <c r="L44" t="s">
        <v>47</v>
      </c>
      <c r="M44" t="s">
        <v>48</v>
      </c>
    </row>
    <row r="45" spans="1:13" x14ac:dyDescent="0.35">
      <c r="B45" s="6">
        <v>3</v>
      </c>
      <c r="C45" s="8">
        <v>65</v>
      </c>
      <c r="D45" s="6">
        <f t="shared" si="0"/>
        <v>195</v>
      </c>
      <c r="E45" s="6">
        <f>C45*(B45-$D$70)^2</f>
        <v>7737.8712256527033</v>
      </c>
      <c r="F45" s="6">
        <f>C45/C68</f>
        <v>4.0574282147315857E-2</v>
      </c>
      <c r="G45" s="6">
        <f t="shared" si="1"/>
        <v>0.97033491042712938</v>
      </c>
      <c r="H45" s="6">
        <f t="shared" si="2"/>
        <v>0.83406020931793423</v>
      </c>
      <c r="I45" s="6">
        <f t="shared" si="3"/>
        <v>3.3934859271706186</v>
      </c>
      <c r="J45" s="10">
        <f t="shared" si="4"/>
        <v>-0.79348592717061839</v>
      </c>
    </row>
    <row r="46" spans="1:13" x14ac:dyDescent="0.35">
      <c r="B46" s="6">
        <v>4</v>
      </c>
      <c r="C46" s="8">
        <v>80</v>
      </c>
      <c r="D46" s="6">
        <f t="shared" si="0"/>
        <v>320</v>
      </c>
      <c r="E46" s="6">
        <f>C46*(B46-$D$70)^2</f>
        <v>7857.8159635037982</v>
      </c>
      <c r="F46" s="6">
        <f>C46/C68</f>
        <v>4.9937578027465665E-2</v>
      </c>
      <c r="G46" s="6">
        <f t="shared" si="1"/>
        <v>0.97033491042712938</v>
      </c>
      <c r="H46" s="6">
        <f t="shared" si="2"/>
        <v>0.83406020931793423</v>
      </c>
      <c r="I46" s="6">
        <f t="shared" si="3"/>
        <v>3.984122631290469</v>
      </c>
      <c r="J46" s="6">
        <f t="shared" si="4"/>
        <v>-0.78412263129046855</v>
      </c>
      <c r="L46" t="s">
        <v>47</v>
      </c>
      <c r="M46">
        <f>MAX(I43,J67)</f>
        <v>2.1991946062921053</v>
      </c>
    </row>
    <row r="47" spans="1:13" x14ac:dyDescent="0.35">
      <c r="B47" s="6">
        <v>5</v>
      </c>
      <c r="C47" s="8">
        <v>55</v>
      </c>
      <c r="D47" s="6">
        <f t="shared" si="0"/>
        <v>275</v>
      </c>
      <c r="E47" s="6">
        <f>C47*(B47-$D$70)^2</f>
        <v>4367.0674511885118</v>
      </c>
      <c r="F47" s="6">
        <f>C47/C68</f>
        <v>3.4332084893882647E-2</v>
      </c>
      <c r="G47" s="6">
        <f t="shared" si="1"/>
        <v>0.98733171249262752</v>
      </c>
      <c r="H47" s="6">
        <f t="shared" si="2"/>
        <v>0.838259975485249</v>
      </c>
      <c r="I47" s="6">
        <f t="shared" si="3"/>
        <v>3.0039278905913664</v>
      </c>
      <c r="J47" s="6">
        <f t="shared" si="4"/>
        <v>-0.80392789059136638</v>
      </c>
    </row>
    <row r="48" spans="1:13" x14ac:dyDescent="0.35">
      <c r="B48" s="6">
        <v>6</v>
      </c>
      <c r="C48" s="8">
        <v>75</v>
      </c>
      <c r="D48" s="6">
        <f t="shared" si="0"/>
        <v>450</v>
      </c>
      <c r="E48" s="6">
        <f>C48*(B48-$D$70)^2</f>
        <v>4693.481492002039</v>
      </c>
      <c r="F48" s="6">
        <f>C48/C68</f>
        <v>4.6816479400749067E-2</v>
      </c>
      <c r="G48" s="6">
        <f t="shared" si="1"/>
        <v>0.98733171249262752</v>
      </c>
      <c r="H48" s="6">
        <f t="shared" si="2"/>
        <v>0.838259975485249</v>
      </c>
      <c r="I48" s="6">
        <f t="shared" si="3"/>
        <v>3.7914434960844998</v>
      </c>
      <c r="J48" s="6">
        <f t="shared" si="4"/>
        <v>-0.79144349608449993</v>
      </c>
    </row>
    <row r="49" spans="2:12" x14ac:dyDescent="0.35">
      <c r="B49" s="6">
        <v>7</v>
      </c>
      <c r="C49" s="8">
        <v>40</v>
      </c>
      <c r="D49" s="6">
        <f t="shared" si="0"/>
        <v>280</v>
      </c>
      <c r="E49" s="6">
        <f>C49*(B49-$D$70)^2</f>
        <v>1910.3312027256816</v>
      </c>
      <c r="F49" s="6">
        <f>C49/C68</f>
        <v>2.4968789013732832E-2</v>
      </c>
      <c r="G49" s="6">
        <f t="shared" si="1"/>
        <v>0.98733171249262752</v>
      </c>
      <c r="H49" s="6">
        <f t="shared" si="2"/>
        <v>0.838259975485249</v>
      </c>
      <c r="I49" s="6">
        <f t="shared" si="3"/>
        <v>2.4132911864715165</v>
      </c>
      <c r="J49" s="6">
        <f t="shared" si="4"/>
        <v>-0.81329118647151621</v>
      </c>
      <c r="L49" t="s">
        <v>49</v>
      </c>
    </row>
    <row r="50" spans="2:12" x14ac:dyDescent="0.35">
      <c r="B50" s="6">
        <v>8</v>
      </c>
      <c r="C50" s="8">
        <v>30</v>
      </c>
      <c r="D50" s="6">
        <f t="shared" si="0"/>
        <v>240</v>
      </c>
      <c r="E50" s="6">
        <f>C50*(B50-$D$70)^2</f>
        <v>1048.1042072877069</v>
      </c>
      <c r="F50" s="6">
        <f>C50/C68</f>
        <v>1.8726591760299626E-2</v>
      </c>
      <c r="G50" s="6">
        <f t="shared" si="1"/>
        <v>1.0383221186891218</v>
      </c>
      <c r="H50" s="6">
        <f t="shared" si="2"/>
        <v>0.85043994278055079</v>
      </c>
      <c r="I50" s="6">
        <f t="shared" si="3"/>
        <v>2.031713351020251</v>
      </c>
      <c r="J50" s="6">
        <f t="shared" si="4"/>
        <v>-0.83171335102025112</v>
      </c>
    </row>
    <row r="51" spans="2:12" x14ac:dyDescent="0.35">
      <c r="B51" s="6">
        <v>9</v>
      </c>
      <c r="C51" s="8">
        <v>45</v>
      </c>
      <c r="D51" s="6">
        <f t="shared" si="0"/>
        <v>405</v>
      </c>
      <c r="E51" s="6">
        <f>C51*(B51-$D$70)^2</f>
        <v>1085.190018796729</v>
      </c>
      <c r="F51" s="6">
        <f>C51/C68</f>
        <v>2.8089887640449437E-2</v>
      </c>
      <c r="G51" s="6">
        <f t="shared" si="1"/>
        <v>1.0383221186891218</v>
      </c>
      <c r="H51" s="6">
        <f t="shared" si="2"/>
        <v>0.85043994278055079</v>
      </c>
      <c r="I51" s="6">
        <f t="shared" si="3"/>
        <v>2.6223500551401013</v>
      </c>
      <c r="J51" s="6">
        <f t="shared" si="4"/>
        <v>-0.8223500551401014</v>
      </c>
    </row>
    <row r="52" spans="2:12" x14ac:dyDescent="0.35">
      <c r="B52" s="6">
        <v>10</v>
      </c>
      <c r="C52" s="8">
        <v>70</v>
      </c>
      <c r="D52" s="6">
        <f t="shared" si="0"/>
        <v>700</v>
      </c>
      <c r="E52" s="6">
        <f>C52*(B52-$D$70)^2</f>
        <v>1070.5702414740626</v>
      </c>
      <c r="F52" s="6">
        <f>C52/C68</f>
        <v>4.3695380774032462E-2</v>
      </c>
      <c r="G52" s="6">
        <f t="shared" si="1"/>
        <v>1.0383221186891218</v>
      </c>
      <c r="H52" s="6">
        <f t="shared" si="2"/>
        <v>0.85043994278055079</v>
      </c>
      <c r="I52" s="6">
        <f t="shared" si="3"/>
        <v>3.6067445620065182</v>
      </c>
      <c r="J52" s="6">
        <f t="shared" si="4"/>
        <v>-0.80674456200651834</v>
      </c>
    </row>
    <row r="53" spans="2:12" x14ac:dyDescent="0.35">
      <c r="B53" s="6">
        <v>11</v>
      </c>
      <c r="C53" s="8">
        <v>80</v>
      </c>
      <c r="D53" s="6">
        <f t="shared" si="0"/>
        <v>880</v>
      </c>
      <c r="E53" s="6">
        <f>C53*(B53-$D$70)^2</f>
        <v>677.79099471478389</v>
      </c>
      <c r="F53" s="6">
        <f>C53/C68</f>
        <v>4.9937578027465665E-2</v>
      </c>
      <c r="G53" s="6">
        <f t="shared" si="1"/>
        <v>1.0383221186891218</v>
      </c>
      <c r="H53" s="6">
        <f t="shared" si="2"/>
        <v>0.85043994278055079</v>
      </c>
      <c r="I53" s="6">
        <f t="shared" si="3"/>
        <v>4.0005023647530855</v>
      </c>
      <c r="J53" s="6">
        <f t="shared" si="4"/>
        <v>-0.80050236475308512</v>
      </c>
    </row>
    <row r="54" spans="2:12" x14ac:dyDescent="0.35">
      <c r="B54" s="6">
        <v>12</v>
      </c>
      <c r="C54" s="8">
        <v>50</v>
      </c>
      <c r="D54" s="6">
        <f t="shared" si="0"/>
        <v>600</v>
      </c>
      <c r="E54" s="6">
        <f>C54*(B54-$D$70)^2</f>
        <v>182.54571376914944</v>
      </c>
      <c r="F54" s="6">
        <f>C54/C68</f>
        <v>3.1210986267166042E-2</v>
      </c>
      <c r="G54" s="6">
        <f t="shared" si="1"/>
        <v>1.0553189207546201</v>
      </c>
      <c r="H54" s="6">
        <f t="shared" si="2"/>
        <v>0.85436025474169253</v>
      </c>
      <c r="I54" s="6">
        <f t="shared" si="3"/>
        <v>2.8231492684745265</v>
      </c>
      <c r="J54" s="6">
        <f t="shared" si="4"/>
        <v>-0.82314926847452652</v>
      </c>
    </row>
    <row r="55" spans="2:12" x14ac:dyDescent="0.35">
      <c r="B55" s="6">
        <v>13</v>
      </c>
      <c r="C55" s="8">
        <v>65</v>
      </c>
      <c r="D55" s="6">
        <f t="shared" si="0"/>
        <v>845</v>
      </c>
      <c r="E55" s="6">
        <f>C55*(B55-$D$70)^2</f>
        <v>53.913672594026544</v>
      </c>
      <c r="F55" s="6">
        <f>C55/C68</f>
        <v>4.0574282147315857E-2</v>
      </c>
      <c r="G55" s="6">
        <f t="shared" si="1"/>
        <v>1.0893125248856161</v>
      </c>
      <c r="H55" s="6">
        <f t="shared" si="2"/>
        <v>0.86199195431273257</v>
      </c>
      <c r="I55" s="6">
        <f t="shared" si="3"/>
        <v>3.4214176721654166</v>
      </c>
      <c r="J55" s="6">
        <f t="shared" si="4"/>
        <v>-0.82141767216541672</v>
      </c>
    </row>
    <row r="56" spans="2:12" x14ac:dyDescent="0.35">
      <c r="B56" s="6">
        <v>14</v>
      </c>
      <c r="C56" s="8">
        <v>75</v>
      </c>
      <c r="D56" s="6">
        <f t="shared" si="0"/>
        <v>1050</v>
      </c>
      <c r="E56" s="6">
        <f>C56*(B56-$D$70)^2</f>
        <v>0.59759687095250336</v>
      </c>
      <c r="F56" s="6">
        <f>C56/C68</f>
        <v>4.6816479400749067E-2</v>
      </c>
      <c r="G56" s="6">
        <f t="shared" si="1"/>
        <v>1.1403029310821107</v>
      </c>
      <c r="H56" s="6">
        <f t="shared" si="2"/>
        <v>0.87291994144571838</v>
      </c>
      <c r="I56" s="6">
        <f t="shared" si="3"/>
        <v>3.8261034620449692</v>
      </c>
      <c r="J56" s="6">
        <f t="shared" si="4"/>
        <v>-0.82610346204496932</v>
      </c>
    </row>
    <row r="57" spans="2:12" x14ac:dyDescent="0.35">
      <c r="B57" s="6">
        <v>15</v>
      </c>
      <c r="C57" s="8">
        <v>85</v>
      </c>
      <c r="D57" s="6">
        <f t="shared" si="0"/>
        <v>1275</v>
      </c>
      <c r="E57" s="6">
        <f>C57*(B57-$D$70)^2</f>
        <v>100.85205797684225</v>
      </c>
      <c r="F57" s="6">
        <f>C57/C68</f>
        <v>5.305867665418227E-2</v>
      </c>
      <c r="G57" s="6">
        <f t="shared" si="1"/>
        <v>1.1572997331476087</v>
      </c>
      <c r="H57" s="6">
        <f t="shared" si="2"/>
        <v>0.87642503873606681</v>
      </c>
      <c r="I57" s="6">
        <f t="shared" si="3"/>
        <v>4.2233663620818849</v>
      </c>
      <c r="J57" s="6">
        <f t="shared" si="4"/>
        <v>-0.82336636208188452</v>
      </c>
    </row>
    <row r="58" spans="2:12" x14ac:dyDescent="0.35">
      <c r="B58" s="6">
        <v>16</v>
      </c>
      <c r="C58" s="8">
        <v>45</v>
      </c>
      <c r="D58" s="6">
        <f t="shared" si="0"/>
        <v>720</v>
      </c>
      <c r="E58" s="6">
        <f>C58*(B58-$D$70)^2</f>
        <v>196.42597385290853</v>
      </c>
      <c r="F58" s="6">
        <f>C58/C68</f>
        <v>2.8089887640449437E-2</v>
      </c>
      <c r="G58" s="6">
        <f t="shared" si="1"/>
        <v>1.1742965352131067</v>
      </c>
      <c r="H58" s="6">
        <f t="shared" si="2"/>
        <v>0.87986186468691141</v>
      </c>
      <c r="I58" s="6">
        <f t="shared" si="3"/>
        <v>2.6517719770464621</v>
      </c>
      <c r="J58" s="6">
        <f t="shared" si="4"/>
        <v>-0.85177197704646201</v>
      </c>
    </row>
    <row r="59" spans="2:12" x14ac:dyDescent="0.35">
      <c r="B59" s="6">
        <v>17</v>
      </c>
      <c r="C59" s="8">
        <v>55</v>
      </c>
      <c r="D59" s="6">
        <f t="shared" si="0"/>
        <v>935</v>
      </c>
      <c r="E59" s="6">
        <f>C59*(B59-$D$70)^2</f>
        <v>524.89516654431634</v>
      </c>
      <c r="F59" s="6">
        <f>C59/C68</f>
        <v>3.4332084893882647E-2</v>
      </c>
      <c r="G59" s="6">
        <f t="shared" si="1"/>
        <v>1.208290139344103</v>
      </c>
      <c r="H59" s="6">
        <f t="shared" si="2"/>
        <v>0.88653215999123969</v>
      </c>
      <c r="I59" s="6">
        <f t="shared" si="3"/>
        <v>3.0522000750973572</v>
      </c>
      <c r="J59" s="6">
        <f t="shared" si="4"/>
        <v>-0.85220007509735707</v>
      </c>
    </row>
    <row r="60" spans="2:12" x14ac:dyDescent="0.35">
      <c r="B60" s="6">
        <v>18</v>
      </c>
      <c r="C60" s="8">
        <v>90</v>
      </c>
      <c r="D60" s="6">
        <f t="shared" si="0"/>
        <v>1620</v>
      </c>
      <c r="E60" s="6">
        <f>C60*(B60-$D$70)^2</f>
        <v>1504.986779166491</v>
      </c>
      <c r="F60" s="6">
        <f>C60/C68</f>
        <v>5.6179775280898875E-2</v>
      </c>
      <c r="G60" s="6">
        <f t="shared" si="1"/>
        <v>1.2252869414096013</v>
      </c>
      <c r="H60" s="6">
        <f t="shared" si="2"/>
        <v>0.88976643659665045</v>
      </c>
      <c r="I60" s="6">
        <f t="shared" si="3"/>
        <v>4.4335866613157515</v>
      </c>
      <c r="J60" s="6">
        <f t="shared" si="4"/>
        <v>-0.83358666131575154</v>
      </c>
    </row>
    <row r="61" spans="2:12" x14ac:dyDescent="0.35">
      <c r="B61" s="6">
        <v>19</v>
      </c>
      <c r="C61" s="8">
        <v>73</v>
      </c>
      <c r="D61" s="6">
        <f t="shared" si="0"/>
        <v>1387</v>
      </c>
      <c r="E61" s="6">
        <f>C61*(B61-$D$70)^2</f>
        <v>1890.7439580829828</v>
      </c>
      <c r="F61" s="6">
        <f>C61/C68</f>
        <v>4.5568039950062422E-2</v>
      </c>
      <c r="G61" s="6">
        <f t="shared" si="1"/>
        <v>1.2422837434750993</v>
      </c>
      <c r="H61" s="6">
        <f t="shared" si="2"/>
        <v>0.89293405441862594</v>
      </c>
      <c r="I61" s="6">
        <f t="shared" si="3"/>
        <v>3.7673660144685632</v>
      </c>
      <c r="J61" s="6">
        <f t="shared" si="4"/>
        <v>-0.84736601446856352</v>
      </c>
    </row>
    <row r="62" spans="2:12" x14ac:dyDescent="0.35">
      <c r="B62" s="6">
        <v>20</v>
      </c>
      <c r="C62" s="8">
        <v>48</v>
      </c>
      <c r="D62" s="6">
        <f t="shared" si="0"/>
        <v>960</v>
      </c>
      <c r="E62" s="6">
        <f>C62*(B62-$D$70)^2</f>
        <v>1779.798192334488</v>
      </c>
      <c r="F62" s="6">
        <f>C62/C68</f>
        <v>2.9962546816479401E-2</v>
      </c>
      <c r="G62" s="6">
        <f t="shared" si="1"/>
        <v>1.2592805455405973</v>
      </c>
      <c r="H62" s="6">
        <f t="shared" si="2"/>
        <v>0.89603549121584924</v>
      </c>
      <c r="I62" s="6">
        <f t="shared" si="3"/>
        <v>2.7860729443993697</v>
      </c>
      <c r="J62" s="6">
        <f t="shared" si="4"/>
        <v>-0.86607294439936988</v>
      </c>
    </row>
    <row r="63" spans="2:12" x14ac:dyDescent="0.35">
      <c r="B63" s="6">
        <v>21</v>
      </c>
      <c r="C63" s="8">
        <v>82</v>
      </c>
      <c r="D63" s="6">
        <f t="shared" si="0"/>
        <v>1722</v>
      </c>
      <c r="E63" s="6">
        <f>C63*(B63-$D$70)^2</f>
        <v>4121.127779570169</v>
      </c>
      <c r="F63" s="6">
        <f>C63/C68</f>
        <v>5.118601747815231E-2</v>
      </c>
      <c r="G63" s="6">
        <f t="shared" si="1"/>
        <v>1.2932741496715936</v>
      </c>
      <c r="H63" s="6">
        <f t="shared" si="2"/>
        <v>0.9020418710045035</v>
      </c>
      <c r="I63" s="6">
        <f t="shared" si="3"/>
        <v>4.1308558535263513</v>
      </c>
      <c r="J63" s="6">
        <f t="shared" si="4"/>
        <v>-0.85085585352635118</v>
      </c>
    </row>
    <row r="64" spans="2:12" x14ac:dyDescent="0.35">
      <c r="B64" s="6">
        <v>22</v>
      </c>
      <c r="C64" s="8">
        <v>64</v>
      </c>
      <c r="D64" s="6">
        <f t="shared" si="0"/>
        <v>1408</v>
      </c>
      <c r="E64" s="6">
        <f>C64*(B64-$D$70)^2</f>
        <v>4187.9156921513522</v>
      </c>
      <c r="F64" s="6">
        <f>C64/C68</f>
        <v>3.9950062421972535E-2</v>
      </c>
      <c r="G64" s="6">
        <f t="shared" si="1"/>
        <v>-0.23643803622323692</v>
      </c>
      <c r="H64" s="6">
        <f t="shared" si="2"/>
        <v>0.40654639204160675</v>
      </c>
      <c r="I64" s="6">
        <f t="shared" si="3"/>
        <v>2.9265963296196342</v>
      </c>
      <c r="J64" s="6">
        <f t="shared" si="4"/>
        <v>-0.36659632961963423</v>
      </c>
    </row>
    <row r="65" spans="1:10" x14ac:dyDescent="0.35">
      <c r="B65" s="6">
        <v>23</v>
      </c>
      <c r="C65" s="8">
        <v>77</v>
      </c>
      <c r="D65" s="6">
        <f t="shared" si="0"/>
        <v>1771</v>
      </c>
      <c r="E65" s="6">
        <f>C65*(B65-$D$70)^2</f>
        <v>6361.3326339111063</v>
      </c>
      <c r="F65" s="6">
        <f>C65/C68</f>
        <v>4.8064918851435705E-2</v>
      </c>
      <c r="G65" s="6">
        <f t="shared" si="1"/>
        <v>-0.23643803622323692</v>
      </c>
      <c r="H65" s="6">
        <f t="shared" si="2"/>
        <v>0.40654639204160675</v>
      </c>
      <c r="I65" s="6">
        <f t="shared" si="3"/>
        <v>3.4384814731901709</v>
      </c>
      <c r="J65" s="6">
        <f t="shared" si="4"/>
        <v>-0.35848147319017104</v>
      </c>
    </row>
    <row r="66" spans="1:10" x14ac:dyDescent="0.35">
      <c r="B66" s="6">
        <v>24</v>
      </c>
      <c r="C66" s="8">
        <v>88</v>
      </c>
      <c r="D66" s="6">
        <f t="shared" si="0"/>
        <v>2112</v>
      </c>
      <c r="E66" s="6">
        <f>C66*(B66-$D$70)^2</f>
        <v>8957.8048008029909</v>
      </c>
      <c r="F66" s="6">
        <f>C66/C68</f>
        <v>5.4931335830212237E-2</v>
      </c>
      <c r="G66" s="6">
        <f t="shared" si="1"/>
        <v>-0.23643803622323692</v>
      </c>
      <c r="H66" s="6">
        <f t="shared" si="2"/>
        <v>0.40654639204160675</v>
      </c>
      <c r="I66" s="6">
        <f t="shared" si="3"/>
        <v>3.8716150562113945</v>
      </c>
      <c r="J66" s="6">
        <f t="shared" si="4"/>
        <v>-0.35161505621139449</v>
      </c>
    </row>
    <row r="67" spans="1:10" x14ac:dyDescent="0.35">
      <c r="B67" s="6">
        <v>25</v>
      </c>
      <c r="C67" s="8">
        <v>80</v>
      </c>
      <c r="D67" s="6">
        <f t="shared" si="0"/>
        <v>2000</v>
      </c>
      <c r="E67" s="6">
        <f>C67*(B67-$D$70)^2</f>
        <v>9837.7410571367564</v>
      </c>
      <c r="F67" s="6">
        <f>C67/C68</f>
        <v>4.9937578027465665E-2</v>
      </c>
      <c r="G67" s="6">
        <f t="shared" si="1"/>
        <v>-0.23643803622323692</v>
      </c>
      <c r="H67" s="6">
        <f t="shared" si="2"/>
        <v>0.40654639204160675</v>
      </c>
      <c r="I67" s="6">
        <f t="shared" si="3"/>
        <v>3.5566088140141412</v>
      </c>
      <c r="J67" s="6">
        <f t="shared" si="4"/>
        <v>-0.35660881401414107</v>
      </c>
    </row>
    <row r="68" spans="1:10" x14ac:dyDescent="0.35">
      <c r="B68" s="6" t="s">
        <v>43</v>
      </c>
      <c r="C68" s="6">
        <f>SUM(C43:C67)</f>
        <v>1602</v>
      </c>
      <c r="D68" s="6">
        <f>SUM(D43:D67)</f>
        <v>22285</v>
      </c>
      <c r="E68" s="6">
        <f>SUM(E43:E67)</f>
        <v>83076.23533083644</v>
      </c>
      <c r="F68" s="6"/>
      <c r="G68" s="6"/>
      <c r="H68" s="6"/>
      <c r="I68" s="6"/>
      <c r="J68" s="6"/>
    </row>
    <row r="70" spans="1:10" x14ac:dyDescent="0.35">
      <c r="C70" t="s">
        <v>44</v>
      </c>
      <c r="D70">
        <f>D68/C68</f>
        <v>13.910736579275905</v>
      </c>
    </row>
    <row r="71" spans="1:10" x14ac:dyDescent="0.35">
      <c r="C71" t="s">
        <v>45</v>
      </c>
      <c r="D71">
        <f>E68/24</f>
        <v>3461.5098054515183</v>
      </c>
    </row>
    <row r="72" spans="1:10" x14ac:dyDescent="0.35">
      <c r="C72" t="s">
        <v>46</v>
      </c>
      <c r="D72">
        <f>SQRT(D71)</f>
        <v>58.834597011040351</v>
      </c>
    </row>
    <row r="75" spans="1:10" x14ac:dyDescent="0.35">
      <c r="A75" t="s">
        <v>50</v>
      </c>
    </row>
  </sheetData>
  <sortState xmlns:xlrd2="http://schemas.microsoft.com/office/spreadsheetml/2017/richdata2" ref="A8:H8">
    <sortCondition ref="A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M415UA</dc:creator>
  <cp:lastModifiedBy>M415UA</cp:lastModifiedBy>
  <dcterms:created xsi:type="dcterms:W3CDTF">2022-01-03T00:46:16Z</dcterms:created>
  <dcterms:modified xsi:type="dcterms:W3CDTF">2022-01-03T02:08:37Z</dcterms:modified>
</cp:coreProperties>
</file>