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609F96AD-C4C3-4C9C-A3E4-62E92D5CD69E}" xr6:coauthVersionLast="36" xr6:coauthVersionMax="36" xr10:uidLastSave="{00000000-0000-0000-0000-000000000000}"/>
  <bookViews>
    <workbookView xWindow="0" yWindow="0" windowWidth="23040" windowHeight="9744" xr2:uid="{77E17804-C76A-4C2F-8360-D1CDF9C79FC3}"/>
  </bookViews>
  <sheets>
    <sheet name="생산계획" sheetId="2" r:id="rId1"/>
    <sheet name="가공계획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LINER">[1]DATA!$G$3:$G$102</definedName>
    <definedName name="구분">[2]DATA!$K$3:$K$7</definedName>
    <definedName name="기제">[1]DATA!$F$3:$F$102</definedName>
    <definedName name="김대권">[3]DATA!$H$3:$H$38</definedName>
    <definedName name="도레이">[4]DATA!$H$3:$H$37</definedName>
    <definedName name="반제품_품명">[1]DATA!$I$3:$I$146</definedName>
    <definedName name="비가동">[1]DATA!$J$3:$J$16</definedName>
    <definedName name="재사용">[1]DATA!$H$3:$H$38</definedName>
    <definedName name="프로젝트">[1]DATA!$L$3:$L$30</definedName>
    <definedName name="필름사">[1]DATA!$E$3:$E$26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9" i="1" l="1"/>
  <c r="BB19" i="1" s="1"/>
  <c r="AY19" i="1"/>
  <c r="AM19" i="1"/>
  <c r="AO19" i="1" s="1"/>
  <c r="AL19" i="1"/>
  <c r="BB18" i="1"/>
  <c r="AZ18" i="1"/>
  <c r="AY18" i="1"/>
  <c r="AO18" i="1"/>
  <c r="AM18" i="1"/>
  <c r="AL18" i="1"/>
  <c r="AO13" i="1"/>
  <c r="AM13" i="1"/>
  <c r="AL13" i="1"/>
  <c r="AM12" i="1"/>
  <c r="AO12" i="1" s="1"/>
  <c r="AL12" i="1"/>
  <c r="AZ11" i="1"/>
  <c r="BB11" i="1" s="1"/>
  <c r="AY11" i="1"/>
  <c r="AM11" i="1"/>
  <c r="AO11" i="1" s="1"/>
  <c r="AL11" i="1"/>
  <c r="AZ10" i="1"/>
  <c r="BB10" i="1" s="1"/>
  <c r="AY10" i="1"/>
  <c r="AO10" i="1"/>
  <c r="AM10" i="1"/>
  <c r="AL10" i="1"/>
  <c r="BB7" i="1"/>
  <c r="AZ7" i="1"/>
  <c r="AY7" i="1"/>
  <c r="AZ6" i="1"/>
  <c r="BB6" i="1" s="1"/>
  <c r="AY6" i="1"/>
  <c r="BB5" i="1"/>
  <c r="AZ5" i="1"/>
  <c r="AY5" i="1"/>
  <c r="AM5" i="1"/>
  <c r="AO5" i="1" s="1"/>
  <c r="AL5" i="1"/>
  <c r="AZ4" i="1"/>
  <c r="BB4" i="1" s="1"/>
  <c r="AY4" i="1"/>
  <c r="AM4" i="1"/>
  <c r="AO4" i="1" s="1"/>
  <c r="AL4" i="1"/>
  <c r="B5" i="1"/>
  <c r="B6" i="1" s="1"/>
  <c r="B7" i="1" s="1"/>
  <c r="B8" i="1" s="1"/>
  <c r="B9" i="1" s="1"/>
  <c r="B10" i="1" s="1"/>
  <c r="AD34" i="1"/>
  <c r="H34" i="1"/>
  <c r="AD33" i="1"/>
  <c r="S33" i="1"/>
  <c r="H33" i="1"/>
  <c r="AD32" i="1"/>
  <c r="S32" i="1"/>
  <c r="H32" i="1"/>
  <c r="AD31" i="1"/>
  <c r="S31" i="1"/>
  <c r="H31" i="1"/>
  <c r="AD29" i="1"/>
  <c r="AD28" i="1"/>
  <c r="S28" i="1"/>
  <c r="H28" i="1"/>
  <c r="AD27" i="1"/>
  <c r="S27" i="1"/>
  <c r="H27" i="1"/>
  <c r="AD26" i="1"/>
  <c r="S26" i="1"/>
  <c r="H26" i="1"/>
  <c r="AD25" i="1"/>
  <c r="S25" i="1"/>
  <c r="H25" i="1"/>
  <c r="AD23" i="1"/>
  <c r="AD22" i="1"/>
  <c r="AD21" i="1"/>
  <c r="AD20" i="1"/>
  <c r="S20" i="1"/>
  <c r="H20" i="1"/>
  <c r="AD19" i="1"/>
  <c r="S19" i="1"/>
  <c r="I19" i="1"/>
  <c r="H19" i="1"/>
  <c r="AD18" i="1"/>
  <c r="S18" i="1"/>
  <c r="H18" i="1"/>
  <c r="S16" i="1"/>
  <c r="S15" i="1"/>
  <c r="S14" i="1"/>
  <c r="H14" i="1"/>
  <c r="S13" i="1"/>
  <c r="H13" i="1"/>
  <c r="AD12" i="1"/>
  <c r="S12" i="1"/>
  <c r="H12" i="1"/>
  <c r="AH11" i="1"/>
  <c r="AD11" i="1"/>
  <c r="S11" i="1"/>
  <c r="H11" i="1"/>
  <c r="AH10" i="1"/>
  <c r="AD10" i="1"/>
  <c r="S10" i="1"/>
  <c r="L10" i="1"/>
  <c r="H10" i="1"/>
  <c r="AD6" i="1"/>
  <c r="S6" i="1"/>
  <c r="AD5" i="1"/>
  <c r="S5" i="1"/>
  <c r="H5" i="1"/>
  <c r="A5" i="1"/>
  <c r="AH4" i="1"/>
  <c r="AD4" i="1"/>
  <c r="S4" i="1"/>
  <c r="L4" i="1"/>
  <c r="H4" i="1"/>
  <c r="AT99" i="2"/>
  <c r="AT97" i="2"/>
  <c r="J97" i="2"/>
  <c r="AT95" i="2"/>
  <c r="J95" i="2"/>
  <c r="AT93" i="2"/>
  <c r="AH93" i="2"/>
  <c r="J93" i="2"/>
  <c r="BF91" i="2"/>
  <c r="AT91" i="2"/>
  <c r="AH91" i="2"/>
  <c r="J91" i="2"/>
  <c r="BG89" i="2"/>
  <c r="BG90" i="2" s="1"/>
  <c r="BF89" i="2"/>
  <c r="AU89" i="2"/>
  <c r="AU90" i="2" s="1"/>
  <c r="AU91" i="2" s="1"/>
  <c r="AU92" i="2" s="1"/>
  <c r="AT89" i="2"/>
  <c r="AH89" i="2"/>
  <c r="V89" i="2"/>
  <c r="K89" i="2"/>
  <c r="K90" i="2" s="1"/>
  <c r="K91" i="2" s="1"/>
  <c r="K92" i="2" s="1"/>
  <c r="K93" i="2" s="1"/>
  <c r="K94" i="2" s="1"/>
  <c r="K95" i="2" s="1"/>
  <c r="K96" i="2" s="1"/>
  <c r="J89" i="2"/>
  <c r="BG88" i="2"/>
  <c r="AU88" i="2"/>
  <c r="AI88" i="2"/>
  <c r="AI89" i="2" s="1"/>
  <c r="AI90" i="2" s="1"/>
  <c r="AI91" i="2" s="1"/>
  <c r="AI92" i="2" s="1"/>
  <c r="W88" i="2"/>
  <c r="K88" i="2"/>
  <c r="V77" i="2"/>
  <c r="AT75" i="2"/>
  <c r="V75" i="2"/>
  <c r="AT73" i="2"/>
  <c r="V73" i="2"/>
  <c r="BF71" i="2"/>
  <c r="AT71" i="2"/>
  <c r="V71" i="2"/>
  <c r="J71" i="2"/>
  <c r="BF69" i="2"/>
  <c r="AT69" i="2"/>
  <c r="V69" i="2"/>
  <c r="J69" i="2"/>
  <c r="BG68" i="2"/>
  <c r="BG69" i="2" s="1"/>
  <c r="BG70" i="2" s="1"/>
  <c r="BG67" i="2"/>
  <c r="BF67" i="2"/>
  <c r="AU67" i="2"/>
  <c r="AU68" i="2" s="1"/>
  <c r="AU69" i="2" s="1"/>
  <c r="AU70" i="2" s="1"/>
  <c r="AU71" i="2" s="1"/>
  <c r="AU72" i="2" s="1"/>
  <c r="AU73" i="2" s="1"/>
  <c r="AU74" i="2" s="1"/>
  <c r="AT67" i="2"/>
  <c r="AH67" i="2"/>
  <c r="W67" i="2"/>
  <c r="W68" i="2" s="1"/>
  <c r="W69" i="2" s="1"/>
  <c r="W70" i="2" s="1"/>
  <c r="W71" i="2" s="1"/>
  <c r="W72" i="2" s="1"/>
  <c r="W73" i="2" s="1"/>
  <c r="W74" i="2" s="1"/>
  <c r="W75" i="2" s="1"/>
  <c r="W76" i="2" s="1"/>
  <c r="V67" i="2"/>
  <c r="K67" i="2"/>
  <c r="K68" i="2" s="1"/>
  <c r="K69" i="2" s="1"/>
  <c r="K70" i="2" s="1"/>
  <c r="J67" i="2"/>
  <c r="BG66" i="2"/>
  <c r="AU66" i="2"/>
  <c r="AI66" i="2"/>
  <c r="W66" i="2"/>
  <c r="K66" i="2"/>
  <c r="AT53" i="2"/>
  <c r="J53" i="2"/>
  <c r="AT51" i="2"/>
  <c r="V51" i="2"/>
  <c r="J51" i="2"/>
  <c r="AT49" i="2"/>
  <c r="V49" i="2"/>
  <c r="J49" i="2"/>
  <c r="AT47" i="2"/>
  <c r="AU47" i="2" s="1"/>
  <c r="AU48" i="2" s="1"/>
  <c r="AU49" i="2" s="1"/>
  <c r="AU50" i="2" s="1"/>
  <c r="AU51" i="2" s="1"/>
  <c r="AU52" i="2" s="1"/>
  <c r="AH47" i="2"/>
  <c r="V47" i="2"/>
  <c r="J47" i="2"/>
  <c r="BF45" i="2"/>
  <c r="AT45" i="2"/>
  <c r="AH45" i="2"/>
  <c r="W45" i="2"/>
  <c r="W46" i="2" s="1"/>
  <c r="W47" i="2" s="1"/>
  <c r="W48" i="2" s="1"/>
  <c r="V45" i="2"/>
  <c r="J45" i="2"/>
  <c r="BG43" i="2"/>
  <c r="BG44" i="2" s="1"/>
  <c r="BF43" i="2"/>
  <c r="AU43" i="2"/>
  <c r="AU44" i="2" s="1"/>
  <c r="AU45" i="2" s="1"/>
  <c r="AU46" i="2" s="1"/>
  <c r="AT43" i="2"/>
  <c r="AI43" i="2"/>
  <c r="AI44" i="2" s="1"/>
  <c r="AI45" i="2" s="1"/>
  <c r="AI46" i="2" s="1"/>
  <c r="AH43" i="2"/>
  <c r="J43" i="2"/>
  <c r="BG42" i="2"/>
  <c r="AU42" i="2"/>
  <c r="AI42" i="2"/>
  <c r="AH29" i="2"/>
  <c r="J29" i="2"/>
  <c r="AH27" i="2"/>
  <c r="J27" i="2"/>
  <c r="BF25" i="2"/>
  <c r="AT25" i="2"/>
  <c r="AI25" i="2"/>
  <c r="AI26" i="2" s="1"/>
  <c r="AI27" i="2" s="1"/>
  <c r="AI28" i="2" s="1"/>
  <c r="AH25" i="2"/>
  <c r="V25" i="2"/>
  <c r="J25" i="2"/>
  <c r="K25" i="2" s="1"/>
  <c r="K26" i="2" s="1"/>
  <c r="K27" i="2" s="1"/>
  <c r="K28" i="2" s="1"/>
  <c r="K29" i="2" s="1"/>
  <c r="K42" i="2" s="1"/>
  <c r="BG24" i="2"/>
  <c r="AU24" i="2"/>
  <c r="AI24" i="2"/>
  <c r="K24" i="2"/>
  <c r="AH19" i="2"/>
  <c r="J19" i="2"/>
  <c r="AH17" i="2"/>
  <c r="J17" i="2"/>
  <c r="AH15" i="2"/>
  <c r="J15" i="2"/>
  <c r="AH13" i="2"/>
  <c r="J13" i="2"/>
  <c r="AH11" i="2"/>
  <c r="J11" i="2"/>
  <c r="AT9" i="2"/>
  <c r="AH9" i="2"/>
  <c r="J9" i="2"/>
  <c r="AT7" i="2"/>
  <c r="AH7" i="2"/>
  <c r="V7" i="2"/>
  <c r="J7" i="2"/>
  <c r="B6" i="2"/>
  <c r="B8" i="2" s="1"/>
  <c r="B10" i="2" s="1"/>
  <c r="BF5" i="2"/>
  <c r="AU5" i="2"/>
  <c r="AU6" i="2" s="1"/>
  <c r="AU7" i="2" s="1"/>
  <c r="AU8" i="2" s="1"/>
  <c r="AT5" i="2"/>
  <c r="AH5" i="2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V5" i="2"/>
  <c r="W5" i="2" s="1"/>
  <c r="W6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A5" i="2"/>
  <c r="A11" i="1" l="1"/>
  <c r="B11" i="1"/>
  <c r="B12" i="1" s="1"/>
  <c r="B13" i="1" s="1"/>
  <c r="B14" i="1" s="1"/>
  <c r="AU93" i="2"/>
  <c r="AU94" i="2" s="1"/>
  <c r="AU95" i="2" s="1"/>
  <c r="AU96" i="2" s="1"/>
  <c r="AU97" i="2" s="1"/>
  <c r="AU98" i="2" s="1"/>
  <c r="AU99" i="2" s="1"/>
  <c r="AU100" i="2" s="1"/>
  <c r="AU101" i="2" s="1"/>
  <c r="AU102" i="2" s="1"/>
  <c r="AU103" i="2" s="1"/>
  <c r="AU104" i="2" s="1"/>
  <c r="AU105" i="2" s="1"/>
  <c r="AU106" i="2" s="1"/>
  <c r="B12" i="2"/>
  <c r="B14" i="2" s="1"/>
  <c r="B16" i="2" s="1"/>
  <c r="B18" i="2" s="1"/>
  <c r="B20" i="2" s="1"/>
  <c r="B22" i="2"/>
  <c r="B24" i="2" s="1"/>
  <c r="W49" i="2"/>
  <c r="W50" i="2" s="1"/>
  <c r="K15" i="2"/>
  <c r="K16" i="2" s="1"/>
  <c r="K17" i="2" s="1"/>
  <c r="K18" i="2" s="1"/>
  <c r="K43" i="2"/>
  <c r="K44" i="2" s="1"/>
  <c r="K45" i="2" s="1"/>
  <c r="K46" i="2" s="1"/>
  <c r="K47" i="2" s="1"/>
  <c r="K48" i="2" s="1"/>
  <c r="K49" i="2" s="1"/>
  <c r="K50" i="2" s="1"/>
  <c r="K51" i="2" s="1"/>
  <c r="K52" i="2" s="1"/>
  <c r="B15" i="1" l="1"/>
  <c r="B16" i="1" s="1"/>
  <c r="B17" i="1"/>
  <c r="B18" i="1" s="1"/>
  <c r="B26" i="2"/>
  <c r="B28" i="2" s="1"/>
  <c r="A25" i="2"/>
  <c r="B19" i="1" l="1"/>
  <c r="B20" i="1" s="1"/>
  <c r="B21" i="1" s="1"/>
  <c r="B22" i="1" s="1"/>
  <c r="A19" i="1"/>
  <c r="B30" i="2"/>
  <c r="B32" i="2" s="1"/>
  <c r="B34" i="2" s="1"/>
  <c r="B36" i="2" s="1"/>
  <c r="B38" i="2"/>
  <c r="B40" i="2" s="1"/>
  <c r="B42" i="2" s="1"/>
  <c r="B23" i="1" l="1"/>
  <c r="B24" i="1"/>
  <c r="B25" i="1" s="1"/>
  <c r="B44" i="2"/>
  <c r="B46" i="2" s="1"/>
  <c r="B48" i="2" s="1"/>
  <c r="A43" i="2"/>
  <c r="B26" i="1" l="1"/>
  <c r="B27" i="1" s="1"/>
  <c r="B28" i="1" s="1"/>
  <c r="B29" i="1" s="1"/>
  <c r="B30" i="1" s="1"/>
  <c r="B31" i="1" s="1"/>
  <c r="A26" i="1"/>
  <c r="B60" i="2"/>
  <c r="B62" i="2" s="1"/>
  <c r="B50" i="2"/>
  <c r="B52" i="2" s="1"/>
  <c r="B54" i="2" s="1"/>
  <c r="B56" i="2" s="1"/>
  <c r="B58" i="2" s="1"/>
  <c r="B64" i="2"/>
  <c r="B66" i="2" s="1"/>
  <c r="B32" i="1" l="1"/>
  <c r="B33" i="1" s="1"/>
  <c r="B34" i="1" s="1"/>
  <c r="B35" i="1" s="1"/>
  <c r="B36" i="1" s="1"/>
  <c r="B37" i="1" s="1"/>
  <c r="A32" i="1"/>
  <c r="A67" i="2"/>
  <c r="B68" i="2"/>
  <c r="B70" i="2" s="1"/>
  <c r="B72" i="2" s="1"/>
  <c r="B38" i="1" l="1"/>
  <c r="B39" i="1" s="1"/>
  <c r="B40" i="1" s="1"/>
  <c r="B41" i="1" s="1"/>
  <c r="B42" i="1" s="1"/>
  <c r="B43" i="1" s="1"/>
  <c r="A38" i="1"/>
  <c r="B76" i="2"/>
  <c r="B78" i="2" s="1"/>
  <c r="B80" i="2" s="1"/>
  <c r="B82" i="2" s="1"/>
  <c r="B84" i="2" s="1"/>
  <c r="B86" i="2"/>
  <c r="B88" i="2" s="1"/>
  <c r="B74" i="2"/>
  <c r="A44" i="1" l="1"/>
  <c r="B44" i="1"/>
  <c r="B45" i="1" s="1"/>
  <c r="B46" i="1" s="1"/>
  <c r="B47" i="1" s="1"/>
  <c r="B48" i="1" s="1"/>
  <c r="A48" i="1" s="1"/>
  <c r="B90" i="2"/>
  <c r="B92" i="2" s="1"/>
  <c r="B94" i="2" s="1"/>
  <c r="A89" i="2"/>
  <c r="B100" i="2" l="1"/>
  <c r="B102" i="2" s="1"/>
  <c r="B96" i="2"/>
  <c r="B98" i="2" s="1"/>
  <c r="B104" i="2" l="1"/>
  <c r="B106" i="2" s="1"/>
  <c r="B108" i="2" s="1"/>
  <c r="B110" i="2" s="1"/>
  <c r="B112" i="2" s="1"/>
  <c r="A103" i="2"/>
  <c r="B114" i="2" l="1"/>
  <c r="B116" i="2" s="1"/>
  <c r="B118" i="2" s="1"/>
  <c r="B120" i="2" s="1"/>
  <c r="A113" i="2"/>
</calcChain>
</file>

<file path=xl/sharedStrings.xml><?xml version="1.0" encoding="utf-8"?>
<sst xmlns="http://schemas.openxmlformats.org/spreadsheetml/2006/main" count="613" uniqueCount="145">
  <si>
    <t>날짜
호기</t>
    <phoneticPr fontId="3" type="noConversion"/>
  </si>
  <si>
    <t>V-1 호기 ( V )</t>
    <phoneticPr fontId="3" type="noConversion"/>
  </si>
  <si>
    <t>V-2 호기 ( A )</t>
    <phoneticPr fontId="3" type="noConversion"/>
  </si>
  <si>
    <t>V-3 호기 ( B )</t>
    <phoneticPr fontId="3" type="noConversion"/>
  </si>
  <si>
    <t>4호기 ( C )</t>
    <phoneticPr fontId="3" type="noConversion"/>
  </si>
  <si>
    <t>5호기 ( D )</t>
    <phoneticPr fontId="3" type="noConversion"/>
  </si>
  <si>
    <t>품   목</t>
    <phoneticPr fontId="3" type="noConversion"/>
  </si>
  <si>
    <t>공정</t>
    <phoneticPr fontId="3" type="noConversion"/>
  </si>
  <si>
    <t>Code</t>
    <phoneticPr fontId="3" type="noConversion"/>
  </si>
  <si>
    <t>계획</t>
    <phoneticPr fontId="3" type="noConversion"/>
  </si>
  <si>
    <t>투입</t>
    <phoneticPr fontId="3" type="noConversion"/>
  </si>
  <si>
    <t>실적</t>
    <phoneticPr fontId="3" type="noConversion"/>
  </si>
  <si>
    <t>속도</t>
    <phoneticPr fontId="3" type="noConversion"/>
  </si>
  <si>
    <t>교체준비</t>
    <phoneticPr fontId="3" type="noConversion"/>
  </si>
  <si>
    <t>시작</t>
    <phoneticPr fontId="3" type="noConversion"/>
  </si>
  <si>
    <t>ERP</t>
    <phoneticPr fontId="3" type="noConversion"/>
  </si>
  <si>
    <t>비고</t>
    <phoneticPr fontId="3" type="noConversion"/>
  </si>
  <si>
    <t>담당</t>
    <phoneticPr fontId="3" type="noConversion"/>
  </si>
  <si>
    <t>가동시간</t>
    <phoneticPr fontId="3" type="noConversion"/>
  </si>
  <si>
    <t>종료</t>
    <phoneticPr fontId="3" type="noConversion"/>
  </si>
  <si>
    <t>품번</t>
    <phoneticPr fontId="3" type="noConversion"/>
  </si>
  <si>
    <t>면적</t>
    <phoneticPr fontId="3" type="noConversion"/>
  </si>
  <si>
    <t>1차</t>
    <phoneticPr fontId="3" type="noConversion"/>
  </si>
  <si>
    <t>WP4015BH</t>
    <phoneticPr fontId="3" type="noConversion"/>
  </si>
  <si>
    <t>월</t>
    <phoneticPr fontId="3" type="noConversion"/>
  </si>
  <si>
    <t>WP4020BH</t>
    <phoneticPr fontId="3" type="noConversion"/>
  </si>
  <si>
    <t>화</t>
    <phoneticPr fontId="3" type="noConversion"/>
  </si>
  <si>
    <t>2차</t>
    <phoneticPr fontId="3" type="noConversion"/>
  </si>
  <si>
    <t>WPF8030BHR</t>
    <phoneticPr fontId="3" type="noConversion"/>
  </si>
  <si>
    <t>수</t>
    <phoneticPr fontId="3" type="noConversion"/>
  </si>
  <si>
    <t>WP4035BR-1D</t>
  </si>
  <si>
    <t>3차</t>
    <phoneticPr fontId="3" type="noConversion"/>
  </si>
  <si>
    <t>목</t>
    <phoneticPr fontId="3" type="noConversion"/>
  </si>
  <si>
    <t>TP1005</t>
    <phoneticPr fontId="3" type="noConversion"/>
  </si>
  <si>
    <t>AD100</t>
    <phoneticPr fontId="3" type="noConversion"/>
  </si>
  <si>
    <t>AD50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</si>
  <si>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</si>
  <si>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</si>
  <si>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</si>
  <si>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4차</t>
    <phoneticPr fontId="3" type="noConversion"/>
  </si>
  <si>
    <t>청소</t>
    <phoneticPr fontId="3" type="noConversion"/>
  </si>
  <si>
    <t>SAA-120B-D</t>
    <phoneticPr fontId="3" type="noConversion"/>
  </si>
  <si>
    <t>EB3170S-P1</t>
    <phoneticPr fontId="3" type="noConversion"/>
  </si>
  <si>
    <t>DT0505</t>
    <phoneticPr fontId="3" type="noConversion"/>
  </si>
  <si>
    <t>WHR8035R</t>
    <phoneticPr fontId="3" type="noConversion"/>
  </si>
  <si>
    <t>V8013</t>
    <phoneticPr fontId="3" type="noConversion"/>
  </si>
  <si>
    <t>HKR-5006 적용</t>
  </si>
  <si>
    <t>AT-P36_B1B1_DP</t>
    <phoneticPr fontId="3" type="noConversion"/>
  </si>
  <si>
    <t>SAA-220B-S</t>
    <phoneticPr fontId="3" type="noConversion"/>
  </si>
  <si>
    <t>EB3162S-P1</t>
    <phoneticPr fontId="3" type="noConversion"/>
  </si>
  <si>
    <t>NC060FA05</t>
    <phoneticPr fontId="3" type="noConversion"/>
  </si>
  <si>
    <t>SAA-160B-S</t>
    <phoneticPr fontId="3" type="noConversion"/>
  </si>
  <si>
    <t>WP4030BR</t>
    <phoneticPr fontId="3" type="noConversion"/>
  </si>
  <si>
    <t>V0105</t>
  </si>
  <si>
    <t>WPA6035</t>
    <phoneticPr fontId="3" type="noConversion"/>
  </si>
  <si>
    <t>V0096</t>
  </si>
  <si>
    <t>SAA-120B-S</t>
    <phoneticPr fontId="3" type="noConversion"/>
  </si>
  <si>
    <t>SAA-150B-S</t>
    <phoneticPr fontId="3" type="noConversion"/>
  </si>
  <si>
    <t>WP4035BR-1D</t>
    <phoneticPr fontId="3" type="noConversion"/>
  </si>
  <si>
    <t>V0106</t>
    <phoneticPr fontId="3" type="noConversion"/>
  </si>
  <si>
    <t>FDA-150G</t>
    <phoneticPr fontId="3" type="noConversion"/>
  </si>
  <si>
    <t>V0060</t>
  </si>
  <si>
    <t>FDA-200G</t>
    <phoneticPr fontId="3" type="noConversion"/>
  </si>
  <si>
    <t>WP2025N</t>
    <phoneticPr fontId="3" type="noConversion"/>
  </si>
  <si>
    <t>V0084</t>
  </si>
  <si>
    <t>WP2030N</t>
    <phoneticPr fontId="3" type="noConversion"/>
  </si>
  <si>
    <t>V0085</t>
    <phoneticPr fontId="3" type="noConversion"/>
  </si>
  <si>
    <t>WP2035N</t>
    <phoneticPr fontId="3" type="noConversion"/>
  </si>
  <si>
    <t>V0086</t>
    <phoneticPr fontId="3" type="noConversion"/>
  </si>
  <si>
    <t>작업성 TEST 진행</t>
    <phoneticPr fontId="3" type="noConversion"/>
  </si>
  <si>
    <t>WP2040N</t>
    <phoneticPr fontId="3" type="noConversion"/>
  </si>
  <si>
    <t>V0087</t>
    <phoneticPr fontId="3" type="noConversion"/>
  </si>
  <si>
    <t>EB3212S-P1</t>
    <phoneticPr fontId="3" type="noConversion"/>
  </si>
  <si>
    <t>WPA6030</t>
    <phoneticPr fontId="3" type="noConversion"/>
  </si>
  <si>
    <t>V0095</t>
  </si>
  <si>
    <t>EB2176S-P1</t>
    <phoneticPr fontId="3" type="noConversion"/>
  </si>
  <si>
    <t>8180AF-B4</t>
    <phoneticPr fontId="3" type="noConversion"/>
  </si>
  <si>
    <t>V0091</t>
    <phoneticPr fontId="3" type="noConversion"/>
  </si>
  <si>
    <t>WP2030NV</t>
    <phoneticPr fontId="3" type="noConversion"/>
  </si>
  <si>
    <t>V0104</t>
    <phoneticPr fontId="3" type="noConversion"/>
  </si>
  <si>
    <t>EB3162S</t>
    <phoneticPr fontId="3" type="noConversion"/>
  </si>
  <si>
    <t>V0092</t>
    <phoneticPr fontId="3" type="noConversion"/>
  </si>
  <si>
    <t>AT-P75_BG1B1_DP</t>
    <phoneticPr fontId="3" type="noConversion"/>
  </si>
  <si>
    <t>V9026</t>
    <phoneticPr fontId="3" type="noConversion"/>
  </si>
  <si>
    <t>EB2150S-P1</t>
    <phoneticPr fontId="3" type="noConversion"/>
  </si>
  <si>
    <t>EB2156S-P1</t>
    <phoneticPr fontId="3" type="noConversion"/>
  </si>
  <si>
    <t>EB3142S-P1</t>
    <phoneticPr fontId="3" type="noConversion"/>
  </si>
  <si>
    <t>5차</t>
    <phoneticPr fontId="3" type="noConversion"/>
  </si>
  <si>
    <t>WP8030VN</t>
    <phoneticPr fontId="3" type="noConversion"/>
  </si>
  <si>
    <t>V0107</t>
    <phoneticPr fontId="3" type="noConversion"/>
  </si>
  <si>
    <t>WP8035VN</t>
    <phoneticPr fontId="3" type="noConversion"/>
  </si>
  <si>
    <t>V0108</t>
    <phoneticPr fontId="3" type="noConversion"/>
  </si>
  <si>
    <t>TS3025</t>
    <phoneticPr fontId="3" type="noConversion"/>
  </si>
  <si>
    <t>V1006</t>
    <phoneticPr fontId="3" type="noConversion"/>
  </si>
  <si>
    <t>TS3030</t>
    <phoneticPr fontId="3" type="noConversion"/>
  </si>
  <si>
    <t>V1007</t>
    <phoneticPr fontId="3" type="noConversion"/>
  </si>
  <si>
    <t>W18</t>
    <phoneticPr fontId="3" type="noConversion"/>
  </si>
  <si>
    <t>1호기(A동)</t>
    <phoneticPr fontId="3" type="noConversion"/>
  </si>
  <si>
    <t>2호기(A동)</t>
    <phoneticPr fontId="3" type="noConversion"/>
  </si>
  <si>
    <t>3호기(A동)</t>
    <phoneticPr fontId="3" type="noConversion"/>
  </si>
  <si>
    <t>4호기(B동)</t>
    <phoneticPr fontId="3" type="noConversion"/>
  </si>
  <si>
    <t>5호기(B동)</t>
    <phoneticPr fontId="3" type="noConversion"/>
  </si>
  <si>
    <t>근무</t>
    <phoneticPr fontId="3" type="noConversion"/>
  </si>
  <si>
    <t>품   명</t>
    <phoneticPr fontId="3" type="noConversion"/>
  </si>
  <si>
    <t>권취</t>
    <phoneticPr fontId="3" type="noConversion"/>
  </si>
  <si>
    <t>ERP
품번</t>
    <phoneticPr fontId="3" type="noConversion"/>
  </si>
  <si>
    <t>M</t>
    <phoneticPr fontId="3" type="noConversion"/>
  </si>
  <si>
    <t>Roll</t>
    <phoneticPr fontId="3" type="noConversion"/>
  </si>
  <si>
    <t>투입(m)</t>
    <phoneticPr fontId="3" type="noConversion"/>
  </si>
  <si>
    <t>원롤(M)</t>
    <phoneticPr fontId="3" type="noConversion"/>
  </si>
  <si>
    <t>원롤(R)</t>
    <phoneticPr fontId="3" type="noConversion"/>
  </si>
  <si>
    <t>규격외(M)</t>
    <phoneticPr fontId="3" type="noConversion"/>
  </si>
  <si>
    <t>주</t>
    <phoneticPr fontId="3" type="noConversion"/>
  </si>
  <si>
    <t>AFP-95ANL7-1</t>
    <phoneticPr fontId="3" type="noConversion"/>
  </si>
  <si>
    <t>야</t>
    <phoneticPr fontId="3" type="noConversion"/>
  </si>
  <si>
    <t>V0095</t>
    <phoneticPr fontId="3" type="noConversion"/>
  </si>
  <si>
    <t>WP4025BR</t>
    <phoneticPr fontId="3" type="noConversion"/>
  </si>
  <si>
    <t>V0064</t>
    <phoneticPr fontId="3" type="noConversion"/>
  </si>
  <si>
    <t>WP4025BR-A 20Roll</t>
    <phoneticPr fontId="3" type="noConversion"/>
  </si>
  <si>
    <t>V0096</t>
    <phoneticPr fontId="3" type="noConversion"/>
  </si>
  <si>
    <t>WPA6035-A 22Roll</t>
    <phoneticPr fontId="3" type="noConversion"/>
  </si>
  <si>
    <t>SST-011T</t>
    <phoneticPr fontId="3" type="noConversion"/>
  </si>
  <si>
    <t>WP4020BR</t>
    <phoneticPr fontId="3" type="noConversion"/>
  </si>
  <si>
    <t>V0117</t>
    <phoneticPr fontId="3" type="noConversion"/>
  </si>
  <si>
    <t>WP4020BR-A 1R0oll</t>
    <phoneticPr fontId="3" type="noConversion"/>
  </si>
  <si>
    <t>SST-030T</t>
    <phoneticPr fontId="3" type="noConversion"/>
  </si>
  <si>
    <t>8170AF-B4</t>
    <phoneticPr fontId="3" type="noConversion"/>
  </si>
  <si>
    <t>WPA6035(200M)</t>
    <phoneticPr fontId="3" type="noConversion"/>
  </si>
  <si>
    <t>SAA-200B-S</t>
    <phoneticPr fontId="3" type="noConversion"/>
  </si>
  <si>
    <t>NC120FA05-DL</t>
    <phoneticPr fontId="3" type="noConversion"/>
  </si>
  <si>
    <t>V0068</t>
    <phoneticPr fontId="3" type="noConversion"/>
  </si>
  <si>
    <t>WP4035BR-1D(200M)</t>
    <phoneticPr fontId="3" type="noConversion"/>
  </si>
  <si>
    <t>V0060</t>
    <phoneticPr fontId="3" type="noConversion"/>
  </si>
  <si>
    <t>ICA-25P-115BG</t>
    <phoneticPr fontId="3" type="noConversion"/>
  </si>
  <si>
    <t>V0116</t>
    <phoneticPr fontId="3" type="noConversion"/>
  </si>
  <si>
    <t>APL-68A</t>
    <phoneticPr fontId="3" type="noConversion"/>
  </si>
  <si>
    <t>EBSA-149SB-27</t>
    <phoneticPr fontId="3" type="noConversion"/>
  </si>
  <si>
    <t>EB2166S-P1</t>
    <phoneticPr fontId="3" type="noConversion"/>
  </si>
  <si>
    <t>Foam 연단</t>
    <phoneticPr fontId="3" type="noConversion"/>
  </si>
  <si>
    <t>ZVF6=6000.1K</t>
    <phoneticPr fontId="3" type="noConversion"/>
  </si>
  <si>
    <t>ZVF6=5000.2K</t>
    <phoneticPr fontId="3" type="noConversion"/>
  </si>
  <si>
    <t>ICA-25P-120BG</t>
    <phoneticPr fontId="3" type="noConversion"/>
  </si>
  <si>
    <t>WHR8030FB</t>
    <phoneticPr fontId="3" type="noConversion"/>
  </si>
  <si>
    <t>TS3025VN</t>
    <phoneticPr fontId="3" type="noConversion"/>
  </si>
  <si>
    <t>TS3030VN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</si>
</sst>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yy&quot;/&quot;m&quot;/&quot;d;@"/>
    <numFmt numFmtId="177" formatCode="m&quot;/&quot;d;@"/>
    <numFmt numFmtId="178" formatCode="0.0_);[Red]\(0.0\)"/>
    <numFmt numFmtId="179" formatCode="h:mm;@"/>
    <numFmt numFmtId="180" formatCode="#,##0_);[Red]\(#,##0\)"/>
    <numFmt numFmtId="181" formatCode="[h]:mm"/>
    <numFmt numFmtId="182" formatCode="_-* #,##0.0_-;\-* #,##0.0_-;_-* &quot;-&quot;_-;_-@_-"/>
    <numFmt numFmtId="183" formatCode="\W##"/>
  </numFmts>
  <fonts count="4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5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0"/>
      <name val="휴먼모음T"/>
      <family val="1"/>
      <charset val="129"/>
    </font>
    <font>
      <sz val="14"/>
      <color theme="0"/>
      <name val="휴먼모음T"/>
      <family val="1"/>
      <charset val="129"/>
    </font>
    <font>
      <b/>
      <sz val="11"/>
      <color theme="5" tint="0.3999755851924192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9.5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2"/>
      <color theme="1"/>
      <name val="휴먼모음T"/>
      <family val="1"/>
      <charset val="129"/>
    </font>
    <font>
      <sz val="10"/>
      <color theme="1"/>
      <name val="맑은 고딕"/>
      <family val="3"/>
      <charset val="129"/>
      <scheme val="minor"/>
    </font>
    <font>
      <sz val="12"/>
      <name val="휴먼모음T"/>
      <family val="1"/>
      <charset val="129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u/>
      <sz val="12"/>
      <name val="휴먼모음T"/>
      <family val="1"/>
      <charset val="129"/>
    </font>
    <font>
      <b/>
      <sz val="15"/>
      <name val="맑은 고딕"/>
      <family val="3"/>
      <charset val="129"/>
      <scheme val="minor"/>
    </font>
    <font>
      <sz val="10"/>
      <color theme="0" tint="-4.9989318521683403E-2"/>
      <name val="맑은 고딕"/>
      <family val="3"/>
      <charset val="129"/>
      <scheme val="minor"/>
    </font>
    <font>
      <u/>
      <sz val="12"/>
      <color theme="1"/>
      <name val="휴먼모음T"/>
      <family val="1"/>
      <charset val="129"/>
    </font>
    <font>
      <u/>
      <sz val="12"/>
      <color rgb="FFC00000"/>
      <name val="휴먼모음T"/>
      <family val="1"/>
      <charset val="129"/>
    </font>
    <font>
      <b/>
      <u/>
      <sz val="11"/>
      <name val="맑은 고딕"/>
      <family val="3"/>
      <charset val="129"/>
      <scheme val="minor"/>
    </font>
    <font>
      <sz val="12"/>
      <color rgb="FFC00000"/>
      <name val="휴먼모음T"/>
      <family val="1"/>
      <charset val="129"/>
    </font>
    <font>
      <b/>
      <sz val="15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5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theme="5" tint="0.3999755851924192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2"/>
      <color rgb="FFC0000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2"/>
      <color rgb="FFC0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9A7D"/>
        <bgColor indexed="64"/>
      </patternFill>
    </fill>
    <fill>
      <patternFill patternType="solid">
        <fgColor theme="8" tint="0.79998168889431442"/>
        <bgColor indexed="64"/>
      </patternFill>
    </fill>
  </fills>
  <borders count="1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medium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hair">
        <color indexed="64"/>
      </left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indexed="64"/>
      </bottom>
      <diagonal/>
    </border>
    <border>
      <left style="hair">
        <color indexed="64"/>
      </left>
      <right style="thin">
        <color theme="0" tint="-4.9989318521683403E-2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uble">
        <color theme="0"/>
      </left>
      <right/>
      <top/>
      <bottom/>
      <diagonal/>
    </border>
    <border>
      <left style="thin">
        <color indexed="64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 style="thin">
        <color theme="0" tint="-4.9989318521683403E-2"/>
      </left>
      <right style="double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 style="double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 tint="-4.9989318521683403E-2"/>
      </right>
      <top style="thin">
        <color theme="0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indexed="64"/>
      </bottom>
      <diagonal/>
    </border>
    <border>
      <left style="thin">
        <color theme="0" tint="-4.9989318521683403E-2"/>
      </left>
      <right style="double">
        <color theme="0"/>
      </right>
      <top style="thin">
        <color theme="0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69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center" wrapText="1"/>
    </xf>
    <xf numFmtId="0" fontId="4" fillId="3" borderId="0" xfId="0" applyNumberFormat="1" applyFont="1" applyFill="1" applyBorder="1" applyAlignment="1">
      <alignment horizontal="right" vertical="center"/>
    </xf>
    <xf numFmtId="177" fontId="5" fillId="2" borderId="2" xfId="0" applyNumberFormat="1" applyFont="1" applyFill="1" applyBorder="1" applyAlignment="1">
      <alignment horizontal="center" vertical="center"/>
    </xf>
    <xf numFmtId="177" fontId="5" fillId="2" borderId="3" xfId="0" applyNumberFormat="1" applyFont="1" applyFill="1" applyBorder="1" applyAlignment="1">
      <alignment horizontal="center" vertical="center"/>
    </xf>
    <xf numFmtId="177" fontId="5" fillId="2" borderId="4" xfId="0" applyNumberFormat="1" applyFont="1" applyFill="1" applyBorder="1" applyAlignment="1">
      <alignment horizontal="center" vertical="center"/>
    </xf>
    <xf numFmtId="177" fontId="6" fillId="2" borderId="4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/>
    </xf>
    <xf numFmtId="0" fontId="7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/>
    </xf>
    <xf numFmtId="178" fontId="11" fillId="2" borderId="7" xfId="0" applyNumberFormat="1" applyFont="1" applyFill="1" applyBorder="1" applyAlignment="1">
      <alignment horizontal="center" wrapText="1"/>
    </xf>
    <xf numFmtId="179" fontId="12" fillId="2" borderId="7" xfId="0" applyNumberFormat="1" applyFont="1" applyFill="1" applyBorder="1" applyAlignment="1">
      <alignment horizontal="center"/>
    </xf>
    <xf numFmtId="179" fontId="13" fillId="2" borderId="7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6" fontId="2" fillId="2" borderId="12" xfId="0" applyNumberFormat="1" applyFont="1" applyFill="1" applyBorder="1" applyAlignment="1">
      <alignment horizontal="center"/>
    </xf>
    <xf numFmtId="0" fontId="7" fillId="2" borderId="13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top"/>
    </xf>
    <xf numFmtId="178" fontId="11" fillId="2" borderId="13" xfId="0" applyNumberFormat="1" applyFont="1" applyFill="1" applyBorder="1" applyAlignment="1">
      <alignment horizontal="center" vertical="top" wrapText="1"/>
    </xf>
    <xf numFmtId="179" fontId="12" fillId="2" borderId="13" xfId="0" applyNumberFormat="1" applyFont="1" applyFill="1" applyBorder="1" applyAlignment="1">
      <alignment horizontal="center" vertical="top"/>
    </xf>
    <xf numFmtId="179" fontId="13" fillId="2" borderId="13" xfId="0" applyNumberFormat="1" applyFont="1" applyFill="1" applyBorder="1" applyAlignment="1">
      <alignment horizontal="center" vertical="center"/>
    </xf>
    <xf numFmtId="176" fontId="14" fillId="3" borderId="0" xfId="0" applyNumberFormat="1" applyFont="1" applyFill="1" applyAlignment="1">
      <alignment horizontal="center" vertical="center"/>
    </xf>
    <xf numFmtId="177" fontId="15" fillId="3" borderId="15" xfId="0" applyNumberFormat="1" applyFont="1" applyFill="1" applyBorder="1" applyAlignment="1">
      <alignment horizontal="left" vertical="center" indent="1"/>
    </xf>
    <xf numFmtId="0" fontId="15" fillId="4" borderId="16" xfId="0" applyFont="1" applyFill="1" applyBorder="1" applyAlignment="1">
      <alignment horizontal="left" vertical="center" indent="1"/>
    </xf>
    <xf numFmtId="0" fontId="17" fillId="4" borderId="17" xfId="0" applyFont="1" applyFill="1" applyBorder="1" applyAlignment="1">
      <alignment horizontal="center" vertical="center"/>
    </xf>
    <xf numFmtId="0" fontId="18" fillId="4" borderId="18" xfId="0" applyFont="1" applyFill="1" applyBorder="1" applyAlignment="1">
      <alignment horizontal="center" vertical="center"/>
    </xf>
    <xf numFmtId="41" fontId="19" fillId="4" borderId="19" xfId="1" applyFont="1" applyFill="1" applyBorder="1" applyAlignment="1">
      <alignment horizontal="center" vertical="center"/>
    </xf>
    <xf numFmtId="41" fontId="19" fillId="4" borderId="17" xfId="1" applyFont="1" applyFill="1" applyBorder="1" applyAlignment="1">
      <alignment horizontal="center" vertical="center"/>
    </xf>
    <xf numFmtId="41" fontId="19" fillId="4" borderId="18" xfId="1" applyFont="1" applyFill="1" applyBorder="1" applyAlignment="1">
      <alignment horizontal="center" vertical="center"/>
    </xf>
    <xf numFmtId="41" fontId="20" fillId="4" borderId="20" xfId="1" quotePrefix="1" applyFont="1" applyFill="1" applyBorder="1" applyAlignment="1">
      <alignment horizontal="center" vertical="center"/>
    </xf>
    <xf numFmtId="179" fontId="21" fillId="3" borderId="21" xfId="0" applyNumberFormat="1" applyFont="1" applyFill="1" applyBorder="1" applyAlignment="1">
      <alignment horizontal="right" vertical="center"/>
    </xf>
    <xf numFmtId="179" fontId="21" fillId="3" borderId="21" xfId="0" applyNumberFormat="1" applyFont="1" applyFill="1" applyBorder="1" applyAlignment="1">
      <alignment horizontal="center" vertical="center"/>
    </xf>
    <xf numFmtId="179" fontId="21" fillId="3" borderId="22" xfId="0" applyNumberFormat="1" applyFont="1" applyFill="1" applyBorder="1" applyAlignment="1">
      <alignment horizontal="center" vertical="center"/>
    </xf>
    <xf numFmtId="179" fontId="18" fillId="3" borderId="23" xfId="0" applyNumberFormat="1" applyFont="1" applyFill="1" applyBorder="1" applyAlignment="1">
      <alignment horizontal="center" vertical="center"/>
    </xf>
    <xf numFmtId="179" fontId="21" fillId="3" borderId="27" xfId="0" applyNumberFormat="1" applyFont="1" applyFill="1" applyBorder="1" applyAlignment="1">
      <alignment horizontal="center" vertical="center"/>
    </xf>
    <xf numFmtId="179" fontId="24" fillId="3" borderId="23" xfId="0" applyNumberFormat="1" applyFont="1" applyFill="1" applyBorder="1" applyAlignment="1">
      <alignment horizontal="center" vertical="center"/>
    </xf>
    <xf numFmtId="0" fontId="18" fillId="5" borderId="25" xfId="0" applyFont="1" applyFill="1" applyBorder="1" applyAlignment="1">
      <alignment horizontal="center" vertical="center"/>
    </xf>
    <xf numFmtId="41" fontId="19" fillId="4" borderId="28" xfId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left" vertical="center" indent="1"/>
    </xf>
    <xf numFmtId="0" fontId="17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41" fontId="19" fillId="0" borderId="28" xfId="1" applyFont="1" applyFill="1" applyBorder="1" applyAlignment="1">
      <alignment horizontal="center" vertical="center"/>
    </xf>
    <xf numFmtId="41" fontId="19" fillId="3" borderId="29" xfId="1" applyFont="1" applyFill="1" applyBorder="1" applyAlignment="1">
      <alignment horizontal="center" vertical="center"/>
    </xf>
    <xf numFmtId="41" fontId="19" fillId="3" borderId="18" xfId="1" applyFont="1" applyFill="1" applyBorder="1" applyAlignment="1">
      <alignment horizontal="center" vertical="center"/>
    </xf>
    <xf numFmtId="41" fontId="20" fillId="3" borderId="30" xfId="1" applyFont="1" applyFill="1" applyBorder="1" applyAlignment="1">
      <alignment horizontal="center" vertical="center"/>
    </xf>
    <xf numFmtId="179" fontId="16" fillId="3" borderId="21" xfId="0" applyNumberFormat="1" applyFont="1" applyFill="1" applyBorder="1" applyAlignment="1">
      <alignment horizontal="center" vertical="center"/>
    </xf>
    <xf numFmtId="180" fontId="21" fillId="3" borderId="27" xfId="0" applyNumberFormat="1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41" fontId="20" fillId="3" borderId="26" xfId="1" applyFont="1" applyFill="1" applyBorder="1" applyAlignment="1">
      <alignment horizontal="center" vertical="center"/>
    </xf>
    <xf numFmtId="176" fontId="27" fillId="3" borderId="0" xfId="0" applyNumberFormat="1" applyFont="1" applyFill="1" applyAlignment="1">
      <alignment horizontal="center" vertical="center"/>
    </xf>
    <xf numFmtId="177" fontId="15" fillId="3" borderId="31" xfId="0" applyNumberFormat="1" applyFont="1" applyFill="1" applyBorder="1" applyAlignment="1">
      <alignment horizontal="left" vertical="center" indent="1"/>
    </xf>
    <xf numFmtId="0" fontId="15" fillId="4" borderId="32" xfId="0" applyFont="1" applyFill="1" applyBorder="1" applyAlignment="1">
      <alignment horizontal="left" vertical="center" indent="1"/>
    </xf>
    <xf numFmtId="0" fontId="17" fillId="4" borderId="33" xfId="0" applyFont="1" applyFill="1" applyBorder="1" applyAlignment="1">
      <alignment horizontal="center" vertical="center"/>
    </xf>
    <xf numFmtId="0" fontId="18" fillId="4" borderId="34" xfId="0" applyFont="1" applyFill="1" applyBorder="1" applyAlignment="1">
      <alignment horizontal="center" vertical="center"/>
    </xf>
    <xf numFmtId="41" fontId="19" fillId="4" borderId="35" xfId="1" applyFont="1" applyFill="1" applyBorder="1" applyAlignment="1">
      <alignment horizontal="center" vertical="center"/>
    </xf>
    <xf numFmtId="41" fontId="19" fillId="4" borderId="33" xfId="1" applyFont="1" applyFill="1" applyBorder="1" applyAlignment="1">
      <alignment horizontal="center" vertical="center"/>
    </xf>
    <xf numFmtId="41" fontId="19" fillId="4" borderId="34" xfId="1" applyFont="1" applyFill="1" applyBorder="1" applyAlignment="1">
      <alignment horizontal="center" vertical="center"/>
    </xf>
    <xf numFmtId="41" fontId="20" fillId="4" borderId="28" xfId="1" applyFont="1" applyFill="1" applyBorder="1" applyAlignment="1">
      <alignment horizontal="center" vertical="center"/>
    </xf>
    <xf numFmtId="181" fontId="21" fillId="6" borderId="21" xfId="1" applyNumberFormat="1" applyFont="1" applyFill="1" applyBorder="1" applyAlignment="1">
      <alignment horizontal="right" vertical="center"/>
    </xf>
    <xf numFmtId="179" fontId="21" fillId="6" borderId="21" xfId="0" applyNumberFormat="1" applyFont="1" applyFill="1" applyBorder="1" applyAlignment="1">
      <alignment horizontal="center" vertical="center"/>
    </xf>
    <xf numFmtId="41" fontId="19" fillId="4" borderId="36" xfId="1" applyFont="1" applyFill="1" applyBorder="1" applyAlignment="1">
      <alignment horizontal="center" vertical="center"/>
    </xf>
    <xf numFmtId="0" fontId="15" fillId="0" borderId="32" xfId="0" applyFont="1" applyBorder="1" applyAlignment="1">
      <alignment horizontal="left" vertical="center" indent="1"/>
    </xf>
    <xf numFmtId="0" fontId="17" fillId="0" borderId="33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41" fontId="19" fillId="0" borderId="36" xfId="1" applyFont="1" applyFill="1" applyBorder="1" applyAlignment="1">
      <alignment horizontal="center" vertical="center"/>
    </xf>
    <xf numFmtId="41" fontId="19" fillId="3" borderId="37" xfId="1" applyFont="1" applyFill="1" applyBorder="1" applyAlignment="1">
      <alignment horizontal="center" vertical="center"/>
    </xf>
    <xf numFmtId="41" fontId="19" fillId="3" borderId="34" xfId="1" applyFont="1" applyFill="1" applyBorder="1" applyAlignment="1">
      <alignment horizontal="center" vertical="center"/>
    </xf>
    <xf numFmtId="182" fontId="28" fillId="6" borderId="33" xfId="1" applyNumberFormat="1" applyFont="1" applyFill="1" applyBorder="1" applyAlignment="1">
      <alignment horizontal="right" vertical="center"/>
    </xf>
    <xf numFmtId="179" fontId="28" fillId="6" borderId="33" xfId="0" applyNumberFormat="1" applyFont="1" applyFill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182" fontId="21" fillId="6" borderId="21" xfId="1" applyNumberFormat="1" applyFont="1" applyFill="1" applyBorder="1" applyAlignment="1">
      <alignment horizontal="right" vertical="center"/>
    </xf>
    <xf numFmtId="179" fontId="21" fillId="6" borderId="33" xfId="0" applyNumberFormat="1" applyFont="1" applyFill="1" applyBorder="1" applyAlignment="1">
      <alignment horizontal="center" vertical="center"/>
    </xf>
    <xf numFmtId="177" fontId="15" fillId="3" borderId="38" xfId="0" applyNumberFormat="1" applyFont="1" applyFill="1" applyBorder="1" applyAlignment="1">
      <alignment horizontal="left" vertical="center" indent="1"/>
    </xf>
    <xf numFmtId="0" fontId="29" fillId="4" borderId="16" xfId="0" applyFont="1" applyFill="1" applyBorder="1" applyAlignment="1">
      <alignment horizontal="left" vertical="center" indent="1"/>
    </xf>
    <xf numFmtId="0" fontId="26" fillId="4" borderId="17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left" vertical="center" indent="1"/>
    </xf>
    <xf numFmtId="0" fontId="30" fillId="3" borderId="17" xfId="0" applyFont="1" applyFill="1" applyBorder="1" applyAlignment="1">
      <alignment horizontal="center" vertical="center"/>
    </xf>
    <xf numFmtId="0" fontId="25" fillId="3" borderId="18" xfId="0" applyFont="1" applyFill="1" applyBorder="1" applyAlignment="1">
      <alignment horizontal="center" vertical="center"/>
    </xf>
    <xf numFmtId="41" fontId="19" fillId="3" borderId="28" xfId="1" applyFont="1" applyFill="1" applyBorder="1" applyAlignment="1">
      <alignment horizontal="center" vertical="center"/>
    </xf>
    <xf numFmtId="41" fontId="19" fillId="3" borderId="17" xfId="1" applyFont="1" applyFill="1" applyBorder="1" applyAlignment="1">
      <alignment horizontal="center" vertical="center"/>
    </xf>
    <xf numFmtId="0" fontId="29" fillId="4" borderId="32" xfId="0" applyFont="1" applyFill="1" applyBorder="1" applyAlignment="1">
      <alignment horizontal="left" vertical="center" indent="1"/>
    </xf>
    <xf numFmtId="0" fontId="26" fillId="4" borderId="33" xfId="0" applyFont="1" applyFill="1" applyBorder="1" applyAlignment="1">
      <alignment horizontal="center" vertical="center"/>
    </xf>
    <xf numFmtId="0" fontId="15" fillId="3" borderId="32" xfId="0" applyFont="1" applyFill="1" applyBorder="1" applyAlignment="1">
      <alignment horizontal="left" vertical="center" indent="1"/>
    </xf>
    <xf numFmtId="0" fontId="30" fillId="3" borderId="33" xfId="0" applyFont="1" applyFill="1" applyBorder="1" applyAlignment="1">
      <alignment horizontal="center" vertical="center"/>
    </xf>
    <xf numFmtId="0" fontId="25" fillId="3" borderId="34" xfId="0" applyFont="1" applyFill="1" applyBorder="1" applyAlignment="1">
      <alignment horizontal="center" vertical="center"/>
    </xf>
    <xf numFmtId="41" fontId="19" fillId="3" borderId="36" xfId="1" applyFont="1" applyFill="1" applyBorder="1" applyAlignment="1">
      <alignment horizontal="center" vertical="center"/>
    </xf>
    <xf numFmtId="41" fontId="19" fillId="3" borderId="33" xfId="1" applyFont="1" applyFill="1" applyBorder="1" applyAlignment="1">
      <alignment horizontal="center" vertical="center"/>
    </xf>
    <xf numFmtId="41" fontId="19" fillId="0" borderId="17" xfId="1" applyFont="1" applyFill="1" applyBorder="1" applyAlignment="1">
      <alignment horizontal="center" vertical="center"/>
    </xf>
    <xf numFmtId="41" fontId="19" fillId="0" borderId="18" xfId="1" applyFont="1" applyFill="1" applyBorder="1" applyAlignment="1">
      <alignment horizontal="center" vertical="center"/>
    </xf>
    <xf numFmtId="41" fontId="20" fillId="0" borderId="20" xfId="1" applyFont="1" applyFill="1" applyBorder="1" applyAlignment="1">
      <alignment horizontal="center" vertical="center"/>
    </xf>
    <xf numFmtId="41" fontId="19" fillId="0" borderId="33" xfId="1" applyFont="1" applyFill="1" applyBorder="1" applyAlignment="1">
      <alignment horizontal="center" vertical="center"/>
    </xf>
    <xf numFmtId="41" fontId="19" fillId="0" borderId="34" xfId="1" applyFont="1" applyFill="1" applyBorder="1" applyAlignment="1">
      <alignment horizontal="center" vertical="center"/>
    </xf>
    <xf numFmtId="41" fontId="20" fillId="0" borderId="28" xfId="1" applyFont="1" applyFill="1" applyBorder="1" applyAlignment="1">
      <alignment horizontal="center" vertical="center"/>
    </xf>
    <xf numFmtId="41" fontId="20" fillId="4" borderId="20" xfId="1" applyFont="1" applyFill="1" applyBorder="1" applyAlignment="1">
      <alignment horizontal="center" vertical="center"/>
    </xf>
    <xf numFmtId="176" fontId="14" fillId="3" borderId="39" xfId="0" applyNumberFormat="1" applyFont="1" applyFill="1" applyBorder="1" applyAlignment="1">
      <alignment horizontal="center" vertical="center"/>
    </xf>
    <xf numFmtId="177" fontId="15" fillId="3" borderId="40" xfId="0" applyNumberFormat="1" applyFont="1" applyFill="1" applyBorder="1" applyAlignment="1">
      <alignment horizontal="left" vertical="center" indent="1"/>
    </xf>
    <xf numFmtId="179" fontId="21" fillId="3" borderId="41" xfId="0" applyNumberFormat="1" applyFont="1" applyFill="1" applyBorder="1" applyAlignment="1">
      <alignment horizontal="center" vertical="center"/>
    </xf>
    <xf numFmtId="179" fontId="24" fillId="3" borderId="42" xfId="0" applyNumberFormat="1" applyFont="1" applyFill="1" applyBorder="1" applyAlignment="1">
      <alignment horizontal="center" vertical="center"/>
    </xf>
    <xf numFmtId="0" fontId="15" fillId="3" borderId="43" xfId="0" applyFont="1" applyFill="1" applyBorder="1" applyAlignment="1">
      <alignment horizontal="left" vertical="center" indent="1"/>
    </xf>
    <xf numFmtId="0" fontId="30" fillId="3" borderId="41" xfId="0" applyFont="1" applyFill="1" applyBorder="1" applyAlignment="1">
      <alignment horizontal="center" vertical="center"/>
    </xf>
    <xf numFmtId="0" fontId="25" fillId="3" borderId="44" xfId="0" applyFont="1" applyFill="1" applyBorder="1" applyAlignment="1">
      <alignment horizontal="center" vertical="center"/>
    </xf>
    <xf numFmtId="41" fontId="19" fillId="3" borderId="45" xfId="1" applyFont="1" applyFill="1" applyBorder="1" applyAlignment="1">
      <alignment horizontal="center" vertical="center"/>
    </xf>
    <xf numFmtId="41" fontId="19" fillId="3" borderId="41" xfId="1" applyFont="1" applyFill="1" applyBorder="1" applyAlignment="1">
      <alignment horizontal="center" vertical="center"/>
    </xf>
    <xf numFmtId="41" fontId="19" fillId="3" borderId="44" xfId="1" applyFont="1" applyFill="1" applyBorder="1" applyAlignment="1">
      <alignment horizontal="center" vertical="center"/>
    </xf>
    <xf numFmtId="41" fontId="20" fillId="3" borderId="46" xfId="1" applyFont="1" applyFill="1" applyBorder="1" applyAlignment="1">
      <alignment horizontal="center" vertical="center"/>
    </xf>
    <xf numFmtId="182" fontId="28" fillId="6" borderId="41" xfId="1" applyNumberFormat="1" applyFont="1" applyFill="1" applyBorder="1" applyAlignment="1">
      <alignment horizontal="right" vertical="center"/>
    </xf>
    <xf numFmtId="179" fontId="28" fillId="6" borderId="41" xfId="0" applyNumberFormat="1" applyFont="1" applyFill="1" applyBorder="1" applyAlignment="1">
      <alignment horizontal="center" vertical="center"/>
    </xf>
    <xf numFmtId="41" fontId="19" fillId="4" borderId="47" xfId="1" applyFont="1" applyFill="1" applyBorder="1" applyAlignment="1">
      <alignment horizontal="center" vertical="center"/>
    </xf>
    <xf numFmtId="41" fontId="19" fillId="4" borderId="27" xfId="1" applyFont="1" applyFill="1" applyBorder="1" applyAlignment="1">
      <alignment horizontal="center" vertical="center"/>
    </xf>
    <xf numFmtId="41" fontId="19" fillId="4" borderId="48" xfId="1" applyFont="1" applyFill="1" applyBorder="1" applyAlignment="1">
      <alignment horizontal="center" vertical="center"/>
    </xf>
    <xf numFmtId="0" fontId="15" fillId="4" borderId="50" xfId="0" applyFont="1" applyFill="1" applyBorder="1" applyAlignment="1">
      <alignment horizontal="left" vertical="center" indent="1"/>
    </xf>
    <xf numFmtId="0" fontId="17" fillId="4" borderId="27" xfId="0" applyFont="1" applyFill="1" applyBorder="1" applyAlignment="1">
      <alignment horizontal="center" vertical="center"/>
    </xf>
    <xf numFmtId="41" fontId="20" fillId="0" borderId="36" xfId="1" quotePrefix="1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center" vertical="center"/>
    </xf>
    <xf numFmtId="41" fontId="20" fillId="7" borderId="20" xfId="1" applyFont="1" applyFill="1" applyBorder="1" applyAlignment="1">
      <alignment horizontal="center" vertical="center"/>
    </xf>
    <xf numFmtId="0" fontId="18" fillId="4" borderId="48" xfId="0" applyFont="1" applyFill="1" applyBorder="1" applyAlignment="1">
      <alignment horizontal="center" vertical="center"/>
    </xf>
    <xf numFmtId="0" fontId="18" fillId="7" borderId="18" xfId="0" applyFont="1" applyFill="1" applyBorder="1" applyAlignment="1">
      <alignment horizontal="center" vertical="center"/>
    </xf>
    <xf numFmtId="0" fontId="18" fillId="7" borderId="34" xfId="0" applyFont="1" applyFill="1" applyBorder="1" applyAlignment="1">
      <alignment horizontal="center" vertical="center"/>
    </xf>
    <xf numFmtId="41" fontId="20" fillId="7" borderId="28" xfId="1" applyFont="1" applyFill="1" applyBorder="1" applyAlignment="1">
      <alignment horizontal="center" vertical="center"/>
    </xf>
    <xf numFmtId="0" fontId="29" fillId="4" borderId="50" xfId="0" applyFont="1" applyFill="1" applyBorder="1" applyAlignment="1">
      <alignment horizontal="left" vertical="center" indent="1"/>
    </xf>
    <xf numFmtId="0" fontId="26" fillId="4" borderId="27" xfId="0" applyFont="1" applyFill="1" applyBorder="1" applyAlignment="1">
      <alignment horizontal="center" vertical="center"/>
    </xf>
    <xf numFmtId="0" fontId="26" fillId="3" borderId="16" xfId="0" applyFont="1" applyFill="1" applyBorder="1" applyAlignment="1">
      <alignment horizontal="left" vertical="center" indent="1"/>
    </xf>
    <xf numFmtId="0" fontId="26" fillId="3" borderId="17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182" fontId="20" fillId="3" borderId="26" xfId="1" applyNumberFormat="1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left" vertical="center" indent="1"/>
    </xf>
    <xf numFmtId="0" fontId="26" fillId="3" borderId="33" xfId="0" applyFont="1" applyFill="1" applyBorder="1" applyAlignment="1">
      <alignment horizontal="center" vertical="center"/>
    </xf>
    <xf numFmtId="0" fontId="18" fillId="3" borderId="34" xfId="0" applyFont="1" applyFill="1" applyBorder="1" applyAlignment="1">
      <alignment horizontal="center" vertical="center"/>
    </xf>
    <xf numFmtId="179" fontId="18" fillId="3" borderId="49" xfId="0" applyNumberFormat="1" applyFont="1" applyFill="1" applyBorder="1" applyAlignment="1">
      <alignment horizontal="center" vertical="center"/>
    </xf>
    <xf numFmtId="0" fontId="32" fillId="8" borderId="16" xfId="0" applyFont="1" applyFill="1" applyBorder="1" applyAlignment="1">
      <alignment horizontal="left" vertical="center" indent="1"/>
    </xf>
    <xf numFmtId="0" fontId="32" fillId="8" borderId="17" xfId="0" applyFont="1" applyFill="1" applyBorder="1" applyAlignment="1">
      <alignment horizontal="center" vertical="center"/>
    </xf>
    <xf numFmtId="0" fontId="25" fillId="8" borderId="18" xfId="0" applyFont="1" applyFill="1" applyBorder="1" applyAlignment="1">
      <alignment horizontal="center" vertical="center"/>
    </xf>
    <xf numFmtId="41" fontId="19" fillId="9" borderId="51" xfId="1" applyFont="1" applyFill="1" applyBorder="1" applyAlignment="1">
      <alignment horizontal="center" vertical="center"/>
    </xf>
    <xf numFmtId="41" fontId="19" fillId="9" borderId="18" xfId="1" applyFont="1" applyFill="1" applyBorder="1" applyAlignment="1">
      <alignment horizontal="center" vertical="center"/>
    </xf>
    <xf numFmtId="182" fontId="20" fillId="8" borderId="26" xfId="1" applyNumberFormat="1" applyFont="1" applyFill="1" applyBorder="1" applyAlignment="1">
      <alignment horizontal="center" vertical="center"/>
    </xf>
    <xf numFmtId="179" fontId="21" fillId="3" borderId="33" xfId="0" applyNumberFormat="1" applyFont="1" applyFill="1" applyBorder="1" applyAlignment="1">
      <alignment horizontal="right" vertical="center"/>
    </xf>
    <xf numFmtId="0" fontId="15" fillId="4" borderId="24" xfId="0" applyFont="1" applyFill="1" applyBorder="1" applyAlignment="1">
      <alignment horizontal="left" vertical="center" indent="1"/>
    </xf>
    <xf numFmtId="0" fontId="17" fillId="4" borderId="21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41" fontId="19" fillId="4" borderId="20" xfId="1" applyFont="1" applyFill="1" applyBorder="1" applyAlignment="1">
      <alignment horizontal="center" vertical="center"/>
    </xf>
    <xf numFmtId="41" fontId="19" fillId="4" borderId="21" xfId="1" applyFont="1" applyFill="1" applyBorder="1" applyAlignment="1">
      <alignment horizontal="center" vertical="center"/>
    </xf>
    <xf numFmtId="41" fontId="19" fillId="4" borderId="25" xfId="1" applyFont="1" applyFill="1" applyBorder="1" applyAlignment="1">
      <alignment horizontal="center" vertical="center"/>
    </xf>
    <xf numFmtId="0" fontId="32" fillId="8" borderId="32" xfId="0" applyFont="1" applyFill="1" applyBorder="1" applyAlignment="1">
      <alignment horizontal="left" vertical="center" indent="1"/>
    </xf>
    <xf numFmtId="0" fontId="32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41" fontId="19" fillId="9" borderId="52" xfId="1" applyFont="1" applyFill="1" applyBorder="1" applyAlignment="1">
      <alignment horizontal="center" vertical="center"/>
    </xf>
    <xf numFmtId="41" fontId="19" fillId="9" borderId="34" xfId="1" applyFont="1" applyFill="1" applyBorder="1" applyAlignment="1">
      <alignment horizontal="center" vertical="center"/>
    </xf>
    <xf numFmtId="0" fontId="30" fillId="8" borderId="16" xfId="0" applyFont="1" applyFill="1" applyBorder="1" applyAlignment="1">
      <alignment horizontal="left" vertical="center" indent="1"/>
    </xf>
    <xf numFmtId="0" fontId="30" fillId="8" borderId="17" xfId="0" applyFont="1" applyFill="1" applyBorder="1" applyAlignment="1">
      <alignment horizontal="center" vertical="center"/>
    </xf>
    <xf numFmtId="41" fontId="19" fillId="3" borderId="51" xfId="1" applyFont="1" applyFill="1" applyBorder="1" applyAlignment="1">
      <alignment horizontal="center" vertical="center"/>
    </xf>
    <xf numFmtId="0" fontId="30" fillId="8" borderId="32" xfId="0" applyFont="1" applyFill="1" applyBorder="1" applyAlignment="1">
      <alignment horizontal="left" vertical="center" indent="1"/>
    </xf>
    <xf numFmtId="0" fontId="30" fillId="8" borderId="33" xfId="0" applyFont="1" applyFill="1" applyBorder="1" applyAlignment="1">
      <alignment horizontal="center" vertical="center"/>
    </xf>
    <xf numFmtId="41" fontId="19" fillId="3" borderId="52" xfId="1" applyFont="1" applyFill="1" applyBorder="1" applyAlignment="1">
      <alignment horizontal="center" vertical="center"/>
    </xf>
    <xf numFmtId="41" fontId="20" fillId="0" borderId="26" xfId="1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left" vertical="center" indent="1"/>
    </xf>
    <xf numFmtId="0" fontId="15" fillId="5" borderId="17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182" fontId="20" fillId="5" borderId="30" xfId="1" applyNumberFormat="1" applyFont="1" applyFill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15" fillId="5" borderId="32" xfId="0" applyFont="1" applyFill="1" applyBorder="1" applyAlignment="1">
      <alignment horizontal="left" vertical="center" indent="1"/>
    </xf>
    <xf numFmtId="0" fontId="15" fillId="5" borderId="33" xfId="0" applyFont="1" applyFill="1" applyBorder="1" applyAlignment="1">
      <alignment horizontal="center" vertical="center"/>
    </xf>
    <xf numFmtId="0" fontId="18" fillId="5" borderId="34" xfId="0" applyFont="1" applyFill="1" applyBorder="1" applyAlignment="1">
      <alignment horizontal="center" vertical="center"/>
    </xf>
    <xf numFmtId="41" fontId="20" fillId="5" borderId="30" xfId="1" applyFont="1" applyFill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41" fontId="20" fillId="0" borderId="30" xfId="1" applyFont="1" applyFill="1" applyBorder="1" applyAlignment="1">
      <alignment horizontal="center" vertical="center"/>
    </xf>
    <xf numFmtId="41" fontId="19" fillId="3" borderId="19" xfId="1" applyFont="1" applyFill="1" applyBorder="1" applyAlignment="1">
      <alignment horizontal="center" vertical="center"/>
    </xf>
    <xf numFmtId="41" fontId="19" fillId="3" borderId="35" xfId="1" applyFont="1" applyFill="1" applyBorder="1" applyAlignment="1">
      <alignment horizontal="center" vertical="center"/>
    </xf>
    <xf numFmtId="0" fontId="29" fillId="5" borderId="16" xfId="0" applyFont="1" applyFill="1" applyBorder="1" applyAlignment="1">
      <alignment horizontal="left" vertical="center" indent="1"/>
    </xf>
    <xf numFmtId="0" fontId="29" fillId="5" borderId="17" xfId="0" applyFont="1" applyFill="1" applyBorder="1" applyAlignment="1">
      <alignment horizontal="center" vertical="center"/>
    </xf>
    <xf numFmtId="41" fontId="19" fillId="0" borderId="19" xfId="1" applyFont="1" applyFill="1" applyBorder="1" applyAlignment="1">
      <alignment horizontal="center" vertical="center"/>
    </xf>
    <xf numFmtId="41" fontId="20" fillId="0" borderId="20" xfId="1" quotePrefix="1" applyFont="1" applyFill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 indent="1"/>
    </xf>
    <xf numFmtId="0" fontId="29" fillId="5" borderId="33" xfId="0" applyFont="1" applyFill="1" applyBorder="1" applyAlignment="1">
      <alignment horizontal="center" vertical="center"/>
    </xf>
    <xf numFmtId="41" fontId="19" fillId="0" borderId="35" xfId="1" applyFont="1" applyFill="1" applyBorder="1" applyAlignment="1">
      <alignment horizontal="center" vertical="center"/>
    </xf>
    <xf numFmtId="0" fontId="29" fillId="5" borderId="24" xfId="0" applyFont="1" applyFill="1" applyBorder="1" applyAlignment="1">
      <alignment horizontal="left" vertical="center" indent="1"/>
    </xf>
    <xf numFmtId="0" fontId="29" fillId="5" borderId="21" xfId="0" applyFont="1" applyFill="1" applyBorder="1" applyAlignment="1">
      <alignment horizontal="center" vertical="center"/>
    </xf>
    <xf numFmtId="41" fontId="19" fillId="0" borderId="53" xfId="1" applyFont="1" applyFill="1" applyBorder="1" applyAlignment="1">
      <alignment horizontal="center" vertical="center"/>
    </xf>
    <xf numFmtId="41" fontId="19" fillId="0" borderId="21" xfId="1" applyFont="1" applyFill="1" applyBorder="1" applyAlignment="1">
      <alignment horizontal="center" vertical="center"/>
    </xf>
    <xf numFmtId="41" fontId="19" fillId="0" borderId="25" xfId="1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left" vertical="center" indent="1"/>
    </xf>
    <xf numFmtId="0" fontId="18" fillId="0" borderId="27" xfId="0" applyFont="1" applyFill="1" applyBorder="1" applyAlignment="1">
      <alignment horizontal="center" vertical="center"/>
    </xf>
    <xf numFmtId="0" fontId="18" fillId="0" borderId="48" xfId="0" applyFont="1" applyFill="1" applyBorder="1" applyAlignment="1">
      <alignment horizontal="center" vertical="center"/>
    </xf>
    <xf numFmtId="41" fontId="19" fillId="0" borderId="27" xfId="1" applyFont="1" applyFill="1" applyBorder="1" applyAlignment="1">
      <alignment horizontal="center" vertical="center"/>
    </xf>
    <xf numFmtId="41" fontId="19" fillId="0" borderId="48" xfId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 indent="1"/>
    </xf>
    <xf numFmtId="0" fontId="18" fillId="0" borderId="33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29" fillId="0" borderId="32" xfId="0" applyFont="1" applyFill="1" applyBorder="1" applyAlignment="1">
      <alignment horizontal="left" vertical="center" indent="1"/>
    </xf>
    <xf numFmtId="0" fontId="31" fillId="0" borderId="33" xfId="0" applyFont="1" applyFill="1" applyBorder="1" applyAlignment="1">
      <alignment horizontal="center" vertical="center"/>
    </xf>
    <xf numFmtId="41" fontId="19" fillId="0" borderId="20" xfId="1" applyFont="1" applyFill="1" applyBorder="1" applyAlignment="1">
      <alignment horizontal="center" vertical="center"/>
    </xf>
    <xf numFmtId="0" fontId="29" fillId="7" borderId="16" xfId="0" applyFont="1" applyFill="1" applyBorder="1" applyAlignment="1">
      <alignment horizontal="left" vertical="center" indent="1"/>
    </xf>
    <xf numFmtId="0" fontId="31" fillId="7" borderId="17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horizontal="left" vertical="center" indent="1"/>
    </xf>
    <xf numFmtId="0" fontId="31" fillId="7" borderId="33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left" vertical="center" indent="1"/>
    </xf>
    <xf numFmtId="0" fontId="18" fillId="0" borderId="17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left" vertical="center" indent="1"/>
    </xf>
    <xf numFmtId="0" fontId="31" fillId="0" borderId="17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41" fontId="20" fillId="4" borderId="36" xfId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176" fontId="14" fillId="10" borderId="0" xfId="0" applyNumberFormat="1" applyFont="1" applyFill="1" applyAlignment="1">
      <alignment horizontal="center" vertical="center"/>
    </xf>
    <xf numFmtId="176" fontId="14" fillId="10" borderId="39" xfId="0" applyNumberFormat="1" applyFont="1" applyFill="1" applyBorder="1" applyAlignment="1">
      <alignment horizontal="center" vertical="center"/>
    </xf>
    <xf numFmtId="176" fontId="33" fillId="10" borderId="0" xfId="0" applyNumberFormat="1" applyFont="1" applyFill="1" applyAlignment="1">
      <alignment horizontal="center" vertical="center"/>
    </xf>
    <xf numFmtId="179" fontId="16" fillId="3" borderId="33" xfId="0" applyNumberFormat="1" applyFont="1" applyFill="1" applyBorder="1" applyAlignment="1">
      <alignment horizontal="center" vertical="center"/>
    </xf>
    <xf numFmtId="0" fontId="18" fillId="4" borderId="33" xfId="0" applyFont="1" applyFill="1" applyBorder="1" applyAlignment="1">
      <alignment horizontal="center" vertical="center"/>
    </xf>
    <xf numFmtId="179" fontId="21" fillId="3" borderId="33" xfId="0" applyNumberFormat="1" applyFont="1" applyFill="1" applyBorder="1" applyAlignment="1">
      <alignment horizontal="center" vertical="center"/>
    </xf>
    <xf numFmtId="0" fontId="29" fillId="4" borderId="24" xfId="0" applyFont="1" applyFill="1" applyBorder="1" applyAlignment="1">
      <alignment horizontal="left" vertical="center" indent="1"/>
    </xf>
    <xf numFmtId="0" fontId="18" fillId="4" borderId="17" xfId="0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left" vertical="center" indent="1"/>
    </xf>
    <xf numFmtId="0" fontId="30" fillId="3" borderId="27" xfId="0" applyFont="1" applyFill="1" applyBorder="1" applyAlignment="1">
      <alignment horizontal="center" vertical="center"/>
    </xf>
    <xf numFmtId="0" fontId="25" fillId="3" borderId="48" xfId="0" applyFont="1" applyFill="1" applyBorder="1" applyAlignment="1">
      <alignment horizontal="center" vertical="center"/>
    </xf>
    <xf numFmtId="41" fontId="19" fillId="3" borderId="47" xfId="1" applyFont="1" applyFill="1" applyBorder="1" applyAlignment="1">
      <alignment horizontal="center" vertical="center"/>
    </xf>
    <xf numFmtId="41" fontId="19" fillId="3" borderId="48" xfId="1" applyFont="1" applyFill="1" applyBorder="1" applyAlignment="1">
      <alignment horizontal="center" vertical="center"/>
    </xf>
    <xf numFmtId="179" fontId="35" fillId="3" borderId="27" xfId="0" applyNumberFormat="1" applyFont="1" applyFill="1" applyBorder="1" applyAlignment="1">
      <alignment horizontal="center" vertical="center"/>
    </xf>
    <xf numFmtId="0" fontId="31" fillId="4" borderId="51" xfId="0" applyFont="1" applyFill="1" applyBorder="1" applyAlignment="1">
      <alignment horizontal="center" vertical="center"/>
    </xf>
    <xf numFmtId="0" fontId="29" fillId="3" borderId="24" xfId="0" applyFont="1" applyFill="1" applyBorder="1" applyAlignment="1">
      <alignment horizontal="left" vertical="center" indent="1"/>
    </xf>
    <xf numFmtId="0" fontId="29" fillId="3" borderId="21" xfId="0" applyFont="1" applyFill="1" applyBorder="1" applyAlignment="1">
      <alignment horizontal="center" vertical="center"/>
    </xf>
    <xf numFmtId="0" fontId="18" fillId="3" borderId="25" xfId="0" applyFont="1" applyFill="1" applyBorder="1" applyAlignment="1">
      <alignment horizontal="center" vertical="center"/>
    </xf>
    <xf numFmtId="41" fontId="19" fillId="3" borderId="21" xfId="1" applyFont="1" applyFill="1" applyBorder="1" applyAlignment="1">
      <alignment horizontal="center" vertical="center"/>
    </xf>
    <xf numFmtId="0" fontId="31" fillId="4" borderId="52" xfId="0" applyFont="1" applyFill="1" applyBorder="1" applyAlignment="1">
      <alignment horizontal="center" vertical="center"/>
    </xf>
    <xf numFmtId="0" fontId="26" fillId="4" borderId="21" xfId="0" applyFont="1" applyFill="1" applyBorder="1" applyAlignment="1">
      <alignment horizontal="center" vertical="center"/>
    </xf>
    <xf numFmtId="179" fontId="18" fillId="3" borderId="23" xfId="0" applyNumberFormat="1" applyFont="1" applyFill="1" applyBorder="1" applyAlignment="1">
      <alignment vertical="center"/>
    </xf>
    <xf numFmtId="41" fontId="19" fillId="3" borderId="57" xfId="1" applyFont="1" applyFill="1" applyBorder="1" applyAlignment="1">
      <alignment horizontal="center" vertical="center"/>
    </xf>
    <xf numFmtId="41" fontId="19" fillId="3" borderId="58" xfId="1" applyFont="1" applyFill="1" applyBorder="1" applyAlignment="1">
      <alignment horizontal="center" vertical="center"/>
    </xf>
    <xf numFmtId="41" fontId="19" fillId="0" borderId="51" xfId="1" applyFont="1" applyFill="1" applyBorder="1" applyAlignment="1">
      <alignment horizontal="center" vertical="center"/>
    </xf>
    <xf numFmtId="41" fontId="19" fillId="0" borderId="52" xfId="1" applyFont="1" applyFill="1" applyBorder="1" applyAlignment="1">
      <alignment horizontal="center" vertical="center"/>
    </xf>
    <xf numFmtId="0" fontId="29" fillId="7" borderId="24" xfId="0" applyFont="1" applyFill="1" applyBorder="1" applyAlignment="1">
      <alignment horizontal="left" vertical="center" indent="1"/>
    </xf>
    <xf numFmtId="0" fontId="31" fillId="7" borderId="21" xfId="0" applyFont="1" applyFill="1" applyBorder="1" applyAlignment="1">
      <alignment horizontal="center" vertical="center"/>
    </xf>
    <xf numFmtId="41" fontId="19" fillId="0" borderId="25" xfId="3" applyFont="1" applyFill="1" applyBorder="1" applyAlignment="1">
      <alignment horizontal="center" vertical="center"/>
    </xf>
    <xf numFmtId="41" fontId="19" fillId="3" borderId="54" xfId="1" applyFont="1" applyFill="1" applyBorder="1" applyAlignment="1">
      <alignment horizontal="center" vertical="center"/>
    </xf>
    <xf numFmtId="41" fontId="19" fillId="3" borderId="56" xfId="1" applyFont="1" applyFill="1" applyBorder="1" applyAlignment="1">
      <alignment horizontal="center" vertical="center"/>
    </xf>
    <xf numFmtId="176" fontId="36" fillId="10" borderId="0" xfId="0" applyNumberFormat="1" applyFont="1" applyFill="1" applyAlignment="1">
      <alignment horizontal="center" vertical="center"/>
    </xf>
    <xf numFmtId="41" fontId="19" fillId="0" borderId="28" xfId="1" applyFont="1" applyFill="1" applyBorder="1" applyAlignment="1">
      <alignment horizontal="center" vertical="center"/>
    </xf>
    <xf numFmtId="41" fontId="19" fillId="0" borderId="17" xfId="1" applyFont="1" applyFill="1" applyBorder="1" applyAlignment="1">
      <alignment horizontal="center" vertical="center"/>
    </xf>
    <xf numFmtId="41" fontId="19" fillId="0" borderId="33" xfId="1" applyFont="1" applyFill="1" applyBorder="1" applyAlignment="1">
      <alignment horizontal="center" vertical="center"/>
    </xf>
    <xf numFmtId="41" fontId="19" fillId="0" borderId="18" xfId="1" applyFont="1" applyFill="1" applyBorder="1" applyAlignment="1">
      <alignment horizontal="center" vertical="center"/>
    </xf>
    <xf numFmtId="41" fontId="19" fillId="0" borderId="34" xfId="1" applyFont="1" applyFill="1" applyBorder="1" applyAlignment="1">
      <alignment horizontal="center" vertical="center"/>
    </xf>
    <xf numFmtId="41" fontId="19" fillId="0" borderId="35" xfId="1" applyFont="1" applyFill="1" applyBorder="1" applyAlignment="1">
      <alignment horizontal="center" vertical="center"/>
    </xf>
    <xf numFmtId="41" fontId="19" fillId="0" borderId="21" xfId="1" applyFont="1" applyFill="1" applyBorder="1" applyAlignment="1">
      <alignment horizontal="center" vertical="center"/>
    </xf>
    <xf numFmtId="41" fontId="19" fillId="0" borderId="25" xfId="1" applyFont="1" applyFill="1" applyBorder="1" applyAlignment="1">
      <alignment horizontal="center" vertical="center"/>
    </xf>
    <xf numFmtId="41" fontId="19" fillId="0" borderId="20" xfId="1" applyFont="1" applyFill="1" applyBorder="1" applyAlignment="1">
      <alignment horizontal="center" vertical="center"/>
    </xf>
    <xf numFmtId="41" fontId="19" fillId="3" borderId="25" xfId="1" applyFont="1" applyFill="1" applyBorder="1" applyAlignment="1">
      <alignment horizontal="center" vertical="center"/>
    </xf>
    <xf numFmtId="176" fontId="2" fillId="11" borderId="1" xfId="0" applyNumberFormat="1" applyFont="1" applyFill="1" applyBorder="1" applyAlignment="1">
      <alignment horizontal="center" vertical="center" wrapText="1"/>
    </xf>
    <xf numFmtId="0" fontId="4" fillId="11" borderId="59" xfId="0" applyNumberFormat="1" applyFont="1" applyFill="1" applyBorder="1" applyAlignment="1">
      <alignment horizontal="center" vertical="center"/>
    </xf>
    <xf numFmtId="177" fontId="5" fillId="11" borderId="60" xfId="0" applyNumberFormat="1" applyFont="1" applyFill="1" applyBorder="1" applyAlignment="1">
      <alignment horizontal="center" vertical="center"/>
    </xf>
    <xf numFmtId="177" fontId="5" fillId="11" borderId="61" xfId="0" applyNumberFormat="1" applyFont="1" applyFill="1" applyBorder="1" applyAlignment="1">
      <alignment horizontal="center" vertical="center"/>
    </xf>
    <xf numFmtId="177" fontId="5" fillId="11" borderId="62" xfId="0" applyNumberFormat="1" applyFont="1" applyFill="1" applyBorder="1" applyAlignment="1">
      <alignment horizontal="center" vertical="center"/>
    </xf>
    <xf numFmtId="177" fontId="6" fillId="11" borderId="62" xfId="0" applyNumberFormat="1" applyFont="1" applyFill="1" applyBorder="1" applyAlignment="1">
      <alignment horizontal="center" vertical="center"/>
    </xf>
    <xf numFmtId="177" fontId="5" fillId="11" borderId="63" xfId="0" applyNumberFormat="1" applyFont="1" applyFill="1" applyBorder="1" applyAlignment="1">
      <alignment horizontal="center" vertical="center"/>
    </xf>
    <xf numFmtId="177" fontId="5" fillId="11" borderId="64" xfId="0" applyNumberFormat="1" applyFont="1" applyFill="1" applyBorder="1" applyAlignment="1">
      <alignment horizontal="center" vertical="center"/>
    </xf>
    <xf numFmtId="0" fontId="37" fillId="0" borderId="0" xfId="0" applyFont="1">
      <alignment vertical="center"/>
    </xf>
    <xf numFmtId="176" fontId="2" fillId="11" borderId="0" xfId="0" applyNumberFormat="1" applyFont="1" applyFill="1" applyBorder="1" applyAlignment="1">
      <alignment horizontal="center" vertical="center" wrapText="1"/>
    </xf>
    <xf numFmtId="0" fontId="38" fillId="11" borderId="65" xfId="0" applyFont="1" applyFill="1" applyBorder="1" applyAlignment="1">
      <alignment horizontal="center" vertical="center"/>
    </xf>
    <xf numFmtId="0" fontId="38" fillId="11" borderId="66" xfId="0" applyFont="1" applyFill="1" applyBorder="1" applyAlignment="1">
      <alignment horizontal="center" vertical="center"/>
    </xf>
    <xf numFmtId="0" fontId="39" fillId="11" borderId="67" xfId="0" applyFont="1" applyFill="1" applyBorder="1" applyAlignment="1">
      <alignment horizontal="center" vertical="center"/>
    </xf>
    <xf numFmtId="0" fontId="39" fillId="11" borderId="68" xfId="0" applyFont="1" applyFill="1" applyBorder="1" applyAlignment="1">
      <alignment horizontal="center" vertical="center"/>
    </xf>
    <xf numFmtId="0" fontId="38" fillId="11" borderId="69" xfId="0" applyFont="1" applyFill="1" applyBorder="1" applyAlignment="1">
      <alignment horizontal="center" vertical="center"/>
    </xf>
    <xf numFmtId="0" fontId="38" fillId="11" borderId="67" xfId="0" applyFont="1" applyFill="1" applyBorder="1" applyAlignment="1">
      <alignment horizontal="center" vertical="center"/>
    </xf>
    <xf numFmtId="0" fontId="38" fillId="11" borderId="70" xfId="0" applyFont="1" applyFill="1" applyBorder="1" applyAlignment="1">
      <alignment horizontal="center" vertical="center"/>
    </xf>
    <xf numFmtId="0" fontId="38" fillId="11" borderId="71" xfId="0" applyFont="1" applyFill="1" applyBorder="1" applyAlignment="1">
      <alignment horizontal="center" vertical="center"/>
    </xf>
    <xf numFmtId="0" fontId="38" fillId="11" borderId="72" xfId="0" applyFont="1" applyFill="1" applyBorder="1" applyAlignment="1">
      <alignment horizontal="center" vertical="center"/>
    </xf>
    <xf numFmtId="179" fontId="38" fillId="11" borderId="73" xfId="0" applyNumberFormat="1" applyFont="1" applyFill="1" applyBorder="1" applyAlignment="1">
      <alignment horizontal="center" vertical="center" wrapText="1"/>
    </xf>
    <xf numFmtId="180" fontId="38" fillId="11" borderId="74" xfId="0" applyNumberFormat="1" applyFont="1" applyFill="1" applyBorder="1" applyAlignment="1">
      <alignment horizontal="center" vertical="center"/>
    </xf>
    <xf numFmtId="179" fontId="38" fillId="11" borderId="75" xfId="0" applyNumberFormat="1" applyFont="1" applyFill="1" applyBorder="1" applyAlignment="1">
      <alignment horizontal="center" vertical="center"/>
    </xf>
    <xf numFmtId="0" fontId="38" fillId="11" borderId="76" xfId="0" applyFont="1" applyFill="1" applyBorder="1" applyAlignment="1">
      <alignment horizontal="center" vertical="center"/>
    </xf>
    <xf numFmtId="0" fontId="38" fillId="11" borderId="77" xfId="0" applyFont="1" applyFill="1" applyBorder="1" applyAlignment="1">
      <alignment horizontal="center" vertical="center"/>
    </xf>
    <xf numFmtId="49" fontId="38" fillId="11" borderId="75" xfId="0" applyNumberFormat="1" applyFont="1" applyFill="1" applyBorder="1" applyAlignment="1">
      <alignment horizontal="center" vertical="center"/>
    </xf>
    <xf numFmtId="176" fontId="2" fillId="11" borderId="39" xfId="0" applyNumberFormat="1" applyFont="1" applyFill="1" applyBorder="1" applyAlignment="1">
      <alignment horizontal="center" vertical="center" wrapText="1"/>
    </xf>
    <xf numFmtId="0" fontId="4" fillId="11" borderId="78" xfId="0" applyNumberFormat="1" applyFont="1" applyFill="1" applyBorder="1" applyAlignment="1">
      <alignment horizontal="center" vertical="center"/>
    </xf>
    <xf numFmtId="0" fontId="38" fillId="11" borderId="79" xfId="0" applyFont="1" applyFill="1" applyBorder="1" applyAlignment="1">
      <alignment horizontal="center" vertical="center"/>
    </xf>
    <xf numFmtId="0" fontId="38" fillId="11" borderId="80" xfId="0" applyFont="1" applyFill="1" applyBorder="1" applyAlignment="1">
      <alignment horizontal="center" vertical="center"/>
    </xf>
    <xf numFmtId="0" fontId="39" fillId="11" borderId="81" xfId="0" applyFont="1" applyFill="1" applyBorder="1" applyAlignment="1">
      <alignment horizontal="center" vertical="center"/>
    </xf>
    <xf numFmtId="0" fontId="39" fillId="11" borderId="82" xfId="0" applyFont="1" applyFill="1" applyBorder="1" applyAlignment="1">
      <alignment horizontal="center" vertical="center"/>
    </xf>
    <xf numFmtId="41" fontId="38" fillId="11" borderId="83" xfId="1" applyFont="1" applyFill="1" applyBorder="1" applyAlignment="1">
      <alignment horizontal="center" vertical="center"/>
    </xf>
    <xf numFmtId="41" fontId="38" fillId="11" borderId="80" xfId="0" applyNumberFormat="1" applyFont="1" applyFill="1" applyBorder="1" applyAlignment="1">
      <alignment horizontal="center" vertical="center"/>
    </xf>
    <xf numFmtId="0" fontId="38" fillId="11" borderId="84" xfId="0" applyFont="1" applyFill="1" applyBorder="1" applyAlignment="1">
      <alignment horizontal="center" vertical="center"/>
    </xf>
    <xf numFmtId="0" fontId="38" fillId="11" borderId="81" xfId="0" applyFont="1" applyFill="1" applyBorder="1" applyAlignment="1">
      <alignment horizontal="center" vertical="center"/>
    </xf>
    <xf numFmtId="0" fontId="38" fillId="11" borderId="85" xfId="0" applyFont="1" applyFill="1" applyBorder="1" applyAlignment="1">
      <alignment horizontal="center" vertical="center"/>
    </xf>
    <xf numFmtId="179" fontId="38" fillId="11" borderId="86" xfId="0" applyNumberFormat="1" applyFont="1" applyFill="1" applyBorder="1" applyAlignment="1">
      <alignment horizontal="center" vertical="center" wrapText="1"/>
    </xf>
    <xf numFmtId="180" fontId="38" fillId="11" borderId="87" xfId="0" applyNumberFormat="1" applyFont="1" applyFill="1" applyBorder="1" applyAlignment="1">
      <alignment horizontal="center" vertical="center"/>
    </xf>
    <xf numFmtId="179" fontId="38" fillId="11" borderId="88" xfId="0" applyNumberFormat="1" applyFont="1" applyFill="1" applyBorder="1" applyAlignment="1">
      <alignment horizontal="center" vertical="center"/>
    </xf>
    <xf numFmtId="49" fontId="38" fillId="11" borderId="88" xfId="0" applyNumberFormat="1" applyFont="1" applyFill="1" applyBorder="1" applyAlignment="1">
      <alignment horizontal="center" vertical="center"/>
    </xf>
    <xf numFmtId="176" fontId="34" fillId="3" borderId="0" xfId="0" applyNumberFormat="1" applyFont="1" applyFill="1" applyBorder="1" applyAlignment="1">
      <alignment horizontal="center" vertical="center"/>
    </xf>
    <xf numFmtId="177" fontId="20" fillId="3" borderId="89" xfId="0" applyNumberFormat="1" applyFont="1" applyFill="1" applyBorder="1" applyAlignment="1">
      <alignment horizontal="left" vertical="center" indent="1"/>
    </xf>
    <xf numFmtId="0" fontId="40" fillId="0" borderId="90" xfId="0" applyFont="1" applyFill="1" applyBorder="1" applyAlignment="1">
      <alignment horizontal="left" vertical="center" indent="1"/>
    </xf>
    <xf numFmtId="0" fontId="19" fillId="0" borderId="37" xfId="0" applyFont="1" applyFill="1" applyBorder="1" applyAlignment="1">
      <alignment horizontal="left" vertical="center" indent="1"/>
    </xf>
    <xf numFmtId="0" fontId="19" fillId="0" borderId="90" xfId="0" applyFont="1" applyFill="1" applyBorder="1" applyAlignment="1">
      <alignment horizontal="center" vertical="center"/>
    </xf>
    <xf numFmtId="41" fontId="19" fillId="0" borderId="91" xfId="1" applyFont="1" applyFill="1" applyBorder="1" applyAlignment="1">
      <alignment horizontal="center" vertical="center"/>
    </xf>
    <xf numFmtId="179" fontId="22" fillId="0" borderId="26" xfId="0" applyNumberFormat="1" applyFont="1" applyFill="1" applyBorder="1" applyAlignment="1">
      <alignment horizontal="center" vertical="center"/>
    </xf>
    <xf numFmtId="180" fontId="22" fillId="0" borderId="25" xfId="0" applyNumberFormat="1" applyFont="1" applyFill="1" applyBorder="1" applyAlignment="1">
      <alignment horizontal="center" vertical="center"/>
    </xf>
    <xf numFmtId="179" fontId="22" fillId="0" borderId="92" xfId="0" applyNumberFormat="1" applyFont="1" applyFill="1" applyBorder="1" applyAlignment="1">
      <alignment horizontal="center" vertical="center" wrapText="1"/>
    </xf>
    <xf numFmtId="0" fontId="40" fillId="3" borderId="90" xfId="0" applyFont="1" applyFill="1" applyBorder="1" applyAlignment="1">
      <alignment horizontal="left" vertical="center" indent="1"/>
    </xf>
    <xf numFmtId="0" fontId="19" fillId="0" borderId="93" xfId="0" applyFont="1" applyFill="1" applyBorder="1" applyAlignment="1">
      <alignment horizontal="left" vertical="center" indent="1"/>
    </xf>
    <xf numFmtId="0" fontId="19" fillId="0" borderId="94" xfId="0" applyFont="1" applyFill="1" applyBorder="1" applyAlignment="1">
      <alignment horizontal="left" vertical="center" indent="1"/>
    </xf>
    <xf numFmtId="0" fontId="41" fillId="0" borderId="93" xfId="0" applyFont="1" applyFill="1" applyBorder="1" applyAlignment="1">
      <alignment horizontal="center" vertical="center"/>
    </xf>
    <xf numFmtId="41" fontId="41" fillId="0" borderId="20" xfId="1" applyFont="1" applyFill="1" applyBorder="1" applyAlignment="1">
      <alignment horizontal="center" vertical="center"/>
    </xf>
    <xf numFmtId="41" fontId="22" fillId="0" borderId="25" xfId="1" applyFont="1" applyFill="1" applyBorder="1" applyAlignment="1">
      <alignment horizontal="center" vertical="center"/>
    </xf>
    <xf numFmtId="179" fontId="22" fillId="0" borderId="92" xfId="0" applyNumberFormat="1" applyFont="1" applyFill="1" applyBorder="1" applyAlignment="1">
      <alignment horizontal="center" vertical="center"/>
    </xf>
    <xf numFmtId="0" fontId="23" fillId="0" borderId="93" xfId="0" applyFont="1" applyFill="1" applyBorder="1" applyAlignment="1">
      <alignment horizontal="left" vertical="center" indent="1"/>
    </xf>
    <xf numFmtId="0" fontId="23" fillId="0" borderId="94" xfId="0" applyFont="1" applyFill="1" applyBorder="1" applyAlignment="1">
      <alignment horizontal="left" vertical="center" indent="1"/>
    </xf>
    <xf numFmtId="0" fontId="23" fillId="0" borderId="93" xfId="0" applyFont="1" applyFill="1" applyBorder="1" applyAlignment="1">
      <alignment horizontal="center" vertical="center"/>
    </xf>
    <xf numFmtId="41" fontId="23" fillId="0" borderId="53" xfId="1" applyFont="1" applyFill="1" applyBorder="1" applyAlignment="1">
      <alignment horizontal="center" vertical="center"/>
    </xf>
    <xf numFmtId="41" fontId="23" fillId="0" borderId="25" xfId="1" applyFont="1" applyFill="1" applyBorder="1" applyAlignment="1">
      <alignment horizontal="center" vertical="center"/>
    </xf>
    <xf numFmtId="41" fontId="23" fillId="0" borderId="21" xfId="1" applyFont="1" applyFill="1" applyBorder="1" applyAlignment="1">
      <alignment horizontal="center" vertical="center"/>
    </xf>
    <xf numFmtId="41" fontId="23" fillId="0" borderId="95" xfId="1" applyFont="1" applyFill="1" applyBorder="1" applyAlignment="1">
      <alignment horizontal="center" vertical="center"/>
    </xf>
    <xf numFmtId="179" fontId="23" fillId="0" borderId="26" xfId="0" applyNumberFormat="1" applyFont="1" applyFill="1" applyBorder="1" applyAlignment="1">
      <alignment horizontal="center" vertical="center"/>
    </xf>
    <xf numFmtId="180" fontId="23" fillId="0" borderId="25" xfId="0" applyNumberFormat="1" applyFont="1" applyFill="1" applyBorder="1" applyAlignment="1">
      <alignment horizontal="center" vertical="center"/>
    </xf>
    <xf numFmtId="179" fontId="23" fillId="0" borderId="92" xfId="0" applyNumberFormat="1" applyFont="1" applyFill="1" applyBorder="1" applyAlignment="1">
      <alignment horizontal="center" vertical="center"/>
    </xf>
    <xf numFmtId="176" fontId="42" fillId="3" borderId="0" xfId="0" applyNumberFormat="1" applyFont="1" applyFill="1" applyBorder="1" applyAlignment="1">
      <alignment horizontal="center" vertical="center"/>
    </xf>
    <xf numFmtId="177" fontId="20" fillId="3" borderId="96" xfId="0" applyNumberFormat="1" applyFont="1" applyFill="1" applyBorder="1" applyAlignment="1">
      <alignment horizontal="left" vertical="center" indent="1"/>
    </xf>
    <xf numFmtId="0" fontId="19" fillId="0" borderId="53" xfId="0" applyFont="1" applyFill="1" applyBorder="1" applyAlignment="1">
      <alignment horizontal="left" vertical="center" indent="1"/>
    </xf>
    <xf numFmtId="0" fontId="23" fillId="0" borderId="53" xfId="0" applyFont="1" applyFill="1" applyBorder="1" applyAlignment="1">
      <alignment horizontal="left" vertical="center" indent="1"/>
    </xf>
    <xf numFmtId="49" fontId="23" fillId="0" borderId="92" xfId="0" applyNumberFormat="1" applyFont="1" applyFill="1" applyBorder="1" applyAlignment="1">
      <alignment horizontal="center" vertical="center"/>
    </xf>
    <xf numFmtId="0" fontId="43" fillId="3" borderId="90" xfId="0" applyFont="1" applyFill="1" applyBorder="1" applyAlignment="1">
      <alignment horizontal="left" vertical="center" indent="1"/>
    </xf>
    <xf numFmtId="0" fontId="20" fillId="0" borderId="53" xfId="0" applyFont="1" applyFill="1" applyBorder="1" applyAlignment="1">
      <alignment horizontal="left" vertical="center" indent="1"/>
    </xf>
    <xf numFmtId="0" fontId="20" fillId="0" borderId="90" xfId="0" applyFont="1" applyFill="1" applyBorder="1" applyAlignment="1">
      <alignment horizontal="center" vertical="center"/>
    </xf>
    <xf numFmtId="41" fontId="20" fillId="0" borderId="35" xfId="1" applyFont="1" applyFill="1" applyBorder="1" applyAlignment="1">
      <alignment horizontal="center" vertical="center"/>
    </xf>
    <xf numFmtId="41" fontId="20" fillId="0" borderId="34" xfId="1" applyFont="1" applyFill="1" applyBorder="1" applyAlignment="1">
      <alignment horizontal="center" vertical="center"/>
    </xf>
    <xf numFmtId="41" fontId="20" fillId="0" borderId="33" xfId="1" applyFont="1" applyFill="1" applyBorder="1" applyAlignment="1">
      <alignment horizontal="center" vertical="center"/>
    </xf>
    <xf numFmtId="41" fontId="20" fillId="0" borderId="91" xfId="1" applyFont="1" applyFill="1" applyBorder="1" applyAlignment="1">
      <alignment horizontal="center" vertical="center"/>
    </xf>
    <xf numFmtId="179" fontId="23" fillId="0" borderId="92" xfId="0" applyNumberFormat="1" applyFont="1" applyFill="1" applyBorder="1" applyAlignment="1">
      <alignment horizontal="center" vertical="center" wrapText="1"/>
    </xf>
    <xf numFmtId="0" fontId="22" fillId="0" borderId="93" xfId="0" applyFont="1" applyFill="1" applyBorder="1" applyAlignment="1">
      <alignment horizontal="left" vertical="center" indent="1"/>
    </xf>
    <xf numFmtId="0" fontId="22" fillId="0" borderId="94" xfId="0" applyFont="1" applyFill="1" applyBorder="1" applyAlignment="1">
      <alignment horizontal="left" vertical="center" indent="1"/>
    </xf>
    <xf numFmtId="0" fontId="22" fillId="0" borderId="93" xfId="0" applyFont="1" applyFill="1" applyBorder="1" applyAlignment="1">
      <alignment horizontal="center" vertical="center"/>
    </xf>
    <xf numFmtId="41" fontId="22" fillId="0" borderId="21" xfId="1" applyFont="1" applyFill="1" applyBorder="1" applyAlignment="1">
      <alignment horizontal="center" vertical="center"/>
    </xf>
    <xf numFmtId="0" fontId="20" fillId="0" borderId="93" xfId="0" applyFont="1" applyFill="1" applyBorder="1" applyAlignment="1">
      <alignment horizontal="left" vertical="center" indent="1"/>
    </xf>
    <xf numFmtId="0" fontId="44" fillId="0" borderId="93" xfId="0" applyFont="1" applyFill="1" applyBorder="1" applyAlignment="1">
      <alignment horizontal="center" vertical="center"/>
    </xf>
    <xf numFmtId="41" fontId="44" fillId="0" borderId="53" xfId="1" applyFont="1" applyFill="1" applyBorder="1" applyAlignment="1">
      <alignment horizontal="center" vertical="center"/>
    </xf>
    <xf numFmtId="41" fontId="20" fillId="0" borderId="53" xfId="1" applyFont="1" applyFill="1" applyBorder="1" applyAlignment="1">
      <alignment horizontal="center" vertical="center"/>
    </xf>
    <xf numFmtId="41" fontId="20" fillId="0" borderId="21" xfId="1" applyFont="1" applyFill="1" applyBorder="1" applyAlignment="1">
      <alignment horizontal="center" vertical="center"/>
    </xf>
    <xf numFmtId="41" fontId="20" fillId="0" borderId="95" xfId="1" applyFont="1" applyFill="1" applyBorder="1" applyAlignment="1">
      <alignment horizontal="center" vertical="center"/>
    </xf>
    <xf numFmtId="176" fontId="34" fillId="3" borderId="39" xfId="0" applyNumberFormat="1" applyFont="1" applyFill="1" applyBorder="1" applyAlignment="1">
      <alignment horizontal="center" vertical="center"/>
    </xf>
    <xf numFmtId="177" fontId="20" fillId="3" borderId="97" xfId="0" applyNumberFormat="1" applyFont="1" applyFill="1" applyBorder="1" applyAlignment="1">
      <alignment horizontal="left" vertical="center" indent="1"/>
    </xf>
    <xf numFmtId="0" fontId="20" fillId="0" borderId="98" xfId="0" applyFont="1" applyFill="1" applyBorder="1" applyAlignment="1">
      <alignment horizontal="left" vertical="center" indent="1"/>
    </xf>
    <xf numFmtId="0" fontId="20" fillId="0" borderId="99" xfId="0" applyFont="1" applyFill="1" applyBorder="1" applyAlignment="1">
      <alignment horizontal="left" vertical="center" indent="1"/>
    </xf>
    <xf numFmtId="0" fontId="44" fillId="0" borderId="98" xfId="0" applyFont="1" applyFill="1" applyBorder="1" applyAlignment="1">
      <alignment horizontal="center" vertical="center"/>
    </xf>
    <xf numFmtId="41" fontId="44" fillId="0" borderId="100" xfId="1" applyFont="1" applyFill="1" applyBorder="1" applyAlignment="1">
      <alignment horizontal="center" vertical="center"/>
    </xf>
    <xf numFmtId="41" fontId="23" fillId="0" borderId="101" xfId="1" applyFont="1" applyFill="1" applyBorder="1" applyAlignment="1">
      <alignment horizontal="center" vertical="center"/>
    </xf>
    <xf numFmtId="41" fontId="20" fillId="0" borderId="100" xfId="1" applyFont="1" applyFill="1" applyBorder="1" applyAlignment="1">
      <alignment horizontal="center" vertical="center"/>
    </xf>
    <xf numFmtId="41" fontId="20" fillId="0" borderId="102" xfId="1" applyFont="1" applyFill="1" applyBorder="1" applyAlignment="1">
      <alignment horizontal="center" vertical="center"/>
    </xf>
    <xf numFmtId="41" fontId="20" fillId="0" borderId="101" xfId="1" applyFont="1" applyFill="1" applyBorder="1" applyAlignment="1">
      <alignment horizontal="center" vertical="center"/>
    </xf>
    <xf numFmtId="179" fontId="23" fillId="0" borderId="103" xfId="0" applyNumberFormat="1" applyFont="1" applyFill="1" applyBorder="1" applyAlignment="1">
      <alignment horizontal="center" vertical="center"/>
    </xf>
    <xf numFmtId="180" fontId="23" fillId="0" borderId="101" xfId="0" applyNumberFormat="1" applyFont="1" applyFill="1" applyBorder="1" applyAlignment="1">
      <alignment horizontal="center" vertical="center"/>
    </xf>
    <xf numFmtId="179" fontId="23" fillId="0" borderId="104" xfId="0" applyNumberFormat="1" applyFont="1" applyFill="1" applyBorder="1" applyAlignment="1">
      <alignment horizontal="center" vertical="center"/>
    </xf>
    <xf numFmtId="0" fontId="20" fillId="0" borderId="105" xfId="0" applyFont="1" applyFill="1" applyBorder="1" applyAlignment="1">
      <alignment horizontal="left" vertical="center" indent="1"/>
    </xf>
    <xf numFmtId="41" fontId="44" fillId="0" borderId="105" xfId="1" applyFont="1" applyFill="1" applyBorder="1" applyAlignment="1">
      <alignment horizontal="center" vertical="center"/>
    </xf>
    <xf numFmtId="41" fontId="20" fillId="0" borderId="105" xfId="1" applyFont="1" applyFill="1" applyBorder="1" applyAlignment="1">
      <alignment horizontal="center" vertical="center"/>
    </xf>
    <xf numFmtId="41" fontId="20" fillId="0" borderId="106" xfId="1" applyFont="1" applyFill="1" applyBorder="1" applyAlignment="1">
      <alignment horizontal="center" vertical="center"/>
    </xf>
    <xf numFmtId="180" fontId="22" fillId="0" borderId="101" xfId="0" applyNumberFormat="1" applyFont="1" applyFill="1" applyBorder="1" applyAlignment="1">
      <alignment horizontal="center" vertical="center"/>
    </xf>
    <xf numFmtId="0" fontId="19" fillId="0" borderId="98" xfId="0" applyFont="1" applyFill="1" applyBorder="1" applyAlignment="1">
      <alignment horizontal="left" vertical="center" indent="1"/>
    </xf>
    <xf numFmtId="0" fontId="19" fillId="0" borderId="99" xfId="0" applyFont="1" applyFill="1" applyBorder="1" applyAlignment="1">
      <alignment horizontal="left" vertical="center" indent="1"/>
    </xf>
    <xf numFmtId="0" fontId="41" fillId="0" borderId="98" xfId="0" applyFont="1" applyFill="1" applyBorder="1" applyAlignment="1">
      <alignment horizontal="center" vertical="center"/>
    </xf>
    <xf numFmtId="41" fontId="41" fillId="0" borderId="100" xfId="1" applyFont="1" applyFill="1" applyBorder="1" applyAlignment="1">
      <alignment horizontal="center" vertical="center"/>
    </xf>
    <xf numFmtId="41" fontId="22" fillId="0" borderId="101" xfId="1" applyFont="1" applyFill="1" applyBorder="1" applyAlignment="1">
      <alignment horizontal="center" vertical="center"/>
    </xf>
    <xf numFmtId="41" fontId="19" fillId="0" borderId="100" xfId="1" applyFont="1" applyFill="1" applyBorder="1" applyAlignment="1">
      <alignment horizontal="center" vertical="center"/>
    </xf>
    <xf numFmtId="41" fontId="19" fillId="0" borderId="102" xfId="1" applyFont="1" applyFill="1" applyBorder="1" applyAlignment="1">
      <alignment horizontal="center" vertical="center"/>
    </xf>
    <xf numFmtId="41" fontId="19" fillId="0" borderId="101" xfId="1" applyFont="1" applyFill="1" applyBorder="1" applyAlignment="1">
      <alignment horizontal="center" vertical="center"/>
    </xf>
    <xf numFmtId="179" fontId="22" fillId="0" borderId="103" xfId="0" applyNumberFormat="1" applyFont="1" applyFill="1" applyBorder="1" applyAlignment="1">
      <alignment horizontal="center" vertical="center"/>
    </xf>
    <xf numFmtId="179" fontId="22" fillId="0" borderId="104" xfId="0" applyNumberFormat="1" applyFont="1" applyFill="1" applyBorder="1" applyAlignment="1">
      <alignment horizontal="center" vertical="center"/>
    </xf>
    <xf numFmtId="49" fontId="23" fillId="0" borderId="104" xfId="0" applyNumberFormat="1" applyFont="1" applyFill="1" applyBorder="1" applyAlignment="1">
      <alignment horizontal="center" vertical="center"/>
    </xf>
    <xf numFmtId="0" fontId="40" fillId="12" borderId="90" xfId="0" applyFont="1" applyFill="1" applyBorder="1" applyAlignment="1">
      <alignment horizontal="left" vertical="center" indent="1"/>
    </xf>
    <xf numFmtId="0" fontId="19" fillId="12" borderId="37" xfId="0" applyFont="1" applyFill="1" applyBorder="1" applyAlignment="1">
      <alignment horizontal="left" vertical="center" indent="1"/>
    </xf>
    <xf numFmtId="0" fontId="19" fillId="12" borderId="90" xfId="0" applyFont="1" applyFill="1" applyBorder="1" applyAlignment="1">
      <alignment horizontal="center" vertical="center"/>
    </xf>
    <xf numFmtId="41" fontId="19" fillId="12" borderId="35" xfId="1" applyFont="1" applyFill="1" applyBorder="1" applyAlignment="1">
      <alignment horizontal="center" vertical="center"/>
    </xf>
    <xf numFmtId="41" fontId="19" fillId="12" borderId="34" xfId="1" applyFont="1" applyFill="1" applyBorder="1" applyAlignment="1">
      <alignment horizontal="center" vertical="center"/>
    </xf>
    <xf numFmtId="41" fontId="19" fillId="12" borderId="33" xfId="1" applyFont="1" applyFill="1" applyBorder="1" applyAlignment="1">
      <alignment horizontal="center" vertical="center"/>
    </xf>
    <xf numFmtId="41" fontId="19" fillId="12" borderId="91" xfId="1" applyFont="1" applyFill="1" applyBorder="1" applyAlignment="1">
      <alignment horizontal="center" vertical="center"/>
    </xf>
    <xf numFmtId="179" fontId="22" fillId="12" borderId="26" xfId="0" applyNumberFormat="1" applyFont="1" applyFill="1" applyBorder="1" applyAlignment="1">
      <alignment horizontal="center" vertical="center"/>
    </xf>
    <xf numFmtId="180" fontId="22" fillId="12" borderId="25" xfId="0" applyNumberFormat="1" applyFont="1" applyFill="1" applyBorder="1" applyAlignment="1">
      <alignment horizontal="center" vertical="center"/>
    </xf>
    <xf numFmtId="179" fontId="22" fillId="12" borderId="92" xfId="0" applyNumberFormat="1" applyFont="1" applyFill="1" applyBorder="1" applyAlignment="1">
      <alignment horizontal="center" vertical="center" wrapText="1"/>
    </xf>
    <xf numFmtId="179" fontId="19" fillId="3" borderId="30" xfId="0" applyNumberFormat="1" applyFont="1" applyFill="1" applyBorder="1" applyAlignment="1">
      <alignment horizontal="center" vertical="center"/>
    </xf>
    <xf numFmtId="180" fontId="19" fillId="0" borderId="34" xfId="0" applyNumberFormat="1" applyFont="1" applyFill="1" applyBorder="1" applyAlignment="1">
      <alignment horizontal="center" vertical="center"/>
    </xf>
    <xf numFmtId="0" fontId="20" fillId="0" borderId="37" xfId="0" applyFont="1" applyFill="1" applyBorder="1" applyAlignment="1">
      <alignment horizontal="left" vertical="center" indent="1"/>
    </xf>
    <xf numFmtId="179" fontId="20" fillId="3" borderId="30" xfId="0" applyNumberFormat="1" applyFont="1" applyFill="1" applyBorder="1" applyAlignment="1">
      <alignment horizontal="center" vertical="center"/>
    </xf>
    <xf numFmtId="180" fontId="20" fillId="0" borderId="34" xfId="0" applyNumberFormat="1" applyFont="1" applyFill="1" applyBorder="1" applyAlignment="1">
      <alignment horizontal="center" vertical="center"/>
    </xf>
    <xf numFmtId="179" fontId="20" fillId="0" borderId="107" xfId="0" applyNumberFormat="1" applyFont="1" applyFill="1" applyBorder="1" applyAlignment="1">
      <alignment horizontal="center" vertical="center"/>
    </xf>
    <xf numFmtId="179" fontId="23" fillId="0" borderId="108" xfId="0" applyNumberFormat="1" applyFont="1" applyFill="1" applyBorder="1" applyAlignment="1">
      <alignment horizontal="center" vertical="center"/>
    </xf>
    <xf numFmtId="41" fontId="44" fillId="0" borderId="20" xfId="1" applyFont="1" applyFill="1" applyBorder="1" applyAlignment="1">
      <alignment horizontal="center" vertical="center"/>
    </xf>
    <xf numFmtId="41" fontId="20" fillId="0" borderId="25" xfId="1" applyFont="1" applyFill="1" applyBorder="1" applyAlignment="1">
      <alignment horizontal="center" vertical="center"/>
    </xf>
    <xf numFmtId="0" fontId="19" fillId="0" borderId="109" xfId="0" applyFont="1" applyFill="1" applyBorder="1" applyAlignment="1">
      <alignment horizontal="left" vertical="center" indent="1"/>
    </xf>
    <xf numFmtId="0" fontId="19" fillId="0" borderId="29" xfId="0" applyFont="1" applyFill="1" applyBorder="1" applyAlignment="1">
      <alignment horizontal="left" vertical="center" indent="1"/>
    </xf>
    <xf numFmtId="0" fontId="41" fillId="0" borderId="109" xfId="0" applyFont="1" applyFill="1" applyBorder="1" applyAlignment="1">
      <alignment horizontal="center" vertical="center"/>
    </xf>
    <xf numFmtId="41" fontId="41" fillId="0" borderId="28" xfId="1" applyFont="1" applyFill="1" applyBorder="1" applyAlignment="1">
      <alignment horizontal="center" vertical="center"/>
    </xf>
    <xf numFmtId="41" fontId="22" fillId="0" borderId="18" xfId="1" applyFont="1" applyFill="1" applyBorder="1" applyAlignment="1">
      <alignment horizontal="center" vertical="center"/>
    </xf>
    <xf numFmtId="180" fontId="22" fillId="0" borderId="18" xfId="0" applyNumberFormat="1" applyFont="1" applyFill="1" applyBorder="1" applyAlignment="1">
      <alignment horizontal="center" vertical="center"/>
    </xf>
    <xf numFmtId="179" fontId="22" fillId="0" borderId="108" xfId="0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left" vertical="center" indent="1"/>
    </xf>
    <xf numFmtId="0" fontId="44" fillId="0" borderId="109" xfId="0" applyFont="1" applyFill="1" applyBorder="1" applyAlignment="1">
      <alignment horizontal="center" vertical="center"/>
    </xf>
    <xf numFmtId="41" fontId="44" fillId="0" borderId="28" xfId="1" applyFont="1" applyFill="1" applyBorder="1" applyAlignment="1">
      <alignment horizontal="center" vertical="center"/>
    </xf>
    <xf numFmtId="41" fontId="23" fillId="0" borderId="18" xfId="1" applyFont="1" applyFill="1" applyBorder="1" applyAlignment="1">
      <alignment horizontal="center" vertical="center"/>
    </xf>
    <xf numFmtId="41" fontId="20" fillId="0" borderId="17" xfId="1" applyFont="1" applyFill="1" applyBorder="1" applyAlignment="1">
      <alignment horizontal="center" vertical="center"/>
    </xf>
    <xf numFmtId="41" fontId="20" fillId="0" borderId="18" xfId="1" applyFont="1" applyFill="1" applyBorder="1" applyAlignment="1">
      <alignment horizontal="center" vertical="center"/>
    </xf>
    <xf numFmtId="179" fontId="23" fillId="0" borderId="55" xfId="0" applyNumberFormat="1" applyFont="1" applyFill="1" applyBorder="1" applyAlignment="1">
      <alignment horizontal="center" vertical="center"/>
    </xf>
    <xf numFmtId="41" fontId="44" fillId="0" borderId="19" xfId="1" applyFont="1" applyFill="1" applyBorder="1" applyAlignment="1">
      <alignment horizontal="center" vertical="center"/>
    </xf>
    <xf numFmtId="41" fontId="20" fillId="0" borderId="19" xfId="1" applyFont="1" applyFill="1" applyBorder="1" applyAlignment="1">
      <alignment horizontal="center" vertical="center"/>
    </xf>
    <xf numFmtId="41" fontId="20" fillId="0" borderId="110" xfId="1" applyFont="1" applyFill="1" applyBorder="1" applyAlignment="1">
      <alignment horizontal="center" vertical="center"/>
    </xf>
    <xf numFmtId="49" fontId="23" fillId="0" borderId="108" xfId="0" applyNumberFormat="1" applyFont="1" applyFill="1" applyBorder="1" applyAlignment="1">
      <alignment horizontal="center" vertical="center"/>
    </xf>
    <xf numFmtId="176" fontId="45" fillId="3" borderId="0" xfId="0" applyNumberFormat="1" applyFont="1" applyFill="1" applyBorder="1" applyAlignment="1">
      <alignment horizontal="center" vertical="center"/>
    </xf>
    <xf numFmtId="176" fontId="46" fillId="3" borderId="0" xfId="0" applyNumberFormat="1" applyFont="1" applyFill="1" applyBorder="1" applyAlignment="1">
      <alignment horizontal="center" vertical="center"/>
    </xf>
    <xf numFmtId="0" fontId="20" fillId="0" borderId="94" xfId="0" applyFont="1" applyFill="1" applyBorder="1" applyAlignment="1">
      <alignment horizontal="left" vertical="center" indent="1"/>
    </xf>
    <xf numFmtId="41" fontId="23" fillId="0" borderId="20" xfId="1" applyFont="1" applyFill="1" applyBorder="1" applyAlignment="1">
      <alignment horizontal="center" vertical="center"/>
    </xf>
    <xf numFmtId="0" fontId="22" fillId="0" borderId="111" xfId="0" applyFont="1" applyFill="1" applyBorder="1" applyAlignment="1">
      <alignment horizontal="left" vertical="center" indent="1"/>
    </xf>
    <xf numFmtId="0" fontId="23" fillId="0" borderId="111" xfId="0" applyFont="1" applyFill="1" applyBorder="1" applyAlignment="1">
      <alignment horizontal="center" vertical="center"/>
    </xf>
    <xf numFmtId="0" fontId="22" fillId="3" borderId="111" xfId="0" applyFont="1" applyFill="1" applyBorder="1" applyAlignment="1">
      <alignment horizontal="left" vertical="center" indent="1"/>
    </xf>
    <xf numFmtId="41" fontId="22" fillId="0" borderId="20" xfId="1" applyFont="1" applyFill="1" applyBorder="1" applyAlignment="1">
      <alignment horizontal="center" vertical="center"/>
    </xf>
    <xf numFmtId="0" fontId="19" fillId="3" borderId="93" xfId="0" applyFont="1" applyFill="1" applyBorder="1" applyAlignment="1">
      <alignment horizontal="left" vertical="center" indent="1"/>
    </xf>
    <xf numFmtId="0" fontId="19" fillId="3" borderId="94" xfId="0" applyFont="1" applyFill="1" applyBorder="1" applyAlignment="1">
      <alignment horizontal="left" vertical="center" indent="1"/>
    </xf>
    <xf numFmtId="0" fontId="41" fillId="3" borderId="93" xfId="0" applyFont="1" applyFill="1" applyBorder="1" applyAlignment="1">
      <alignment horizontal="center" vertical="center"/>
    </xf>
    <xf numFmtId="41" fontId="41" fillId="3" borderId="20" xfId="1" applyFont="1" applyFill="1" applyBorder="1" applyAlignment="1">
      <alignment horizontal="center" vertical="center"/>
    </xf>
    <xf numFmtId="41" fontId="22" fillId="3" borderId="25" xfId="1" applyFont="1" applyFill="1" applyBorder="1" applyAlignment="1">
      <alignment horizontal="center" vertical="center"/>
    </xf>
    <xf numFmtId="41" fontId="19" fillId="3" borderId="20" xfId="1" applyFont="1" applyFill="1" applyBorder="1" applyAlignment="1">
      <alignment horizontal="center" vertical="center"/>
    </xf>
    <xf numFmtId="41" fontId="19" fillId="3" borderId="21" xfId="1" applyFont="1" applyFill="1" applyBorder="1" applyAlignment="1">
      <alignment horizontal="center" vertical="center"/>
    </xf>
    <xf numFmtId="180" fontId="22" fillId="3" borderId="25" xfId="0" applyNumberFormat="1" applyFont="1" applyFill="1" applyBorder="1" applyAlignment="1">
      <alignment horizontal="center" vertical="center"/>
    </xf>
    <xf numFmtId="179" fontId="22" fillId="3" borderId="92" xfId="0" applyNumberFormat="1" applyFont="1" applyFill="1" applyBorder="1" applyAlignment="1">
      <alignment horizontal="center" vertical="center"/>
    </xf>
    <xf numFmtId="0" fontId="20" fillId="3" borderId="93" xfId="0" applyFont="1" applyFill="1" applyBorder="1" applyAlignment="1">
      <alignment horizontal="left" vertical="center" indent="1"/>
    </xf>
    <xf numFmtId="0" fontId="20" fillId="3" borderId="94" xfId="0" applyFont="1" applyFill="1" applyBorder="1" applyAlignment="1">
      <alignment horizontal="left" vertical="center" indent="1"/>
    </xf>
    <xf numFmtId="0" fontId="44" fillId="3" borderId="93" xfId="0" applyFont="1" applyFill="1" applyBorder="1" applyAlignment="1">
      <alignment horizontal="center" vertical="center"/>
    </xf>
    <xf numFmtId="41" fontId="44" fillId="3" borderId="20" xfId="1" applyFont="1" applyFill="1" applyBorder="1" applyAlignment="1">
      <alignment horizontal="center" vertical="center"/>
    </xf>
    <xf numFmtId="41" fontId="23" fillId="3" borderId="25" xfId="1" applyFont="1" applyFill="1" applyBorder="1" applyAlignment="1">
      <alignment horizontal="center" vertical="center"/>
    </xf>
    <xf numFmtId="41" fontId="20" fillId="3" borderId="20" xfId="1" applyFont="1" applyFill="1" applyBorder="1" applyAlignment="1">
      <alignment horizontal="center" vertical="center"/>
    </xf>
    <xf numFmtId="41" fontId="20" fillId="3" borderId="21" xfId="1" applyFont="1" applyFill="1" applyBorder="1" applyAlignment="1">
      <alignment horizontal="center" vertical="center"/>
    </xf>
    <xf numFmtId="41" fontId="20" fillId="3" borderId="25" xfId="1" applyFont="1" applyFill="1" applyBorder="1" applyAlignment="1">
      <alignment horizontal="center" vertical="center"/>
    </xf>
    <xf numFmtId="179" fontId="23" fillId="3" borderId="26" xfId="0" applyNumberFormat="1" applyFont="1" applyFill="1" applyBorder="1" applyAlignment="1">
      <alignment horizontal="center" vertical="center"/>
    </xf>
    <xf numFmtId="179" fontId="23" fillId="3" borderId="92" xfId="0" applyNumberFormat="1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left" vertical="center" indent="1"/>
    </xf>
    <xf numFmtId="41" fontId="44" fillId="3" borderId="53" xfId="1" applyFont="1" applyFill="1" applyBorder="1" applyAlignment="1">
      <alignment horizontal="center" vertical="center"/>
    </xf>
    <xf numFmtId="41" fontId="20" fillId="3" borderId="53" xfId="1" applyFont="1" applyFill="1" applyBorder="1" applyAlignment="1">
      <alignment horizontal="center" vertical="center"/>
    </xf>
    <xf numFmtId="41" fontId="20" fillId="3" borderId="95" xfId="1" applyFont="1" applyFill="1" applyBorder="1" applyAlignment="1">
      <alignment horizontal="center" vertical="center"/>
    </xf>
    <xf numFmtId="49" fontId="23" fillId="3" borderId="92" xfId="0" applyNumberFormat="1" applyFont="1" applyFill="1" applyBorder="1" applyAlignment="1">
      <alignment horizontal="center" vertical="center"/>
    </xf>
    <xf numFmtId="183" fontId="34" fillId="3" borderId="39" xfId="0" applyNumberFormat="1" applyFont="1" applyFill="1" applyBorder="1" applyAlignment="1">
      <alignment horizontal="center"/>
    </xf>
    <xf numFmtId="0" fontId="19" fillId="3" borderId="98" xfId="0" applyFont="1" applyFill="1" applyBorder="1" applyAlignment="1">
      <alignment horizontal="left" vertical="center" indent="1"/>
    </xf>
    <xf numFmtId="0" fontId="19" fillId="3" borderId="99" xfId="0" applyFont="1" applyFill="1" applyBorder="1" applyAlignment="1">
      <alignment horizontal="left" vertical="center" indent="1"/>
    </xf>
    <xf numFmtId="0" fontId="41" fillId="3" borderId="98" xfId="0" applyFont="1" applyFill="1" applyBorder="1" applyAlignment="1">
      <alignment horizontal="center" vertical="center"/>
    </xf>
    <xf numFmtId="41" fontId="41" fillId="3" borderId="100" xfId="1" applyFont="1" applyFill="1" applyBorder="1" applyAlignment="1">
      <alignment horizontal="center" vertical="center"/>
    </xf>
    <xf numFmtId="41" fontId="22" fillId="3" borderId="101" xfId="1" applyFont="1" applyFill="1" applyBorder="1" applyAlignment="1">
      <alignment horizontal="center" vertical="center"/>
    </xf>
    <xf numFmtId="41" fontId="19" fillId="3" borderId="100" xfId="1" applyFont="1" applyFill="1" applyBorder="1" applyAlignment="1">
      <alignment horizontal="center" vertical="center"/>
    </xf>
    <xf numFmtId="41" fontId="19" fillId="3" borderId="102" xfId="1" applyFont="1" applyFill="1" applyBorder="1" applyAlignment="1">
      <alignment horizontal="center" vertical="center"/>
    </xf>
    <xf numFmtId="41" fontId="19" fillId="3" borderId="101" xfId="1" applyFont="1" applyFill="1" applyBorder="1" applyAlignment="1">
      <alignment horizontal="center" vertical="center"/>
    </xf>
    <xf numFmtId="180" fontId="22" fillId="3" borderId="101" xfId="0" applyNumberFormat="1" applyFont="1" applyFill="1" applyBorder="1" applyAlignment="1">
      <alignment horizontal="center" vertical="center"/>
    </xf>
    <xf numFmtId="179" fontId="22" fillId="3" borderId="104" xfId="0" applyNumberFormat="1" applyFont="1" applyFill="1" applyBorder="1" applyAlignment="1">
      <alignment horizontal="center" vertical="center"/>
    </xf>
    <xf numFmtId="0" fontId="20" fillId="3" borderId="98" xfId="0" applyFont="1" applyFill="1" applyBorder="1" applyAlignment="1">
      <alignment horizontal="left" vertical="center" indent="1"/>
    </xf>
    <xf numFmtId="0" fontId="20" fillId="3" borderId="99" xfId="0" applyFont="1" applyFill="1" applyBorder="1" applyAlignment="1">
      <alignment horizontal="left" vertical="center" indent="1"/>
    </xf>
    <xf numFmtId="0" fontId="44" fillId="3" borderId="98" xfId="0" applyFont="1" applyFill="1" applyBorder="1" applyAlignment="1">
      <alignment horizontal="center" vertical="center"/>
    </xf>
    <xf numFmtId="41" fontId="44" fillId="3" borderId="100" xfId="1" applyFont="1" applyFill="1" applyBorder="1" applyAlignment="1">
      <alignment horizontal="center" vertical="center"/>
    </xf>
    <xf numFmtId="41" fontId="23" fillId="3" borderId="101" xfId="1" applyFont="1" applyFill="1" applyBorder="1" applyAlignment="1">
      <alignment horizontal="center" vertical="center"/>
    </xf>
    <xf numFmtId="41" fontId="20" fillId="3" borderId="100" xfId="1" applyFont="1" applyFill="1" applyBorder="1" applyAlignment="1">
      <alignment horizontal="center" vertical="center"/>
    </xf>
    <xf numFmtId="41" fontId="20" fillId="3" borderId="102" xfId="1" applyFont="1" applyFill="1" applyBorder="1" applyAlignment="1">
      <alignment horizontal="center" vertical="center"/>
    </xf>
    <xf numFmtId="41" fontId="20" fillId="3" borderId="101" xfId="1" applyFont="1" applyFill="1" applyBorder="1" applyAlignment="1">
      <alignment horizontal="center" vertical="center"/>
    </xf>
    <xf numFmtId="179" fontId="23" fillId="3" borderId="103" xfId="0" applyNumberFormat="1" applyFont="1" applyFill="1" applyBorder="1" applyAlignment="1">
      <alignment horizontal="center" vertical="center"/>
    </xf>
    <xf numFmtId="179" fontId="23" fillId="3" borderId="104" xfId="0" applyNumberFormat="1" applyFont="1" applyFill="1" applyBorder="1" applyAlignment="1">
      <alignment horizontal="center" vertical="center"/>
    </xf>
    <xf numFmtId="0" fontId="20" fillId="3" borderId="105" xfId="0" applyFont="1" applyFill="1" applyBorder="1" applyAlignment="1">
      <alignment horizontal="left" vertical="center" indent="1"/>
    </xf>
    <xf numFmtId="41" fontId="44" fillId="3" borderId="105" xfId="1" applyFont="1" applyFill="1" applyBorder="1" applyAlignment="1">
      <alignment horizontal="center" vertical="center"/>
    </xf>
    <xf numFmtId="41" fontId="20" fillId="3" borderId="105" xfId="1" applyFont="1" applyFill="1" applyBorder="1" applyAlignment="1">
      <alignment horizontal="center" vertical="center"/>
    </xf>
    <xf numFmtId="41" fontId="20" fillId="3" borderId="106" xfId="1" applyFont="1" applyFill="1" applyBorder="1" applyAlignment="1">
      <alignment horizontal="center" vertical="center"/>
    </xf>
    <xf numFmtId="49" fontId="23" fillId="3" borderId="104" xfId="0" applyNumberFormat="1" applyFont="1" applyFill="1" applyBorder="1" applyAlignment="1">
      <alignment horizontal="center" vertical="center"/>
    </xf>
    <xf numFmtId="179" fontId="19" fillId="0" borderId="107" xfId="0" applyNumberFormat="1" applyFont="1" applyFill="1" applyBorder="1" applyAlignment="1">
      <alignment horizontal="center" vertical="center"/>
    </xf>
    <xf numFmtId="0" fontId="19" fillId="12" borderId="53" xfId="0" applyFont="1" applyFill="1" applyBorder="1" applyAlignment="1">
      <alignment horizontal="left" vertical="center" indent="1"/>
    </xf>
  </cellXfs>
  <cellStyles count="4">
    <cellStyle name="쉼표 [0]" xfId="1" builtinId="6"/>
    <cellStyle name="쉼표 [0] 7" xfId="3" xr:uid="{B7DDCC25-51AA-469B-B251-ACE492D7ED06}"/>
    <cellStyle name="쉼표 [0] 8" xfId="2" xr:uid="{6EC0AC96-B5D7-47CF-9469-5C6E08E8B379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49373;&#49328;&#54016;\&#49373;&#49328;&#51068;&#48372;\1&#54840;&#44592;%20&#49373;&#49328;&#51068;&#48372;\2017&#45380;\1&#50900;\1&#54840;&#44592;%201701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&#49373;&#49328;&#48512;\&#49373;&#49328;&#51068;&#48372;\2020\3&#54840;&#44592;\03\V3&#54840;&#44592;%20&#49373;&#49328;&#51068;&#48372;%202020.03.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esktop/&#49373;&#49328;&#51068;&#48372;%20(2)/2017&#45380;/1&#50900;/1&#54840;&#44592;%201701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&#54840;&#44592;%20&#49373;&#49328;&#51068;&#48372;\2&#54840;&#44592;%20&#49373;&#49328;&#51068;&#48372;\2016\11&#50900;\2&#54840;&#44592;%2016113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30504_&#50528;&#45768;&#50896;%20&#48708;&#45208;%20&#49373;&#49328;&#44228;&#54925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호기"/>
      <sheetName val="생산통계"/>
      <sheetName val="폐기량"/>
      <sheetName val="일일 자재 폐기량"/>
      <sheetName val="제품구조도_1호기"/>
      <sheetName val="제품별 온도설정값"/>
      <sheetName val="DATA"/>
      <sheetName val="숙성실"/>
      <sheetName val="원단 길이 계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E3" t="str">
            <v>화승</v>
          </cell>
          <cell r="F3" t="str">
            <v>foam_200_CZ=0300</v>
          </cell>
          <cell r="G3" t="str">
            <v>pet(B)_12_KFBB6P</v>
          </cell>
          <cell r="H3" t="str">
            <v>XP3BR 1회</v>
          </cell>
          <cell r="I3" t="str">
            <v>A8001P-1차</v>
          </cell>
          <cell r="J3" t="str">
            <v>준비,마무리</v>
          </cell>
          <cell r="L3" t="str">
            <v>A</v>
          </cell>
        </row>
        <row r="4">
          <cell r="E4" t="str">
            <v>플러스알파</v>
          </cell>
          <cell r="F4" t="str">
            <v>foam_100_EC=300</v>
          </cell>
          <cell r="G4" t="str">
            <v>Pa_125_CP70_무광중박</v>
          </cell>
          <cell r="H4" t="str">
            <v>XP3BR 2회</v>
          </cell>
          <cell r="I4" t="str">
            <v>200WHB-1차</v>
          </cell>
          <cell r="J4" t="str">
            <v>모델교체</v>
          </cell>
          <cell r="L4" t="str">
            <v>AD</v>
          </cell>
        </row>
        <row r="5">
          <cell r="E5" t="str">
            <v>지엠이노텍</v>
          </cell>
          <cell r="F5" t="str">
            <v>foam_100_EC=400</v>
          </cell>
          <cell r="G5" t="str">
            <v>Pa_125_CP70_오성</v>
          </cell>
          <cell r="H5" t="str">
            <v>XP3BR 3회</v>
          </cell>
          <cell r="I5" t="str">
            <v>200WHB-2차</v>
          </cell>
          <cell r="J5" t="str">
            <v>챔버청소</v>
          </cell>
          <cell r="L5" t="str">
            <v>BA</v>
          </cell>
        </row>
        <row r="6">
          <cell r="E6" t="str">
            <v>중국폼</v>
          </cell>
          <cell r="F6" t="str">
            <v>foam_100_ZVW=4000</v>
          </cell>
          <cell r="G6" t="str">
            <v>Pa_125_CP70_유광중박</v>
          </cell>
          <cell r="H6" t="str">
            <v>XP3BR 4회</v>
          </cell>
          <cell r="I6" t="str">
            <v>200WHB-3차</v>
          </cell>
          <cell r="J6" t="str">
            <v>정비</v>
          </cell>
          <cell r="L6" t="str">
            <v>DB</v>
          </cell>
        </row>
        <row r="7">
          <cell r="E7" t="str">
            <v>중국라이너</v>
          </cell>
          <cell r="F7" t="str">
            <v>foam_150_EC=300</v>
          </cell>
          <cell r="G7" t="str">
            <v>Pa_125_CP70_율촌</v>
          </cell>
          <cell r="H7" t="str">
            <v>XP3BR 5회</v>
          </cell>
          <cell r="I7" t="str">
            <v>8605BB-1차</v>
          </cell>
          <cell r="J7" t="str">
            <v>라인정비</v>
          </cell>
          <cell r="L7" t="str">
            <v>DT</v>
          </cell>
        </row>
        <row r="8">
          <cell r="E8" t="str">
            <v>중국기재</v>
          </cell>
          <cell r="F8" t="str">
            <v>foam_150_EC=400</v>
          </cell>
          <cell r="G8" t="str">
            <v>pet(B)_100_NK-P100_B3_DP</v>
          </cell>
          <cell r="H8" t="str">
            <v>XD5SR 1회</v>
          </cell>
          <cell r="I8" t="str">
            <v>8605BB-2차</v>
          </cell>
          <cell r="J8" t="str">
            <v>원재료대기</v>
          </cell>
          <cell r="L8" t="str">
            <v>차광</v>
          </cell>
        </row>
        <row r="9">
          <cell r="E9" t="str">
            <v>유광</v>
          </cell>
          <cell r="F9" t="str">
            <v>foam_150_ZVW=4000</v>
          </cell>
          <cell r="G9" t="str">
            <v>pet(B)_12_12PA2B6P2</v>
          </cell>
          <cell r="H9" t="str">
            <v>XD5SR 2회</v>
          </cell>
          <cell r="I9" t="str">
            <v>8605BB-3차</v>
          </cell>
          <cell r="J9" t="str">
            <v>원재료불량대기</v>
          </cell>
          <cell r="L9" t="str">
            <v>TP</v>
          </cell>
        </row>
        <row r="10">
          <cell r="E10" t="str">
            <v>오성</v>
          </cell>
          <cell r="F10" t="str">
            <v>foam_150_ZVW=5000</v>
          </cell>
          <cell r="G10" t="str">
            <v>pet(B)_12_NK-P12_B2B3_DP</v>
          </cell>
          <cell r="H10" t="str">
            <v>XD5SR 3회</v>
          </cell>
          <cell r="I10" t="str">
            <v>A12100-1차</v>
          </cell>
          <cell r="J10" t="str">
            <v>작업자실수</v>
          </cell>
          <cell r="L10" t="str">
            <v>TS</v>
          </cell>
        </row>
        <row r="11">
          <cell r="E11" t="str">
            <v>영보</v>
          </cell>
          <cell r="F11" t="str">
            <v>foam_200_EC=400</v>
          </cell>
          <cell r="G11" t="str">
            <v>pet(B)_25_NK25</v>
          </cell>
          <cell r="H11" t="str">
            <v>PT36D 1회</v>
          </cell>
          <cell r="I11" t="str">
            <v>A12160-1차</v>
          </cell>
          <cell r="J11" t="str">
            <v>회의,교육</v>
          </cell>
          <cell r="L11" t="str">
            <v>WP</v>
          </cell>
        </row>
        <row r="12">
          <cell r="E12" t="str">
            <v>애니원 3호기</v>
          </cell>
          <cell r="F12" t="str">
            <v>foam_200_ZVW=5000</v>
          </cell>
          <cell r="G12" t="str">
            <v>pet(B)_25_SB00BC</v>
          </cell>
          <cell r="H12" t="str">
            <v>PT36D 2회</v>
          </cell>
          <cell r="I12" t="str">
            <v>A12200-1차</v>
          </cell>
          <cell r="J12" t="str">
            <v>연결작업</v>
          </cell>
          <cell r="L12" t="str">
            <v>DW</v>
          </cell>
        </row>
        <row r="13">
          <cell r="E13" t="str">
            <v>애니원 2호기</v>
          </cell>
          <cell r="F13" t="str">
            <v>foam_300_EC=300</v>
          </cell>
          <cell r="G13" t="str">
            <v>pet(B)_25_SB00C_단면</v>
          </cell>
          <cell r="H13" t="str">
            <v>PT36D 3회</v>
          </cell>
          <cell r="I13" t="str">
            <v>A8001PT-1차</v>
          </cell>
          <cell r="J13" t="str">
            <v>정전</v>
          </cell>
          <cell r="L13" t="str">
            <v>AB</v>
          </cell>
        </row>
        <row r="14">
          <cell r="E14" t="str">
            <v>애니원 1호기</v>
          </cell>
          <cell r="F14" t="str">
            <v>Pa_125_CP70_무광중박</v>
          </cell>
          <cell r="G14" t="str">
            <v>pet(B)_50_NK-P50_B3_P</v>
          </cell>
          <cell r="H14" t="str">
            <v>PT50D 1회</v>
          </cell>
          <cell r="I14" t="str">
            <v>A8002P-1차</v>
          </cell>
          <cell r="J14" t="str">
            <v>리와인딩</v>
          </cell>
          <cell r="L14" t="str">
            <v>기타</v>
          </cell>
        </row>
        <row r="15">
          <cell r="E15" t="str">
            <v>아랍기제</v>
          </cell>
          <cell r="F15" t="str">
            <v>Pa_125_CP70_오성</v>
          </cell>
          <cell r="G15" t="str">
            <v>pet(B)_50_SB00BC</v>
          </cell>
          <cell r="H15" t="str">
            <v>CP70 유중 1회</v>
          </cell>
          <cell r="I15" t="str">
            <v>A8003P-1차</v>
          </cell>
          <cell r="J15" t="str">
            <v>후지갈이</v>
          </cell>
        </row>
        <row r="16">
          <cell r="E16" t="str">
            <v>신규 업체</v>
          </cell>
          <cell r="F16" t="str">
            <v>Pa_125_CP70_유광중박</v>
          </cell>
          <cell r="G16" t="str">
            <v>pet(B)_75_SB00BC</v>
          </cell>
          <cell r="H16" t="str">
            <v>SG31 1회</v>
          </cell>
          <cell r="I16" t="str">
            <v>A8050-1차</v>
          </cell>
        </row>
        <row r="17">
          <cell r="E17" t="str">
            <v>불이합성</v>
          </cell>
          <cell r="F17" t="str">
            <v>Pa_125_CP70_율촌</v>
          </cell>
          <cell r="G17" t="str">
            <v>pet_12_PT12Y-S</v>
          </cell>
          <cell r="I17" t="str">
            <v>A8051-1차</v>
          </cell>
        </row>
        <row r="18">
          <cell r="E18" t="str">
            <v>동강</v>
          </cell>
          <cell r="F18" t="str">
            <v>pet(B)_100_NK-P100_B3_DP</v>
          </cell>
          <cell r="G18" t="str">
            <v>pet_12_XG532</v>
          </cell>
          <cell r="I18" t="str">
            <v>A8060NT-1차</v>
          </cell>
        </row>
        <row r="19">
          <cell r="E19" t="str">
            <v>도레이</v>
          </cell>
          <cell r="F19" t="str">
            <v>pet(B)_12_12PA2B6P2</v>
          </cell>
          <cell r="G19" t="str">
            <v>pet_12_XP37</v>
          </cell>
          <cell r="I19" t="str">
            <v>A8060RT-1차</v>
          </cell>
        </row>
        <row r="20">
          <cell r="E20" t="str">
            <v>남경</v>
          </cell>
          <cell r="F20" t="str">
            <v>pet(B)_12_KFBB6P</v>
          </cell>
          <cell r="G20" t="str">
            <v>pet_150_XG245</v>
          </cell>
          <cell r="I20" t="str">
            <v>A8080NT-1차</v>
          </cell>
        </row>
        <row r="21">
          <cell r="E21" t="str">
            <v>기승산업</v>
          </cell>
          <cell r="F21" t="str">
            <v>pet(B)_12_NK-P12_B2B3_DP</v>
          </cell>
          <cell r="G21" t="str">
            <v>pet_23_XG532</v>
          </cell>
          <cell r="I21" t="str">
            <v>A8080RT-1차</v>
          </cell>
        </row>
        <row r="22">
          <cell r="E22" t="str">
            <v>Xiangyuan</v>
          </cell>
          <cell r="F22" t="str">
            <v>pet(B)_25_NK25</v>
          </cell>
          <cell r="G22" t="str">
            <v>pet_25_PT25Y-S</v>
          </cell>
          <cell r="I22" t="str">
            <v>A8100-1차</v>
          </cell>
        </row>
        <row r="23">
          <cell r="E23" t="str">
            <v>SKC</v>
          </cell>
          <cell r="F23" t="str">
            <v>pet(B)_25_SB00BC</v>
          </cell>
          <cell r="G23" t="str">
            <v>pet_25_XM37</v>
          </cell>
          <cell r="I23" t="str">
            <v>A8100NT-1차</v>
          </cell>
        </row>
        <row r="24">
          <cell r="E24" t="str">
            <v>KOSTIC</v>
          </cell>
          <cell r="F24" t="str">
            <v>pet(B)_25_SB00C_단면</v>
          </cell>
          <cell r="G24" t="str">
            <v>pet_25_XP37</v>
          </cell>
          <cell r="I24" t="str">
            <v>A8100NT-1차</v>
          </cell>
        </row>
        <row r="25">
          <cell r="E25" t="str">
            <v>KAF</v>
          </cell>
          <cell r="F25" t="str">
            <v>pet(B)_50_NK-P50_B3_P</v>
          </cell>
          <cell r="G25" t="str">
            <v>pet_3.3_SC42</v>
          </cell>
          <cell r="I25" t="str">
            <v>A8100NT-1차</v>
          </cell>
        </row>
        <row r="26">
          <cell r="F26" t="str">
            <v>pet(B)_50_SB00BC</v>
          </cell>
          <cell r="G26" t="str">
            <v>pet_50_PT50Y-S</v>
          </cell>
          <cell r="I26" t="str">
            <v>A8100RT-1차</v>
          </cell>
        </row>
        <row r="27">
          <cell r="F27" t="str">
            <v>pet(B)_50_SB00CP</v>
          </cell>
          <cell r="G27" t="str">
            <v>pet_50_S50-103</v>
          </cell>
          <cell r="I27" t="str">
            <v>A8150-1차</v>
          </cell>
        </row>
        <row r="28">
          <cell r="F28" t="str">
            <v>pet(B)_75_SB00BC</v>
          </cell>
          <cell r="G28" t="str">
            <v>pet_50_SH71D</v>
          </cell>
          <cell r="I28" t="str">
            <v>A8180-1차</v>
          </cell>
        </row>
        <row r="29">
          <cell r="F29" t="str">
            <v>pet_12_A413</v>
          </cell>
          <cell r="G29" t="str">
            <v>pet_50_SS102</v>
          </cell>
          <cell r="I29" t="str">
            <v>A8200-1차</v>
          </cell>
        </row>
        <row r="30">
          <cell r="F30" t="str">
            <v>pet_12_XG532</v>
          </cell>
          <cell r="G30" t="str">
            <v>pet_50_XG245</v>
          </cell>
          <cell r="I30" t="str">
            <v>A8250-1차</v>
          </cell>
        </row>
        <row r="31">
          <cell r="F31" t="str">
            <v>pet_12_XP37</v>
          </cell>
          <cell r="G31" t="str">
            <v>pet_50_XG531C</v>
          </cell>
          <cell r="I31" t="str">
            <v>A99200-1차</v>
          </cell>
        </row>
        <row r="32">
          <cell r="F32" t="str">
            <v>pet_150_XG245</v>
          </cell>
          <cell r="G32" t="str">
            <v>pet_6.7_SC42</v>
          </cell>
          <cell r="I32" t="str">
            <v>A99250-1차</v>
          </cell>
        </row>
        <row r="33">
          <cell r="F33" t="str">
            <v>pet_23_XG532</v>
          </cell>
          <cell r="G33" t="str">
            <v>pet_50_SW84G</v>
          </cell>
          <cell r="I33" t="str">
            <v>A99300-1차</v>
          </cell>
        </row>
        <row r="34">
          <cell r="F34" t="str">
            <v>pet_25_A413</v>
          </cell>
          <cell r="G34" t="str">
            <v>pet_75_SW84G</v>
          </cell>
          <cell r="I34" t="str">
            <v>AB150-1차</v>
          </cell>
        </row>
        <row r="35">
          <cell r="F35" t="str">
            <v>pet_25_XM37</v>
          </cell>
          <cell r="G35" t="str">
            <v>pet_75_XG531C</v>
          </cell>
          <cell r="I35" t="str">
            <v>AB80-1차</v>
          </cell>
        </row>
        <row r="36">
          <cell r="F36" t="str">
            <v>pet_25_XP37</v>
          </cell>
          <cell r="G36" t="str">
            <v>Rel_23_LL23CT</v>
          </cell>
          <cell r="I36" t="str">
            <v>AB50-1차</v>
          </cell>
        </row>
        <row r="37">
          <cell r="F37" t="str">
            <v>pet_3.3_SC42</v>
          </cell>
          <cell r="G37" t="str">
            <v>Rel_23_SG31_6000m</v>
          </cell>
          <cell r="I37" t="str">
            <v>AD100-1차</v>
          </cell>
        </row>
        <row r="38">
          <cell r="F38" t="str">
            <v>pet_50_PT50Y-S</v>
          </cell>
          <cell r="G38" t="str">
            <v>Rel_23_XP35P_LM23CT</v>
          </cell>
          <cell r="I38" t="str">
            <v>AD125-1차</v>
          </cell>
        </row>
        <row r="39">
          <cell r="F39" t="str">
            <v>pet_50_S50-103</v>
          </cell>
          <cell r="G39" t="str">
            <v>Rel_23_XP3BR</v>
          </cell>
          <cell r="I39" t="str">
            <v>AD150-1차</v>
          </cell>
        </row>
        <row r="40">
          <cell r="F40" t="str">
            <v>pet_50_SH71D</v>
          </cell>
          <cell r="G40" t="str">
            <v>Rel_23_XD5SR</v>
          </cell>
          <cell r="I40" t="str">
            <v>AD30-1차</v>
          </cell>
        </row>
        <row r="41">
          <cell r="F41" t="str">
            <v>pet_50_SS102</v>
          </cell>
          <cell r="G41" t="str">
            <v>Rel_36_PT36D</v>
          </cell>
          <cell r="I41" t="str">
            <v>AD50-1차</v>
          </cell>
        </row>
        <row r="42">
          <cell r="F42" t="str">
            <v>pet_50_XG245</v>
          </cell>
          <cell r="G42" t="str">
            <v>Rel_36_SG31_4000m</v>
          </cell>
          <cell r="I42" t="str">
            <v>AD50-1차</v>
          </cell>
        </row>
        <row r="43">
          <cell r="F43" t="str">
            <v>pet_50_XG531C</v>
          </cell>
          <cell r="G43" t="str">
            <v>Rel_36_SG31_6000m</v>
          </cell>
          <cell r="I43" t="str">
            <v>AD80-1차</v>
          </cell>
        </row>
        <row r="44">
          <cell r="F44" t="str">
            <v>pet_6.7_SC42</v>
          </cell>
          <cell r="G44" t="str">
            <v>Rel_36_XP3BR</v>
          </cell>
          <cell r="I44" t="str">
            <v>D100BA-1차</v>
          </cell>
        </row>
        <row r="45">
          <cell r="F45" t="str">
            <v>pet_50_SW84G</v>
          </cell>
          <cell r="G45" t="str">
            <v>Rel_38_KT11NW</v>
          </cell>
          <cell r="I45" t="str">
            <v>D130BA-1차</v>
          </cell>
        </row>
        <row r="46">
          <cell r="F46" t="str">
            <v>pet_75_SW84G</v>
          </cell>
          <cell r="G46" t="str">
            <v>Rel_38_XP3BR</v>
          </cell>
          <cell r="I46" t="str">
            <v>D150BA-1차</v>
          </cell>
        </row>
        <row r="47">
          <cell r="F47" t="str">
            <v>pet_75_XG531C</v>
          </cell>
          <cell r="G47" t="str">
            <v>Rel_50_PT50D</v>
          </cell>
          <cell r="I47" t="str">
            <v>D250BA-1차</v>
          </cell>
        </row>
        <row r="48">
          <cell r="F48" t="str">
            <v>Rel_23_LL23CT</v>
          </cell>
          <cell r="G48" t="str">
            <v>Rel_50_SG31</v>
          </cell>
          <cell r="I48" t="str">
            <v>D50BA-1차</v>
          </cell>
        </row>
        <row r="49">
          <cell r="F49" t="str">
            <v>Rel_23_SG31_6000m</v>
          </cell>
          <cell r="G49" t="str">
            <v>Rel_75_KT41N</v>
          </cell>
          <cell r="I49" t="str">
            <v>DB0501-1차</v>
          </cell>
        </row>
        <row r="50">
          <cell r="F50" t="str">
            <v>Rel_23_XP35P_LM23CT</v>
          </cell>
          <cell r="G50" t="str">
            <v>Rel_75_XD5YR</v>
          </cell>
          <cell r="I50" t="str">
            <v>DB0503-1차</v>
          </cell>
        </row>
        <row r="51">
          <cell r="F51" t="str">
            <v>Rel_23_XP3BR</v>
          </cell>
          <cell r="G51" t="str">
            <v>Rel_75_KT61N</v>
          </cell>
          <cell r="I51" t="str">
            <v>DB0510BA-1차</v>
          </cell>
        </row>
        <row r="52">
          <cell r="F52" t="str">
            <v>Rel_23_XD5SR</v>
          </cell>
          <cell r="G52" t="str">
            <v>Rel_75_SG31</v>
          </cell>
          <cell r="I52" t="str">
            <v>DB1010-1차</v>
          </cell>
        </row>
        <row r="53">
          <cell r="F53" t="str">
            <v>Rel_36_PT36D</v>
          </cell>
          <cell r="G53" t="str">
            <v>Rel_75_XG210_HM75CT</v>
          </cell>
          <cell r="I53" t="str">
            <v>DB1010BA-1차</v>
          </cell>
        </row>
        <row r="54">
          <cell r="F54" t="str">
            <v>Rel_36_SG31_4000m</v>
          </cell>
          <cell r="G54" t="str">
            <v>샘플 원단</v>
          </cell>
          <cell r="I54" t="str">
            <v>DB1505-1차</v>
          </cell>
        </row>
        <row r="55">
          <cell r="F55" t="str">
            <v>Rel_36_SG31_6000m</v>
          </cell>
          <cell r="I55" t="str">
            <v>DB1510-1차</v>
          </cell>
        </row>
        <row r="56">
          <cell r="F56" t="str">
            <v>Rel_36_XP3BR</v>
          </cell>
          <cell r="I56" t="str">
            <v>DB1510BA-1차</v>
          </cell>
        </row>
        <row r="57">
          <cell r="F57" t="str">
            <v>Rel_38_KT11NW</v>
          </cell>
          <cell r="I57" t="str">
            <v>DB1510BA-1차</v>
          </cell>
        </row>
        <row r="58">
          <cell r="F58" t="str">
            <v>Rel_50_PT50D</v>
          </cell>
          <cell r="I58" t="str">
            <v>DB1505K-1차</v>
          </cell>
        </row>
        <row r="59">
          <cell r="F59" t="str">
            <v>Rel_50_SG31</v>
          </cell>
          <cell r="I59" t="str">
            <v>DB1613-1차</v>
          </cell>
        </row>
        <row r="60">
          <cell r="F60" t="str">
            <v>Rel_75_KT41N</v>
          </cell>
          <cell r="I60" t="str">
            <v>DT0501-1차</v>
          </cell>
        </row>
        <row r="61">
          <cell r="F61" t="str">
            <v>Rel_75_KT61N</v>
          </cell>
          <cell r="I61" t="str">
            <v>DT0503(H)-1차</v>
          </cell>
        </row>
        <row r="62">
          <cell r="F62" t="str">
            <v>Rel_75_SG31</v>
          </cell>
          <cell r="I62" t="str">
            <v>DT0503-1차</v>
          </cell>
        </row>
        <row r="63">
          <cell r="F63" t="str">
            <v>Rel_75_XG210_HM75CT</v>
          </cell>
          <cell r="I63" t="str">
            <v>DT0505-1차</v>
          </cell>
        </row>
        <row r="64">
          <cell r="F64" t="str">
            <v>샘플 원단</v>
          </cell>
          <cell r="I64" t="str">
            <v>DT0505-1차</v>
          </cell>
        </row>
        <row r="65">
          <cell r="I65" t="str">
            <v>DT0508-1차</v>
          </cell>
        </row>
        <row r="66">
          <cell r="I66" t="str">
            <v>DT1005-1차</v>
          </cell>
        </row>
        <row r="67">
          <cell r="I67" t="str">
            <v>DT1007-1차</v>
          </cell>
        </row>
        <row r="68">
          <cell r="I68" t="str">
            <v>DW1505K-1차</v>
          </cell>
        </row>
        <row r="69">
          <cell r="I69" t="str">
            <v>DW1510-1차</v>
          </cell>
        </row>
        <row r="70">
          <cell r="I70" t="str">
            <v>DW8200-1차</v>
          </cell>
        </row>
        <row r="71">
          <cell r="I71" t="str">
            <v>DW8150-1차</v>
          </cell>
        </row>
        <row r="72">
          <cell r="I72" t="str">
            <v>DW8100-1차</v>
          </cell>
        </row>
        <row r="73">
          <cell r="I73" t="str">
            <v>PF60AS-1차</v>
          </cell>
        </row>
        <row r="74">
          <cell r="I74" t="str">
            <v>S50BA-1차</v>
          </cell>
        </row>
        <row r="75">
          <cell r="I75" t="str">
            <v>S8601F-1차</v>
          </cell>
        </row>
        <row r="76">
          <cell r="I76" t="str">
            <v>S8603-1차</v>
          </cell>
        </row>
        <row r="77">
          <cell r="I77" t="str">
            <v>S8610W-1차</v>
          </cell>
        </row>
        <row r="78">
          <cell r="I78" t="str">
            <v>S87065BR-1차</v>
          </cell>
        </row>
        <row r="79">
          <cell r="I79" t="str">
            <v>TP1003-1차</v>
          </cell>
        </row>
        <row r="80">
          <cell r="I80" t="str">
            <v>TP1005-1차</v>
          </cell>
        </row>
        <row r="81">
          <cell r="I81" t="str">
            <v>TP1005B-1차</v>
          </cell>
        </row>
        <row r="82">
          <cell r="I82" t="str">
            <v>TP1010-1차</v>
          </cell>
        </row>
        <row r="83">
          <cell r="I83" t="str">
            <v>TP1010B-1차</v>
          </cell>
        </row>
        <row r="84">
          <cell r="I84" t="str">
            <v>TS4015-1차</v>
          </cell>
        </row>
        <row r="85">
          <cell r="I85" t="str">
            <v>TS4015BA-1차</v>
          </cell>
        </row>
        <row r="86">
          <cell r="I86" t="str">
            <v>TS4015DBA-1차</v>
          </cell>
        </row>
        <row r="87">
          <cell r="I87" t="str">
            <v>TS4018DBA-1차</v>
          </cell>
        </row>
        <row r="88">
          <cell r="I88" t="str">
            <v>TS4018-1차</v>
          </cell>
        </row>
        <row r="89">
          <cell r="I89" t="str">
            <v>TS4018BA-1차</v>
          </cell>
        </row>
        <row r="90">
          <cell r="I90" t="str">
            <v>TS4025-1차</v>
          </cell>
        </row>
        <row r="91">
          <cell r="I91" t="str">
            <v>TS5025-1차</v>
          </cell>
        </row>
        <row r="92">
          <cell r="I92" t="str">
            <v>TS5030-1차</v>
          </cell>
        </row>
        <row r="93">
          <cell r="I93" t="str">
            <v>WP3015-2차</v>
          </cell>
        </row>
        <row r="94">
          <cell r="I94" t="str">
            <v>WP3020-1차</v>
          </cell>
        </row>
        <row r="95">
          <cell r="I95" t="str">
            <v>WP3020-2차</v>
          </cell>
        </row>
        <row r="96">
          <cell r="I96" t="str">
            <v>WP3025-1차</v>
          </cell>
        </row>
        <row r="97">
          <cell r="I97" t="str">
            <v>WP3025-2차</v>
          </cell>
        </row>
        <row r="98">
          <cell r="I98" t="str">
            <v>WP3025-3차</v>
          </cell>
        </row>
        <row r="99">
          <cell r="I99" t="str">
            <v>WP3030-1차</v>
          </cell>
        </row>
        <row r="100">
          <cell r="I100" t="str">
            <v>WP3030-2차</v>
          </cell>
        </row>
        <row r="101">
          <cell r="I101" t="str">
            <v>WP3030-3차</v>
          </cell>
        </row>
        <row r="102">
          <cell r="I102" t="str">
            <v>WP3035-1차</v>
          </cell>
        </row>
        <row r="103">
          <cell r="I103" t="str">
            <v>WP3035-2차</v>
          </cell>
        </row>
        <row r="104">
          <cell r="I104" t="str">
            <v>WP3035-3차</v>
          </cell>
        </row>
        <row r="105">
          <cell r="I105" t="str">
            <v>WP4030B-2차</v>
          </cell>
        </row>
        <row r="106">
          <cell r="I106" t="str">
            <v>WP4030BR-1차</v>
          </cell>
        </row>
        <row r="107">
          <cell r="I107" t="str">
            <v>WP4030BR-2차</v>
          </cell>
        </row>
        <row r="108">
          <cell r="I108" t="str">
            <v>WP4035BR-1차</v>
          </cell>
        </row>
        <row r="109">
          <cell r="I109" t="str">
            <v>WP4035BR-2차</v>
          </cell>
        </row>
        <row r="110">
          <cell r="I110" t="str">
            <v>WP4035BR-1-2차</v>
          </cell>
        </row>
        <row r="111">
          <cell r="I111" t="str">
            <v>WP4025BR-1차</v>
          </cell>
        </row>
        <row r="112">
          <cell r="I112" t="str">
            <v>WP4025BR-2차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3"/>
      <sheetName val="Chart4"/>
      <sheetName val="Ghi chép sản xuất 생산일지"/>
      <sheetName val="Tính chiều dài liệu 원단 길이 계산"/>
      <sheetName val="생산기준 및 점착제확인"/>
      <sheetName val="DATA"/>
      <sheetName val="ERP"/>
      <sheetName val="nc밀도"/>
      <sheetName val="원단별 집계"/>
      <sheetName val="필름 권경 및 무게 공식"/>
      <sheetName val="생산통계"/>
      <sheetName val="속도산정"/>
      <sheetName val="잔량계산기"/>
      <sheetName val="NC조건"/>
      <sheetName val="배기변화"/>
      <sheetName val="Sheet2"/>
      <sheetName val="Sheet4 (2)"/>
      <sheetName val="Sheet1"/>
    </sheetNames>
    <sheetDataSet>
      <sheetData sheetId="0" refreshError="1"/>
      <sheetData sheetId="1" refreshError="1"/>
      <sheetData sheetId="2"/>
      <sheetData sheetId="3"/>
      <sheetData sheetId="4"/>
      <sheetData sheetId="5">
        <row r="3">
          <cell r="K3" t="str">
            <v>제품</v>
          </cell>
        </row>
        <row r="4">
          <cell r="K4" t="str">
            <v>반제품</v>
          </cell>
        </row>
        <row r="5">
          <cell r="K5" t="str">
            <v>TEST</v>
          </cell>
        </row>
        <row r="6">
          <cell r="K6" t="str">
            <v>BTP</v>
          </cell>
        </row>
        <row r="7">
          <cell r="K7" t="str">
            <v>Sản phẩm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생산일보"/>
      <sheetName val="생산통계"/>
      <sheetName val="폐기량"/>
      <sheetName val="일일 자재 폐기량"/>
      <sheetName val="제품구조도_1호기"/>
      <sheetName val="제품별 온도설정값"/>
      <sheetName val="DATA"/>
      <sheetName val="숙성실"/>
      <sheetName val="원단 길이 계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H3" t="str">
            <v>XP3BR 1회</v>
          </cell>
        </row>
        <row r="4">
          <cell r="H4" t="str">
            <v>XP3BR 2회</v>
          </cell>
        </row>
        <row r="5">
          <cell r="H5" t="str">
            <v>XP3BR 3회</v>
          </cell>
        </row>
        <row r="6">
          <cell r="H6" t="str">
            <v>XP3BR 4회</v>
          </cell>
        </row>
        <row r="7">
          <cell r="H7" t="str">
            <v>XP3BR 5회</v>
          </cell>
        </row>
        <row r="8">
          <cell r="H8" t="str">
            <v>XD5SR 1회</v>
          </cell>
        </row>
        <row r="9">
          <cell r="H9" t="str">
            <v>XD5SR 2회</v>
          </cell>
        </row>
        <row r="10">
          <cell r="H10" t="str">
            <v>XD5SR 3회</v>
          </cell>
        </row>
        <row r="11">
          <cell r="H11" t="str">
            <v>PT36D 1회</v>
          </cell>
        </row>
        <row r="12">
          <cell r="H12" t="str">
            <v>PT36D 2회</v>
          </cell>
        </row>
        <row r="13">
          <cell r="H13" t="str">
            <v>PT36D 3회</v>
          </cell>
        </row>
        <row r="14">
          <cell r="H14" t="str">
            <v>PT50D 1회</v>
          </cell>
        </row>
        <row r="15">
          <cell r="H15" t="str">
            <v>CP70 유중 1회</v>
          </cell>
        </row>
        <row r="16">
          <cell r="H16" t="str">
            <v>SG31 1회</v>
          </cell>
        </row>
      </sheetData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생산일지"/>
      <sheetName val="원단 길이 계산"/>
      <sheetName val="제품별 온도설정값"/>
      <sheetName val="원자재 폐기물 계근현황"/>
      <sheetName val="DATA"/>
      <sheetName val="제품구조도"/>
      <sheetName val="제품 권취량"/>
      <sheetName val="숙성실"/>
      <sheetName val="생산통계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H3" t="str">
            <v>XP3BR 1회</v>
          </cell>
        </row>
        <row r="4">
          <cell r="H4" t="str">
            <v>XP3BR 2회</v>
          </cell>
        </row>
        <row r="5">
          <cell r="H5" t="str">
            <v>XP3BR 3회</v>
          </cell>
        </row>
        <row r="6">
          <cell r="H6" t="str">
            <v>XP3BR 4회</v>
          </cell>
        </row>
        <row r="7">
          <cell r="H7" t="str">
            <v>XP3BR 5회</v>
          </cell>
        </row>
        <row r="8">
          <cell r="H8" t="str">
            <v>CP70 유중 1회</v>
          </cell>
        </row>
        <row r="9">
          <cell r="H9" t="str">
            <v>CP70 무중 1회</v>
          </cell>
        </row>
        <row r="10">
          <cell r="H10" t="str">
            <v>SG31 1회</v>
          </cell>
        </row>
        <row r="11">
          <cell r="H11" t="str">
            <v>PT50D 1회</v>
          </cell>
        </row>
        <row r="12">
          <cell r="H12" t="str">
            <v>PT50D 2회</v>
          </cell>
        </row>
        <row r="13">
          <cell r="H13" t="str">
            <v>PT50D 3회</v>
          </cell>
        </row>
        <row r="14">
          <cell r="H14" t="str">
            <v>PT50D 4회</v>
          </cell>
        </row>
        <row r="15">
          <cell r="H15" t="str">
            <v>PT50D 5회</v>
          </cell>
        </row>
        <row r="16">
          <cell r="H16" t="str">
            <v>XD5SR 1회</v>
          </cell>
        </row>
        <row r="17">
          <cell r="H17" t="str">
            <v>XD5SR 2회</v>
          </cell>
        </row>
        <row r="18">
          <cell r="H18" t="str">
            <v>XD5SR 3회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생산계획"/>
      <sheetName val="가공계획"/>
      <sheetName val="Test일정"/>
      <sheetName val="완제품 창고 입고 계획"/>
      <sheetName val="반제품"/>
      <sheetName val="Sheet4"/>
      <sheetName val="Sheet1"/>
      <sheetName val="Sheet2"/>
      <sheetName val="Sheet3"/>
      <sheetName val="AD"/>
      <sheetName val="ERP품번"/>
    </sheetNames>
    <sheetDataSet>
      <sheetData sheetId="0"/>
      <sheetData sheetId="1"/>
      <sheetData sheetId="2"/>
      <sheetData sheetId="3">
        <row r="2">
          <cell r="B2" t="str">
            <v>※ 일자별 완제품 입고 계획 수량</v>
          </cell>
        </row>
        <row r="3">
          <cell r="C3" t="str">
            <v xml:space="preserve">(가공계획 +1일)     </v>
          </cell>
        </row>
        <row r="4">
          <cell r="B4" t="str">
            <v>창고 입고 계획</v>
          </cell>
        </row>
        <row r="5">
          <cell r="B5" t="str">
            <v>제품명</v>
          </cell>
          <cell r="C5" t="str">
            <v>개발코드</v>
          </cell>
        </row>
        <row r="6">
          <cell r="B6" t="str">
            <v>가공계획</v>
          </cell>
        </row>
        <row r="7">
          <cell r="B7" t="str">
            <v>8030ED</v>
          </cell>
          <cell r="C7">
            <v>3655</v>
          </cell>
        </row>
        <row r="8">
          <cell r="B8" t="str">
            <v>8040ED</v>
          </cell>
          <cell r="C8">
            <v>3656</v>
          </cell>
        </row>
        <row r="9">
          <cell r="B9" t="str">
            <v>8050ED</v>
          </cell>
          <cell r="C9">
            <v>3572</v>
          </cell>
        </row>
        <row r="10">
          <cell r="B10" t="str">
            <v>8040ED(K)</v>
          </cell>
          <cell r="C10">
            <v>3820</v>
          </cell>
        </row>
        <row r="11">
          <cell r="B11" t="str">
            <v>8060ED</v>
          </cell>
          <cell r="C11">
            <v>3709</v>
          </cell>
        </row>
        <row r="12">
          <cell r="B12" t="str">
            <v>8080SF</v>
          </cell>
          <cell r="C12">
            <v>3454</v>
          </cell>
        </row>
        <row r="13">
          <cell r="B13" t="str">
            <v>8100SF</v>
          </cell>
          <cell r="C13">
            <v>3867</v>
          </cell>
        </row>
        <row r="14">
          <cell r="B14" t="str">
            <v>8120SF</v>
          </cell>
          <cell r="C14">
            <v>3456</v>
          </cell>
        </row>
        <row r="15">
          <cell r="B15" t="str">
            <v>8130AF</v>
          </cell>
          <cell r="C15" t="str">
            <v>E1039</v>
          </cell>
        </row>
        <row r="16">
          <cell r="B16" t="str">
            <v>8150SF</v>
          </cell>
          <cell r="C16">
            <v>3435</v>
          </cell>
        </row>
        <row r="17">
          <cell r="B17" t="str">
            <v>8140AF-A4</v>
          </cell>
          <cell r="C17">
            <v>6057</v>
          </cell>
        </row>
        <row r="18">
          <cell r="B18" t="str">
            <v>8160AF-A4</v>
          </cell>
          <cell r="C18">
            <v>6109</v>
          </cell>
        </row>
        <row r="19">
          <cell r="B19" t="str">
            <v>8180AF-A4</v>
          </cell>
          <cell r="C19">
            <v>6086</v>
          </cell>
        </row>
        <row r="20">
          <cell r="B20" t="str">
            <v>8180AF-B4</v>
          </cell>
          <cell r="C20">
            <v>6384</v>
          </cell>
        </row>
        <row r="21">
          <cell r="B21" t="str">
            <v>8605BB</v>
          </cell>
          <cell r="C21">
            <v>9748</v>
          </cell>
        </row>
        <row r="22">
          <cell r="B22" t="str">
            <v>8606BB</v>
          </cell>
          <cell r="C22">
            <v>9749</v>
          </cell>
        </row>
        <row r="23">
          <cell r="B23" t="str">
            <v>8806BB</v>
          </cell>
          <cell r="C23">
            <v>9601</v>
          </cell>
        </row>
        <row r="24">
          <cell r="B24" t="str">
            <v>A8060RT</v>
          </cell>
          <cell r="C24" t="str">
            <v>5010C</v>
          </cell>
        </row>
        <row r="25">
          <cell r="B25" t="str">
            <v>A8100RT</v>
          </cell>
          <cell r="C25" t="str">
            <v>5003C</v>
          </cell>
        </row>
        <row r="26">
          <cell r="B26" t="str">
            <v>A8100</v>
          </cell>
          <cell r="C26" t="str">
            <v>4015F</v>
          </cell>
        </row>
        <row r="27">
          <cell r="B27" t="str">
            <v>A8150</v>
          </cell>
          <cell r="C27">
            <v>4417</v>
          </cell>
        </row>
        <row r="28">
          <cell r="B28" t="str">
            <v>A8200</v>
          </cell>
          <cell r="C28">
            <v>4420</v>
          </cell>
        </row>
        <row r="29">
          <cell r="B29" t="str">
            <v>A99200</v>
          </cell>
          <cell r="C29">
            <v>2119</v>
          </cell>
        </row>
        <row r="30">
          <cell r="B30" t="str">
            <v>A99300</v>
          </cell>
          <cell r="C30">
            <v>2040</v>
          </cell>
        </row>
        <row r="31">
          <cell r="B31" t="str">
            <v>AB50B</v>
          </cell>
          <cell r="C31">
            <v>4610</v>
          </cell>
        </row>
        <row r="32">
          <cell r="B32" t="str">
            <v>AD125</v>
          </cell>
          <cell r="C32" t="str">
            <v>4025T</v>
          </cell>
        </row>
        <row r="33">
          <cell r="B33" t="str">
            <v>AD150</v>
          </cell>
          <cell r="C33" t="str">
            <v>4015L</v>
          </cell>
        </row>
        <row r="34">
          <cell r="B34" t="str">
            <v>AD30</v>
          </cell>
          <cell r="C34">
            <v>1384</v>
          </cell>
        </row>
        <row r="35">
          <cell r="B35" t="str">
            <v>AD50</v>
          </cell>
          <cell r="C35">
            <v>4473</v>
          </cell>
        </row>
        <row r="36">
          <cell r="B36" t="str">
            <v>AD100</v>
          </cell>
          <cell r="C36">
            <v>4563</v>
          </cell>
        </row>
        <row r="37">
          <cell r="B37" t="str">
            <v>D100BA</v>
          </cell>
          <cell r="C37">
            <v>4480</v>
          </cell>
        </row>
        <row r="38">
          <cell r="B38" t="str">
            <v>D50BA</v>
          </cell>
          <cell r="C38">
            <v>4430</v>
          </cell>
        </row>
        <row r="39">
          <cell r="B39" t="str">
            <v>DB1010</v>
          </cell>
          <cell r="C39">
            <v>4415</v>
          </cell>
        </row>
        <row r="40">
          <cell r="B40" t="str">
            <v>DB1010BA</v>
          </cell>
          <cell r="C40">
            <v>4437</v>
          </cell>
        </row>
        <row r="41">
          <cell r="B41" t="str">
            <v>DB1505K</v>
          </cell>
          <cell r="C41">
            <v>4407</v>
          </cell>
        </row>
        <row r="42">
          <cell r="B42" t="str">
            <v>DB1510</v>
          </cell>
          <cell r="C42">
            <v>4434</v>
          </cell>
        </row>
        <row r="43">
          <cell r="B43" t="str">
            <v>DT0503(H)</v>
          </cell>
          <cell r="C43">
            <v>4408</v>
          </cell>
        </row>
        <row r="44">
          <cell r="B44" t="str">
            <v>DT0505</v>
          </cell>
          <cell r="C44">
            <v>4152</v>
          </cell>
        </row>
        <row r="45">
          <cell r="B45" t="str">
            <v>DT1007</v>
          </cell>
          <cell r="C45">
            <v>4107</v>
          </cell>
        </row>
        <row r="46">
          <cell r="B46" t="str">
            <v>DT1010</v>
          </cell>
          <cell r="C46">
            <v>4034</v>
          </cell>
        </row>
        <row r="47">
          <cell r="B47" t="str">
            <v>CSA1145S</v>
          </cell>
          <cell r="C47">
            <v>3796</v>
          </cell>
        </row>
        <row r="48">
          <cell r="B48" t="str">
            <v>SAA-100B-D(5-26)</v>
          </cell>
          <cell r="C48">
            <v>3685</v>
          </cell>
        </row>
        <row r="49">
          <cell r="B49" t="str">
            <v>SAA-120B-S</v>
          </cell>
          <cell r="C49">
            <v>6291</v>
          </cell>
        </row>
        <row r="50">
          <cell r="B50" t="str">
            <v>SAA-150B-S</v>
          </cell>
          <cell r="C50">
            <v>6292</v>
          </cell>
        </row>
        <row r="51">
          <cell r="B51" t="str">
            <v>SAA-160B-S</v>
          </cell>
          <cell r="C51">
            <v>6303</v>
          </cell>
        </row>
        <row r="52">
          <cell r="B52" t="str">
            <v>SAA-200B-S</v>
          </cell>
          <cell r="C52">
            <v>6293</v>
          </cell>
        </row>
        <row r="53">
          <cell r="B53" t="str">
            <v>SAA-220B-S</v>
          </cell>
          <cell r="C53">
            <v>6297</v>
          </cell>
        </row>
        <row r="54">
          <cell r="B54" t="str">
            <v>EB3040D</v>
          </cell>
          <cell r="C54">
            <v>3826</v>
          </cell>
        </row>
        <row r="55">
          <cell r="B55" t="str">
            <v>EB3060D</v>
          </cell>
          <cell r="C55">
            <v>3558</v>
          </cell>
        </row>
        <row r="56">
          <cell r="B56" t="str">
            <v>EB2150S-P1</v>
          </cell>
          <cell r="C56">
            <v>3932</v>
          </cell>
        </row>
        <row r="57">
          <cell r="B57" t="str">
            <v>EB2156S-P1</v>
          </cell>
          <cell r="C57">
            <v>3802</v>
          </cell>
        </row>
        <row r="58">
          <cell r="B58" t="str">
            <v>EB3142S-P1</v>
          </cell>
          <cell r="C58">
            <v>3963</v>
          </cell>
        </row>
        <row r="59">
          <cell r="B59" t="str">
            <v>EB3162S</v>
          </cell>
          <cell r="C59">
            <v>3799</v>
          </cell>
        </row>
        <row r="60">
          <cell r="B60" t="str">
            <v>EB3162S-P1</v>
          </cell>
          <cell r="C60">
            <v>3800</v>
          </cell>
        </row>
        <row r="61">
          <cell r="B61" t="str">
            <v>EB3170S-P1</v>
          </cell>
          <cell r="C61">
            <v>3992</v>
          </cell>
        </row>
        <row r="62">
          <cell r="B62" t="str">
            <v>NCF1147S-DL</v>
          </cell>
          <cell r="C62">
            <v>3757</v>
          </cell>
        </row>
        <row r="63">
          <cell r="B63" t="str">
            <v>SCA-20P-170B</v>
          </cell>
          <cell r="C63">
            <v>6384</v>
          </cell>
        </row>
        <row r="64">
          <cell r="B64" t="str">
            <v>SCSA1145S</v>
          </cell>
          <cell r="C64">
            <v>3843</v>
          </cell>
        </row>
        <row r="65">
          <cell r="B65" t="str">
            <v>NCF1147S</v>
          </cell>
          <cell r="C65">
            <v>3602</v>
          </cell>
        </row>
        <row r="66">
          <cell r="B66" t="str">
            <v>NC060FA05</v>
          </cell>
          <cell r="C66">
            <v>3840</v>
          </cell>
        </row>
        <row r="67">
          <cell r="B67" t="str">
            <v>NC100FA05</v>
          </cell>
          <cell r="C67">
            <v>3876</v>
          </cell>
        </row>
        <row r="68">
          <cell r="B68" t="str">
            <v>NC100FA05-DL</v>
          </cell>
          <cell r="C68">
            <v>3587</v>
          </cell>
        </row>
        <row r="69">
          <cell r="B69" t="str">
            <v>NC122FA05</v>
          </cell>
          <cell r="C69">
            <v>3863</v>
          </cell>
        </row>
        <row r="70">
          <cell r="B70" t="str">
            <v>NC122FA05-DL</v>
          </cell>
          <cell r="C70">
            <v>3463</v>
          </cell>
        </row>
        <row r="71">
          <cell r="B71" t="str">
            <v>NC120FA05-DL</v>
          </cell>
          <cell r="C71">
            <v>3824</v>
          </cell>
        </row>
        <row r="72">
          <cell r="B72" t="str">
            <v>NC130FA05</v>
          </cell>
          <cell r="C72">
            <v>3935</v>
          </cell>
        </row>
        <row r="73">
          <cell r="B73" t="str">
            <v>ICA-25P-093BG</v>
          </cell>
          <cell r="C73">
            <v>3989</v>
          </cell>
        </row>
        <row r="74">
          <cell r="B74" t="str">
            <v>ICA-25P-115BG</v>
          </cell>
          <cell r="C74">
            <v>3990</v>
          </cell>
        </row>
        <row r="75">
          <cell r="B75" t="str">
            <v>ICA-25P-120BG</v>
          </cell>
          <cell r="C75">
            <v>6279</v>
          </cell>
        </row>
        <row r="76">
          <cell r="B76" t="str">
            <v>IST-015B</v>
          </cell>
          <cell r="C76">
            <v>4503</v>
          </cell>
        </row>
        <row r="77">
          <cell r="B77" t="str">
            <v>S50BA</v>
          </cell>
          <cell r="C77">
            <v>4022</v>
          </cell>
        </row>
        <row r="78">
          <cell r="B78" t="str">
            <v>S8605</v>
          </cell>
          <cell r="C78">
            <v>4118</v>
          </cell>
        </row>
        <row r="79">
          <cell r="B79" t="str">
            <v>TP1005</v>
          </cell>
          <cell r="C79">
            <v>3094</v>
          </cell>
        </row>
        <row r="80">
          <cell r="B80" t="str">
            <v>TP1005B</v>
          </cell>
          <cell r="C80">
            <v>3440</v>
          </cell>
        </row>
        <row r="81">
          <cell r="B81" t="str">
            <v>TP1005BJ</v>
          </cell>
          <cell r="C81">
            <v>3110</v>
          </cell>
        </row>
        <row r="82">
          <cell r="B82" t="str">
            <v>TP1010</v>
          </cell>
          <cell r="C82">
            <v>3106</v>
          </cell>
        </row>
        <row r="83">
          <cell r="B83" t="str">
            <v>TP1010B</v>
          </cell>
          <cell r="C83">
            <v>3441</v>
          </cell>
        </row>
        <row r="84">
          <cell r="B84" t="str">
            <v>TP1010W</v>
          </cell>
          <cell r="C84">
            <v>3130</v>
          </cell>
        </row>
        <row r="85">
          <cell r="B85" t="str">
            <v>TP1015</v>
          </cell>
          <cell r="C85">
            <v>3095</v>
          </cell>
        </row>
        <row r="86">
          <cell r="B86" t="str">
            <v>TP1015B</v>
          </cell>
          <cell r="C86">
            <v>3113</v>
          </cell>
        </row>
        <row r="87">
          <cell r="B87" t="str">
            <v>TP1015BA</v>
          </cell>
          <cell r="C87">
            <v>3115</v>
          </cell>
        </row>
        <row r="88">
          <cell r="B88" t="str">
            <v>TS5023</v>
          </cell>
          <cell r="C88">
            <v>9108</v>
          </cell>
        </row>
        <row r="89">
          <cell r="B89" t="str">
            <v>TS5025</v>
          </cell>
          <cell r="C89">
            <v>2069</v>
          </cell>
        </row>
        <row r="90">
          <cell r="B90" t="str">
            <v>TS5030</v>
          </cell>
          <cell r="C90">
            <v>9132</v>
          </cell>
        </row>
        <row r="91">
          <cell r="B91" t="str">
            <v>TS5120S</v>
          </cell>
          <cell r="C91">
            <v>9142</v>
          </cell>
        </row>
        <row r="92">
          <cell r="B92" t="str">
            <v>TS8025SL</v>
          </cell>
          <cell r="C92">
            <v>9086</v>
          </cell>
        </row>
        <row r="93">
          <cell r="B93" t="str">
            <v>TS5120HR</v>
          </cell>
          <cell r="C93">
            <v>9081</v>
          </cell>
        </row>
        <row r="94">
          <cell r="B94" t="str">
            <v>TS5125S</v>
          </cell>
        </row>
        <row r="95">
          <cell r="B95" t="str">
            <v>TS5130S</v>
          </cell>
          <cell r="C95">
            <v>9077</v>
          </cell>
        </row>
        <row r="96">
          <cell r="B96" t="str">
            <v>TS5135S</v>
          </cell>
          <cell r="C96">
            <v>9092</v>
          </cell>
        </row>
        <row r="97">
          <cell r="B97" t="str">
            <v>HRF150</v>
          </cell>
          <cell r="C97">
            <v>5347</v>
          </cell>
        </row>
        <row r="98">
          <cell r="B98" t="str">
            <v>PF130ASW</v>
          </cell>
          <cell r="C98">
            <v>9813</v>
          </cell>
        </row>
        <row r="99">
          <cell r="B99" t="str">
            <v>WP3015</v>
          </cell>
          <cell r="C99">
            <v>2095</v>
          </cell>
        </row>
        <row r="100">
          <cell r="B100" t="str">
            <v>WP3020</v>
          </cell>
          <cell r="C100">
            <v>2621</v>
          </cell>
        </row>
        <row r="101">
          <cell r="B101" t="str">
            <v>WP3025</v>
          </cell>
          <cell r="C101">
            <v>2584</v>
          </cell>
        </row>
        <row r="102">
          <cell r="B102" t="str">
            <v>WP3030</v>
          </cell>
        </row>
        <row r="103">
          <cell r="B103" t="str">
            <v>WP3035</v>
          </cell>
          <cell r="C103">
            <v>2585</v>
          </cell>
        </row>
        <row r="104">
          <cell r="B104" t="str">
            <v>WP40065BR-1D</v>
          </cell>
          <cell r="C104" t="str">
            <v>V0101</v>
          </cell>
        </row>
        <row r="105">
          <cell r="B105" t="str">
            <v>WP4008BR-1DA</v>
          </cell>
          <cell r="C105" t="str">
            <v>V0030</v>
          </cell>
        </row>
        <row r="106">
          <cell r="B106" t="str">
            <v>WP4010BR-1DA</v>
          </cell>
          <cell r="C106" t="str">
            <v>V0019</v>
          </cell>
        </row>
        <row r="107">
          <cell r="B107" t="str">
            <v>WP4011BSK</v>
          </cell>
          <cell r="C107">
            <v>2608</v>
          </cell>
        </row>
        <row r="108">
          <cell r="B108" t="str">
            <v>WP4015BH</v>
          </cell>
          <cell r="C108" t="str">
            <v>V0091</v>
          </cell>
        </row>
        <row r="109">
          <cell r="B109" t="str">
            <v>WP4020BH</v>
          </cell>
          <cell r="C109" t="str">
            <v>V0092</v>
          </cell>
        </row>
        <row r="110">
          <cell r="B110" t="str">
            <v>WP4020BH(300M)</v>
          </cell>
          <cell r="C110" t="str">
            <v>V0092</v>
          </cell>
        </row>
        <row r="111">
          <cell r="B111" t="str">
            <v>WP4020BR</v>
          </cell>
          <cell r="C111" t="str">
            <v>V0099</v>
          </cell>
        </row>
        <row r="112">
          <cell r="B112" t="str">
            <v>WP4020BR-BA</v>
          </cell>
          <cell r="C112" t="str">
            <v>V0070</v>
          </cell>
        </row>
        <row r="113">
          <cell r="B113" t="str">
            <v>WP4025BH</v>
          </cell>
          <cell r="C113" t="str">
            <v>2398T</v>
          </cell>
        </row>
        <row r="114">
          <cell r="B114" t="str">
            <v>WP4025BR</v>
          </cell>
          <cell r="C114" t="str">
            <v>V0064</v>
          </cell>
        </row>
        <row r="115">
          <cell r="B115" t="str">
            <v>WP4030BH</v>
          </cell>
          <cell r="C115" t="str">
            <v>2380T</v>
          </cell>
        </row>
        <row r="116">
          <cell r="B116" t="str">
            <v>WP4030BR</v>
          </cell>
          <cell r="C116" t="str">
            <v>V0068</v>
          </cell>
        </row>
        <row r="117">
          <cell r="B117" t="str">
            <v>WP4035BH</v>
          </cell>
          <cell r="C117" t="str">
            <v>2395T</v>
          </cell>
        </row>
        <row r="118">
          <cell r="B118" t="str">
            <v>WP4035BR</v>
          </cell>
          <cell r="C118" t="str">
            <v>2382T</v>
          </cell>
        </row>
        <row r="119">
          <cell r="B119" t="str">
            <v>WP4035BR-1</v>
          </cell>
          <cell r="C119" t="str">
            <v>2325T</v>
          </cell>
        </row>
        <row r="120">
          <cell r="B120" t="str">
            <v>WP4030BR-1D</v>
          </cell>
          <cell r="C120">
            <v>2590</v>
          </cell>
        </row>
        <row r="121">
          <cell r="B121" t="str">
            <v>WP4030BR-1DBA</v>
          </cell>
          <cell r="C121" t="str">
            <v>V0076</v>
          </cell>
        </row>
        <row r="122">
          <cell r="B122" t="str">
            <v>WP4035BR-1D</v>
          </cell>
          <cell r="C122" t="str">
            <v>V0098</v>
          </cell>
        </row>
        <row r="123">
          <cell r="B123" t="str">
            <v>WP4035BR-1D(200M)</v>
          </cell>
          <cell r="C123" t="str">
            <v>V0098</v>
          </cell>
        </row>
        <row r="124">
          <cell r="B124" t="str">
            <v>WP4040BH</v>
          </cell>
        </row>
        <row r="125">
          <cell r="B125" t="str">
            <v>WPF8030BHR</v>
          </cell>
          <cell r="C125" t="str">
            <v>V8001</v>
          </cell>
        </row>
        <row r="126">
          <cell r="B126" t="str">
            <v>WPF8035BHR</v>
          </cell>
          <cell r="C126" t="str">
            <v>V8002</v>
          </cell>
        </row>
        <row r="127">
          <cell r="B127" t="str">
            <v>WPF8030B</v>
          </cell>
          <cell r="C127">
            <v>8374</v>
          </cell>
        </row>
        <row r="128">
          <cell r="B128" t="str">
            <v>WPF8035B</v>
          </cell>
          <cell r="C128">
            <v>8375</v>
          </cell>
        </row>
        <row r="129">
          <cell r="B129" t="str">
            <v>WHR8030</v>
          </cell>
          <cell r="C129">
            <v>8373</v>
          </cell>
        </row>
        <row r="130">
          <cell r="B130" t="str">
            <v>WHR8030V</v>
          </cell>
          <cell r="C130">
            <v>8385</v>
          </cell>
        </row>
        <row r="131">
          <cell r="B131" t="str">
            <v>WHR8035R</v>
          </cell>
          <cell r="C131" t="str">
            <v>V8010</v>
          </cell>
        </row>
        <row r="132">
          <cell r="B132" t="str">
            <v>WHR8035R(200M)</v>
          </cell>
          <cell r="C132" t="str">
            <v>V8010</v>
          </cell>
        </row>
        <row r="133">
          <cell r="B133" t="str">
            <v>WPA6030</v>
          </cell>
          <cell r="C133" t="str">
            <v>V0069</v>
          </cell>
        </row>
        <row r="134">
          <cell r="B134" t="str">
            <v>WPA6035</v>
          </cell>
          <cell r="C134" t="str">
            <v>V0116</v>
          </cell>
        </row>
        <row r="135">
          <cell r="B135" t="str">
            <v>WPA6035(200M)</v>
          </cell>
          <cell r="C135" t="str">
            <v>V0116</v>
          </cell>
        </row>
        <row r="136">
          <cell r="B136" t="str">
            <v>WP2025N</v>
          </cell>
          <cell r="C136" t="str">
            <v>V0084</v>
          </cell>
        </row>
        <row r="137">
          <cell r="B137" t="str">
            <v>WP2030N</v>
          </cell>
          <cell r="C137" t="str">
            <v>V0085</v>
          </cell>
        </row>
        <row r="138">
          <cell r="B138" t="str">
            <v>WP2030NV</v>
          </cell>
          <cell r="C138" t="str">
            <v>V0104</v>
          </cell>
        </row>
        <row r="139">
          <cell r="B139" t="str">
            <v>WP2035N</v>
          </cell>
          <cell r="C139" t="str">
            <v>V0086</v>
          </cell>
        </row>
        <row r="140">
          <cell r="B140" t="str">
            <v>WP2040N</v>
          </cell>
          <cell r="C140">
            <v>2613</v>
          </cell>
        </row>
        <row r="141">
          <cell r="B141" t="str">
            <v>WP4025BS</v>
          </cell>
          <cell r="C141">
            <v>2575</v>
          </cell>
        </row>
        <row r="142">
          <cell r="B142" t="str">
            <v>WP4030BS</v>
          </cell>
          <cell r="C142">
            <v>2559</v>
          </cell>
        </row>
        <row r="143">
          <cell r="B143" t="str">
            <v>WP4030BSK</v>
          </cell>
          <cell r="C143">
            <v>2577</v>
          </cell>
        </row>
        <row r="144">
          <cell r="B144" t="str">
            <v>WP4035BSK</v>
          </cell>
          <cell r="C144">
            <v>2591</v>
          </cell>
        </row>
        <row r="145">
          <cell r="B145" t="str">
            <v>WP4040BSK</v>
          </cell>
          <cell r="C145" t="str">
            <v>V0045</v>
          </cell>
        </row>
        <row r="146">
          <cell r="B146" t="str">
            <v>WP4040BSK(300M)</v>
          </cell>
          <cell r="C146" t="str">
            <v>V0045</v>
          </cell>
        </row>
        <row r="147">
          <cell r="B147" t="str">
            <v>WP4030BS-A</v>
          </cell>
          <cell r="C147">
            <v>2587</v>
          </cell>
        </row>
        <row r="148">
          <cell r="B148" t="str">
            <v>WP4035S</v>
          </cell>
          <cell r="C148" t="str">
            <v>V0083</v>
          </cell>
        </row>
        <row r="149">
          <cell r="B149" t="str">
            <v>WP4035BS</v>
          </cell>
          <cell r="C149">
            <v>2560</v>
          </cell>
        </row>
        <row r="150">
          <cell r="B150" t="str">
            <v>WP4040BS</v>
          </cell>
          <cell r="C150">
            <v>2562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품목명</v>
          </cell>
          <cell r="B1" t="str">
            <v>품목</v>
          </cell>
          <cell r="C1" t="str">
            <v>규격</v>
          </cell>
          <cell r="D1" t="str">
            <v>폭(mm)</v>
          </cell>
          <cell r="E1" t="str">
            <v>길이(M)</v>
          </cell>
          <cell r="F1" t="str">
            <v>표준사이즈</v>
          </cell>
          <cell r="I1" t="str">
            <v>면적</v>
          </cell>
          <cell r="J1" t="str">
            <v>두께</v>
          </cell>
          <cell r="K1" t="str">
            <v>수율</v>
          </cell>
        </row>
        <row r="2">
          <cell r="A2" t="str">
            <v>UP210SL</v>
          </cell>
          <cell r="B2" t="str">
            <v>B210030100</v>
          </cell>
          <cell r="C2" t="str">
            <v>0.08*1.04*100</v>
          </cell>
          <cell r="D2">
            <v>1040</v>
          </cell>
          <cell r="E2">
            <v>100</v>
          </cell>
          <cell r="F2">
            <v>104</v>
          </cell>
          <cell r="G2">
            <v>1</v>
          </cell>
          <cell r="H2">
            <v>1000</v>
          </cell>
          <cell r="I2">
            <v>1.04</v>
          </cell>
          <cell r="J2">
            <v>0.08</v>
          </cell>
          <cell r="K2">
            <v>0.9</v>
          </cell>
        </row>
        <row r="3">
          <cell r="A3" t="str">
            <v>SWP1025HR</v>
          </cell>
          <cell r="B3" t="str">
            <v>B210250100</v>
          </cell>
          <cell r="D3">
            <v>0</v>
          </cell>
          <cell r="E3">
            <v>0</v>
          </cell>
          <cell r="F3">
            <v>0</v>
          </cell>
          <cell r="G3">
            <v>1</v>
          </cell>
          <cell r="H3">
            <v>1000</v>
          </cell>
          <cell r="I3">
            <v>0</v>
          </cell>
          <cell r="K3">
            <v>0.9</v>
          </cell>
        </row>
        <row r="4">
          <cell r="A4" t="str">
            <v>NC130FA05</v>
          </cell>
          <cell r="C4" t="str">
            <v>0.13*1.0*100</v>
          </cell>
          <cell r="D4">
            <v>1000</v>
          </cell>
          <cell r="E4">
            <v>100</v>
          </cell>
          <cell r="F4">
            <v>100</v>
          </cell>
          <cell r="G4">
            <v>1</v>
          </cell>
          <cell r="H4">
            <v>1000</v>
          </cell>
          <cell r="I4">
            <v>1</v>
          </cell>
          <cell r="J4">
            <v>0.13</v>
          </cell>
          <cell r="K4">
            <v>0.91630954579319035</v>
          </cell>
        </row>
        <row r="5">
          <cell r="A5" t="str">
            <v>NC122FA05</v>
          </cell>
          <cell r="B5" t="str">
            <v>B210280200</v>
          </cell>
          <cell r="C5" t="str">
            <v>0.122*1.0*100</v>
          </cell>
          <cell r="D5">
            <v>1000</v>
          </cell>
          <cell r="E5">
            <v>100</v>
          </cell>
          <cell r="F5">
            <v>100</v>
          </cell>
          <cell r="G5">
            <v>1</v>
          </cell>
          <cell r="H5">
            <v>1000</v>
          </cell>
          <cell r="I5">
            <v>1</v>
          </cell>
          <cell r="J5">
            <v>0.122</v>
          </cell>
          <cell r="K5">
            <v>0.91630954579319035</v>
          </cell>
        </row>
        <row r="6">
          <cell r="A6" t="str">
            <v>EB3182S</v>
          </cell>
          <cell r="B6" t="str">
            <v>B210400300</v>
          </cell>
          <cell r="C6" t="str">
            <v>0.182*1.0*100</v>
          </cell>
          <cell r="D6">
            <v>1000</v>
          </cell>
          <cell r="E6">
            <v>100</v>
          </cell>
          <cell r="F6">
            <v>100</v>
          </cell>
          <cell r="G6">
            <v>1</v>
          </cell>
          <cell r="H6">
            <v>1000</v>
          </cell>
          <cell r="I6">
            <v>1</v>
          </cell>
          <cell r="J6">
            <v>0.182</v>
          </cell>
          <cell r="K6">
            <v>0.9</v>
          </cell>
        </row>
        <row r="7">
          <cell r="A7" t="str">
            <v>8080SF</v>
          </cell>
          <cell r="B7" t="str">
            <v>B210770200</v>
          </cell>
          <cell r="C7" t="str">
            <v>0.08*1.0*100</v>
          </cell>
          <cell r="D7">
            <v>1000</v>
          </cell>
          <cell r="E7">
            <v>100</v>
          </cell>
          <cell r="F7">
            <v>100</v>
          </cell>
          <cell r="G7">
            <v>1</v>
          </cell>
          <cell r="H7">
            <v>1000</v>
          </cell>
          <cell r="I7">
            <v>1</v>
          </cell>
          <cell r="J7">
            <v>0.08</v>
          </cell>
          <cell r="K7">
            <v>0.80487274309332169</v>
          </cell>
        </row>
        <row r="8">
          <cell r="A8" t="str">
            <v>A8003P</v>
          </cell>
          <cell r="B8" t="str">
            <v>B213720300</v>
          </cell>
          <cell r="C8" t="str">
            <v>0.0313*1.0*100</v>
          </cell>
          <cell r="D8">
            <v>1000</v>
          </cell>
          <cell r="E8">
            <v>100</v>
          </cell>
          <cell r="F8">
            <v>100</v>
          </cell>
          <cell r="G8">
            <v>1</v>
          </cell>
          <cell r="H8">
            <v>1000</v>
          </cell>
          <cell r="I8">
            <v>1</v>
          </cell>
          <cell r="J8">
            <v>3.1300000000000001E-2</v>
          </cell>
          <cell r="K8">
            <v>0.9</v>
          </cell>
        </row>
        <row r="9">
          <cell r="A9" t="str">
            <v>TS4018</v>
          </cell>
          <cell r="B9" t="str">
            <v>B213830300</v>
          </cell>
          <cell r="C9" t="str">
            <v>0.15*0.9*50</v>
          </cell>
          <cell r="D9">
            <v>900</v>
          </cell>
          <cell r="E9">
            <v>50</v>
          </cell>
          <cell r="F9">
            <v>45</v>
          </cell>
          <cell r="G9">
            <v>1</v>
          </cell>
          <cell r="H9">
            <v>1000</v>
          </cell>
          <cell r="I9">
            <v>0.9</v>
          </cell>
          <cell r="J9">
            <v>0.15</v>
          </cell>
          <cell r="K9">
            <v>0.9</v>
          </cell>
        </row>
        <row r="10">
          <cell r="A10" t="str">
            <v>AD30</v>
          </cell>
          <cell r="B10" t="str">
            <v>B213840300</v>
          </cell>
          <cell r="C10" t="str">
            <v>0.03*1.0*100</v>
          </cell>
          <cell r="D10">
            <v>1000</v>
          </cell>
          <cell r="E10">
            <v>100</v>
          </cell>
          <cell r="F10">
            <v>100</v>
          </cell>
          <cell r="G10">
            <v>1</v>
          </cell>
          <cell r="H10">
            <v>1000</v>
          </cell>
          <cell r="I10">
            <v>1</v>
          </cell>
          <cell r="J10">
            <v>0.03</v>
          </cell>
          <cell r="K10">
            <v>0.91221352553634771</v>
          </cell>
        </row>
        <row r="11">
          <cell r="A11" t="str">
            <v>A99300</v>
          </cell>
          <cell r="B11" t="str">
            <v>B220400300</v>
          </cell>
          <cell r="C11" t="str">
            <v>0.3*1.0*50</v>
          </cell>
          <cell r="D11">
            <v>1000</v>
          </cell>
          <cell r="E11">
            <v>50</v>
          </cell>
          <cell r="F11">
            <v>50</v>
          </cell>
          <cell r="G11">
            <v>1</v>
          </cell>
          <cell r="H11">
            <v>1000</v>
          </cell>
          <cell r="I11">
            <v>1</v>
          </cell>
          <cell r="J11">
            <v>0.3</v>
          </cell>
          <cell r="K11">
            <v>0.92518101367658889</v>
          </cell>
        </row>
        <row r="12">
          <cell r="A12" t="str">
            <v>TS1035</v>
          </cell>
          <cell r="B12" t="str">
            <v>B220680300</v>
          </cell>
          <cell r="C12" t="str">
            <v>0.35*1.0*50</v>
          </cell>
          <cell r="D12">
            <v>1000</v>
          </cell>
          <cell r="E12">
            <v>50</v>
          </cell>
          <cell r="F12">
            <v>50</v>
          </cell>
          <cell r="G12">
            <v>1</v>
          </cell>
          <cell r="H12">
            <v>1000</v>
          </cell>
          <cell r="I12">
            <v>1</v>
          </cell>
          <cell r="J12">
            <v>0.35</v>
          </cell>
          <cell r="K12">
            <v>0.9</v>
          </cell>
        </row>
        <row r="13">
          <cell r="A13" t="str">
            <v>TS5025</v>
          </cell>
          <cell r="B13" t="str">
            <v>B220690300</v>
          </cell>
          <cell r="C13" t="str">
            <v>0.25*1.0*50</v>
          </cell>
          <cell r="D13">
            <v>1000</v>
          </cell>
          <cell r="E13">
            <v>50</v>
          </cell>
          <cell r="F13">
            <v>50</v>
          </cell>
          <cell r="G13">
            <v>1</v>
          </cell>
          <cell r="H13">
            <v>1000</v>
          </cell>
          <cell r="I13">
            <v>1</v>
          </cell>
          <cell r="J13">
            <v>0.25</v>
          </cell>
          <cell r="K13">
            <v>0.82361015785861358</v>
          </cell>
        </row>
        <row r="14">
          <cell r="A14" t="str">
            <v>WP3020</v>
          </cell>
          <cell r="B14" t="str">
            <v>B220900400</v>
          </cell>
          <cell r="C14" t="str">
            <v>0.2*1.03*50</v>
          </cell>
          <cell r="D14">
            <v>1030</v>
          </cell>
          <cell r="E14">
            <v>50</v>
          </cell>
          <cell r="F14">
            <v>51.5</v>
          </cell>
          <cell r="G14">
            <v>1</v>
          </cell>
          <cell r="H14">
            <v>1000</v>
          </cell>
          <cell r="I14">
            <v>1.03</v>
          </cell>
          <cell r="J14">
            <v>0.2</v>
          </cell>
          <cell r="K14">
            <v>0.9</v>
          </cell>
        </row>
        <row r="15">
          <cell r="A15" t="str">
            <v>WP3015</v>
          </cell>
          <cell r="B15" t="str">
            <v>B220950400</v>
          </cell>
          <cell r="C15" t="str">
            <v>0.15*1.03*50</v>
          </cell>
          <cell r="D15">
            <v>1030</v>
          </cell>
          <cell r="E15">
            <v>50</v>
          </cell>
          <cell r="F15">
            <v>51.5</v>
          </cell>
          <cell r="G15">
            <v>1</v>
          </cell>
          <cell r="H15">
            <v>1000</v>
          </cell>
          <cell r="I15">
            <v>1.03</v>
          </cell>
          <cell r="J15">
            <v>0.15</v>
          </cell>
          <cell r="K15">
            <v>0.9</v>
          </cell>
        </row>
        <row r="16">
          <cell r="A16" t="str">
            <v>TS5030</v>
          </cell>
          <cell r="B16" t="str">
            <v>B221060300</v>
          </cell>
          <cell r="C16" t="str">
            <v>0.3*1.0*50</v>
          </cell>
          <cell r="D16">
            <v>1000</v>
          </cell>
          <cell r="E16">
            <v>50</v>
          </cell>
          <cell r="F16">
            <v>50</v>
          </cell>
          <cell r="G16">
            <v>1</v>
          </cell>
          <cell r="H16">
            <v>1000</v>
          </cell>
          <cell r="I16">
            <v>1</v>
          </cell>
          <cell r="J16">
            <v>0.3</v>
          </cell>
          <cell r="K16">
            <v>0.9</v>
          </cell>
        </row>
        <row r="17">
          <cell r="A17" t="str">
            <v>A99250</v>
          </cell>
          <cell r="B17" t="str">
            <v>B221140300</v>
          </cell>
          <cell r="C17" t="str">
            <v>0.25*1.0*50</v>
          </cell>
          <cell r="D17">
            <v>1000</v>
          </cell>
          <cell r="E17">
            <v>50</v>
          </cell>
          <cell r="F17">
            <v>50</v>
          </cell>
          <cell r="G17">
            <v>1</v>
          </cell>
          <cell r="H17">
            <v>1000</v>
          </cell>
          <cell r="I17">
            <v>1</v>
          </cell>
          <cell r="J17">
            <v>0.25</v>
          </cell>
          <cell r="K17">
            <v>0.9</v>
          </cell>
        </row>
        <row r="18">
          <cell r="A18" t="str">
            <v>A99200</v>
          </cell>
          <cell r="B18" t="str">
            <v>B221190300</v>
          </cell>
          <cell r="C18" t="str">
            <v>0.2*1.0*50</v>
          </cell>
          <cell r="D18">
            <v>1000</v>
          </cell>
          <cell r="E18">
            <v>50</v>
          </cell>
          <cell r="F18">
            <v>50</v>
          </cell>
          <cell r="G18">
            <v>1</v>
          </cell>
          <cell r="H18">
            <v>1000</v>
          </cell>
          <cell r="I18">
            <v>1</v>
          </cell>
          <cell r="J18">
            <v>0.2</v>
          </cell>
          <cell r="K18">
            <v>0.8910891089108911</v>
          </cell>
        </row>
        <row r="19">
          <cell r="A19" t="str">
            <v>WP3032</v>
          </cell>
          <cell r="B19" t="str">
            <v>B222720400</v>
          </cell>
          <cell r="C19" t="str">
            <v>0.32*1.03*50</v>
          </cell>
          <cell r="D19">
            <v>1030</v>
          </cell>
          <cell r="E19">
            <v>50</v>
          </cell>
          <cell r="F19">
            <v>51.5</v>
          </cell>
          <cell r="G19">
            <v>1</v>
          </cell>
          <cell r="H19">
            <v>1000</v>
          </cell>
          <cell r="I19">
            <v>1.03</v>
          </cell>
          <cell r="J19">
            <v>0.32</v>
          </cell>
          <cell r="K19">
            <v>0.9</v>
          </cell>
        </row>
        <row r="20">
          <cell r="A20" t="str">
            <v>WP4030BR</v>
          </cell>
          <cell r="B20" t="str">
            <v>B222830400</v>
          </cell>
          <cell r="C20" t="str">
            <v>0.3*1.03*50</v>
          </cell>
          <cell r="D20">
            <v>1030</v>
          </cell>
          <cell r="E20">
            <v>50</v>
          </cell>
          <cell r="F20">
            <v>51.5</v>
          </cell>
          <cell r="G20">
            <v>1</v>
          </cell>
          <cell r="H20">
            <v>1000</v>
          </cell>
          <cell r="I20">
            <v>1.03</v>
          </cell>
          <cell r="J20">
            <v>0.3</v>
          </cell>
          <cell r="K20">
            <v>0.94069236595901484</v>
          </cell>
        </row>
        <row r="21">
          <cell r="A21" t="str">
            <v>WP4020BR</v>
          </cell>
          <cell r="B21" t="str">
            <v>B223080400</v>
          </cell>
          <cell r="C21" t="str">
            <v>0.2*1.03*50</v>
          </cell>
          <cell r="D21">
            <v>1030</v>
          </cell>
          <cell r="E21">
            <v>50</v>
          </cell>
          <cell r="F21">
            <v>51.5</v>
          </cell>
          <cell r="G21">
            <v>1</v>
          </cell>
          <cell r="H21">
            <v>1000</v>
          </cell>
          <cell r="I21">
            <v>1.03</v>
          </cell>
          <cell r="J21">
            <v>0.2</v>
          </cell>
          <cell r="K21">
            <v>0.94849616669942993</v>
          </cell>
        </row>
        <row r="22">
          <cell r="A22" t="str">
            <v>WP4020B</v>
          </cell>
          <cell r="B22" t="str">
            <v>B223080410</v>
          </cell>
          <cell r="C22" t="str">
            <v>0.2*1.03*50</v>
          </cell>
          <cell r="D22">
            <v>1030</v>
          </cell>
          <cell r="E22">
            <v>50</v>
          </cell>
          <cell r="F22">
            <v>51.5</v>
          </cell>
          <cell r="G22">
            <v>1</v>
          </cell>
          <cell r="H22">
            <v>1000</v>
          </cell>
          <cell r="I22">
            <v>1.03</v>
          </cell>
          <cell r="J22">
            <v>0.2</v>
          </cell>
          <cell r="K22">
            <v>0.9</v>
          </cell>
        </row>
        <row r="23">
          <cell r="A23" t="str">
            <v>WP4025BR</v>
          </cell>
          <cell r="B23" t="str">
            <v>B223170400</v>
          </cell>
          <cell r="C23" t="str">
            <v>0.25*1.03*50</v>
          </cell>
          <cell r="D23">
            <v>1030</v>
          </cell>
          <cell r="E23">
            <v>50</v>
          </cell>
          <cell r="F23">
            <v>51.5</v>
          </cell>
          <cell r="G23">
            <v>1</v>
          </cell>
          <cell r="H23">
            <v>1000</v>
          </cell>
          <cell r="I23">
            <v>1.03</v>
          </cell>
          <cell r="J23">
            <v>0.25</v>
          </cell>
          <cell r="K23">
            <v>0.95383642495784149</v>
          </cell>
        </row>
        <row r="24">
          <cell r="A24" t="str">
            <v>WP4035BR-1D</v>
          </cell>
          <cell r="B24" t="str">
            <v>B223250400</v>
          </cell>
          <cell r="C24" t="str">
            <v>0.35*1.03*50</v>
          </cell>
          <cell r="D24">
            <v>1030</v>
          </cell>
          <cell r="E24">
            <v>50</v>
          </cell>
          <cell r="F24">
            <v>51.5</v>
          </cell>
          <cell r="G24">
            <v>1</v>
          </cell>
          <cell r="H24">
            <v>1000</v>
          </cell>
          <cell r="I24">
            <v>1.03</v>
          </cell>
          <cell r="J24">
            <v>0.35</v>
          </cell>
          <cell r="K24">
            <v>0.93465827611222652</v>
          </cell>
        </row>
        <row r="25">
          <cell r="A25" t="str">
            <v>WP4035BR-1</v>
          </cell>
          <cell r="B25" t="str">
            <v>B223250410</v>
          </cell>
          <cell r="C25" t="str">
            <v>0.35*1.03*50</v>
          </cell>
          <cell r="D25">
            <v>1030</v>
          </cell>
          <cell r="E25">
            <v>50</v>
          </cell>
          <cell r="F25">
            <v>51.5</v>
          </cell>
          <cell r="G25">
            <v>1</v>
          </cell>
          <cell r="H25">
            <v>1000</v>
          </cell>
          <cell r="I25">
            <v>1.03</v>
          </cell>
          <cell r="J25">
            <v>0.35</v>
          </cell>
          <cell r="K25">
            <v>0.96090849530465172</v>
          </cell>
        </row>
        <row r="26">
          <cell r="A26" t="str">
            <v>WP4030BH</v>
          </cell>
          <cell r="B26" t="str">
            <v>B223800400</v>
          </cell>
          <cell r="C26" t="str">
            <v>0.3*1.03*50</v>
          </cell>
          <cell r="D26">
            <v>1030</v>
          </cell>
          <cell r="E26">
            <v>50</v>
          </cell>
          <cell r="F26">
            <v>51.5</v>
          </cell>
          <cell r="G26">
            <v>1</v>
          </cell>
          <cell r="H26">
            <v>1000</v>
          </cell>
          <cell r="I26">
            <v>1.03</v>
          </cell>
          <cell r="J26">
            <v>0.3</v>
          </cell>
          <cell r="K26">
            <v>0.93640884562480164</v>
          </cell>
        </row>
        <row r="27">
          <cell r="A27" t="str">
            <v>WP4035BR</v>
          </cell>
          <cell r="B27" t="str">
            <v>B223820400</v>
          </cell>
          <cell r="C27" t="str">
            <v>0.35*1.03*50</v>
          </cell>
          <cell r="D27">
            <v>1030</v>
          </cell>
          <cell r="E27">
            <v>50</v>
          </cell>
          <cell r="F27">
            <v>51.5</v>
          </cell>
          <cell r="G27">
            <v>1</v>
          </cell>
          <cell r="H27">
            <v>1000</v>
          </cell>
          <cell r="I27">
            <v>1.03</v>
          </cell>
          <cell r="J27">
            <v>0.35</v>
          </cell>
          <cell r="K27">
            <v>0.9</v>
          </cell>
        </row>
        <row r="28">
          <cell r="A28" t="str">
            <v>WP4035BH</v>
          </cell>
          <cell r="B28" t="str">
            <v>B223950400</v>
          </cell>
          <cell r="C28" t="str">
            <v>0.35*1.03*50</v>
          </cell>
          <cell r="D28">
            <v>1030</v>
          </cell>
          <cell r="E28">
            <v>50</v>
          </cell>
          <cell r="F28">
            <v>51.5</v>
          </cell>
          <cell r="G28">
            <v>1</v>
          </cell>
          <cell r="H28">
            <v>1000</v>
          </cell>
          <cell r="I28">
            <v>1.03</v>
          </cell>
          <cell r="J28">
            <v>0.35</v>
          </cell>
          <cell r="K28">
            <v>0.9</v>
          </cell>
        </row>
        <row r="29">
          <cell r="A29" t="str">
            <v>WP4025BH</v>
          </cell>
          <cell r="B29" t="str">
            <v>B223980400</v>
          </cell>
          <cell r="C29" t="str">
            <v>0.25*1.03*50</v>
          </cell>
          <cell r="D29">
            <v>1030</v>
          </cell>
          <cell r="E29">
            <v>50</v>
          </cell>
          <cell r="F29">
            <v>51.5</v>
          </cell>
          <cell r="G29">
            <v>1</v>
          </cell>
          <cell r="H29">
            <v>1000</v>
          </cell>
          <cell r="I29">
            <v>1.03</v>
          </cell>
          <cell r="J29">
            <v>0.25</v>
          </cell>
          <cell r="K29">
            <v>0.9476049912786797</v>
          </cell>
        </row>
        <row r="30">
          <cell r="A30" t="str">
            <v>WP3030</v>
          </cell>
          <cell r="B30" t="str">
            <v>B224660400</v>
          </cell>
          <cell r="C30" t="str">
            <v>0.3*1.03*50</v>
          </cell>
          <cell r="D30">
            <v>1030</v>
          </cell>
          <cell r="E30">
            <v>50</v>
          </cell>
          <cell r="F30">
            <v>51.5</v>
          </cell>
          <cell r="G30">
            <v>1</v>
          </cell>
          <cell r="H30">
            <v>1000</v>
          </cell>
          <cell r="I30">
            <v>1.03</v>
          </cell>
          <cell r="J30">
            <v>0.3</v>
          </cell>
          <cell r="K30">
            <v>0.9</v>
          </cell>
        </row>
        <row r="31">
          <cell r="A31" t="str">
            <v>SWP1035</v>
          </cell>
          <cell r="B31" t="str">
            <v>B224670100</v>
          </cell>
          <cell r="C31" t="str">
            <v>0.35*1.00*50</v>
          </cell>
          <cell r="D31">
            <v>1000</v>
          </cell>
          <cell r="E31">
            <v>50</v>
          </cell>
          <cell r="F31">
            <v>50</v>
          </cell>
          <cell r="G31">
            <v>1</v>
          </cell>
          <cell r="H31">
            <v>1000</v>
          </cell>
          <cell r="I31">
            <v>1</v>
          </cell>
          <cell r="J31">
            <v>0.35</v>
          </cell>
          <cell r="K31">
            <v>0.9</v>
          </cell>
        </row>
        <row r="32">
          <cell r="A32" t="str">
            <v>WP4050BR</v>
          </cell>
          <cell r="B32" t="str">
            <v>B224680400</v>
          </cell>
          <cell r="C32" t="str">
            <v>0.507*1.03*50</v>
          </cell>
          <cell r="D32">
            <v>1030</v>
          </cell>
          <cell r="E32">
            <v>50</v>
          </cell>
          <cell r="F32">
            <v>51.5</v>
          </cell>
          <cell r="G32">
            <v>1</v>
          </cell>
          <cell r="H32">
            <v>1000</v>
          </cell>
          <cell r="I32">
            <v>1.03</v>
          </cell>
          <cell r="J32">
            <v>0.50700000000000001</v>
          </cell>
          <cell r="K32">
            <v>0.9</v>
          </cell>
        </row>
        <row r="33">
          <cell r="A33" t="str">
            <v>SWP1035TH</v>
          </cell>
          <cell r="B33" t="str">
            <v>B225080500</v>
          </cell>
          <cell r="C33" t="str">
            <v>0.35*1.00*50</v>
          </cell>
          <cell r="D33">
            <v>1000</v>
          </cell>
          <cell r="E33">
            <v>50</v>
          </cell>
          <cell r="F33">
            <v>50</v>
          </cell>
          <cell r="G33">
            <v>1</v>
          </cell>
          <cell r="H33">
            <v>1000</v>
          </cell>
          <cell r="I33">
            <v>1</v>
          </cell>
          <cell r="J33">
            <v>0.35</v>
          </cell>
          <cell r="K33">
            <v>0.9</v>
          </cell>
        </row>
        <row r="34">
          <cell r="A34" t="str">
            <v>WP4035BST</v>
          </cell>
          <cell r="B34" t="str">
            <v>B225200400</v>
          </cell>
          <cell r="C34" t="str">
            <v>0.35*1.03*50</v>
          </cell>
          <cell r="D34">
            <v>1030</v>
          </cell>
          <cell r="E34">
            <v>50</v>
          </cell>
          <cell r="F34">
            <v>51.5</v>
          </cell>
          <cell r="G34">
            <v>1</v>
          </cell>
          <cell r="H34">
            <v>1000</v>
          </cell>
          <cell r="I34">
            <v>1.03</v>
          </cell>
          <cell r="J34">
            <v>0.35</v>
          </cell>
          <cell r="K34">
            <v>0.9</v>
          </cell>
        </row>
        <row r="35">
          <cell r="A35" t="str">
            <v>WP4040BH</v>
          </cell>
          <cell r="B35" t="str">
            <v>B225240400</v>
          </cell>
          <cell r="C35" t="str">
            <v>0.40*1.03*50</v>
          </cell>
          <cell r="D35">
            <v>1030</v>
          </cell>
          <cell r="E35">
            <v>50</v>
          </cell>
          <cell r="F35">
            <v>51.5</v>
          </cell>
          <cell r="G35">
            <v>1</v>
          </cell>
          <cell r="H35">
            <v>1000</v>
          </cell>
          <cell r="I35">
            <v>1.03</v>
          </cell>
          <cell r="J35">
            <v>0.4</v>
          </cell>
          <cell r="K35">
            <v>0.9</v>
          </cell>
        </row>
        <row r="36">
          <cell r="A36" t="str">
            <v>WP4035BF</v>
          </cell>
          <cell r="B36" t="str">
            <v>B225280400</v>
          </cell>
          <cell r="C36" t="str">
            <v>0.350*1.04</v>
          </cell>
          <cell r="D36">
            <v>1040</v>
          </cell>
          <cell r="E36">
            <v>50</v>
          </cell>
          <cell r="F36">
            <v>52</v>
          </cell>
          <cell r="G36">
            <v>1</v>
          </cell>
          <cell r="H36">
            <v>1000</v>
          </cell>
          <cell r="I36">
            <v>1.04</v>
          </cell>
          <cell r="J36">
            <v>0.35</v>
          </cell>
          <cell r="K36">
            <v>0.9</v>
          </cell>
        </row>
        <row r="37">
          <cell r="A37" t="str">
            <v>WP4015BH</v>
          </cell>
          <cell r="B37" t="str">
            <v>B225470400</v>
          </cell>
          <cell r="C37" t="str">
            <v>0.15*1.03</v>
          </cell>
          <cell r="D37">
            <v>1030</v>
          </cell>
          <cell r="E37">
            <v>50</v>
          </cell>
          <cell r="F37">
            <v>51.5</v>
          </cell>
          <cell r="G37">
            <v>1</v>
          </cell>
          <cell r="H37">
            <v>1000</v>
          </cell>
          <cell r="I37">
            <v>1.03</v>
          </cell>
          <cell r="J37">
            <v>0.15</v>
          </cell>
          <cell r="K37">
            <v>0.93835360701161397</v>
          </cell>
        </row>
        <row r="38">
          <cell r="A38" t="str">
            <v>WP4020BH</v>
          </cell>
          <cell r="B38" t="str">
            <v>B225520400</v>
          </cell>
          <cell r="C38" t="str">
            <v>0.20*1.03</v>
          </cell>
          <cell r="D38">
            <v>1030</v>
          </cell>
          <cell r="E38">
            <v>50</v>
          </cell>
          <cell r="F38">
            <v>51.5</v>
          </cell>
          <cell r="G38">
            <v>1</v>
          </cell>
          <cell r="H38">
            <v>1000</v>
          </cell>
          <cell r="I38">
            <v>1.03</v>
          </cell>
          <cell r="J38">
            <v>0.2</v>
          </cell>
          <cell r="K38">
            <v>0.95021496666458971</v>
          </cell>
        </row>
        <row r="39">
          <cell r="A39" t="str">
            <v>WP2030CT</v>
          </cell>
          <cell r="B39" t="str">
            <v>B225530400</v>
          </cell>
          <cell r="C39" t="str">
            <v>0.300*1.03</v>
          </cell>
          <cell r="D39">
            <v>1030</v>
          </cell>
          <cell r="E39">
            <v>50</v>
          </cell>
          <cell r="F39">
            <v>51.5</v>
          </cell>
          <cell r="G39">
            <v>1</v>
          </cell>
          <cell r="H39">
            <v>1000</v>
          </cell>
          <cell r="I39">
            <v>1.03</v>
          </cell>
          <cell r="J39">
            <v>0.3</v>
          </cell>
          <cell r="K39">
            <v>0.9</v>
          </cell>
        </row>
        <row r="40">
          <cell r="A40" t="str">
            <v>WP2030PT</v>
          </cell>
          <cell r="B40" t="str">
            <v>B225540400</v>
          </cell>
          <cell r="C40" t="str">
            <v>0.300*1.03</v>
          </cell>
          <cell r="D40">
            <v>1030</v>
          </cell>
          <cell r="E40">
            <v>50</v>
          </cell>
          <cell r="F40">
            <v>51.5</v>
          </cell>
          <cell r="G40">
            <v>1</v>
          </cell>
          <cell r="H40">
            <v>1000</v>
          </cell>
          <cell r="I40">
            <v>1.03</v>
          </cell>
          <cell r="J40">
            <v>0.3</v>
          </cell>
          <cell r="K40">
            <v>0.9</v>
          </cell>
        </row>
        <row r="41">
          <cell r="A41" t="str">
            <v>WP2035CT</v>
          </cell>
          <cell r="B41" t="str">
            <v>B225550400</v>
          </cell>
          <cell r="C41" t="str">
            <v>0.350*1.03</v>
          </cell>
          <cell r="D41">
            <v>1030</v>
          </cell>
          <cell r="E41">
            <v>50</v>
          </cell>
          <cell r="F41">
            <v>51.5</v>
          </cell>
          <cell r="G41">
            <v>1</v>
          </cell>
          <cell r="H41">
            <v>1000</v>
          </cell>
          <cell r="I41">
            <v>1.03</v>
          </cell>
          <cell r="J41">
            <v>0.35</v>
          </cell>
          <cell r="K41">
            <v>0.9</v>
          </cell>
        </row>
        <row r="42">
          <cell r="A42" t="str">
            <v>WP2035PT</v>
          </cell>
          <cell r="B42" t="str">
            <v>B225560400</v>
          </cell>
          <cell r="C42" t="str">
            <v>0.350*1.03</v>
          </cell>
          <cell r="D42">
            <v>1030</v>
          </cell>
          <cell r="E42">
            <v>50</v>
          </cell>
          <cell r="F42">
            <v>51.5</v>
          </cell>
          <cell r="G42">
            <v>1</v>
          </cell>
          <cell r="H42">
            <v>1000</v>
          </cell>
          <cell r="I42">
            <v>1.03</v>
          </cell>
          <cell r="J42">
            <v>0.35</v>
          </cell>
          <cell r="K42">
            <v>0.9</v>
          </cell>
        </row>
        <row r="43">
          <cell r="A43" t="str">
            <v>WP2040CT</v>
          </cell>
          <cell r="B43" t="str">
            <v>B225570400</v>
          </cell>
          <cell r="C43" t="str">
            <v>0.400*1.03</v>
          </cell>
          <cell r="D43">
            <v>1030</v>
          </cell>
          <cell r="E43">
            <v>50</v>
          </cell>
          <cell r="F43">
            <v>51.5</v>
          </cell>
          <cell r="G43">
            <v>1</v>
          </cell>
          <cell r="H43">
            <v>1000</v>
          </cell>
          <cell r="I43">
            <v>1.03</v>
          </cell>
          <cell r="J43">
            <v>0.4</v>
          </cell>
          <cell r="K43">
            <v>0.9</v>
          </cell>
        </row>
        <row r="44">
          <cell r="A44" t="str">
            <v>WP2038N</v>
          </cell>
          <cell r="B44" t="str">
            <v>B225580400</v>
          </cell>
          <cell r="C44" t="str">
            <v>0.38*1.03</v>
          </cell>
          <cell r="D44">
            <v>1030</v>
          </cell>
          <cell r="E44">
            <v>50</v>
          </cell>
          <cell r="F44">
            <v>51.5</v>
          </cell>
          <cell r="G44">
            <v>1</v>
          </cell>
          <cell r="H44">
            <v>1000</v>
          </cell>
          <cell r="I44">
            <v>1.03</v>
          </cell>
          <cell r="J44">
            <v>0.38</v>
          </cell>
          <cell r="K44">
            <v>0.9</v>
          </cell>
        </row>
        <row r="45">
          <cell r="A45" t="str">
            <v>WP4030BS</v>
          </cell>
          <cell r="B45" t="str">
            <v>B225600400</v>
          </cell>
          <cell r="C45" t="str">
            <v>0.300*1.03</v>
          </cell>
          <cell r="D45">
            <v>1030</v>
          </cell>
          <cell r="E45">
            <v>50</v>
          </cell>
          <cell r="F45">
            <v>51.5</v>
          </cell>
          <cell r="G45">
            <v>1</v>
          </cell>
          <cell r="H45">
            <v>1000</v>
          </cell>
          <cell r="I45">
            <v>1.03</v>
          </cell>
          <cell r="J45">
            <v>0.3</v>
          </cell>
          <cell r="K45">
            <v>0.95895665515918682</v>
          </cell>
        </row>
        <row r="46">
          <cell r="A46" t="str">
            <v>WP4035BS</v>
          </cell>
          <cell r="B46" t="str">
            <v>B225610400</v>
          </cell>
          <cell r="C46" t="str">
            <v>0.350*1.04</v>
          </cell>
          <cell r="D46">
            <v>1030</v>
          </cell>
          <cell r="E46">
            <v>50</v>
          </cell>
          <cell r="F46">
            <v>51.5</v>
          </cell>
          <cell r="G46">
            <v>1</v>
          </cell>
          <cell r="H46">
            <v>1000</v>
          </cell>
          <cell r="I46">
            <v>1.03</v>
          </cell>
          <cell r="J46">
            <v>0.35</v>
          </cell>
          <cell r="K46">
            <v>0.94991849811702544</v>
          </cell>
        </row>
        <row r="47">
          <cell r="A47" t="str">
            <v>WP4035RD</v>
          </cell>
          <cell r="B47" t="str">
            <v>B225620400</v>
          </cell>
          <cell r="C47" t="str">
            <v>0.35*1.03*50</v>
          </cell>
          <cell r="D47">
            <v>1030</v>
          </cell>
          <cell r="E47">
            <v>50</v>
          </cell>
          <cell r="F47">
            <v>51.5</v>
          </cell>
          <cell r="G47">
            <v>1</v>
          </cell>
          <cell r="H47">
            <v>1000</v>
          </cell>
          <cell r="I47">
            <v>1.03</v>
          </cell>
          <cell r="J47">
            <v>0.35</v>
          </cell>
          <cell r="K47">
            <v>0.9</v>
          </cell>
        </row>
        <row r="48">
          <cell r="A48" t="str">
            <v>WP4040BS</v>
          </cell>
          <cell r="B48" t="str">
            <v>B225620410</v>
          </cell>
          <cell r="C48" t="str">
            <v>0.4*1.03</v>
          </cell>
          <cell r="D48">
            <v>1030</v>
          </cell>
          <cell r="E48">
            <v>50</v>
          </cell>
          <cell r="F48">
            <v>51.5</v>
          </cell>
          <cell r="G48">
            <v>1</v>
          </cell>
          <cell r="H48">
            <v>1000</v>
          </cell>
          <cell r="I48">
            <v>1.03</v>
          </cell>
          <cell r="J48">
            <v>0.4</v>
          </cell>
          <cell r="K48">
            <v>0.95471903982542283</v>
          </cell>
        </row>
        <row r="49">
          <cell r="A49" t="str">
            <v>WP4040BF</v>
          </cell>
          <cell r="B49" t="str">
            <v>B225640400</v>
          </cell>
          <cell r="C49" t="str">
            <v>0.4*1.03</v>
          </cell>
          <cell r="D49">
            <v>1030</v>
          </cell>
          <cell r="E49">
            <v>50</v>
          </cell>
          <cell r="F49">
            <v>51.5</v>
          </cell>
          <cell r="G49">
            <v>1</v>
          </cell>
          <cell r="H49">
            <v>1000</v>
          </cell>
          <cell r="I49">
            <v>1.03</v>
          </cell>
          <cell r="J49">
            <v>0.4</v>
          </cell>
          <cell r="K49">
            <v>0.9</v>
          </cell>
        </row>
        <row r="50">
          <cell r="A50" t="str">
            <v>WP4035RD-1</v>
          </cell>
          <cell r="B50" t="str">
            <v>B225650400</v>
          </cell>
          <cell r="C50" t="str">
            <v>0.35*1.03*50</v>
          </cell>
          <cell r="D50">
            <v>1030</v>
          </cell>
          <cell r="E50">
            <v>50</v>
          </cell>
          <cell r="F50">
            <v>51.5</v>
          </cell>
          <cell r="G50">
            <v>1</v>
          </cell>
          <cell r="H50">
            <v>1000</v>
          </cell>
          <cell r="I50">
            <v>1.03</v>
          </cell>
          <cell r="J50">
            <v>0.35</v>
          </cell>
          <cell r="K50">
            <v>0.9</v>
          </cell>
        </row>
        <row r="51">
          <cell r="A51" t="str">
            <v>WP4035RD-2</v>
          </cell>
          <cell r="B51" t="str">
            <v>B225660400</v>
          </cell>
          <cell r="C51" t="str">
            <v>0.35*1.03*50</v>
          </cell>
          <cell r="D51">
            <v>1030</v>
          </cell>
          <cell r="E51">
            <v>50</v>
          </cell>
          <cell r="F51">
            <v>51.5</v>
          </cell>
          <cell r="G51">
            <v>1</v>
          </cell>
          <cell r="H51">
            <v>1000</v>
          </cell>
          <cell r="I51">
            <v>1.03</v>
          </cell>
          <cell r="J51">
            <v>0.35</v>
          </cell>
          <cell r="K51">
            <v>0.9</v>
          </cell>
        </row>
        <row r="52">
          <cell r="A52" t="str">
            <v>WP4035BS-HW</v>
          </cell>
          <cell r="B52" t="str">
            <v>B225680400</v>
          </cell>
          <cell r="C52" t="str">
            <v>0.350*1.03</v>
          </cell>
          <cell r="D52">
            <v>1030</v>
          </cell>
          <cell r="E52">
            <v>50</v>
          </cell>
          <cell r="F52">
            <v>51.5</v>
          </cell>
          <cell r="G52">
            <v>1</v>
          </cell>
          <cell r="H52">
            <v>1000</v>
          </cell>
          <cell r="I52">
            <v>1.03</v>
          </cell>
          <cell r="J52">
            <v>0.35</v>
          </cell>
          <cell r="K52">
            <v>0.9</v>
          </cell>
        </row>
        <row r="53">
          <cell r="A53" t="str">
            <v>WP4035BS-HW2</v>
          </cell>
          <cell r="B53" t="str">
            <v>B225690400</v>
          </cell>
          <cell r="C53" t="str">
            <v>0.350*1.03</v>
          </cell>
          <cell r="D53">
            <v>1030</v>
          </cell>
          <cell r="E53">
            <v>50</v>
          </cell>
          <cell r="F53">
            <v>51.5</v>
          </cell>
          <cell r="G53">
            <v>1</v>
          </cell>
          <cell r="H53">
            <v>1000</v>
          </cell>
          <cell r="I53">
            <v>1.03</v>
          </cell>
          <cell r="J53">
            <v>0.35</v>
          </cell>
          <cell r="K53">
            <v>0.9</v>
          </cell>
        </row>
        <row r="54">
          <cell r="A54" t="str">
            <v>WP4030BS-HW</v>
          </cell>
          <cell r="B54" t="str">
            <v>B225700400</v>
          </cell>
          <cell r="C54" t="str">
            <v>0.300*1.03</v>
          </cell>
          <cell r="D54">
            <v>1030</v>
          </cell>
          <cell r="E54">
            <v>50</v>
          </cell>
          <cell r="F54">
            <v>51.5</v>
          </cell>
          <cell r="G54">
            <v>1</v>
          </cell>
          <cell r="H54">
            <v>1000</v>
          </cell>
          <cell r="I54">
            <v>1.03</v>
          </cell>
          <cell r="J54">
            <v>0.3</v>
          </cell>
          <cell r="K54">
            <v>0.9</v>
          </cell>
        </row>
        <row r="55">
          <cell r="A55" t="str">
            <v>WP4030BS-HW2</v>
          </cell>
          <cell r="B55" t="str">
            <v>B225710400</v>
          </cell>
          <cell r="C55" t="str">
            <v>0.300*1.03</v>
          </cell>
          <cell r="D55">
            <v>1030</v>
          </cell>
          <cell r="E55">
            <v>50</v>
          </cell>
          <cell r="F55">
            <v>51.5</v>
          </cell>
          <cell r="G55">
            <v>1</v>
          </cell>
          <cell r="H55">
            <v>1000</v>
          </cell>
          <cell r="I55">
            <v>1.03</v>
          </cell>
          <cell r="J55">
            <v>0.3</v>
          </cell>
          <cell r="K55">
            <v>0.9</v>
          </cell>
        </row>
        <row r="56">
          <cell r="A56" t="str">
            <v>WP4011BSK</v>
          </cell>
          <cell r="B56" t="str">
            <v>B226080400</v>
          </cell>
          <cell r="C56" t="str">
            <v>0.300*1.03</v>
          </cell>
          <cell r="D56">
            <v>1030</v>
          </cell>
          <cell r="E56">
            <v>50</v>
          </cell>
          <cell r="F56">
            <v>51.5</v>
          </cell>
          <cell r="G56">
            <v>1</v>
          </cell>
          <cell r="H56">
            <v>1000</v>
          </cell>
          <cell r="I56">
            <v>1.03</v>
          </cell>
          <cell r="J56">
            <v>0.11</v>
          </cell>
          <cell r="K56">
            <v>0.9</v>
          </cell>
        </row>
        <row r="57">
          <cell r="A57" t="str">
            <v>WP4008BR-1DA</v>
          </cell>
          <cell r="C57" t="str">
            <v>0.300*1.03</v>
          </cell>
          <cell r="D57">
            <v>1030</v>
          </cell>
          <cell r="E57">
            <v>50</v>
          </cell>
          <cell r="F57">
            <v>51.5</v>
          </cell>
          <cell r="G57">
            <v>1</v>
          </cell>
          <cell r="H57">
            <v>1000</v>
          </cell>
          <cell r="I57">
            <v>1.03</v>
          </cell>
          <cell r="J57">
            <v>0.08</v>
          </cell>
          <cell r="K57">
            <v>0.9</v>
          </cell>
        </row>
        <row r="58">
          <cell r="A58" t="str">
            <v>WP4010BR-1DA</v>
          </cell>
          <cell r="C58" t="str">
            <v>0.300*1.03</v>
          </cell>
          <cell r="D58">
            <v>1030</v>
          </cell>
          <cell r="E58">
            <v>50</v>
          </cell>
          <cell r="F58">
            <v>51.5</v>
          </cell>
          <cell r="G58">
            <v>1</v>
          </cell>
          <cell r="H58">
            <v>1000</v>
          </cell>
          <cell r="I58">
            <v>1.03</v>
          </cell>
          <cell r="J58">
            <v>0.11</v>
          </cell>
          <cell r="K58">
            <v>0.9</v>
          </cell>
        </row>
        <row r="59">
          <cell r="A59" t="str">
            <v>WP4015BS</v>
          </cell>
          <cell r="B59" t="str">
            <v>B225720400</v>
          </cell>
          <cell r="C59" t="str">
            <v>0.150*1.03</v>
          </cell>
          <cell r="D59">
            <v>1030</v>
          </cell>
          <cell r="E59">
            <v>50</v>
          </cell>
          <cell r="F59">
            <v>51.5</v>
          </cell>
          <cell r="G59">
            <v>1</v>
          </cell>
          <cell r="H59">
            <v>1000</v>
          </cell>
          <cell r="I59">
            <v>1.03</v>
          </cell>
          <cell r="J59">
            <v>0.15</v>
          </cell>
          <cell r="K59">
            <v>0.9</v>
          </cell>
        </row>
        <row r="60">
          <cell r="A60" t="str">
            <v>WP4020BS</v>
          </cell>
          <cell r="B60" t="str">
            <v>B225740400</v>
          </cell>
          <cell r="C60" t="str">
            <v>0.200*1.03</v>
          </cell>
          <cell r="D60">
            <v>1030</v>
          </cell>
          <cell r="E60">
            <v>50</v>
          </cell>
          <cell r="F60">
            <v>51.5</v>
          </cell>
          <cell r="G60">
            <v>1</v>
          </cell>
          <cell r="H60">
            <v>1000</v>
          </cell>
          <cell r="I60">
            <v>1.03</v>
          </cell>
          <cell r="J60">
            <v>0.2</v>
          </cell>
          <cell r="K60">
            <v>0.9</v>
          </cell>
        </row>
        <row r="61">
          <cell r="A61" t="str">
            <v>WP4035RD-3</v>
          </cell>
          <cell r="B61" t="str">
            <v>B225750400</v>
          </cell>
          <cell r="C61" t="str">
            <v>0.35*1.03*50</v>
          </cell>
          <cell r="D61">
            <v>1030</v>
          </cell>
          <cell r="E61">
            <v>50</v>
          </cell>
          <cell r="F61">
            <v>51.5</v>
          </cell>
          <cell r="G61">
            <v>1</v>
          </cell>
          <cell r="H61">
            <v>1000</v>
          </cell>
          <cell r="I61">
            <v>1.03</v>
          </cell>
          <cell r="J61">
            <v>0.35</v>
          </cell>
          <cell r="K61">
            <v>0.9</v>
          </cell>
        </row>
        <row r="62">
          <cell r="A62" t="str">
            <v>WP4025BS</v>
          </cell>
          <cell r="B62" t="str">
            <v>B225760300</v>
          </cell>
          <cell r="C62" t="str">
            <v>0.25*1.03*50</v>
          </cell>
          <cell r="D62">
            <v>1030</v>
          </cell>
          <cell r="E62">
            <v>50</v>
          </cell>
          <cell r="F62">
            <v>51.5</v>
          </cell>
          <cell r="G62">
            <v>1</v>
          </cell>
          <cell r="H62">
            <v>1000</v>
          </cell>
          <cell r="I62">
            <v>1.03</v>
          </cell>
          <cell r="J62">
            <v>0.25</v>
          </cell>
          <cell r="K62">
            <v>0.9</v>
          </cell>
        </row>
        <row r="63">
          <cell r="A63" t="str">
            <v>CD200-3L</v>
          </cell>
          <cell r="B63" t="str">
            <v>B225770400</v>
          </cell>
          <cell r="C63" t="str">
            <v>0.200*1.03*50</v>
          </cell>
          <cell r="D63">
            <v>1030</v>
          </cell>
          <cell r="E63">
            <v>50</v>
          </cell>
          <cell r="F63">
            <v>51.5</v>
          </cell>
          <cell r="G63">
            <v>1</v>
          </cell>
          <cell r="H63">
            <v>1000</v>
          </cell>
          <cell r="I63">
            <v>1.03</v>
          </cell>
          <cell r="J63">
            <v>0.2</v>
          </cell>
          <cell r="K63">
            <v>0.9</v>
          </cell>
        </row>
        <row r="64">
          <cell r="A64" t="str">
            <v>WP4030BSK</v>
          </cell>
          <cell r="B64" t="str">
            <v>B225810400</v>
          </cell>
          <cell r="C64" t="str">
            <v>0.30*1.03*50</v>
          </cell>
          <cell r="D64">
            <v>1030</v>
          </cell>
          <cell r="E64">
            <v>50</v>
          </cell>
          <cell r="F64">
            <v>51.5</v>
          </cell>
          <cell r="G64">
            <v>1</v>
          </cell>
          <cell r="H64">
            <v>1000</v>
          </cell>
          <cell r="I64">
            <v>1.03</v>
          </cell>
          <cell r="J64">
            <v>0.3</v>
          </cell>
          <cell r="K64">
            <v>0.9612685938815605</v>
          </cell>
        </row>
        <row r="65">
          <cell r="A65" t="str">
            <v>WP4035BSK</v>
          </cell>
          <cell r="B65" t="str">
            <v>B225810400</v>
          </cell>
          <cell r="C65" t="str">
            <v>0.35*1.03*50</v>
          </cell>
          <cell r="D65">
            <v>1030</v>
          </cell>
          <cell r="E65">
            <v>50</v>
          </cell>
          <cell r="F65">
            <v>51.5</v>
          </cell>
          <cell r="G65">
            <v>1</v>
          </cell>
          <cell r="H65">
            <v>1000</v>
          </cell>
          <cell r="I65">
            <v>1.03</v>
          </cell>
          <cell r="J65">
            <v>0.35</v>
          </cell>
          <cell r="K65">
            <v>0.9612685938815605</v>
          </cell>
        </row>
        <row r="66">
          <cell r="A66" t="str">
            <v>WP4040BSK</v>
          </cell>
          <cell r="B66" t="str">
            <v>B225810400</v>
          </cell>
          <cell r="C66" t="str">
            <v>0.40*1.03*50</v>
          </cell>
          <cell r="D66">
            <v>1030</v>
          </cell>
          <cell r="E66">
            <v>50</v>
          </cell>
          <cell r="F66">
            <v>51.5</v>
          </cell>
          <cell r="G66">
            <v>1</v>
          </cell>
          <cell r="H66">
            <v>1000</v>
          </cell>
          <cell r="I66">
            <v>1.03</v>
          </cell>
          <cell r="J66">
            <v>0.4</v>
          </cell>
          <cell r="K66">
            <v>0.9612685938815605</v>
          </cell>
        </row>
        <row r="67">
          <cell r="A67" t="str">
            <v>WP4030BS-A</v>
          </cell>
          <cell r="B67" t="str">
            <v>B225870400</v>
          </cell>
          <cell r="C67" t="str">
            <v>0.30*1.03*50</v>
          </cell>
          <cell r="D67">
            <v>1030</v>
          </cell>
          <cell r="E67">
            <v>50</v>
          </cell>
          <cell r="F67">
            <v>51.5</v>
          </cell>
          <cell r="G67">
            <v>1</v>
          </cell>
          <cell r="H67">
            <v>1000</v>
          </cell>
          <cell r="I67">
            <v>1.03</v>
          </cell>
          <cell r="J67">
            <v>0.3</v>
          </cell>
          <cell r="K67">
            <v>0.9612685938815605</v>
          </cell>
        </row>
        <row r="68">
          <cell r="A68" t="str">
            <v>WP4020BR-BA</v>
          </cell>
          <cell r="B68" t="str">
            <v>B225830400</v>
          </cell>
          <cell r="C68" t="str">
            <v>0.20*1.03</v>
          </cell>
          <cell r="D68">
            <v>1030</v>
          </cell>
          <cell r="E68">
            <v>50</v>
          </cell>
          <cell r="F68">
            <v>51.5</v>
          </cell>
          <cell r="G68">
            <v>1</v>
          </cell>
          <cell r="H68">
            <v>1000</v>
          </cell>
          <cell r="I68">
            <v>1.03</v>
          </cell>
          <cell r="J68">
            <v>0.2</v>
          </cell>
          <cell r="K68">
            <v>0.9</v>
          </cell>
        </row>
        <row r="69">
          <cell r="A69" t="str">
            <v>WP4035S</v>
          </cell>
          <cell r="B69" t="str">
            <v>B225840400</v>
          </cell>
          <cell r="C69" t="str">
            <v>0.350*1.03</v>
          </cell>
          <cell r="D69">
            <v>1030</v>
          </cell>
          <cell r="E69">
            <v>50</v>
          </cell>
          <cell r="F69">
            <v>51.5</v>
          </cell>
          <cell r="G69">
            <v>1</v>
          </cell>
          <cell r="H69">
            <v>1000</v>
          </cell>
          <cell r="I69">
            <v>1.03</v>
          </cell>
          <cell r="J69">
            <v>0.35</v>
          </cell>
          <cell r="K69">
            <v>0.91141086401749904</v>
          </cell>
        </row>
        <row r="70">
          <cell r="A70" t="str">
            <v>WP3025</v>
          </cell>
          <cell r="B70" t="str">
            <v>B225850400</v>
          </cell>
          <cell r="C70" t="str">
            <v>0.25*1.03*50</v>
          </cell>
          <cell r="D70">
            <v>1030</v>
          </cell>
          <cell r="E70">
            <v>50</v>
          </cell>
          <cell r="F70">
            <v>51.5</v>
          </cell>
          <cell r="G70">
            <v>1</v>
          </cell>
          <cell r="H70">
            <v>1000</v>
          </cell>
          <cell r="I70">
            <v>1.03</v>
          </cell>
          <cell r="J70">
            <v>0.25</v>
          </cell>
          <cell r="K70">
            <v>0.9</v>
          </cell>
        </row>
        <row r="71">
          <cell r="A71" t="str">
            <v>WP3035</v>
          </cell>
          <cell r="B71" t="str">
            <v>B225860400</v>
          </cell>
          <cell r="C71" t="str">
            <v>0.35*1.03*50</v>
          </cell>
          <cell r="D71">
            <v>1030</v>
          </cell>
          <cell r="E71">
            <v>50</v>
          </cell>
          <cell r="F71">
            <v>51.5</v>
          </cell>
          <cell r="G71">
            <v>1</v>
          </cell>
          <cell r="H71">
            <v>1000</v>
          </cell>
          <cell r="I71">
            <v>1.03</v>
          </cell>
          <cell r="J71">
            <v>0.35</v>
          </cell>
          <cell r="K71">
            <v>0.9</v>
          </cell>
        </row>
        <row r="72">
          <cell r="A72" t="str">
            <v>WP4030BR-1DBA</v>
          </cell>
          <cell r="B72" t="str">
            <v>B225870400</v>
          </cell>
          <cell r="C72" t="str">
            <v>0.30*1.03*50</v>
          </cell>
          <cell r="D72">
            <v>1030</v>
          </cell>
          <cell r="E72">
            <v>50</v>
          </cell>
          <cell r="F72">
            <v>51.5</v>
          </cell>
          <cell r="G72">
            <v>1</v>
          </cell>
          <cell r="H72">
            <v>1000</v>
          </cell>
          <cell r="I72">
            <v>1.03</v>
          </cell>
          <cell r="J72">
            <v>0.3</v>
          </cell>
          <cell r="K72">
            <v>0.9</v>
          </cell>
        </row>
        <row r="73">
          <cell r="A73" t="str">
            <v>WP4030BS-A</v>
          </cell>
          <cell r="B73" t="str">
            <v>B225880400</v>
          </cell>
          <cell r="C73" t="str">
            <v>0.300*1.03</v>
          </cell>
          <cell r="D73">
            <v>1030</v>
          </cell>
          <cell r="E73">
            <v>50</v>
          </cell>
          <cell r="F73">
            <v>51.5</v>
          </cell>
          <cell r="G73">
            <v>1</v>
          </cell>
          <cell r="H73">
            <v>1000</v>
          </cell>
          <cell r="I73">
            <v>1.03</v>
          </cell>
          <cell r="J73">
            <v>0.3</v>
          </cell>
          <cell r="K73">
            <v>0.9</v>
          </cell>
        </row>
        <row r="74">
          <cell r="A74" t="str">
            <v>WP4030BS-B</v>
          </cell>
          <cell r="B74" t="str">
            <v>B225890400</v>
          </cell>
          <cell r="C74" t="str">
            <v>0.300*1.03</v>
          </cell>
          <cell r="D74">
            <v>1030</v>
          </cell>
          <cell r="E74">
            <v>50</v>
          </cell>
          <cell r="F74">
            <v>51.5</v>
          </cell>
          <cell r="G74">
            <v>1</v>
          </cell>
          <cell r="H74">
            <v>1000</v>
          </cell>
          <cell r="I74">
            <v>1.03</v>
          </cell>
          <cell r="J74">
            <v>0.3</v>
          </cell>
          <cell r="K74">
            <v>0.9</v>
          </cell>
        </row>
        <row r="75">
          <cell r="A75" t="str">
            <v>WP4020BR-1D</v>
          </cell>
          <cell r="B75" t="str">
            <v>B225900400</v>
          </cell>
          <cell r="C75" t="str">
            <v>0.20*1.03*50</v>
          </cell>
          <cell r="D75">
            <v>1030</v>
          </cell>
          <cell r="E75">
            <v>50</v>
          </cell>
          <cell r="F75">
            <v>51.5</v>
          </cell>
          <cell r="G75">
            <v>1</v>
          </cell>
          <cell r="H75">
            <v>1000</v>
          </cell>
          <cell r="I75">
            <v>1.03</v>
          </cell>
          <cell r="J75">
            <v>0.2</v>
          </cell>
          <cell r="K75">
            <v>0.9</v>
          </cell>
        </row>
        <row r="76">
          <cell r="A76" t="str">
            <v>WP4030BR-1D</v>
          </cell>
          <cell r="B76" t="str">
            <v>B225910400</v>
          </cell>
          <cell r="C76" t="str">
            <v>0.30*1.03*50</v>
          </cell>
          <cell r="D76">
            <v>1030</v>
          </cell>
          <cell r="E76">
            <v>50</v>
          </cell>
          <cell r="F76">
            <v>51.5</v>
          </cell>
          <cell r="G76">
            <v>1</v>
          </cell>
          <cell r="H76">
            <v>1000</v>
          </cell>
          <cell r="I76">
            <v>1.03</v>
          </cell>
          <cell r="J76">
            <v>0.3</v>
          </cell>
          <cell r="K76">
            <v>0.9</v>
          </cell>
        </row>
        <row r="77">
          <cell r="A77" t="str">
            <v>WP4035BSK</v>
          </cell>
          <cell r="B77" t="str">
            <v>B230530400</v>
          </cell>
          <cell r="C77" t="str">
            <v>0.350*1.03*50</v>
          </cell>
          <cell r="D77">
            <v>1030</v>
          </cell>
          <cell r="E77">
            <v>50</v>
          </cell>
          <cell r="F77">
            <v>51.5</v>
          </cell>
          <cell r="G77">
            <v>1</v>
          </cell>
          <cell r="H77">
            <v>1000</v>
          </cell>
          <cell r="I77">
            <v>1.03</v>
          </cell>
          <cell r="J77">
            <v>0.35</v>
          </cell>
          <cell r="K77">
            <v>0.9</v>
          </cell>
        </row>
        <row r="78">
          <cell r="A78" t="str">
            <v>TP1005</v>
          </cell>
          <cell r="B78" t="str">
            <v>B230660100</v>
          </cell>
          <cell r="C78" t="str">
            <v>0.05*1.0*100</v>
          </cell>
          <cell r="D78">
            <v>1000</v>
          </cell>
          <cell r="E78">
            <v>100</v>
          </cell>
          <cell r="F78">
            <v>100</v>
          </cell>
          <cell r="G78">
            <v>1</v>
          </cell>
          <cell r="H78">
            <v>1000</v>
          </cell>
          <cell r="I78">
            <v>1</v>
          </cell>
          <cell r="J78">
            <v>0.05</v>
          </cell>
          <cell r="K78">
            <v>0.92877425461429253</v>
          </cell>
        </row>
        <row r="79">
          <cell r="A79" t="str">
            <v>TS4015DBA</v>
          </cell>
          <cell r="B79" t="str">
            <v>B230810300</v>
          </cell>
          <cell r="C79" t="str">
            <v>0.15*0.9*50</v>
          </cell>
          <cell r="D79">
            <v>900</v>
          </cell>
          <cell r="E79">
            <v>50</v>
          </cell>
          <cell r="F79">
            <v>45</v>
          </cell>
          <cell r="G79">
            <v>1</v>
          </cell>
          <cell r="H79">
            <v>1000</v>
          </cell>
          <cell r="I79">
            <v>0.9</v>
          </cell>
          <cell r="J79">
            <v>0.15</v>
          </cell>
          <cell r="K79">
            <v>0.9</v>
          </cell>
        </row>
        <row r="80">
          <cell r="A80" t="str">
            <v>TS4018DBA</v>
          </cell>
          <cell r="B80" t="str">
            <v>B230920300</v>
          </cell>
          <cell r="C80" t="str">
            <v>0.18*0.9*50</v>
          </cell>
          <cell r="D80">
            <v>900</v>
          </cell>
          <cell r="E80">
            <v>50</v>
          </cell>
          <cell r="F80">
            <v>45</v>
          </cell>
          <cell r="G80">
            <v>1</v>
          </cell>
          <cell r="H80">
            <v>1000</v>
          </cell>
          <cell r="I80">
            <v>0.9</v>
          </cell>
          <cell r="J80">
            <v>0.18</v>
          </cell>
          <cell r="K80">
            <v>0.9</v>
          </cell>
        </row>
        <row r="81">
          <cell r="A81" t="str">
            <v>TS4015DBAL</v>
          </cell>
          <cell r="B81" t="str">
            <v>B230930100</v>
          </cell>
          <cell r="C81" t="str">
            <v>0.15*0.9*50</v>
          </cell>
          <cell r="D81">
            <v>900</v>
          </cell>
          <cell r="E81">
            <v>50</v>
          </cell>
          <cell r="F81">
            <v>45</v>
          </cell>
          <cell r="G81">
            <v>1</v>
          </cell>
          <cell r="H81">
            <v>1000</v>
          </cell>
          <cell r="I81">
            <v>0.9</v>
          </cell>
          <cell r="J81">
            <v>0.15</v>
          </cell>
          <cell r="K81">
            <v>0.9</v>
          </cell>
        </row>
        <row r="82">
          <cell r="A82" t="str">
            <v>TP1015</v>
          </cell>
          <cell r="B82" t="str">
            <v>B231000300</v>
          </cell>
          <cell r="C82" t="str">
            <v>0.15*1.0*100</v>
          </cell>
          <cell r="D82">
            <v>1000</v>
          </cell>
          <cell r="E82">
            <v>100</v>
          </cell>
          <cell r="F82">
            <v>100</v>
          </cell>
          <cell r="G82">
            <v>1</v>
          </cell>
          <cell r="H82">
            <v>1000</v>
          </cell>
          <cell r="I82">
            <v>1</v>
          </cell>
          <cell r="J82">
            <v>0.15</v>
          </cell>
          <cell r="K82">
            <v>0.94258783204798624</v>
          </cell>
        </row>
        <row r="83">
          <cell r="A83" t="str">
            <v>TP1007</v>
          </cell>
          <cell r="B83" t="str">
            <v>B231010300</v>
          </cell>
          <cell r="C83" t="str">
            <v>0.07*1.0*100</v>
          </cell>
          <cell r="D83">
            <v>1000</v>
          </cell>
          <cell r="E83">
            <v>100</v>
          </cell>
          <cell r="F83">
            <v>100</v>
          </cell>
          <cell r="G83">
            <v>1</v>
          </cell>
          <cell r="H83">
            <v>1000</v>
          </cell>
          <cell r="I83">
            <v>1</v>
          </cell>
          <cell r="J83">
            <v>7.0000000000000007E-2</v>
          </cell>
          <cell r="K83">
            <v>0.9</v>
          </cell>
        </row>
        <row r="84">
          <cell r="A84" t="str">
            <v>TP1010</v>
          </cell>
          <cell r="B84" t="str">
            <v>B231060300</v>
          </cell>
          <cell r="C84" t="str">
            <v>0.1*1.0*100</v>
          </cell>
          <cell r="D84">
            <v>1000</v>
          </cell>
          <cell r="E84">
            <v>100</v>
          </cell>
          <cell r="F84">
            <v>100</v>
          </cell>
          <cell r="G84">
            <v>1</v>
          </cell>
          <cell r="H84">
            <v>1000</v>
          </cell>
          <cell r="I84">
            <v>1</v>
          </cell>
          <cell r="J84">
            <v>0.1</v>
          </cell>
          <cell r="K84">
            <v>0.96141761970591932</v>
          </cell>
        </row>
        <row r="85">
          <cell r="A85" t="str">
            <v>TP1015B</v>
          </cell>
          <cell r="B85" t="str">
            <v>B231140100</v>
          </cell>
          <cell r="C85" t="str">
            <v>0.15*1.0*100</v>
          </cell>
          <cell r="D85">
            <v>1000</v>
          </cell>
          <cell r="E85">
            <v>100</v>
          </cell>
          <cell r="F85">
            <v>100</v>
          </cell>
          <cell r="G85">
            <v>1</v>
          </cell>
          <cell r="H85">
            <v>1000</v>
          </cell>
          <cell r="I85">
            <v>1</v>
          </cell>
          <cell r="J85">
            <v>0.15</v>
          </cell>
          <cell r="K85">
            <v>0.9162491052254832</v>
          </cell>
        </row>
        <row r="86">
          <cell r="A86" t="str">
            <v>TP1018B</v>
          </cell>
          <cell r="B86" t="str">
            <v>B231150300</v>
          </cell>
          <cell r="C86" t="str">
            <v>0.18*1.00</v>
          </cell>
          <cell r="D86">
            <v>1000</v>
          </cell>
          <cell r="E86">
            <v>1</v>
          </cell>
          <cell r="F86">
            <v>1</v>
          </cell>
          <cell r="G86">
            <v>1</v>
          </cell>
          <cell r="H86">
            <v>1000</v>
          </cell>
          <cell r="I86">
            <v>1</v>
          </cell>
          <cell r="J86">
            <v>0.18</v>
          </cell>
          <cell r="K86">
            <v>0.9</v>
          </cell>
        </row>
        <row r="87">
          <cell r="A87" t="str">
            <v>TP1005BJ</v>
          </cell>
          <cell r="B87" t="str">
            <v>B231300300</v>
          </cell>
          <cell r="C87" t="str">
            <v>0.05*1.0*100</v>
          </cell>
          <cell r="D87">
            <v>1000</v>
          </cell>
          <cell r="E87">
            <v>100</v>
          </cell>
          <cell r="F87">
            <v>100</v>
          </cell>
          <cell r="G87">
            <v>1</v>
          </cell>
          <cell r="H87">
            <v>1000</v>
          </cell>
          <cell r="I87">
            <v>1</v>
          </cell>
          <cell r="J87">
            <v>0.05</v>
          </cell>
          <cell r="K87">
            <v>0.90838307812094476</v>
          </cell>
        </row>
        <row r="88">
          <cell r="A88" t="str">
            <v>TP1010W</v>
          </cell>
          <cell r="B88" t="str">
            <v>B231450100</v>
          </cell>
          <cell r="C88" t="str">
            <v>0.1*1.0*100</v>
          </cell>
          <cell r="D88">
            <v>1000</v>
          </cell>
          <cell r="E88">
            <v>100</v>
          </cell>
          <cell r="F88">
            <v>100</v>
          </cell>
          <cell r="G88">
            <v>1</v>
          </cell>
          <cell r="H88">
            <v>1000</v>
          </cell>
          <cell r="I88">
            <v>1</v>
          </cell>
          <cell r="J88">
            <v>0.1</v>
          </cell>
          <cell r="K88">
            <v>0.91189314153609047</v>
          </cell>
        </row>
        <row r="89">
          <cell r="A89" t="str">
            <v>ART50</v>
          </cell>
          <cell r="B89" t="str">
            <v>B233100300</v>
          </cell>
          <cell r="C89" t="str">
            <v>0.05*1.0*100</v>
          </cell>
          <cell r="D89">
            <v>1000</v>
          </cell>
          <cell r="E89">
            <v>100</v>
          </cell>
          <cell r="F89">
            <v>100</v>
          </cell>
          <cell r="G89">
            <v>1</v>
          </cell>
          <cell r="H89">
            <v>1000</v>
          </cell>
          <cell r="I89">
            <v>1</v>
          </cell>
          <cell r="J89">
            <v>0.05</v>
          </cell>
          <cell r="K89">
            <v>0.9</v>
          </cell>
        </row>
        <row r="90">
          <cell r="A90" t="str">
            <v>EB3162S</v>
          </cell>
          <cell r="B90" t="str">
            <v>B233220300</v>
          </cell>
          <cell r="C90" t="str">
            <v>0.162*1.0*100</v>
          </cell>
          <cell r="D90">
            <v>1000</v>
          </cell>
          <cell r="E90">
            <v>100</v>
          </cell>
          <cell r="F90">
            <v>100</v>
          </cell>
          <cell r="G90">
            <v>1</v>
          </cell>
          <cell r="H90">
            <v>1000</v>
          </cell>
          <cell r="I90">
            <v>1</v>
          </cell>
          <cell r="J90">
            <v>0.16200000000000001</v>
          </cell>
          <cell r="K90">
            <v>0.90234164598221966</v>
          </cell>
        </row>
        <row r="91">
          <cell r="A91" t="str">
            <v>EB3170S-P1</v>
          </cell>
          <cell r="B91" t="str">
            <v>B233220300</v>
          </cell>
          <cell r="C91" t="str">
            <v>0.17*1.0*100</v>
          </cell>
          <cell r="D91">
            <v>1000</v>
          </cell>
          <cell r="E91">
            <v>100</v>
          </cell>
          <cell r="F91">
            <v>100</v>
          </cell>
          <cell r="G91">
            <v>1</v>
          </cell>
          <cell r="H91">
            <v>1000</v>
          </cell>
          <cell r="I91">
            <v>1</v>
          </cell>
          <cell r="J91">
            <v>0.17</v>
          </cell>
          <cell r="K91">
            <v>0.90234164598221966</v>
          </cell>
        </row>
        <row r="92">
          <cell r="A92" t="str">
            <v>NC100FA05</v>
          </cell>
          <cell r="B92" t="str">
            <v>B233450200</v>
          </cell>
          <cell r="C92" t="str">
            <v>0.1*1.0*100</v>
          </cell>
          <cell r="D92">
            <v>1000</v>
          </cell>
          <cell r="E92">
            <v>100</v>
          </cell>
          <cell r="F92">
            <v>100</v>
          </cell>
          <cell r="G92">
            <v>1</v>
          </cell>
          <cell r="H92">
            <v>1000</v>
          </cell>
          <cell r="I92">
            <v>1</v>
          </cell>
          <cell r="J92">
            <v>0.1</v>
          </cell>
          <cell r="K92">
            <v>0.75268817204301075</v>
          </cell>
        </row>
        <row r="93">
          <cell r="A93" t="str">
            <v>NC150FA05</v>
          </cell>
          <cell r="B93" t="str">
            <v>B233470300</v>
          </cell>
          <cell r="C93" t="str">
            <v>0.150*1.0*100</v>
          </cell>
          <cell r="D93">
            <v>1000</v>
          </cell>
          <cell r="E93">
            <v>100</v>
          </cell>
          <cell r="F93">
            <v>100</v>
          </cell>
          <cell r="G93">
            <v>1</v>
          </cell>
          <cell r="H93">
            <v>1000</v>
          </cell>
          <cell r="I93">
            <v>1</v>
          </cell>
          <cell r="J93">
            <v>0.15</v>
          </cell>
          <cell r="K93">
            <v>0.9</v>
          </cell>
        </row>
        <row r="94">
          <cell r="A94" t="str">
            <v>8030ED</v>
          </cell>
          <cell r="B94" t="str">
            <v>B233510200</v>
          </cell>
          <cell r="C94" t="str">
            <v>0.03*1.0*200</v>
          </cell>
          <cell r="D94">
            <v>1000</v>
          </cell>
          <cell r="E94">
            <v>200</v>
          </cell>
          <cell r="F94">
            <v>204</v>
          </cell>
          <cell r="G94">
            <v>1</v>
          </cell>
          <cell r="H94">
            <v>1000</v>
          </cell>
          <cell r="I94">
            <v>1</v>
          </cell>
          <cell r="J94">
            <v>0.03</v>
          </cell>
          <cell r="K94">
            <v>0.75864742803851914</v>
          </cell>
        </row>
        <row r="95">
          <cell r="A95" t="str">
            <v>HT0025</v>
          </cell>
          <cell r="B95" t="str">
            <v>B233580300</v>
          </cell>
          <cell r="C95" t="str">
            <v>0.025*1.0*100</v>
          </cell>
          <cell r="D95">
            <v>1000</v>
          </cell>
          <cell r="E95">
            <v>100</v>
          </cell>
          <cell r="F95">
            <v>100</v>
          </cell>
          <cell r="G95">
            <v>1</v>
          </cell>
          <cell r="H95">
            <v>1000</v>
          </cell>
          <cell r="I95">
            <v>1</v>
          </cell>
          <cell r="J95">
            <v>2.5000000000000001E-2</v>
          </cell>
          <cell r="K95">
            <v>0.9</v>
          </cell>
        </row>
        <row r="96">
          <cell r="A96" t="str">
            <v>EB3162S-P1</v>
          </cell>
          <cell r="B96" t="str">
            <v>B233930300</v>
          </cell>
          <cell r="C96" t="str">
            <v>0.162*1.0*100</v>
          </cell>
          <cell r="D96">
            <v>1000</v>
          </cell>
          <cell r="E96">
            <v>100</v>
          </cell>
          <cell r="F96">
            <v>100</v>
          </cell>
          <cell r="G96">
            <v>1</v>
          </cell>
          <cell r="H96">
            <v>1000</v>
          </cell>
          <cell r="I96">
            <v>1</v>
          </cell>
          <cell r="J96">
            <v>0.16200000000000001</v>
          </cell>
          <cell r="K96">
            <v>0.90991126485185747</v>
          </cell>
        </row>
        <row r="97">
          <cell r="A97" t="str">
            <v>EB2150S-P1</v>
          </cell>
          <cell r="B97" t="str">
            <v>B239320300</v>
          </cell>
          <cell r="C97" t="str">
            <v>0.15*1.0*100</v>
          </cell>
          <cell r="D97">
            <v>1000</v>
          </cell>
          <cell r="E97">
            <v>100</v>
          </cell>
          <cell r="F97">
            <v>100</v>
          </cell>
          <cell r="G97">
            <v>1</v>
          </cell>
          <cell r="H97">
            <v>1000</v>
          </cell>
          <cell r="I97">
            <v>1</v>
          </cell>
          <cell r="J97">
            <v>0.15</v>
          </cell>
          <cell r="K97">
            <v>0.90991126485185747</v>
          </cell>
        </row>
        <row r="98">
          <cell r="A98" t="str">
            <v>EB3060D</v>
          </cell>
          <cell r="B98" t="str">
            <v>B234110300</v>
          </cell>
          <cell r="C98" t="str">
            <v>0.06*1.0*100</v>
          </cell>
          <cell r="D98">
            <v>1000</v>
          </cell>
          <cell r="E98">
            <v>100</v>
          </cell>
          <cell r="F98">
            <v>100</v>
          </cell>
          <cell r="G98">
            <v>1</v>
          </cell>
          <cell r="H98">
            <v>1000</v>
          </cell>
          <cell r="I98">
            <v>1</v>
          </cell>
          <cell r="J98">
            <v>0.06</v>
          </cell>
          <cell r="K98">
            <v>0.92485929631701935</v>
          </cell>
        </row>
        <row r="99">
          <cell r="A99" t="str">
            <v>8180AF-A4</v>
          </cell>
          <cell r="C99" t="str">
            <v>0.06*1.0*100</v>
          </cell>
          <cell r="D99">
            <v>1000</v>
          </cell>
          <cell r="E99">
            <v>100</v>
          </cell>
          <cell r="F99">
            <v>100</v>
          </cell>
          <cell r="G99">
            <v>1</v>
          </cell>
          <cell r="H99">
            <v>1000</v>
          </cell>
          <cell r="I99">
            <v>1</v>
          </cell>
          <cell r="J99">
            <v>0.18</v>
          </cell>
          <cell r="K99">
            <v>0.92485929631701935</v>
          </cell>
        </row>
        <row r="100">
          <cell r="A100" t="str">
            <v>8160AF-A4</v>
          </cell>
          <cell r="C100" t="str">
            <v>0.06*1.0*100</v>
          </cell>
          <cell r="D100">
            <v>1000</v>
          </cell>
          <cell r="E100">
            <v>100</v>
          </cell>
          <cell r="F100">
            <v>100</v>
          </cell>
          <cell r="G100">
            <v>1</v>
          </cell>
          <cell r="H100">
            <v>1000</v>
          </cell>
          <cell r="I100">
            <v>1</v>
          </cell>
          <cell r="J100">
            <v>0.16</v>
          </cell>
          <cell r="K100">
            <v>0.92485929631701935</v>
          </cell>
        </row>
        <row r="101">
          <cell r="A101" t="str">
            <v>8140AF-A4</v>
          </cell>
          <cell r="C101" t="str">
            <v>0.06*1.0*100</v>
          </cell>
          <cell r="D101">
            <v>1000</v>
          </cell>
          <cell r="E101">
            <v>100</v>
          </cell>
          <cell r="F101">
            <v>100</v>
          </cell>
          <cell r="G101">
            <v>1</v>
          </cell>
          <cell r="H101">
            <v>1000</v>
          </cell>
          <cell r="I101">
            <v>1</v>
          </cell>
          <cell r="J101">
            <v>0.14000000000000001</v>
          </cell>
          <cell r="K101">
            <v>0.92485929631701935</v>
          </cell>
        </row>
        <row r="102">
          <cell r="A102" t="str">
            <v>8050ED</v>
          </cell>
          <cell r="B102" t="str">
            <v>B234350200</v>
          </cell>
          <cell r="C102" t="str">
            <v>0.05*0.1*100</v>
          </cell>
          <cell r="D102">
            <v>1000</v>
          </cell>
          <cell r="E102">
            <v>100</v>
          </cell>
          <cell r="F102">
            <v>100</v>
          </cell>
          <cell r="G102">
            <v>1</v>
          </cell>
          <cell r="H102">
            <v>1000</v>
          </cell>
          <cell r="I102">
            <v>1</v>
          </cell>
          <cell r="J102">
            <v>0.05</v>
          </cell>
          <cell r="K102">
            <v>0.952078705172961</v>
          </cell>
        </row>
        <row r="103">
          <cell r="A103" t="str">
            <v>8150SF</v>
          </cell>
          <cell r="B103" t="str">
            <v>B234400100</v>
          </cell>
          <cell r="C103" t="str">
            <v>0.15*1.0*200</v>
          </cell>
          <cell r="D103">
            <v>1000</v>
          </cell>
          <cell r="E103">
            <v>200</v>
          </cell>
          <cell r="F103">
            <v>204</v>
          </cell>
          <cell r="G103">
            <v>1</v>
          </cell>
          <cell r="H103">
            <v>1000</v>
          </cell>
          <cell r="I103">
            <v>1</v>
          </cell>
          <cell r="J103">
            <v>0.15</v>
          </cell>
          <cell r="K103">
            <v>0.9</v>
          </cell>
        </row>
        <row r="104">
          <cell r="A104" t="str">
            <v>TP1005B</v>
          </cell>
          <cell r="B104" t="str">
            <v>B234410100</v>
          </cell>
          <cell r="C104" t="str">
            <v>0.05*1.0*100</v>
          </cell>
          <cell r="D104">
            <v>1000</v>
          </cell>
          <cell r="E104">
            <v>100</v>
          </cell>
          <cell r="F104">
            <v>100</v>
          </cell>
          <cell r="G104">
            <v>1</v>
          </cell>
          <cell r="H104">
            <v>1000</v>
          </cell>
          <cell r="I104">
            <v>1</v>
          </cell>
          <cell r="J104">
            <v>0.05</v>
          </cell>
          <cell r="K104">
            <v>0.73728009343747714</v>
          </cell>
        </row>
        <row r="105">
          <cell r="A105" t="str">
            <v>TP1010B</v>
          </cell>
          <cell r="B105" t="str">
            <v>B234530200</v>
          </cell>
          <cell r="C105" t="str">
            <v>0.1*1.0*100</v>
          </cell>
          <cell r="D105">
            <v>1000</v>
          </cell>
          <cell r="E105">
            <v>100</v>
          </cell>
          <cell r="F105">
            <v>100</v>
          </cell>
          <cell r="G105">
            <v>1</v>
          </cell>
          <cell r="H105">
            <v>1000</v>
          </cell>
          <cell r="I105">
            <v>1</v>
          </cell>
          <cell r="J105">
            <v>0.1</v>
          </cell>
          <cell r="K105">
            <v>0.9426765475152572</v>
          </cell>
        </row>
        <row r="106">
          <cell r="A106" t="str">
            <v>NC150FA05-DL</v>
          </cell>
          <cell r="B106" t="str">
            <v>B234540200</v>
          </cell>
          <cell r="C106" t="str">
            <v>0.150*1.0*100</v>
          </cell>
          <cell r="D106">
            <v>1000</v>
          </cell>
          <cell r="E106">
            <v>100</v>
          </cell>
          <cell r="F106">
            <v>100</v>
          </cell>
          <cell r="G106">
            <v>1</v>
          </cell>
          <cell r="H106">
            <v>1000</v>
          </cell>
          <cell r="I106">
            <v>1</v>
          </cell>
          <cell r="J106">
            <v>0.15</v>
          </cell>
          <cell r="K106">
            <v>0.9</v>
          </cell>
        </row>
        <row r="107">
          <cell r="A107" t="str">
            <v>8080SF</v>
          </cell>
          <cell r="B107" t="str">
            <v>B234550200</v>
          </cell>
          <cell r="C107" t="str">
            <v>0.08*1.0*200</v>
          </cell>
          <cell r="D107">
            <v>1000</v>
          </cell>
          <cell r="E107">
            <v>200</v>
          </cell>
          <cell r="F107">
            <v>204</v>
          </cell>
          <cell r="G107">
            <v>1</v>
          </cell>
          <cell r="H107">
            <v>1000</v>
          </cell>
          <cell r="I107">
            <v>1</v>
          </cell>
          <cell r="J107">
            <v>0.08</v>
          </cell>
          <cell r="K107">
            <v>0.80487274309332169</v>
          </cell>
        </row>
        <row r="108">
          <cell r="A108" t="str">
            <v>8100SF</v>
          </cell>
          <cell r="B108" t="str">
            <v>B234560200</v>
          </cell>
          <cell r="C108" t="str">
            <v>0.1*1.0*200</v>
          </cell>
          <cell r="D108">
            <v>1000</v>
          </cell>
          <cell r="E108">
            <v>200</v>
          </cell>
          <cell r="F108">
            <v>204</v>
          </cell>
          <cell r="G108">
            <v>1</v>
          </cell>
          <cell r="H108">
            <v>1000</v>
          </cell>
          <cell r="I108">
            <v>1</v>
          </cell>
          <cell r="J108">
            <v>0.1</v>
          </cell>
          <cell r="K108">
            <v>0.9037237375902899</v>
          </cell>
        </row>
        <row r="109">
          <cell r="A109" t="str">
            <v>8120SF</v>
          </cell>
          <cell r="B109" t="str">
            <v>B234630200</v>
          </cell>
          <cell r="C109" t="str">
            <v>0.12*1.0*200</v>
          </cell>
          <cell r="D109">
            <v>1000</v>
          </cell>
          <cell r="E109">
            <v>200</v>
          </cell>
          <cell r="F109">
            <v>204</v>
          </cell>
          <cell r="G109">
            <v>1</v>
          </cell>
          <cell r="H109">
            <v>1000</v>
          </cell>
          <cell r="I109">
            <v>1</v>
          </cell>
          <cell r="J109">
            <v>0.12</v>
          </cell>
          <cell r="K109">
            <v>0.9</v>
          </cell>
        </row>
        <row r="110">
          <cell r="A110" t="str">
            <v>SCA-20P-170B</v>
          </cell>
          <cell r="C110" t="str">
            <v>0.122*1.0*100</v>
          </cell>
          <cell r="D110">
            <v>1000</v>
          </cell>
          <cell r="E110">
            <v>100</v>
          </cell>
          <cell r="F110">
            <v>100</v>
          </cell>
          <cell r="G110">
            <v>1</v>
          </cell>
          <cell r="H110">
            <v>1000</v>
          </cell>
          <cell r="I110">
            <v>1</v>
          </cell>
          <cell r="J110">
            <v>0.17</v>
          </cell>
          <cell r="K110">
            <v>0.9</v>
          </cell>
        </row>
        <row r="111">
          <cell r="A111" t="str">
            <v>SCSA1145S</v>
          </cell>
          <cell r="C111" t="str">
            <v>0.122*1.0*100</v>
          </cell>
          <cell r="D111">
            <v>1000</v>
          </cell>
          <cell r="E111">
            <v>100</v>
          </cell>
          <cell r="F111">
            <v>100</v>
          </cell>
          <cell r="G111">
            <v>1</v>
          </cell>
          <cell r="H111">
            <v>1000</v>
          </cell>
          <cell r="I111">
            <v>1</v>
          </cell>
          <cell r="J111">
            <v>0.14499999999999999</v>
          </cell>
          <cell r="K111">
            <v>0.9</v>
          </cell>
        </row>
        <row r="112">
          <cell r="A112" t="str">
            <v>CSA1145S</v>
          </cell>
          <cell r="C112" t="str">
            <v>0.122*1.0*100</v>
          </cell>
          <cell r="D112">
            <v>1000</v>
          </cell>
          <cell r="E112">
            <v>100</v>
          </cell>
          <cell r="F112">
            <v>100</v>
          </cell>
          <cell r="G112">
            <v>1</v>
          </cell>
          <cell r="H112">
            <v>1000</v>
          </cell>
          <cell r="I112">
            <v>1</v>
          </cell>
          <cell r="J112">
            <v>0.14499999999999999</v>
          </cell>
          <cell r="K112">
            <v>0.9</v>
          </cell>
        </row>
        <row r="113">
          <cell r="A113" t="str">
            <v>NC120FA05-DL</v>
          </cell>
          <cell r="C113" t="str">
            <v>0.122*1.0*100</v>
          </cell>
          <cell r="D113">
            <v>1000</v>
          </cell>
          <cell r="E113">
            <v>100</v>
          </cell>
          <cell r="F113">
            <v>100</v>
          </cell>
          <cell r="G113">
            <v>1</v>
          </cell>
          <cell r="H113">
            <v>1000</v>
          </cell>
          <cell r="I113">
            <v>1</v>
          </cell>
          <cell r="J113">
            <v>0.12</v>
          </cell>
          <cell r="K113">
            <v>0.9</v>
          </cell>
        </row>
        <row r="114">
          <cell r="A114" t="str">
            <v>NC122FA05-DL</v>
          </cell>
          <cell r="B114" t="str">
            <v>B234800300</v>
          </cell>
          <cell r="C114" t="str">
            <v>0.122*1.0*100</v>
          </cell>
          <cell r="D114">
            <v>1000</v>
          </cell>
          <cell r="E114">
            <v>100</v>
          </cell>
          <cell r="F114">
            <v>100</v>
          </cell>
          <cell r="G114">
            <v>1</v>
          </cell>
          <cell r="H114">
            <v>1000</v>
          </cell>
          <cell r="I114">
            <v>1</v>
          </cell>
          <cell r="J114">
            <v>0.122</v>
          </cell>
          <cell r="K114">
            <v>0.9</v>
          </cell>
        </row>
        <row r="115">
          <cell r="A115" t="str">
            <v>EB3187S-P1</v>
          </cell>
          <cell r="B115" t="str">
            <v>B234830300</v>
          </cell>
          <cell r="C115" t="str">
            <v>0.187*1.0*100</v>
          </cell>
          <cell r="D115">
            <v>1000</v>
          </cell>
          <cell r="E115">
            <v>100</v>
          </cell>
          <cell r="F115">
            <v>100</v>
          </cell>
          <cell r="G115">
            <v>1</v>
          </cell>
          <cell r="H115">
            <v>1000</v>
          </cell>
          <cell r="I115">
            <v>1</v>
          </cell>
          <cell r="J115">
            <v>0.187</v>
          </cell>
          <cell r="K115">
            <v>0.9</v>
          </cell>
        </row>
        <row r="116">
          <cell r="A116" t="str">
            <v>8130AF</v>
          </cell>
          <cell r="B116" t="str">
            <v>B234850200</v>
          </cell>
          <cell r="C116" t="str">
            <v>0.13*1.0*200</v>
          </cell>
          <cell r="D116">
            <v>1000</v>
          </cell>
          <cell r="E116">
            <v>100</v>
          </cell>
          <cell r="F116">
            <v>200</v>
          </cell>
          <cell r="G116">
            <v>1</v>
          </cell>
          <cell r="H116">
            <v>1000</v>
          </cell>
          <cell r="I116">
            <v>1</v>
          </cell>
          <cell r="J116">
            <v>0.13</v>
          </cell>
          <cell r="K116">
            <v>0.9</v>
          </cell>
        </row>
        <row r="117">
          <cell r="A117" t="str">
            <v>8150SF</v>
          </cell>
          <cell r="B117" t="str">
            <v>B234880300</v>
          </cell>
          <cell r="C117" t="str">
            <v>0.15*1.0*200</v>
          </cell>
          <cell r="D117">
            <v>1000</v>
          </cell>
          <cell r="E117">
            <v>200</v>
          </cell>
          <cell r="F117">
            <v>204</v>
          </cell>
          <cell r="G117">
            <v>1</v>
          </cell>
          <cell r="H117">
            <v>1000</v>
          </cell>
          <cell r="I117">
            <v>1</v>
          </cell>
          <cell r="J117">
            <v>0.15</v>
          </cell>
          <cell r="K117">
            <v>0.9</v>
          </cell>
        </row>
        <row r="118">
          <cell r="A118" t="str">
            <v>NCF1172SP</v>
          </cell>
          <cell r="B118" t="str">
            <v>B235030300</v>
          </cell>
          <cell r="C118" t="str">
            <v>0.172*1.0*100</v>
          </cell>
          <cell r="D118">
            <v>1000</v>
          </cell>
          <cell r="E118">
            <v>100</v>
          </cell>
          <cell r="F118">
            <v>100</v>
          </cell>
          <cell r="G118">
            <v>1</v>
          </cell>
          <cell r="H118">
            <v>1000</v>
          </cell>
          <cell r="I118">
            <v>1</v>
          </cell>
          <cell r="J118">
            <v>0.17199999999999999</v>
          </cell>
          <cell r="K118">
            <v>0.9</v>
          </cell>
        </row>
        <row r="119">
          <cell r="A119" t="str">
            <v>EB3142S-P1</v>
          </cell>
          <cell r="B119" t="str">
            <v>B235190300</v>
          </cell>
          <cell r="C119" t="str">
            <v>0.142*1.0*100</v>
          </cell>
          <cell r="D119">
            <v>1000</v>
          </cell>
          <cell r="E119">
            <v>100</v>
          </cell>
          <cell r="F119">
            <v>100</v>
          </cell>
          <cell r="G119">
            <v>1</v>
          </cell>
          <cell r="H119">
            <v>1000</v>
          </cell>
          <cell r="I119">
            <v>1</v>
          </cell>
          <cell r="J119">
            <v>0.14199999999999999</v>
          </cell>
          <cell r="K119">
            <v>0.9078670869451011</v>
          </cell>
        </row>
        <row r="120">
          <cell r="A120" t="str">
            <v>8040ED</v>
          </cell>
          <cell r="B120" t="str">
            <v>B235470300</v>
          </cell>
          <cell r="C120" t="str">
            <v>0.04*1.0*200</v>
          </cell>
          <cell r="D120">
            <v>1000</v>
          </cell>
          <cell r="E120">
            <v>200</v>
          </cell>
          <cell r="F120">
            <v>204</v>
          </cell>
          <cell r="G120">
            <v>1</v>
          </cell>
          <cell r="H120">
            <v>1000</v>
          </cell>
          <cell r="I120">
            <v>1</v>
          </cell>
          <cell r="J120">
            <v>0.04</v>
          </cell>
          <cell r="K120">
            <v>0.88571610932996858</v>
          </cell>
        </row>
        <row r="121">
          <cell r="A121" t="str">
            <v>8030ED(K)</v>
          </cell>
          <cell r="B121" t="str">
            <v>B235480300</v>
          </cell>
          <cell r="C121" t="str">
            <v>0.03*1.0*200</v>
          </cell>
          <cell r="D121">
            <v>1000</v>
          </cell>
          <cell r="E121">
            <v>200</v>
          </cell>
          <cell r="F121">
            <v>204</v>
          </cell>
          <cell r="G121">
            <v>1</v>
          </cell>
          <cell r="H121">
            <v>1000</v>
          </cell>
          <cell r="I121">
            <v>1</v>
          </cell>
          <cell r="J121">
            <v>0.03</v>
          </cell>
          <cell r="K121">
            <v>0.9</v>
          </cell>
        </row>
        <row r="122">
          <cell r="A122" t="str">
            <v>8040ED(K)</v>
          </cell>
          <cell r="B122" t="str">
            <v>B235570300</v>
          </cell>
          <cell r="C122" t="str">
            <v>0.04*1.0*200</v>
          </cell>
          <cell r="D122">
            <v>1000</v>
          </cell>
          <cell r="E122">
            <v>100</v>
          </cell>
          <cell r="F122">
            <v>102</v>
          </cell>
          <cell r="G122">
            <v>1</v>
          </cell>
          <cell r="H122">
            <v>1000</v>
          </cell>
          <cell r="I122">
            <v>0.95</v>
          </cell>
          <cell r="J122">
            <v>0.04</v>
          </cell>
          <cell r="K122">
            <v>0.95785440613026818</v>
          </cell>
        </row>
        <row r="123">
          <cell r="A123" t="str">
            <v>8130AF(K)</v>
          </cell>
          <cell r="B123" t="str">
            <v>B235690300</v>
          </cell>
          <cell r="C123" t="str">
            <v>0.13*1.0*200</v>
          </cell>
          <cell r="D123">
            <v>1000</v>
          </cell>
          <cell r="E123">
            <v>200</v>
          </cell>
          <cell r="F123">
            <v>204</v>
          </cell>
          <cell r="G123">
            <v>1</v>
          </cell>
          <cell r="H123">
            <v>1000</v>
          </cell>
          <cell r="I123">
            <v>0.41</v>
          </cell>
          <cell r="J123">
            <v>0.13</v>
          </cell>
          <cell r="K123">
            <v>0.9</v>
          </cell>
        </row>
        <row r="124">
          <cell r="A124" t="str">
            <v>EB3040D</v>
          </cell>
          <cell r="B124" t="str">
            <v>B235700300</v>
          </cell>
          <cell r="C124" t="str">
            <v>0.04*1.0*100</v>
          </cell>
          <cell r="D124">
            <v>1000</v>
          </cell>
          <cell r="E124">
            <v>100</v>
          </cell>
          <cell r="F124">
            <v>204</v>
          </cell>
          <cell r="G124">
            <v>1</v>
          </cell>
          <cell r="H124">
            <v>1000</v>
          </cell>
          <cell r="I124">
            <v>1.03</v>
          </cell>
          <cell r="J124">
            <v>0.04</v>
          </cell>
          <cell r="K124">
            <v>0.9</v>
          </cell>
        </row>
        <row r="125">
          <cell r="A125" t="str">
            <v>8030ED</v>
          </cell>
          <cell r="B125" t="str">
            <v>B235710300</v>
          </cell>
          <cell r="C125" t="str">
            <v>0.03*1.0*200</v>
          </cell>
          <cell r="D125">
            <v>1000</v>
          </cell>
          <cell r="E125">
            <v>200</v>
          </cell>
          <cell r="F125">
            <v>204</v>
          </cell>
          <cell r="G125">
            <v>1</v>
          </cell>
          <cell r="H125">
            <v>1000</v>
          </cell>
          <cell r="I125">
            <v>1</v>
          </cell>
          <cell r="J125">
            <v>0.03</v>
          </cell>
          <cell r="K125">
            <v>0.75864742803851914</v>
          </cell>
        </row>
        <row r="126">
          <cell r="A126" t="str">
            <v>8040ED</v>
          </cell>
          <cell r="B126" t="str">
            <v>B235780200</v>
          </cell>
          <cell r="C126" t="str">
            <v>0.04*1.0*200</v>
          </cell>
          <cell r="D126">
            <v>1000</v>
          </cell>
          <cell r="E126">
            <v>200</v>
          </cell>
          <cell r="F126">
            <v>204</v>
          </cell>
          <cell r="G126">
            <v>1</v>
          </cell>
          <cell r="H126">
            <v>1000</v>
          </cell>
          <cell r="I126">
            <v>1</v>
          </cell>
          <cell r="J126">
            <v>0.04</v>
          </cell>
          <cell r="K126">
            <v>0.88571610932996858</v>
          </cell>
        </row>
        <row r="127">
          <cell r="A127" t="str">
            <v>NC060FA05</v>
          </cell>
          <cell r="B127" t="str">
            <v>B235810300</v>
          </cell>
          <cell r="C127" t="str">
            <v>0.06*1.0*100</v>
          </cell>
          <cell r="D127">
            <v>1000</v>
          </cell>
          <cell r="E127">
            <v>100</v>
          </cell>
          <cell r="F127">
            <v>100</v>
          </cell>
          <cell r="G127">
            <v>1</v>
          </cell>
          <cell r="H127">
            <v>1000</v>
          </cell>
          <cell r="I127">
            <v>1</v>
          </cell>
          <cell r="J127">
            <v>0.06</v>
          </cell>
          <cell r="K127">
            <v>0.81104830107466253</v>
          </cell>
        </row>
        <row r="128">
          <cell r="A128" t="str">
            <v>EB3060D(K)</v>
          </cell>
          <cell r="B128" t="str">
            <v>B235860300</v>
          </cell>
          <cell r="C128" t="str">
            <v>0.06*1.0*100</v>
          </cell>
          <cell r="D128">
            <v>1000</v>
          </cell>
          <cell r="E128">
            <v>100</v>
          </cell>
          <cell r="F128">
            <v>100</v>
          </cell>
          <cell r="G128">
            <v>1</v>
          </cell>
          <cell r="H128">
            <v>1000</v>
          </cell>
          <cell r="I128">
            <v>1</v>
          </cell>
          <cell r="J128">
            <v>0.06</v>
          </cell>
          <cell r="K128">
            <v>0.9</v>
          </cell>
        </row>
        <row r="129">
          <cell r="A129" t="str">
            <v>EB2115S</v>
          </cell>
          <cell r="B129" t="str">
            <v>B235870200</v>
          </cell>
          <cell r="C129" t="str">
            <v>0.115*1.0*100</v>
          </cell>
          <cell r="D129">
            <v>1000</v>
          </cell>
          <cell r="E129">
            <v>100</v>
          </cell>
          <cell r="F129">
            <v>100</v>
          </cell>
          <cell r="G129">
            <v>1</v>
          </cell>
          <cell r="H129">
            <v>1000</v>
          </cell>
          <cell r="I129">
            <v>1</v>
          </cell>
          <cell r="J129">
            <v>0.115</v>
          </cell>
          <cell r="K129">
            <v>0.9</v>
          </cell>
        </row>
        <row r="130">
          <cell r="A130" t="str">
            <v>NC100FA05-DL</v>
          </cell>
          <cell r="B130" t="str">
            <v>B235910300</v>
          </cell>
          <cell r="C130" t="str">
            <v>0.100*1.0*100</v>
          </cell>
          <cell r="D130">
            <v>1000</v>
          </cell>
          <cell r="E130">
            <v>100</v>
          </cell>
          <cell r="F130">
            <v>100</v>
          </cell>
          <cell r="G130">
            <v>1</v>
          </cell>
          <cell r="H130">
            <v>1000</v>
          </cell>
          <cell r="I130">
            <v>1</v>
          </cell>
          <cell r="J130">
            <v>0.1</v>
          </cell>
          <cell r="K130">
            <v>0.92556508183943886</v>
          </cell>
        </row>
        <row r="131">
          <cell r="A131" t="str">
            <v>EB2127S-P1</v>
          </cell>
          <cell r="B131" t="str">
            <v>B235940300</v>
          </cell>
          <cell r="C131" t="str">
            <v>0.127*1.0*100</v>
          </cell>
          <cell r="D131">
            <v>1000</v>
          </cell>
          <cell r="E131">
            <v>100</v>
          </cell>
          <cell r="F131">
            <v>100</v>
          </cell>
          <cell r="G131">
            <v>1</v>
          </cell>
          <cell r="H131">
            <v>1000</v>
          </cell>
          <cell r="I131">
            <v>1</v>
          </cell>
          <cell r="J131">
            <v>0.127</v>
          </cell>
          <cell r="K131">
            <v>0.9</v>
          </cell>
        </row>
        <row r="132">
          <cell r="A132" t="str">
            <v>EB3190SS-P1</v>
          </cell>
          <cell r="B132" t="str">
            <v>B235970300</v>
          </cell>
          <cell r="C132" t="str">
            <v>0.190*1.0*100</v>
          </cell>
          <cell r="D132">
            <v>1000</v>
          </cell>
          <cell r="E132">
            <v>100</v>
          </cell>
          <cell r="F132">
            <v>100</v>
          </cell>
          <cell r="G132">
            <v>1</v>
          </cell>
          <cell r="H132">
            <v>1000</v>
          </cell>
          <cell r="I132">
            <v>1</v>
          </cell>
          <cell r="J132">
            <v>0.19</v>
          </cell>
          <cell r="K132">
            <v>0.9</v>
          </cell>
        </row>
        <row r="133">
          <cell r="A133" t="str">
            <v>EB2134S-P1</v>
          </cell>
          <cell r="B133" t="str">
            <v>B235980300</v>
          </cell>
          <cell r="C133" t="str">
            <v>0.134*1.0*100</v>
          </cell>
          <cell r="D133">
            <v>1000</v>
          </cell>
          <cell r="E133">
            <v>100</v>
          </cell>
          <cell r="F133">
            <v>102</v>
          </cell>
          <cell r="G133">
            <v>1</v>
          </cell>
          <cell r="H133">
            <v>1000</v>
          </cell>
          <cell r="I133">
            <v>1</v>
          </cell>
          <cell r="J133">
            <v>0.13400000000000001</v>
          </cell>
          <cell r="K133">
            <v>0.9</v>
          </cell>
        </row>
        <row r="134">
          <cell r="A134" t="str">
            <v>EB2087S-P1</v>
          </cell>
          <cell r="B134" t="str">
            <v>B236000300</v>
          </cell>
          <cell r="C134" t="str">
            <v>0.087*1.0*100</v>
          </cell>
          <cell r="D134">
            <v>1000</v>
          </cell>
          <cell r="E134">
            <v>100</v>
          </cell>
          <cell r="F134">
            <v>102</v>
          </cell>
          <cell r="G134">
            <v>1</v>
          </cell>
          <cell r="H134">
            <v>1000</v>
          </cell>
          <cell r="I134">
            <v>1</v>
          </cell>
          <cell r="J134">
            <v>8.6999999999999994E-2</v>
          </cell>
          <cell r="K134">
            <v>0.9</v>
          </cell>
        </row>
        <row r="135">
          <cell r="A135" t="str">
            <v>8030ED</v>
          </cell>
          <cell r="B135" t="str">
            <v>B236010300</v>
          </cell>
          <cell r="C135" t="str">
            <v>0.03*1.0*200</v>
          </cell>
          <cell r="D135">
            <v>1000</v>
          </cell>
          <cell r="E135">
            <v>200</v>
          </cell>
          <cell r="F135">
            <v>204</v>
          </cell>
          <cell r="G135">
            <v>1</v>
          </cell>
          <cell r="H135">
            <v>1000</v>
          </cell>
          <cell r="I135">
            <v>1</v>
          </cell>
          <cell r="J135">
            <v>0.03</v>
          </cell>
          <cell r="K135">
            <v>0.75864742803851914</v>
          </cell>
        </row>
        <row r="136">
          <cell r="A136" t="str">
            <v>8040ED</v>
          </cell>
          <cell r="B136" t="str">
            <v>B236020300</v>
          </cell>
          <cell r="C136" t="str">
            <v>0.04*1.0*200</v>
          </cell>
          <cell r="D136">
            <v>1000</v>
          </cell>
          <cell r="E136">
            <v>200</v>
          </cell>
          <cell r="F136">
            <v>204</v>
          </cell>
          <cell r="G136">
            <v>1</v>
          </cell>
          <cell r="H136">
            <v>1000</v>
          </cell>
          <cell r="I136">
            <v>1</v>
          </cell>
          <cell r="J136">
            <v>0.04</v>
          </cell>
          <cell r="K136">
            <v>0.88571610932996858</v>
          </cell>
        </row>
        <row r="137">
          <cell r="A137" t="str">
            <v>NCF1147S-DL</v>
          </cell>
          <cell r="B137" t="str">
            <v>B237570300</v>
          </cell>
          <cell r="C137" t="str">
            <v>0.147*1.0*100</v>
          </cell>
          <cell r="D137">
            <v>1000</v>
          </cell>
          <cell r="E137">
            <v>100</v>
          </cell>
          <cell r="F137">
            <v>100</v>
          </cell>
          <cell r="G137">
            <v>1</v>
          </cell>
          <cell r="H137">
            <v>1000</v>
          </cell>
          <cell r="I137">
            <v>1</v>
          </cell>
          <cell r="J137">
            <v>0.14699999999999999</v>
          </cell>
          <cell r="K137">
            <v>0.84920945304206941</v>
          </cell>
        </row>
        <row r="138">
          <cell r="A138" t="str">
            <v>NCF1147S</v>
          </cell>
          <cell r="B138" t="str">
            <v>B236090300</v>
          </cell>
          <cell r="C138" t="str">
            <v>0.147*1.0*100</v>
          </cell>
          <cell r="D138">
            <v>1000</v>
          </cell>
          <cell r="E138">
            <v>100</v>
          </cell>
          <cell r="F138">
            <v>100</v>
          </cell>
          <cell r="G138">
            <v>1</v>
          </cell>
          <cell r="H138">
            <v>1000</v>
          </cell>
          <cell r="I138">
            <v>1</v>
          </cell>
          <cell r="J138">
            <v>0.14699999999999999</v>
          </cell>
          <cell r="K138">
            <v>0.84920945304206941</v>
          </cell>
        </row>
        <row r="139">
          <cell r="A139" t="str">
            <v>EB3060D</v>
          </cell>
          <cell r="B139" t="str">
            <v>B236180300</v>
          </cell>
          <cell r="C139" t="str">
            <v>0.06*1.0*100</v>
          </cell>
          <cell r="D139">
            <v>1000</v>
          </cell>
          <cell r="E139">
            <v>100</v>
          </cell>
          <cell r="F139">
            <v>100</v>
          </cell>
          <cell r="G139">
            <v>1</v>
          </cell>
          <cell r="H139">
            <v>1000</v>
          </cell>
          <cell r="I139">
            <v>1</v>
          </cell>
          <cell r="J139">
            <v>0.06</v>
          </cell>
          <cell r="K139">
            <v>0.92485929631701935</v>
          </cell>
        </row>
        <row r="140">
          <cell r="A140" t="str">
            <v>EB3162S-DL</v>
          </cell>
          <cell r="B140" t="str">
            <v>B236190300</v>
          </cell>
          <cell r="C140" t="str">
            <v>0.162*1.0*100</v>
          </cell>
          <cell r="D140">
            <v>1000</v>
          </cell>
          <cell r="E140">
            <v>100</v>
          </cell>
          <cell r="F140">
            <v>102</v>
          </cell>
          <cell r="G140">
            <v>1</v>
          </cell>
          <cell r="H140">
            <v>1000</v>
          </cell>
          <cell r="I140">
            <v>1</v>
          </cell>
          <cell r="J140">
            <v>0.16200000000000001</v>
          </cell>
          <cell r="K140">
            <v>0.9</v>
          </cell>
        </row>
        <row r="141">
          <cell r="A141" t="str">
            <v>EB3162S-DL(K)</v>
          </cell>
          <cell r="B141" t="str">
            <v>B236220300</v>
          </cell>
          <cell r="C141" t="str">
            <v>0.162*1.0*100</v>
          </cell>
          <cell r="D141">
            <v>1000</v>
          </cell>
          <cell r="E141">
            <v>100</v>
          </cell>
          <cell r="F141">
            <v>102</v>
          </cell>
          <cell r="G141">
            <v>1</v>
          </cell>
          <cell r="H141">
            <v>1000</v>
          </cell>
          <cell r="I141">
            <v>1</v>
          </cell>
          <cell r="J141">
            <v>0.16200000000000001</v>
          </cell>
          <cell r="K141">
            <v>0.9</v>
          </cell>
        </row>
        <row r="142">
          <cell r="A142" t="str">
            <v>6030ED</v>
          </cell>
          <cell r="B142" t="str">
            <v>B236230300</v>
          </cell>
          <cell r="C142" t="str">
            <v>0.03*1.0*200</v>
          </cell>
          <cell r="D142">
            <v>1000</v>
          </cell>
          <cell r="E142">
            <v>200</v>
          </cell>
          <cell r="F142">
            <v>204</v>
          </cell>
          <cell r="G142">
            <v>1</v>
          </cell>
          <cell r="H142">
            <v>1000</v>
          </cell>
          <cell r="I142">
            <v>1</v>
          </cell>
          <cell r="J142">
            <v>0.03</v>
          </cell>
          <cell r="K142">
            <v>0.9</v>
          </cell>
        </row>
        <row r="143">
          <cell r="A143" t="str">
            <v>6030ED(K)</v>
          </cell>
          <cell r="B143" t="str">
            <v>B236240300</v>
          </cell>
          <cell r="C143" t="str">
            <v>0.03*1.0*200</v>
          </cell>
          <cell r="D143">
            <v>1000</v>
          </cell>
          <cell r="E143">
            <v>200</v>
          </cell>
          <cell r="F143">
            <v>204</v>
          </cell>
          <cell r="G143">
            <v>1</v>
          </cell>
          <cell r="H143">
            <v>1000</v>
          </cell>
          <cell r="I143">
            <v>1</v>
          </cell>
          <cell r="J143">
            <v>0.03</v>
          </cell>
          <cell r="K143">
            <v>0.9</v>
          </cell>
        </row>
        <row r="144">
          <cell r="A144" t="str">
            <v>6142AF</v>
          </cell>
          <cell r="B144" t="str">
            <v>B236250300</v>
          </cell>
          <cell r="C144" t="str">
            <v>0.142*1.0*100</v>
          </cell>
          <cell r="D144">
            <v>1000</v>
          </cell>
          <cell r="E144">
            <v>100</v>
          </cell>
          <cell r="F144">
            <v>100</v>
          </cell>
          <cell r="H144">
            <v>1000</v>
          </cell>
          <cell r="I144">
            <v>1</v>
          </cell>
          <cell r="J144">
            <v>0.14199999999999999</v>
          </cell>
          <cell r="K144">
            <v>0.9</v>
          </cell>
        </row>
        <row r="145">
          <cell r="A145" t="str">
            <v>8160AF</v>
          </cell>
          <cell r="B145" t="str">
            <v>B236330300</v>
          </cell>
          <cell r="C145" t="str">
            <v>0.160*1.0*100</v>
          </cell>
          <cell r="D145">
            <v>1000</v>
          </cell>
          <cell r="E145">
            <v>100</v>
          </cell>
          <cell r="F145">
            <v>100</v>
          </cell>
          <cell r="H145">
            <v>1000</v>
          </cell>
          <cell r="I145">
            <v>1</v>
          </cell>
          <cell r="J145">
            <v>0.16</v>
          </cell>
          <cell r="K145">
            <v>0.9</v>
          </cell>
        </row>
        <row r="146">
          <cell r="A146" t="str">
            <v>AOT-127B-D</v>
          </cell>
          <cell r="B146" t="str">
            <v>B236350300</v>
          </cell>
          <cell r="C146" t="str">
            <v>0.127*1.0*100</v>
          </cell>
          <cell r="D146">
            <v>1000</v>
          </cell>
          <cell r="E146">
            <v>100</v>
          </cell>
          <cell r="F146">
            <v>102</v>
          </cell>
          <cell r="H146">
            <v>1000</v>
          </cell>
          <cell r="I146">
            <v>1</v>
          </cell>
          <cell r="J146">
            <v>0.127</v>
          </cell>
          <cell r="K146">
            <v>0.9</v>
          </cell>
        </row>
        <row r="147">
          <cell r="A147" t="str">
            <v>AOI-93B-D</v>
          </cell>
          <cell r="B147" t="str">
            <v>B236370300</v>
          </cell>
          <cell r="C147" t="str">
            <v>0.092*1.0*100</v>
          </cell>
          <cell r="D147">
            <v>1000</v>
          </cell>
          <cell r="E147">
            <v>100</v>
          </cell>
          <cell r="F147">
            <v>102</v>
          </cell>
          <cell r="H147">
            <v>1000</v>
          </cell>
          <cell r="I147">
            <v>1</v>
          </cell>
          <cell r="J147">
            <v>9.1999999999999998E-2</v>
          </cell>
          <cell r="K147">
            <v>0.9</v>
          </cell>
        </row>
        <row r="148">
          <cell r="A148" t="str">
            <v>AOT-149B-D</v>
          </cell>
          <cell r="B148" t="str">
            <v>B236380300</v>
          </cell>
          <cell r="C148" t="str">
            <v>0.149*1.0*100</v>
          </cell>
          <cell r="D148">
            <v>1000</v>
          </cell>
          <cell r="E148">
            <v>100</v>
          </cell>
          <cell r="F148">
            <v>102</v>
          </cell>
          <cell r="H148">
            <v>1000</v>
          </cell>
          <cell r="I148">
            <v>1</v>
          </cell>
          <cell r="J148">
            <v>0.14899999999999999</v>
          </cell>
          <cell r="K148">
            <v>0.9</v>
          </cell>
        </row>
        <row r="149">
          <cell r="A149" t="str">
            <v>AOT-149D-B</v>
          </cell>
          <cell r="B149" t="str">
            <v>B236390300</v>
          </cell>
          <cell r="C149" t="str">
            <v>0.147*1.0*100</v>
          </cell>
          <cell r="D149">
            <v>1000</v>
          </cell>
          <cell r="E149">
            <v>100</v>
          </cell>
          <cell r="F149">
            <v>102</v>
          </cell>
          <cell r="H149">
            <v>1000</v>
          </cell>
          <cell r="I149">
            <v>1</v>
          </cell>
          <cell r="J149">
            <v>0.14699999999999999</v>
          </cell>
          <cell r="K149">
            <v>0.9</v>
          </cell>
        </row>
        <row r="150">
          <cell r="A150" t="str">
            <v>AOT-162B-D</v>
          </cell>
          <cell r="B150" t="str">
            <v>B236410200</v>
          </cell>
          <cell r="C150" t="str">
            <v>0.162*1.0*100</v>
          </cell>
          <cell r="D150">
            <v>1000</v>
          </cell>
          <cell r="E150">
            <v>100</v>
          </cell>
          <cell r="F150">
            <v>102</v>
          </cell>
          <cell r="H150">
            <v>1000</v>
          </cell>
          <cell r="I150">
            <v>1</v>
          </cell>
          <cell r="J150">
            <v>0.16200000000000001</v>
          </cell>
          <cell r="K150">
            <v>0.9</v>
          </cell>
        </row>
        <row r="151">
          <cell r="A151" t="str">
            <v>SAA-122B-D</v>
          </cell>
          <cell r="B151" t="str">
            <v>B236430200</v>
          </cell>
          <cell r="C151" t="str">
            <v>0.122*1.0*100</v>
          </cell>
          <cell r="D151">
            <v>1000</v>
          </cell>
          <cell r="E151">
            <v>100</v>
          </cell>
          <cell r="F151">
            <v>1</v>
          </cell>
          <cell r="H151">
            <v>1000</v>
          </cell>
          <cell r="I151">
            <v>1</v>
          </cell>
          <cell r="J151">
            <v>0.122</v>
          </cell>
          <cell r="K151">
            <v>0.9</v>
          </cell>
        </row>
        <row r="152">
          <cell r="A152" t="str">
            <v>8080SF-DL</v>
          </cell>
          <cell r="B152" t="str">
            <v>B236500200</v>
          </cell>
          <cell r="C152" t="str">
            <v>0.080*1.0*100</v>
          </cell>
          <cell r="D152">
            <v>1000</v>
          </cell>
          <cell r="E152">
            <v>100</v>
          </cell>
          <cell r="F152">
            <v>100</v>
          </cell>
          <cell r="H152">
            <v>1000</v>
          </cell>
          <cell r="I152">
            <v>1</v>
          </cell>
          <cell r="J152">
            <v>0.08</v>
          </cell>
          <cell r="K152">
            <v>0.9</v>
          </cell>
        </row>
        <row r="153">
          <cell r="A153" t="str">
            <v>8100SF-DL</v>
          </cell>
          <cell r="B153" t="str">
            <v>B236510200</v>
          </cell>
          <cell r="C153" t="str">
            <v>0.100*1.0*100</v>
          </cell>
          <cell r="D153">
            <v>1000</v>
          </cell>
          <cell r="E153">
            <v>100</v>
          </cell>
          <cell r="F153">
            <v>100</v>
          </cell>
          <cell r="H153">
            <v>1000</v>
          </cell>
          <cell r="I153">
            <v>1</v>
          </cell>
          <cell r="J153">
            <v>0.1</v>
          </cell>
          <cell r="K153">
            <v>0.9</v>
          </cell>
        </row>
        <row r="154">
          <cell r="A154" t="str">
            <v>8150SF-DL</v>
          </cell>
          <cell r="B154" t="str">
            <v>B236600200</v>
          </cell>
          <cell r="C154" t="str">
            <v>0.150*1.0*100</v>
          </cell>
          <cell r="D154">
            <v>1000</v>
          </cell>
          <cell r="E154">
            <v>100</v>
          </cell>
          <cell r="F154">
            <v>100</v>
          </cell>
          <cell r="H154">
            <v>1000</v>
          </cell>
          <cell r="I154">
            <v>1</v>
          </cell>
          <cell r="J154">
            <v>0.15</v>
          </cell>
          <cell r="K154">
            <v>0.9</v>
          </cell>
        </row>
        <row r="155">
          <cell r="A155" t="str">
            <v>6100SF-DL</v>
          </cell>
          <cell r="B155" t="str">
            <v>B236620200</v>
          </cell>
          <cell r="C155" t="str">
            <v>0.100*1.0*100</v>
          </cell>
          <cell r="D155">
            <v>1000</v>
          </cell>
          <cell r="E155">
            <v>100</v>
          </cell>
          <cell r="F155">
            <v>100</v>
          </cell>
          <cell r="H155">
            <v>1000</v>
          </cell>
          <cell r="I155">
            <v>1</v>
          </cell>
          <cell r="J155">
            <v>0.1</v>
          </cell>
          <cell r="K155">
            <v>0.9</v>
          </cell>
        </row>
        <row r="156">
          <cell r="A156" t="str">
            <v>8120SF-P</v>
          </cell>
          <cell r="B156" t="str">
            <v>B236630300</v>
          </cell>
          <cell r="C156" t="str">
            <v>0.120*1.0*100</v>
          </cell>
          <cell r="D156">
            <v>1000</v>
          </cell>
          <cell r="E156">
            <v>100</v>
          </cell>
          <cell r="F156">
            <v>100</v>
          </cell>
          <cell r="H156">
            <v>1000</v>
          </cell>
          <cell r="I156">
            <v>1</v>
          </cell>
          <cell r="J156">
            <v>0.12</v>
          </cell>
          <cell r="K156">
            <v>0.9</v>
          </cell>
        </row>
        <row r="157">
          <cell r="A157" t="str">
            <v>EBT-040B1</v>
          </cell>
          <cell r="B157" t="str">
            <v>B236640300</v>
          </cell>
          <cell r="C157" t="str">
            <v>0.04*1.0*100</v>
          </cell>
          <cell r="D157">
            <v>1000</v>
          </cell>
          <cell r="E157">
            <v>200</v>
          </cell>
          <cell r="F157">
            <v>204</v>
          </cell>
          <cell r="H157">
            <v>1000</v>
          </cell>
          <cell r="I157">
            <v>1</v>
          </cell>
          <cell r="J157">
            <v>0.04</v>
          </cell>
          <cell r="K157">
            <v>0.9</v>
          </cell>
        </row>
        <row r="158">
          <cell r="A158" t="str">
            <v>EBT-050B1</v>
          </cell>
          <cell r="B158" t="str">
            <v>B236650300</v>
          </cell>
          <cell r="C158" t="str">
            <v>0.05*1.0*100</v>
          </cell>
          <cell r="D158">
            <v>1000</v>
          </cell>
          <cell r="E158">
            <v>200</v>
          </cell>
          <cell r="F158">
            <v>204</v>
          </cell>
          <cell r="H158">
            <v>1000</v>
          </cell>
          <cell r="I158">
            <v>1</v>
          </cell>
          <cell r="J158">
            <v>0.05</v>
          </cell>
          <cell r="K158">
            <v>0.9</v>
          </cell>
        </row>
        <row r="159">
          <cell r="A159" t="str">
            <v>EBT-040B2</v>
          </cell>
          <cell r="B159" t="str">
            <v>B236660300</v>
          </cell>
          <cell r="C159" t="str">
            <v>0.04*1.0*100</v>
          </cell>
          <cell r="D159">
            <v>1000</v>
          </cell>
          <cell r="E159">
            <v>200</v>
          </cell>
          <cell r="F159">
            <v>204</v>
          </cell>
          <cell r="H159">
            <v>1000</v>
          </cell>
          <cell r="I159">
            <v>1</v>
          </cell>
          <cell r="J159">
            <v>0.04</v>
          </cell>
          <cell r="K159">
            <v>0.9</v>
          </cell>
        </row>
        <row r="160">
          <cell r="A160" t="str">
            <v>EBT-050B2</v>
          </cell>
          <cell r="B160" t="str">
            <v>B236710300</v>
          </cell>
          <cell r="C160" t="str">
            <v>0.05*1.0*100</v>
          </cell>
          <cell r="D160">
            <v>1000</v>
          </cell>
          <cell r="E160">
            <v>200</v>
          </cell>
          <cell r="F160">
            <v>204</v>
          </cell>
          <cell r="H160">
            <v>1000</v>
          </cell>
          <cell r="I160">
            <v>1</v>
          </cell>
          <cell r="J160">
            <v>0.05</v>
          </cell>
          <cell r="K160">
            <v>0.9</v>
          </cell>
        </row>
        <row r="161">
          <cell r="A161" t="str">
            <v>8150AF-DL(PET25)</v>
          </cell>
          <cell r="B161" t="str">
            <v>B236730300</v>
          </cell>
          <cell r="C161" t="str">
            <v>0.150*1.0*100</v>
          </cell>
          <cell r="D161">
            <v>1000</v>
          </cell>
          <cell r="E161">
            <v>100</v>
          </cell>
          <cell r="F161">
            <v>102</v>
          </cell>
          <cell r="H161">
            <v>1000</v>
          </cell>
          <cell r="I161">
            <v>1</v>
          </cell>
          <cell r="J161">
            <v>0.15</v>
          </cell>
          <cell r="K161">
            <v>0.9</v>
          </cell>
        </row>
        <row r="162">
          <cell r="A162" t="str">
            <v>8150AF-DL(PI25)</v>
          </cell>
          <cell r="B162" t="str">
            <v>B236750300</v>
          </cell>
          <cell r="C162" t="str">
            <v>0.150*1.0*100</v>
          </cell>
          <cell r="D162">
            <v>1000</v>
          </cell>
          <cell r="E162">
            <v>100</v>
          </cell>
          <cell r="F162">
            <v>102</v>
          </cell>
          <cell r="H162">
            <v>1000</v>
          </cell>
          <cell r="I162">
            <v>1</v>
          </cell>
          <cell r="J162">
            <v>0.15</v>
          </cell>
          <cell r="K162">
            <v>0.9</v>
          </cell>
        </row>
        <row r="163">
          <cell r="A163" t="str">
            <v>8180AF-DL(PI50)</v>
          </cell>
          <cell r="B163" t="str">
            <v>B236760300</v>
          </cell>
          <cell r="C163" t="str">
            <v>0.180*1.0*100</v>
          </cell>
          <cell r="D163">
            <v>1000</v>
          </cell>
          <cell r="E163">
            <v>100</v>
          </cell>
          <cell r="F163">
            <v>102</v>
          </cell>
          <cell r="H163">
            <v>1000</v>
          </cell>
          <cell r="I163">
            <v>1</v>
          </cell>
          <cell r="J163">
            <v>0.18</v>
          </cell>
          <cell r="K163">
            <v>0.9</v>
          </cell>
        </row>
        <row r="164">
          <cell r="A164" t="str">
            <v>8160AF-DL(PET4.5)</v>
          </cell>
          <cell r="B164" t="str">
            <v>B236770300</v>
          </cell>
          <cell r="C164" t="str">
            <v>0.160*1.0*100</v>
          </cell>
          <cell r="D164">
            <v>1000</v>
          </cell>
          <cell r="E164">
            <v>100</v>
          </cell>
          <cell r="F164">
            <v>102</v>
          </cell>
          <cell r="H164">
            <v>1000</v>
          </cell>
          <cell r="I164">
            <v>1</v>
          </cell>
          <cell r="J164">
            <v>0.16</v>
          </cell>
          <cell r="K164">
            <v>0.9</v>
          </cell>
        </row>
        <row r="165">
          <cell r="A165" t="str">
            <v>SAA-100B-D(4-40)</v>
          </cell>
          <cell r="B165" t="str">
            <v>B236790200</v>
          </cell>
          <cell r="C165" t="str">
            <v>0.100*1.0*100</v>
          </cell>
          <cell r="D165">
            <v>1000</v>
          </cell>
          <cell r="E165">
            <v>100</v>
          </cell>
          <cell r="F165">
            <v>1</v>
          </cell>
          <cell r="H165">
            <v>1000</v>
          </cell>
          <cell r="I165">
            <v>1</v>
          </cell>
          <cell r="J165">
            <v>0.1</v>
          </cell>
          <cell r="K165">
            <v>0.9</v>
          </cell>
        </row>
        <row r="166">
          <cell r="A166" t="str">
            <v>SAA-100B-D(5-40)</v>
          </cell>
          <cell r="B166" t="str">
            <v>B236800200</v>
          </cell>
          <cell r="C166" t="str">
            <v>0.100*1.0*100</v>
          </cell>
          <cell r="D166">
            <v>1000</v>
          </cell>
          <cell r="E166">
            <v>100</v>
          </cell>
          <cell r="F166">
            <v>1</v>
          </cell>
          <cell r="H166">
            <v>1000</v>
          </cell>
          <cell r="I166">
            <v>1</v>
          </cell>
          <cell r="J166">
            <v>0.1</v>
          </cell>
          <cell r="K166">
            <v>0.9</v>
          </cell>
        </row>
        <row r="167">
          <cell r="A167" t="str">
            <v>SAA-100B-D(7-40)</v>
          </cell>
          <cell r="B167" t="str">
            <v>B236810200</v>
          </cell>
          <cell r="C167" t="str">
            <v>0.100*1.0*100</v>
          </cell>
          <cell r="D167">
            <v>1000</v>
          </cell>
          <cell r="E167">
            <v>100</v>
          </cell>
          <cell r="F167">
            <v>1</v>
          </cell>
          <cell r="H167">
            <v>1000</v>
          </cell>
          <cell r="I167">
            <v>1</v>
          </cell>
          <cell r="J167">
            <v>0.1</v>
          </cell>
          <cell r="K167">
            <v>0.9</v>
          </cell>
        </row>
        <row r="168">
          <cell r="A168" t="str">
            <v>SAA-120B-D(4-40)</v>
          </cell>
          <cell r="B168" t="str">
            <v>B236820200</v>
          </cell>
          <cell r="C168" t="str">
            <v>0.120*1.0*100</v>
          </cell>
          <cell r="D168">
            <v>1000</v>
          </cell>
          <cell r="E168">
            <v>100</v>
          </cell>
          <cell r="F168">
            <v>1</v>
          </cell>
          <cell r="H168">
            <v>1000</v>
          </cell>
          <cell r="I168">
            <v>1</v>
          </cell>
          <cell r="J168">
            <v>0.12</v>
          </cell>
          <cell r="K168">
            <v>0.9</v>
          </cell>
        </row>
        <row r="169">
          <cell r="A169" t="str">
            <v>SAA-120B-D(5-40)</v>
          </cell>
          <cell r="B169" t="str">
            <v>B236830200</v>
          </cell>
          <cell r="C169" t="str">
            <v>0.120*1.0*100</v>
          </cell>
          <cell r="D169">
            <v>1000</v>
          </cell>
          <cell r="E169">
            <v>100</v>
          </cell>
          <cell r="F169">
            <v>1</v>
          </cell>
          <cell r="H169">
            <v>1000</v>
          </cell>
          <cell r="I169">
            <v>1</v>
          </cell>
          <cell r="J169">
            <v>0.12</v>
          </cell>
          <cell r="K169">
            <v>0.9</v>
          </cell>
        </row>
        <row r="170">
          <cell r="A170" t="str">
            <v>SAA-120B-D(7-40)</v>
          </cell>
          <cell r="B170" t="str">
            <v>B236840200</v>
          </cell>
          <cell r="C170" t="str">
            <v>0.120*1.0*100</v>
          </cell>
          <cell r="D170">
            <v>1000</v>
          </cell>
          <cell r="E170">
            <v>100</v>
          </cell>
          <cell r="F170">
            <v>1</v>
          </cell>
          <cell r="H170">
            <v>1000</v>
          </cell>
          <cell r="I170">
            <v>1</v>
          </cell>
          <cell r="J170">
            <v>0.12</v>
          </cell>
          <cell r="K170">
            <v>0.9</v>
          </cell>
        </row>
        <row r="171">
          <cell r="A171" t="str">
            <v>SAA-100B-D(4-26)</v>
          </cell>
          <cell r="B171" t="str">
            <v>B236850200</v>
          </cell>
          <cell r="C171" t="str">
            <v>0.100*1.0*100</v>
          </cell>
          <cell r="D171">
            <v>1000</v>
          </cell>
          <cell r="E171">
            <v>100</v>
          </cell>
          <cell r="F171">
            <v>1</v>
          </cell>
          <cell r="H171">
            <v>1000</v>
          </cell>
          <cell r="I171">
            <v>1</v>
          </cell>
          <cell r="J171">
            <v>0.1</v>
          </cell>
          <cell r="K171">
            <v>0.9</v>
          </cell>
        </row>
        <row r="172">
          <cell r="A172" t="str">
            <v>SAA-100B-D(5-26)</v>
          </cell>
          <cell r="B172" t="str">
            <v>B236860200</v>
          </cell>
          <cell r="C172" t="str">
            <v>0.100*1.0*100</v>
          </cell>
          <cell r="D172">
            <v>1000</v>
          </cell>
          <cell r="E172">
            <v>100</v>
          </cell>
          <cell r="F172">
            <v>1</v>
          </cell>
          <cell r="H172">
            <v>1000</v>
          </cell>
          <cell r="I172">
            <v>1</v>
          </cell>
          <cell r="J172">
            <v>0.1</v>
          </cell>
          <cell r="K172">
            <v>0.9</v>
          </cell>
        </row>
        <row r="173">
          <cell r="A173" t="str">
            <v>SAA-100B-D(7-26)</v>
          </cell>
          <cell r="B173" t="str">
            <v>B236870200</v>
          </cell>
          <cell r="C173" t="str">
            <v>0.100*1.0*100</v>
          </cell>
          <cell r="D173">
            <v>1000</v>
          </cell>
          <cell r="E173">
            <v>100</v>
          </cell>
          <cell r="F173">
            <v>1</v>
          </cell>
          <cell r="H173">
            <v>1000</v>
          </cell>
          <cell r="I173">
            <v>1</v>
          </cell>
          <cell r="J173">
            <v>0.1</v>
          </cell>
          <cell r="K173">
            <v>0.9</v>
          </cell>
        </row>
        <row r="174">
          <cell r="A174" t="str">
            <v>SAA-120B-D(4-26)</v>
          </cell>
          <cell r="B174" t="str">
            <v>B236880200</v>
          </cell>
          <cell r="C174" t="str">
            <v>0.120*1.0*100</v>
          </cell>
          <cell r="D174">
            <v>1000</v>
          </cell>
          <cell r="E174">
            <v>100</v>
          </cell>
          <cell r="F174">
            <v>1</v>
          </cell>
          <cell r="H174">
            <v>1000</v>
          </cell>
          <cell r="I174">
            <v>1</v>
          </cell>
          <cell r="J174">
            <v>0.12</v>
          </cell>
          <cell r="K174">
            <v>0.9</v>
          </cell>
        </row>
        <row r="175">
          <cell r="A175" t="str">
            <v>SAA-120B-D(5-26)</v>
          </cell>
          <cell r="B175" t="str">
            <v>B236890200</v>
          </cell>
          <cell r="C175" t="str">
            <v>0.120*1.0*100</v>
          </cell>
          <cell r="D175">
            <v>1000</v>
          </cell>
          <cell r="E175">
            <v>100</v>
          </cell>
          <cell r="F175">
            <v>1</v>
          </cell>
          <cell r="H175">
            <v>1000</v>
          </cell>
          <cell r="I175">
            <v>1</v>
          </cell>
          <cell r="J175">
            <v>0.12</v>
          </cell>
          <cell r="K175">
            <v>0.9</v>
          </cell>
        </row>
        <row r="176">
          <cell r="A176" t="str">
            <v>SAA-120B-D(7-26)</v>
          </cell>
          <cell r="B176" t="str">
            <v>B236900200</v>
          </cell>
          <cell r="C176" t="str">
            <v>0.120*1.0*100</v>
          </cell>
          <cell r="D176">
            <v>1000</v>
          </cell>
          <cell r="E176">
            <v>100</v>
          </cell>
          <cell r="F176">
            <v>1</v>
          </cell>
          <cell r="H176">
            <v>1000</v>
          </cell>
          <cell r="I176">
            <v>1</v>
          </cell>
          <cell r="J176">
            <v>0.12</v>
          </cell>
          <cell r="K176">
            <v>0.9</v>
          </cell>
        </row>
        <row r="177">
          <cell r="A177" t="str">
            <v>ICA-25P-093BG</v>
          </cell>
          <cell r="D177">
            <v>1000</v>
          </cell>
          <cell r="E177">
            <v>100</v>
          </cell>
          <cell r="F177">
            <v>1</v>
          </cell>
          <cell r="H177">
            <v>1000</v>
          </cell>
          <cell r="I177">
            <v>1</v>
          </cell>
          <cell r="K177">
            <v>0.9</v>
          </cell>
        </row>
        <row r="178">
          <cell r="A178" t="str">
            <v>ICA-25P-115BG</v>
          </cell>
          <cell r="D178">
            <v>1000</v>
          </cell>
          <cell r="E178">
            <v>100</v>
          </cell>
          <cell r="F178">
            <v>1</v>
          </cell>
          <cell r="H178">
            <v>1000</v>
          </cell>
          <cell r="I178">
            <v>1</v>
          </cell>
          <cell r="K178">
            <v>0.9</v>
          </cell>
        </row>
        <row r="179">
          <cell r="A179" t="str">
            <v>ICA-25P-120BG</v>
          </cell>
          <cell r="D179">
            <v>1000</v>
          </cell>
          <cell r="E179">
            <v>100</v>
          </cell>
          <cell r="F179">
            <v>1</v>
          </cell>
          <cell r="H179">
            <v>1000</v>
          </cell>
          <cell r="I179">
            <v>1</v>
          </cell>
          <cell r="K179">
            <v>0.9</v>
          </cell>
        </row>
        <row r="180">
          <cell r="A180" t="str">
            <v>8100DF04F</v>
          </cell>
          <cell r="B180" t="str">
            <v>B236910200</v>
          </cell>
          <cell r="C180" t="str">
            <v>0.100*1.0*100</v>
          </cell>
          <cell r="D180">
            <v>1000</v>
          </cell>
          <cell r="E180">
            <v>100</v>
          </cell>
          <cell r="F180">
            <v>1</v>
          </cell>
          <cell r="H180">
            <v>1000</v>
          </cell>
          <cell r="I180">
            <v>1</v>
          </cell>
          <cell r="J180">
            <v>0.1</v>
          </cell>
          <cell r="K180">
            <v>0.9</v>
          </cell>
        </row>
        <row r="181">
          <cell r="A181" t="str">
            <v>8100DF05F</v>
          </cell>
          <cell r="B181" t="str">
            <v>B236920200</v>
          </cell>
          <cell r="C181" t="str">
            <v>0.100*1.0*100</v>
          </cell>
          <cell r="D181">
            <v>1000</v>
          </cell>
          <cell r="E181">
            <v>100</v>
          </cell>
          <cell r="F181">
            <v>1</v>
          </cell>
          <cell r="H181">
            <v>1000</v>
          </cell>
          <cell r="I181">
            <v>1</v>
          </cell>
          <cell r="J181">
            <v>0.1</v>
          </cell>
          <cell r="K181">
            <v>0.9</v>
          </cell>
        </row>
        <row r="182">
          <cell r="A182" t="str">
            <v>8100DF07F</v>
          </cell>
          <cell r="B182" t="str">
            <v>B236930200</v>
          </cell>
          <cell r="C182" t="str">
            <v>0.100*1.0*100</v>
          </cell>
          <cell r="D182">
            <v>1000</v>
          </cell>
          <cell r="E182">
            <v>100</v>
          </cell>
          <cell r="F182">
            <v>1</v>
          </cell>
          <cell r="H182">
            <v>1000</v>
          </cell>
          <cell r="I182">
            <v>1</v>
          </cell>
          <cell r="J182">
            <v>0.1</v>
          </cell>
          <cell r="K182">
            <v>0.9</v>
          </cell>
        </row>
        <row r="183">
          <cell r="A183" t="str">
            <v>8120DF04F</v>
          </cell>
          <cell r="B183" t="str">
            <v>B236940200</v>
          </cell>
          <cell r="C183" t="str">
            <v>0.120*1.0*100</v>
          </cell>
          <cell r="D183">
            <v>1000</v>
          </cell>
          <cell r="E183">
            <v>100</v>
          </cell>
          <cell r="F183">
            <v>1</v>
          </cell>
          <cell r="H183">
            <v>1000</v>
          </cell>
          <cell r="I183">
            <v>1</v>
          </cell>
          <cell r="J183">
            <v>0.12</v>
          </cell>
          <cell r="K183">
            <v>0.9</v>
          </cell>
        </row>
        <row r="184">
          <cell r="A184" t="str">
            <v>8120DF05F</v>
          </cell>
          <cell r="B184" t="str">
            <v>B236950200</v>
          </cell>
          <cell r="C184" t="str">
            <v>0.120*1.0*100</v>
          </cell>
          <cell r="D184">
            <v>1000</v>
          </cell>
          <cell r="E184">
            <v>100</v>
          </cell>
          <cell r="F184">
            <v>1</v>
          </cell>
          <cell r="H184">
            <v>1000</v>
          </cell>
          <cell r="I184">
            <v>1</v>
          </cell>
          <cell r="J184">
            <v>0.12</v>
          </cell>
          <cell r="K184">
            <v>0.9</v>
          </cell>
        </row>
        <row r="185">
          <cell r="A185" t="str">
            <v>8120DF07F</v>
          </cell>
          <cell r="B185" t="str">
            <v>B236960200</v>
          </cell>
          <cell r="C185" t="str">
            <v>0.120*1.0*100</v>
          </cell>
          <cell r="D185">
            <v>1000</v>
          </cell>
          <cell r="E185">
            <v>100</v>
          </cell>
          <cell r="F185">
            <v>1</v>
          </cell>
          <cell r="H185">
            <v>1000</v>
          </cell>
          <cell r="I185">
            <v>1</v>
          </cell>
          <cell r="J185">
            <v>0.12</v>
          </cell>
          <cell r="K185">
            <v>0.9</v>
          </cell>
        </row>
        <row r="186">
          <cell r="A186" t="str">
            <v>8100DF04R</v>
          </cell>
          <cell r="B186" t="str">
            <v>B236970200</v>
          </cell>
          <cell r="C186" t="str">
            <v>0.100*1.0*100</v>
          </cell>
          <cell r="D186">
            <v>1000</v>
          </cell>
          <cell r="E186">
            <v>100</v>
          </cell>
          <cell r="F186">
            <v>1</v>
          </cell>
          <cell r="H186">
            <v>1000</v>
          </cell>
          <cell r="I186">
            <v>1</v>
          </cell>
          <cell r="J186">
            <v>0.1</v>
          </cell>
          <cell r="K186">
            <v>0.9</v>
          </cell>
        </row>
        <row r="187">
          <cell r="A187" t="str">
            <v>8100DF05R</v>
          </cell>
          <cell r="B187" t="str">
            <v>B236980200</v>
          </cell>
          <cell r="C187" t="str">
            <v>0.100*1.0*100</v>
          </cell>
          <cell r="D187">
            <v>1000</v>
          </cell>
          <cell r="E187">
            <v>100</v>
          </cell>
          <cell r="F187">
            <v>1</v>
          </cell>
          <cell r="H187">
            <v>1000</v>
          </cell>
          <cell r="I187">
            <v>1</v>
          </cell>
          <cell r="J187">
            <v>0.1</v>
          </cell>
          <cell r="K187">
            <v>0.9</v>
          </cell>
        </row>
        <row r="188">
          <cell r="A188" t="str">
            <v>8100DF07R</v>
          </cell>
          <cell r="B188" t="str">
            <v>B236990200</v>
          </cell>
          <cell r="C188" t="str">
            <v>0.100*1.0*100</v>
          </cell>
          <cell r="D188">
            <v>1000</v>
          </cell>
          <cell r="E188">
            <v>100</v>
          </cell>
          <cell r="F188">
            <v>1</v>
          </cell>
          <cell r="H188">
            <v>1000</v>
          </cell>
          <cell r="I188">
            <v>1</v>
          </cell>
          <cell r="J188">
            <v>0.1</v>
          </cell>
          <cell r="K188">
            <v>0.9</v>
          </cell>
        </row>
        <row r="189">
          <cell r="A189" t="str">
            <v>8120DF04R</v>
          </cell>
          <cell r="B189" t="str">
            <v>B237000200</v>
          </cell>
          <cell r="C189" t="str">
            <v>0.120*1.0*100</v>
          </cell>
          <cell r="D189">
            <v>1000</v>
          </cell>
          <cell r="E189">
            <v>100</v>
          </cell>
          <cell r="F189">
            <v>1</v>
          </cell>
          <cell r="H189">
            <v>1000</v>
          </cell>
          <cell r="I189">
            <v>1</v>
          </cell>
          <cell r="J189">
            <v>0.12</v>
          </cell>
          <cell r="K189">
            <v>0.9</v>
          </cell>
        </row>
        <row r="190">
          <cell r="A190" t="str">
            <v>8120DF05R</v>
          </cell>
          <cell r="B190" t="str">
            <v>B237010200</v>
          </cell>
          <cell r="C190" t="str">
            <v>0.120*1.0*100</v>
          </cell>
          <cell r="D190">
            <v>1000</v>
          </cell>
          <cell r="E190">
            <v>100</v>
          </cell>
          <cell r="F190">
            <v>1</v>
          </cell>
          <cell r="H190">
            <v>1000</v>
          </cell>
          <cell r="I190">
            <v>1</v>
          </cell>
          <cell r="J190">
            <v>0.12</v>
          </cell>
          <cell r="K190">
            <v>0.9</v>
          </cell>
        </row>
        <row r="191">
          <cell r="A191" t="str">
            <v>8120DF07R</v>
          </cell>
          <cell r="B191" t="str">
            <v>B237020400</v>
          </cell>
          <cell r="C191" t="str">
            <v>0.120*1.0*100</v>
          </cell>
          <cell r="D191">
            <v>1000</v>
          </cell>
          <cell r="E191">
            <v>100</v>
          </cell>
          <cell r="F191">
            <v>1</v>
          </cell>
          <cell r="H191">
            <v>1000</v>
          </cell>
          <cell r="I191">
            <v>1</v>
          </cell>
          <cell r="J191">
            <v>0.12</v>
          </cell>
          <cell r="K191">
            <v>0.9</v>
          </cell>
        </row>
        <row r="192">
          <cell r="A192" t="str">
            <v>NCF2162D</v>
          </cell>
          <cell r="B192" t="str">
            <v>B237030200</v>
          </cell>
          <cell r="C192" t="str">
            <v>0.162*1.0*100</v>
          </cell>
          <cell r="D192">
            <v>1000</v>
          </cell>
          <cell r="E192">
            <v>200</v>
          </cell>
          <cell r="F192">
            <v>204</v>
          </cell>
          <cell r="H192">
            <v>1000</v>
          </cell>
          <cell r="I192">
            <v>1</v>
          </cell>
          <cell r="J192">
            <v>0.16200000000000001</v>
          </cell>
          <cell r="K192">
            <v>0.9</v>
          </cell>
        </row>
        <row r="193">
          <cell r="A193" t="str">
            <v>SSEBT-045BM1</v>
          </cell>
          <cell r="B193" t="str">
            <v>B237040200</v>
          </cell>
          <cell r="C193" t="str">
            <v>0.045*1.0*100</v>
          </cell>
          <cell r="D193">
            <v>1000</v>
          </cell>
          <cell r="E193">
            <v>100</v>
          </cell>
          <cell r="F193">
            <v>102</v>
          </cell>
          <cell r="H193">
            <v>1000</v>
          </cell>
          <cell r="I193">
            <v>1</v>
          </cell>
          <cell r="J193">
            <v>4.4999999999999998E-2</v>
          </cell>
          <cell r="K193">
            <v>0.9</v>
          </cell>
        </row>
        <row r="194">
          <cell r="A194" t="str">
            <v>8120SF-DL</v>
          </cell>
          <cell r="B194" t="str">
            <v>B237050300</v>
          </cell>
          <cell r="C194" t="str">
            <v>0.120*1.0*100</v>
          </cell>
          <cell r="D194">
            <v>1000</v>
          </cell>
          <cell r="E194">
            <v>100</v>
          </cell>
          <cell r="F194">
            <v>100</v>
          </cell>
          <cell r="H194">
            <v>1000</v>
          </cell>
          <cell r="I194">
            <v>1</v>
          </cell>
          <cell r="J194">
            <v>0.12</v>
          </cell>
          <cell r="K194">
            <v>0.9</v>
          </cell>
        </row>
        <row r="195">
          <cell r="A195" t="str">
            <v>6040ED(K)</v>
          </cell>
          <cell r="B195" t="str">
            <v>B237070300</v>
          </cell>
          <cell r="C195" t="str">
            <v>0.04*1.0*200</v>
          </cell>
          <cell r="D195">
            <v>1000</v>
          </cell>
          <cell r="E195">
            <v>200</v>
          </cell>
          <cell r="F195">
            <v>204</v>
          </cell>
          <cell r="H195">
            <v>1000</v>
          </cell>
          <cell r="I195">
            <v>1</v>
          </cell>
          <cell r="J195">
            <v>0.04</v>
          </cell>
          <cell r="K195">
            <v>0.9</v>
          </cell>
        </row>
        <row r="196">
          <cell r="A196" t="str">
            <v>8130AF-DL(PI25)</v>
          </cell>
          <cell r="B196" t="str">
            <v>B237090300</v>
          </cell>
          <cell r="C196" t="str">
            <v>0.130*1.0*100</v>
          </cell>
          <cell r="D196">
            <v>1000</v>
          </cell>
          <cell r="E196">
            <v>100</v>
          </cell>
          <cell r="F196">
            <v>102</v>
          </cell>
          <cell r="H196">
            <v>1000</v>
          </cell>
          <cell r="I196">
            <v>1</v>
          </cell>
          <cell r="J196">
            <v>0.13</v>
          </cell>
          <cell r="K196">
            <v>0.9</v>
          </cell>
        </row>
        <row r="197">
          <cell r="A197" t="str">
            <v>8060ED</v>
          </cell>
          <cell r="B197" t="str">
            <v>B237100200</v>
          </cell>
          <cell r="C197" t="str">
            <v>0.06*1.0*200</v>
          </cell>
          <cell r="D197">
            <v>1000</v>
          </cell>
          <cell r="E197">
            <v>200</v>
          </cell>
          <cell r="F197">
            <v>200</v>
          </cell>
          <cell r="H197">
            <v>1000</v>
          </cell>
          <cell r="I197">
            <v>1</v>
          </cell>
          <cell r="J197">
            <v>0.06</v>
          </cell>
          <cell r="K197">
            <v>0.93363329583802024</v>
          </cell>
        </row>
        <row r="198">
          <cell r="A198" t="str">
            <v>NC200FA05</v>
          </cell>
          <cell r="B198" t="str">
            <v>B237110200</v>
          </cell>
          <cell r="C198" t="str">
            <v>0.200*1.0*100</v>
          </cell>
          <cell r="D198">
            <v>1000</v>
          </cell>
          <cell r="E198">
            <v>100</v>
          </cell>
          <cell r="F198">
            <v>100</v>
          </cell>
          <cell r="H198">
            <v>1000</v>
          </cell>
          <cell r="I198">
            <v>1</v>
          </cell>
          <cell r="J198">
            <v>0.2</v>
          </cell>
          <cell r="K198">
            <v>0.9</v>
          </cell>
        </row>
        <row r="199">
          <cell r="A199" t="str">
            <v>NC250FA05</v>
          </cell>
          <cell r="B199" t="str">
            <v>B237130200</v>
          </cell>
          <cell r="C199" t="str">
            <v>0.250*1.0*100</v>
          </cell>
          <cell r="D199">
            <v>1000</v>
          </cell>
          <cell r="E199">
            <v>100</v>
          </cell>
          <cell r="F199">
            <v>100</v>
          </cell>
          <cell r="H199">
            <v>1000</v>
          </cell>
          <cell r="I199">
            <v>1</v>
          </cell>
          <cell r="J199">
            <v>0.25</v>
          </cell>
          <cell r="K199">
            <v>0.9</v>
          </cell>
        </row>
        <row r="200">
          <cell r="A200" t="str">
            <v>SSEBT-034BM1</v>
          </cell>
          <cell r="B200" t="str">
            <v>B237140200</v>
          </cell>
          <cell r="C200" t="str">
            <v>0.034*1.0*100</v>
          </cell>
          <cell r="D200">
            <v>1000</v>
          </cell>
          <cell r="E200">
            <v>100</v>
          </cell>
          <cell r="F200">
            <v>102</v>
          </cell>
          <cell r="H200">
            <v>1000</v>
          </cell>
          <cell r="I200">
            <v>1</v>
          </cell>
          <cell r="J200">
            <v>3.4000000000000002E-2</v>
          </cell>
          <cell r="K200">
            <v>0.9</v>
          </cell>
        </row>
        <row r="201">
          <cell r="A201" t="str">
            <v>SSEBT-034BM2</v>
          </cell>
          <cell r="B201" t="str">
            <v>B237150300</v>
          </cell>
          <cell r="C201" t="str">
            <v>0.034*1.0*100</v>
          </cell>
          <cell r="D201">
            <v>1000</v>
          </cell>
          <cell r="E201">
            <v>100</v>
          </cell>
          <cell r="F201">
            <v>102</v>
          </cell>
          <cell r="H201">
            <v>1000</v>
          </cell>
          <cell r="I201">
            <v>1</v>
          </cell>
          <cell r="J201">
            <v>3.4000000000000002E-2</v>
          </cell>
          <cell r="K201">
            <v>0.9</v>
          </cell>
        </row>
        <row r="202">
          <cell r="A202" t="str">
            <v>EB3202S-P1</v>
          </cell>
          <cell r="B202" t="str">
            <v>B237160400</v>
          </cell>
          <cell r="C202" t="str">
            <v>0.202*1.0*100</v>
          </cell>
          <cell r="D202">
            <v>1000</v>
          </cell>
          <cell r="E202">
            <v>100</v>
          </cell>
          <cell r="F202">
            <v>100</v>
          </cell>
          <cell r="H202">
            <v>1000</v>
          </cell>
          <cell r="I202">
            <v>1</v>
          </cell>
          <cell r="J202">
            <v>0.20200000000000001</v>
          </cell>
          <cell r="K202">
            <v>0.9</v>
          </cell>
        </row>
        <row r="203">
          <cell r="A203" t="str">
            <v>8185AFD</v>
          </cell>
          <cell r="B203" t="str">
            <v>B237170300</v>
          </cell>
          <cell r="C203" t="str">
            <v>0.185*1.0*100</v>
          </cell>
          <cell r="D203">
            <v>1000</v>
          </cell>
          <cell r="E203">
            <v>100</v>
          </cell>
          <cell r="F203">
            <v>100</v>
          </cell>
          <cell r="H203">
            <v>1000</v>
          </cell>
          <cell r="I203">
            <v>1</v>
          </cell>
          <cell r="J203">
            <v>0.185</v>
          </cell>
          <cell r="K203">
            <v>0.9</v>
          </cell>
        </row>
        <row r="204">
          <cell r="A204" t="str">
            <v>8130AF-DL(PET4.5)</v>
          </cell>
          <cell r="B204" t="str">
            <v>B237180300</v>
          </cell>
          <cell r="C204" t="str">
            <v>0.130*1.0*100</v>
          </cell>
          <cell r="D204">
            <v>1000</v>
          </cell>
          <cell r="E204">
            <v>100</v>
          </cell>
          <cell r="F204">
            <v>102</v>
          </cell>
          <cell r="H204">
            <v>1000</v>
          </cell>
          <cell r="I204">
            <v>1</v>
          </cell>
          <cell r="J204">
            <v>0.13</v>
          </cell>
          <cell r="K204">
            <v>0.9</v>
          </cell>
        </row>
        <row r="205">
          <cell r="A205" t="str">
            <v>8180AF-DL(PET4.5)</v>
          </cell>
          <cell r="B205" t="str">
            <v>B237190300</v>
          </cell>
          <cell r="C205" t="str">
            <v>0.180*1.0*100</v>
          </cell>
          <cell r="D205">
            <v>1000</v>
          </cell>
          <cell r="E205">
            <v>100</v>
          </cell>
          <cell r="F205">
            <v>102</v>
          </cell>
          <cell r="H205">
            <v>1000</v>
          </cell>
          <cell r="I205">
            <v>1</v>
          </cell>
          <cell r="J205">
            <v>0.18</v>
          </cell>
          <cell r="K205">
            <v>0.9</v>
          </cell>
        </row>
        <row r="206">
          <cell r="A206" t="str">
            <v>8130AF-DL(PET25)</v>
          </cell>
          <cell r="B206" t="str">
            <v>B237200300</v>
          </cell>
          <cell r="C206" t="str">
            <v>0.130*1.0*100</v>
          </cell>
          <cell r="D206">
            <v>1000</v>
          </cell>
          <cell r="E206">
            <v>100</v>
          </cell>
          <cell r="F206">
            <v>102</v>
          </cell>
          <cell r="H206">
            <v>1000</v>
          </cell>
          <cell r="I206">
            <v>1</v>
          </cell>
          <cell r="J206">
            <v>0.13</v>
          </cell>
          <cell r="K206">
            <v>0.9</v>
          </cell>
        </row>
        <row r="207">
          <cell r="A207" t="str">
            <v>8180AF-DL(PET50)</v>
          </cell>
          <cell r="B207" t="str">
            <v>B237300300</v>
          </cell>
          <cell r="C207" t="str">
            <v>0.180*1.0*100</v>
          </cell>
          <cell r="D207">
            <v>1000</v>
          </cell>
          <cell r="E207">
            <v>100</v>
          </cell>
          <cell r="F207">
            <v>102</v>
          </cell>
          <cell r="H207">
            <v>1000</v>
          </cell>
          <cell r="I207">
            <v>1</v>
          </cell>
          <cell r="J207">
            <v>0.18</v>
          </cell>
          <cell r="K207">
            <v>0.9</v>
          </cell>
        </row>
        <row r="208">
          <cell r="A208" t="str">
            <v>SAA-080B-D(5-26)</v>
          </cell>
          <cell r="B208" t="str">
            <v>B237360300</v>
          </cell>
          <cell r="C208" t="str">
            <v>0.080*1.0*100</v>
          </cell>
          <cell r="D208">
            <v>1000</v>
          </cell>
          <cell r="E208">
            <v>100</v>
          </cell>
          <cell r="F208">
            <v>1</v>
          </cell>
          <cell r="H208">
            <v>1000</v>
          </cell>
          <cell r="I208">
            <v>1</v>
          </cell>
          <cell r="J208">
            <v>0.08</v>
          </cell>
          <cell r="K208">
            <v>0.9</v>
          </cell>
        </row>
        <row r="209">
          <cell r="A209" t="str">
            <v>8080ED</v>
          </cell>
          <cell r="B209" t="str">
            <v>B237370200</v>
          </cell>
          <cell r="C209" t="str">
            <v>0.08*1.0*100</v>
          </cell>
          <cell r="D209">
            <v>1000</v>
          </cell>
          <cell r="E209">
            <v>100</v>
          </cell>
          <cell r="F209">
            <v>100</v>
          </cell>
          <cell r="H209">
            <v>1000</v>
          </cell>
          <cell r="I209">
            <v>1</v>
          </cell>
          <cell r="J209">
            <v>0.08</v>
          </cell>
          <cell r="K209">
            <v>0.9</v>
          </cell>
        </row>
        <row r="210">
          <cell r="A210" t="str">
            <v>8080DF04R</v>
          </cell>
          <cell r="B210" t="str">
            <v>B237380200</v>
          </cell>
          <cell r="C210" t="str">
            <v>0.080*1.0*100</v>
          </cell>
          <cell r="D210">
            <v>1000</v>
          </cell>
          <cell r="E210">
            <v>100</v>
          </cell>
          <cell r="F210">
            <v>1</v>
          </cell>
          <cell r="H210">
            <v>1000</v>
          </cell>
          <cell r="I210">
            <v>1</v>
          </cell>
          <cell r="J210">
            <v>0.08</v>
          </cell>
          <cell r="K210">
            <v>0.9</v>
          </cell>
        </row>
        <row r="211">
          <cell r="A211" t="str">
            <v>SAA-150B-D(5-26)</v>
          </cell>
          <cell r="B211" t="str">
            <v>B237390300</v>
          </cell>
          <cell r="C211" t="str">
            <v>0.150*1.0*100</v>
          </cell>
          <cell r="D211">
            <v>1000</v>
          </cell>
          <cell r="E211">
            <v>100</v>
          </cell>
          <cell r="F211">
            <v>1</v>
          </cell>
          <cell r="H211">
            <v>1000</v>
          </cell>
          <cell r="I211">
            <v>1</v>
          </cell>
          <cell r="J211">
            <v>0.15</v>
          </cell>
          <cell r="K211">
            <v>0.9</v>
          </cell>
        </row>
        <row r="212">
          <cell r="A212" t="str">
            <v>EB2156S-P1</v>
          </cell>
          <cell r="B212" t="str">
            <v>B237400200</v>
          </cell>
          <cell r="C212" t="str">
            <v>0.156*1.0*100</v>
          </cell>
          <cell r="D212">
            <v>1000</v>
          </cell>
          <cell r="E212">
            <v>100</v>
          </cell>
          <cell r="F212">
            <v>100</v>
          </cell>
          <cell r="H212">
            <v>1000</v>
          </cell>
          <cell r="I212">
            <v>1</v>
          </cell>
          <cell r="J212">
            <v>0.156</v>
          </cell>
          <cell r="K212">
            <v>0.9</v>
          </cell>
        </row>
        <row r="213">
          <cell r="A213" t="str">
            <v>8080SF</v>
          </cell>
          <cell r="B213" t="str">
            <v>B237410200</v>
          </cell>
          <cell r="C213" t="str">
            <v>0.08*1.0*200</v>
          </cell>
          <cell r="D213">
            <v>1000</v>
          </cell>
          <cell r="E213">
            <v>200</v>
          </cell>
          <cell r="F213">
            <v>204</v>
          </cell>
          <cell r="H213">
            <v>1000</v>
          </cell>
          <cell r="I213">
            <v>1</v>
          </cell>
          <cell r="J213">
            <v>0.08</v>
          </cell>
          <cell r="K213">
            <v>0.80487274309332169</v>
          </cell>
        </row>
        <row r="214">
          <cell r="A214" t="str">
            <v>8100SF</v>
          </cell>
          <cell r="B214" t="str">
            <v>B237420200</v>
          </cell>
          <cell r="C214" t="str">
            <v>0.1*1.0*200</v>
          </cell>
          <cell r="D214">
            <v>1000</v>
          </cell>
          <cell r="E214">
            <v>200</v>
          </cell>
          <cell r="F214">
            <v>204</v>
          </cell>
          <cell r="H214">
            <v>1000</v>
          </cell>
          <cell r="I214">
            <v>1</v>
          </cell>
          <cell r="J214">
            <v>0.1</v>
          </cell>
          <cell r="K214">
            <v>0.9037237375902899</v>
          </cell>
        </row>
        <row r="215">
          <cell r="A215" t="str">
            <v>8120SF</v>
          </cell>
          <cell r="B215" t="str">
            <v>B237430200</v>
          </cell>
          <cell r="C215" t="str">
            <v>0.12*1.0*200</v>
          </cell>
          <cell r="D215">
            <v>1000</v>
          </cell>
          <cell r="E215">
            <v>200</v>
          </cell>
          <cell r="F215">
            <v>204</v>
          </cell>
          <cell r="H215">
            <v>1000</v>
          </cell>
          <cell r="I215">
            <v>1</v>
          </cell>
          <cell r="J215">
            <v>0.12</v>
          </cell>
          <cell r="K215">
            <v>0.9</v>
          </cell>
        </row>
        <row r="216">
          <cell r="A216" t="str">
            <v>8150SF</v>
          </cell>
          <cell r="B216" t="str">
            <v>B237440300</v>
          </cell>
          <cell r="C216" t="str">
            <v>0.15*1.0*200</v>
          </cell>
          <cell r="D216">
            <v>1000</v>
          </cell>
          <cell r="E216">
            <v>200</v>
          </cell>
          <cell r="F216">
            <v>204</v>
          </cell>
          <cell r="H216">
            <v>1000</v>
          </cell>
          <cell r="I216">
            <v>1</v>
          </cell>
          <cell r="J216">
            <v>0.15</v>
          </cell>
          <cell r="K216">
            <v>0.9</v>
          </cell>
        </row>
        <row r="217">
          <cell r="A217" t="str">
            <v>8130AF-DL(PET4.5)5-26</v>
          </cell>
          <cell r="B217" t="str">
            <v>B237450200</v>
          </cell>
          <cell r="C217" t="str">
            <v>0.130*1.0*100</v>
          </cell>
          <cell r="D217">
            <v>1000</v>
          </cell>
          <cell r="E217">
            <v>100</v>
          </cell>
          <cell r="F217">
            <v>102</v>
          </cell>
          <cell r="H217">
            <v>1000</v>
          </cell>
          <cell r="I217">
            <v>1</v>
          </cell>
          <cell r="J217">
            <v>0.13</v>
          </cell>
          <cell r="K217">
            <v>0.9</v>
          </cell>
        </row>
        <row r="218">
          <cell r="A218" t="str">
            <v>NC122FA05</v>
          </cell>
          <cell r="B218" t="str">
            <v>B237460200</v>
          </cell>
          <cell r="C218" t="str">
            <v>0.122*1.0*100</v>
          </cell>
          <cell r="D218">
            <v>1000</v>
          </cell>
          <cell r="E218">
            <v>100</v>
          </cell>
          <cell r="F218">
            <v>100</v>
          </cell>
          <cell r="H218">
            <v>1000</v>
          </cell>
          <cell r="I218">
            <v>1</v>
          </cell>
          <cell r="J218">
            <v>0.122</v>
          </cell>
          <cell r="K218">
            <v>0.91630954579319035</v>
          </cell>
        </row>
        <row r="219">
          <cell r="A219" t="str">
            <v>NC172FA05</v>
          </cell>
          <cell r="B219" t="str">
            <v>B237470300</v>
          </cell>
          <cell r="C219" t="str">
            <v>0.172*1.0*100</v>
          </cell>
          <cell r="D219">
            <v>1000</v>
          </cell>
          <cell r="E219">
            <v>100</v>
          </cell>
          <cell r="F219">
            <v>100</v>
          </cell>
          <cell r="H219">
            <v>1000</v>
          </cell>
          <cell r="I219">
            <v>1</v>
          </cell>
          <cell r="J219">
            <v>0.17199999999999999</v>
          </cell>
          <cell r="K219">
            <v>0.9</v>
          </cell>
        </row>
        <row r="220">
          <cell r="A220" t="str">
            <v>8030ED(G2)</v>
          </cell>
          <cell r="B220" t="str">
            <v>B237480300</v>
          </cell>
          <cell r="C220" t="str">
            <v>0.03*1.0*200</v>
          </cell>
          <cell r="D220">
            <v>1000</v>
          </cell>
          <cell r="E220">
            <v>200</v>
          </cell>
          <cell r="F220">
            <v>204</v>
          </cell>
          <cell r="H220">
            <v>1000</v>
          </cell>
          <cell r="I220">
            <v>1</v>
          </cell>
          <cell r="J220">
            <v>0.03</v>
          </cell>
          <cell r="K220">
            <v>0.9</v>
          </cell>
        </row>
        <row r="221">
          <cell r="A221" t="str">
            <v>8030ED(O4W2)</v>
          </cell>
          <cell r="B221" t="str">
            <v>B237490300</v>
          </cell>
          <cell r="C221" t="str">
            <v>0.03*1.0*200</v>
          </cell>
          <cell r="D221">
            <v>1000</v>
          </cell>
          <cell r="E221">
            <v>200</v>
          </cell>
          <cell r="F221">
            <v>204</v>
          </cell>
          <cell r="H221">
            <v>1000</v>
          </cell>
          <cell r="I221">
            <v>1</v>
          </cell>
          <cell r="J221">
            <v>0.03</v>
          </cell>
          <cell r="K221">
            <v>0.9</v>
          </cell>
        </row>
        <row r="222">
          <cell r="A222" t="str">
            <v>8040ED(K1)</v>
          </cell>
          <cell r="B222" t="str">
            <v>B237500300</v>
          </cell>
          <cell r="C222" t="str">
            <v>0.04*1.0*200</v>
          </cell>
          <cell r="D222">
            <v>1000</v>
          </cell>
          <cell r="E222">
            <v>100</v>
          </cell>
          <cell r="F222">
            <v>102</v>
          </cell>
          <cell r="H222">
            <v>1000</v>
          </cell>
          <cell r="I222">
            <v>1</v>
          </cell>
          <cell r="J222">
            <v>0.04</v>
          </cell>
          <cell r="K222">
            <v>0.9</v>
          </cell>
        </row>
        <row r="223">
          <cell r="A223" t="str">
            <v>8040ED(K2)</v>
          </cell>
          <cell r="B223" t="str">
            <v>B237510200</v>
          </cell>
          <cell r="C223" t="str">
            <v>0.04*1.0*200</v>
          </cell>
          <cell r="D223">
            <v>1000</v>
          </cell>
          <cell r="E223">
            <v>100</v>
          </cell>
          <cell r="F223">
            <v>102</v>
          </cell>
          <cell r="H223">
            <v>1000</v>
          </cell>
          <cell r="I223">
            <v>1</v>
          </cell>
          <cell r="J223">
            <v>0.04</v>
          </cell>
          <cell r="K223">
            <v>0.9</v>
          </cell>
        </row>
        <row r="224">
          <cell r="A224" t="str">
            <v>SSEBT-043TM1</v>
          </cell>
          <cell r="B224" t="str">
            <v>B237530300</v>
          </cell>
          <cell r="C224" t="str">
            <v>0.043*1.0*100</v>
          </cell>
          <cell r="D224">
            <v>1000</v>
          </cell>
          <cell r="E224">
            <v>100</v>
          </cell>
          <cell r="F224">
            <v>102</v>
          </cell>
          <cell r="H224">
            <v>1000</v>
          </cell>
          <cell r="I224">
            <v>1</v>
          </cell>
          <cell r="J224">
            <v>4.2999999999999997E-2</v>
          </cell>
          <cell r="K224">
            <v>0.9</v>
          </cell>
        </row>
        <row r="225">
          <cell r="A225" t="str">
            <v>8080SF25A</v>
          </cell>
          <cell r="B225" t="str">
            <v>B237540300</v>
          </cell>
          <cell r="C225" t="str">
            <v>0.105*1.0*100</v>
          </cell>
          <cell r="D225">
            <v>1000</v>
          </cell>
          <cell r="E225">
            <v>100</v>
          </cell>
          <cell r="F225">
            <v>100</v>
          </cell>
          <cell r="H225">
            <v>1000</v>
          </cell>
          <cell r="I225">
            <v>1</v>
          </cell>
          <cell r="J225">
            <v>0.105</v>
          </cell>
          <cell r="K225">
            <v>0.9</v>
          </cell>
        </row>
        <row r="226">
          <cell r="A226" t="str">
            <v>8100SF25A</v>
          </cell>
          <cell r="B226" t="str">
            <v>B237550300</v>
          </cell>
          <cell r="C226" t="str">
            <v>0.125*1.0*100</v>
          </cell>
          <cell r="D226">
            <v>1000</v>
          </cell>
          <cell r="E226">
            <v>100</v>
          </cell>
          <cell r="F226">
            <v>100</v>
          </cell>
          <cell r="H226">
            <v>1000</v>
          </cell>
          <cell r="I226">
            <v>1</v>
          </cell>
          <cell r="J226">
            <v>0.125</v>
          </cell>
          <cell r="K226">
            <v>0.9</v>
          </cell>
        </row>
        <row r="227">
          <cell r="A227" t="str">
            <v>DB1613</v>
          </cell>
          <cell r="B227" t="str">
            <v>B240150300</v>
          </cell>
          <cell r="C227" t="str">
            <v>0.156*1.0*100</v>
          </cell>
          <cell r="D227">
            <v>1000</v>
          </cell>
          <cell r="E227">
            <v>100</v>
          </cell>
          <cell r="F227">
            <v>100</v>
          </cell>
          <cell r="H227">
            <v>1000</v>
          </cell>
          <cell r="I227">
            <v>1</v>
          </cell>
          <cell r="J227">
            <v>0.156</v>
          </cell>
          <cell r="K227">
            <v>0.9</v>
          </cell>
        </row>
        <row r="228">
          <cell r="A228" t="str">
            <v>AD100</v>
          </cell>
          <cell r="B228" t="str">
            <v>B240150310</v>
          </cell>
          <cell r="C228" t="str">
            <v>0.1*1.0*100</v>
          </cell>
          <cell r="D228">
            <v>1000</v>
          </cell>
          <cell r="E228">
            <v>100</v>
          </cell>
          <cell r="F228">
            <v>100</v>
          </cell>
          <cell r="H228">
            <v>1000</v>
          </cell>
          <cell r="I228">
            <v>1</v>
          </cell>
          <cell r="J228">
            <v>0.1</v>
          </cell>
          <cell r="K228">
            <v>0.9454685681625683</v>
          </cell>
        </row>
        <row r="229">
          <cell r="A229" t="str">
            <v>AD150</v>
          </cell>
          <cell r="B229" t="str">
            <v>B240150320</v>
          </cell>
          <cell r="C229" t="str">
            <v>0.15*1.0*100</v>
          </cell>
          <cell r="D229">
            <v>1000</v>
          </cell>
          <cell r="E229">
            <v>100</v>
          </cell>
          <cell r="F229">
            <v>100</v>
          </cell>
          <cell r="H229">
            <v>1000</v>
          </cell>
          <cell r="I229">
            <v>1</v>
          </cell>
          <cell r="J229">
            <v>0.15</v>
          </cell>
          <cell r="K229">
            <v>0.91836734693877553</v>
          </cell>
        </row>
        <row r="230">
          <cell r="A230" t="str">
            <v>A8100</v>
          </cell>
          <cell r="B230" t="str">
            <v>B240190300</v>
          </cell>
          <cell r="C230" t="str">
            <v>0.1*1.0*100</v>
          </cell>
          <cell r="D230">
            <v>1000</v>
          </cell>
          <cell r="E230">
            <v>100</v>
          </cell>
          <cell r="F230">
            <v>100</v>
          </cell>
          <cell r="H230">
            <v>1000</v>
          </cell>
          <cell r="I230">
            <v>1</v>
          </cell>
          <cell r="J230">
            <v>0.1</v>
          </cell>
          <cell r="K230">
            <v>0.93240093240093236</v>
          </cell>
        </row>
        <row r="231">
          <cell r="A231" t="str">
            <v>DB0501</v>
          </cell>
          <cell r="B231" t="str">
            <v>B240220200</v>
          </cell>
          <cell r="C231" t="str">
            <v>0.05*1.0*100</v>
          </cell>
          <cell r="D231">
            <v>1000</v>
          </cell>
          <cell r="E231">
            <v>100</v>
          </cell>
          <cell r="F231">
            <v>100</v>
          </cell>
          <cell r="H231">
            <v>1000</v>
          </cell>
          <cell r="I231">
            <v>1</v>
          </cell>
          <cell r="J231">
            <v>0.05</v>
          </cell>
          <cell r="K231">
            <v>0.9</v>
          </cell>
        </row>
        <row r="232">
          <cell r="A232" t="str">
            <v>S50BA</v>
          </cell>
          <cell r="B232" t="str">
            <v>B240250300</v>
          </cell>
          <cell r="C232" t="str">
            <v>0.05*1.0*100</v>
          </cell>
          <cell r="D232">
            <v>1000</v>
          </cell>
          <cell r="E232">
            <v>100</v>
          </cell>
          <cell r="F232">
            <v>100</v>
          </cell>
          <cell r="H232">
            <v>1000</v>
          </cell>
          <cell r="I232">
            <v>1</v>
          </cell>
          <cell r="J232">
            <v>0.05</v>
          </cell>
          <cell r="K232">
            <v>0.9</v>
          </cell>
        </row>
        <row r="233">
          <cell r="A233" t="str">
            <v>AD125</v>
          </cell>
          <cell r="B233" t="str">
            <v>B240300300</v>
          </cell>
          <cell r="C233" t="str">
            <v>0.125*1.0*100</v>
          </cell>
          <cell r="D233">
            <v>1000</v>
          </cell>
          <cell r="E233">
            <v>100</v>
          </cell>
          <cell r="F233">
            <v>100</v>
          </cell>
          <cell r="H233">
            <v>1000</v>
          </cell>
          <cell r="I233">
            <v>1</v>
          </cell>
          <cell r="J233">
            <v>0.125</v>
          </cell>
          <cell r="K233">
            <v>0.9</v>
          </cell>
        </row>
        <row r="234">
          <cell r="A234" t="str">
            <v>D150BA</v>
          </cell>
          <cell r="B234" t="str">
            <v>B240320300</v>
          </cell>
          <cell r="C234" t="str">
            <v>0.15*1.0*100</v>
          </cell>
          <cell r="D234">
            <v>1000</v>
          </cell>
          <cell r="E234">
            <v>100</v>
          </cell>
          <cell r="F234">
            <v>100</v>
          </cell>
          <cell r="H234">
            <v>1000</v>
          </cell>
          <cell r="I234">
            <v>1</v>
          </cell>
          <cell r="J234">
            <v>0.15</v>
          </cell>
          <cell r="K234">
            <v>0.9</v>
          </cell>
        </row>
        <row r="235">
          <cell r="A235" t="str">
            <v>D250BA</v>
          </cell>
          <cell r="B235" t="str">
            <v>B240340300</v>
          </cell>
          <cell r="C235" t="str">
            <v>0.1*1.0*100</v>
          </cell>
          <cell r="D235">
            <v>1000</v>
          </cell>
          <cell r="E235">
            <v>100</v>
          </cell>
          <cell r="F235">
            <v>100</v>
          </cell>
          <cell r="H235">
            <v>1000</v>
          </cell>
          <cell r="I235">
            <v>1</v>
          </cell>
          <cell r="J235">
            <v>0.1</v>
          </cell>
          <cell r="K235">
            <v>0.9</v>
          </cell>
        </row>
        <row r="236">
          <cell r="A236" t="str">
            <v>DT1010</v>
          </cell>
          <cell r="B236" t="str">
            <v>B240420300</v>
          </cell>
          <cell r="C236" t="str">
            <v>0.1*1.0*100</v>
          </cell>
          <cell r="D236">
            <v>1000</v>
          </cell>
          <cell r="E236">
            <v>100</v>
          </cell>
          <cell r="F236">
            <v>100</v>
          </cell>
          <cell r="H236">
            <v>1000</v>
          </cell>
          <cell r="I236">
            <v>1</v>
          </cell>
          <cell r="J236">
            <v>0.1</v>
          </cell>
          <cell r="K236">
            <v>0.9</v>
          </cell>
        </row>
        <row r="237">
          <cell r="A237" t="str">
            <v>DB0510BA</v>
          </cell>
          <cell r="B237" t="str">
            <v>B240430300</v>
          </cell>
          <cell r="C237" t="str">
            <v>0.05*1.0*100</v>
          </cell>
          <cell r="D237">
            <v>1000</v>
          </cell>
          <cell r="E237">
            <v>100</v>
          </cell>
          <cell r="F237">
            <v>100</v>
          </cell>
          <cell r="H237">
            <v>1000</v>
          </cell>
          <cell r="I237">
            <v>1</v>
          </cell>
          <cell r="J237">
            <v>0.05</v>
          </cell>
          <cell r="K237">
            <v>0.9</v>
          </cell>
        </row>
        <row r="238">
          <cell r="A238" t="str">
            <v>AD80</v>
          </cell>
          <cell r="B238" t="str">
            <v>B240510200</v>
          </cell>
          <cell r="C238" t="str">
            <v>0.08*1.0*100</v>
          </cell>
          <cell r="D238">
            <v>1000</v>
          </cell>
          <cell r="E238">
            <v>100</v>
          </cell>
          <cell r="F238">
            <v>100</v>
          </cell>
          <cell r="H238">
            <v>1000</v>
          </cell>
          <cell r="I238">
            <v>1</v>
          </cell>
          <cell r="J238">
            <v>0.08</v>
          </cell>
          <cell r="K238">
            <v>0.9</v>
          </cell>
        </row>
        <row r="239">
          <cell r="A239" t="str">
            <v>S8603</v>
          </cell>
          <cell r="B239" t="str">
            <v>B240570300</v>
          </cell>
          <cell r="C239" t="str">
            <v>0.03*1.0*100</v>
          </cell>
          <cell r="D239">
            <v>1000</v>
          </cell>
          <cell r="E239">
            <v>100</v>
          </cell>
          <cell r="F239">
            <v>100</v>
          </cell>
          <cell r="H239">
            <v>1000</v>
          </cell>
          <cell r="I239">
            <v>1</v>
          </cell>
          <cell r="J239">
            <v>0.03</v>
          </cell>
          <cell r="K239">
            <v>0.9</v>
          </cell>
        </row>
        <row r="240">
          <cell r="A240" t="str">
            <v>AD50</v>
          </cell>
          <cell r="B240" t="str">
            <v>B240670300</v>
          </cell>
          <cell r="C240" t="str">
            <v>0.05*1.0*100</v>
          </cell>
          <cell r="D240">
            <v>1000</v>
          </cell>
          <cell r="E240">
            <v>100</v>
          </cell>
          <cell r="F240">
            <v>100</v>
          </cell>
          <cell r="H240">
            <v>1000</v>
          </cell>
          <cell r="I240">
            <v>1</v>
          </cell>
          <cell r="J240">
            <v>0.05</v>
          </cell>
          <cell r="K240">
            <v>0.95279648125655936</v>
          </cell>
        </row>
        <row r="241">
          <cell r="A241" t="str">
            <v>DW1505K</v>
          </cell>
          <cell r="B241" t="str">
            <v>B240800300</v>
          </cell>
          <cell r="C241" t="str">
            <v>0.15*1.0*100</v>
          </cell>
          <cell r="D241">
            <v>1000</v>
          </cell>
          <cell r="E241">
            <v>100</v>
          </cell>
          <cell r="F241">
            <v>100</v>
          </cell>
          <cell r="H241">
            <v>1000</v>
          </cell>
          <cell r="I241">
            <v>1</v>
          </cell>
          <cell r="J241">
            <v>0.15</v>
          </cell>
          <cell r="K241">
            <v>0.9</v>
          </cell>
        </row>
        <row r="242">
          <cell r="A242" t="str">
            <v>DB1505</v>
          </cell>
          <cell r="B242" t="str">
            <v>B240970300</v>
          </cell>
          <cell r="C242" t="str">
            <v>0.15*1.0*100</v>
          </cell>
          <cell r="D242">
            <v>1000</v>
          </cell>
          <cell r="E242">
            <v>100</v>
          </cell>
          <cell r="F242">
            <v>100</v>
          </cell>
          <cell r="H242">
            <v>1000</v>
          </cell>
          <cell r="I242">
            <v>1</v>
          </cell>
          <cell r="J242">
            <v>0.15</v>
          </cell>
          <cell r="K242">
            <v>0.9</v>
          </cell>
        </row>
        <row r="243">
          <cell r="A243" t="str">
            <v>D120BA</v>
          </cell>
          <cell r="B243" t="str">
            <v>B241020300</v>
          </cell>
          <cell r="C243" t="str">
            <v>0.12*1.0*100</v>
          </cell>
          <cell r="D243">
            <v>1000</v>
          </cell>
          <cell r="E243">
            <v>100</v>
          </cell>
          <cell r="F243">
            <v>100</v>
          </cell>
          <cell r="H243">
            <v>1000</v>
          </cell>
          <cell r="I243">
            <v>1</v>
          </cell>
          <cell r="J243">
            <v>0.12</v>
          </cell>
          <cell r="K243">
            <v>0.9</v>
          </cell>
        </row>
        <row r="244">
          <cell r="A244" t="str">
            <v>D100BA</v>
          </cell>
          <cell r="B244" t="str">
            <v>B241090300</v>
          </cell>
          <cell r="C244" t="str">
            <v>0.1*1.0*100</v>
          </cell>
          <cell r="D244">
            <v>1000</v>
          </cell>
          <cell r="E244">
            <v>100</v>
          </cell>
          <cell r="F244">
            <v>100</v>
          </cell>
          <cell r="H244">
            <v>1000</v>
          </cell>
          <cell r="I244">
            <v>1</v>
          </cell>
          <cell r="J244">
            <v>0.1</v>
          </cell>
          <cell r="K244">
            <v>0.9</v>
          </cell>
        </row>
        <row r="245">
          <cell r="A245" t="str">
            <v>DT1007</v>
          </cell>
          <cell r="B245" t="str">
            <v>B241170300</v>
          </cell>
          <cell r="C245" t="str">
            <v>0.1*1.0*100</v>
          </cell>
          <cell r="D245">
            <v>1000</v>
          </cell>
          <cell r="E245">
            <v>100</v>
          </cell>
          <cell r="F245">
            <v>100</v>
          </cell>
          <cell r="H245">
            <v>1000</v>
          </cell>
          <cell r="I245">
            <v>1</v>
          </cell>
          <cell r="J245">
            <v>0.1</v>
          </cell>
          <cell r="K245">
            <v>0.9</v>
          </cell>
        </row>
        <row r="246">
          <cell r="A246" t="str">
            <v>DW1510</v>
          </cell>
          <cell r="B246" t="str">
            <v>B241180200</v>
          </cell>
          <cell r="C246" t="str">
            <v>0.15*1.0*100</v>
          </cell>
          <cell r="D246">
            <v>1000</v>
          </cell>
          <cell r="E246">
            <v>100</v>
          </cell>
          <cell r="F246">
            <v>100</v>
          </cell>
          <cell r="H246">
            <v>1000</v>
          </cell>
          <cell r="I246">
            <v>1</v>
          </cell>
          <cell r="J246">
            <v>0.15</v>
          </cell>
          <cell r="K246">
            <v>0.9</v>
          </cell>
        </row>
        <row r="247">
          <cell r="A247" t="str">
            <v>S8605</v>
          </cell>
          <cell r="B247" t="str">
            <v>B241200200</v>
          </cell>
          <cell r="C247" t="str">
            <v>0.05*1.0*100</v>
          </cell>
          <cell r="D247">
            <v>1000</v>
          </cell>
          <cell r="E247">
            <v>100</v>
          </cell>
          <cell r="F247">
            <v>100</v>
          </cell>
          <cell r="H247">
            <v>1000</v>
          </cell>
          <cell r="I247">
            <v>1</v>
          </cell>
          <cell r="J247">
            <v>0.05</v>
          </cell>
          <cell r="K247">
            <v>0.92570036540803902</v>
          </cell>
        </row>
        <row r="248">
          <cell r="A248" t="str">
            <v>S8608</v>
          </cell>
          <cell r="B248" t="str">
            <v>B241210200</v>
          </cell>
          <cell r="C248" t="str">
            <v>0.08*1.0*100</v>
          </cell>
          <cell r="D248">
            <v>1000</v>
          </cell>
          <cell r="E248">
            <v>100</v>
          </cell>
          <cell r="F248">
            <v>100</v>
          </cell>
          <cell r="H248">
            <v>1000</v>
          </cell>
          <cell r="I248">
            <v>1</v>
          </cell>
          <cell r="J248">
            <v>0.08</v>
          </cell>
          <cell r="K248">
            <v>0.9</v>
          </cell>
        </row>
        <row r="249">
          <cell r="A249" t="str">
            <v>S8610</v>
          </cell>
          <cell r="B249" t="str">
            <v>B241310300</v>
          </cell>
          <cell r="C249" t="str">
            <v>0.1*1.0*100</v>
          </cell>
          <cell r="D249">
            <v>1000</v>
          </cell>
          <cell r="E249">
            <v>100</v>
          </cell>
          <cell r="F249">
            <v>100</v>
          </cell>
          <cell r="H249">
            <v>1000</v>
          </cell>
          <cell r="I249">
            <v>1</v>
          </cell>
          <cell r="J249">
            <v>0.1</v>
          </cell>
          <cell r="K249">
            <v>0.9</v>
          </cell>
        </row>
        <row r="250">
          <cell r="A250" t="str">
            <v>DB0503</v>
          </cell>
          <cell r="B250" t="str">
            <v>B241310310</v>
          </cell>
          <cell r="C250" t="str">
            <v>0.05*1.0*100</v>
          </cell>
          <cell r="D250">
            <v>1000</v>
          </cell>
          <cell r="E250">
            <v>100</v>
          </cell>
          <cell r="F250">
            <v>100</v>
          </cell>
          <cell r="H250">
            <v>1000</v>
          </cell>
          <cell r="I250">
            <v>1</v>
          </cell>
          <cell r="J250">
            <v>0.05</v>
          </cell>
          <cell r="K250">
            <v>0.9</v>
          </cell>
        </row>
        <row r="251">
          <cell r="A251" t="str">
            <v>DT0503</v>
          </cell>
          <cell r="B251" t="str">
            <v>B241520300</v>
          </cell>
          <cell r="C251" t="str">
            <v>0.05*1.0*100</v>
          </cell>
          <cell r="D251">
            <v>1000</v>
          </cell>
          <cell r="E251">
            <v>100</v>
          </cell>
          <cell r="F251">
            <v>100</v>
          </cell>
          <cell r="H251">
            <v>1000</v>
          </cell>
          <cell r="I251">
            <v>1</v>
          </cell>
          <cell r="J251">
            <v>0.05</v>
          </cell>
          <cell r="K251">
            <v>0.9</v>
          </cell>
        </row>
        <row r="252">
          <cell r="A252" t="str">
            <v>DT0505</v>
          </cell>
          <cell r="B252" t="str">
            <v>B241810300</v>
          </cell>
          <cell r="C252" t="str">
            <v>0.05*1.0*100</v>
          </cell>
          <cell r="D252">
            <v>1000</v>
          </cell>
          <cell r="E252">
            <v>100</v>
          </cell>
          <cell r="F252">
            <v>100</v>
          </cell>
          <cell r="H252">
            <v>1000</v>
          </cell>
          <cell r="I252">
            <v>1</v>
          </cell>
          <cell r="J252">
            <v>0.05</v>
          </cell>
          <cell r="K252">
            <v>0.94339622641509435</v>
          </cell>
        </row>
        <row r="253">
          <cell r="A253" t="str">
            <v>DT0508</v>
          </cell>
          <cell r="B253" t="str">
            <v>B241920300</v>
          </cell>
          <cell r="C253" t="str">
            <v>0.05*1.0*100</v>
          </cell>
          <cell r="D253">
            <v>1000</v>
          </cell>
          <cell r="E253">
            <v>100</v>
          </cell>
          <cell r="F253">
            <v>100</v>
          </cell>
          <cell r="H253">
            <v>1000</v>
          </cell>
          <cell r="I253">
            <v>1</v>
          </cell>
          <cell r="J253">
            <v>0.05</v>
          </cell>
          <cell r="K253">
            <v>0.9</v>
          </cell>
        </row>
        <row r="254">
          <cell r="A254" t="str">
            <v>DB1500</v>
          </cell>
          <cell r="B254" t="str">
            <v>B241950300</v>
          </cell>
          <cell r="C254" t="str">
            <v>0.15*1.0*100</v>
          </cell>
          <cell r="D254">
            <v>1000</v>
          </cell>
          <cell r="E254">
            <v>100</v>
          </cell>
          <cell r="F254">
            <v>100</v>
          </cell>
          <cell r="H254">
            <v>1000</v>
          </cell>
          <cell r="I254">
            <v>1</v>
          </cell>
          <cell r="J254">
            <v>0.15</v>
          </cell>
          <cell r="K254">
            <v>0.9</v>
          </cell>
        </row>
        <row r="255">
          <cell r="A255" t="str">
            <v>DB2010BA</v>
          </cell>
          <cell r="B255" t="str">
            <v>B241960300</v>
          </cell>
          <cell r="C255" t="str">
            <v>0.2*1.0*100</v>
          </cell>
          <cell r="D255">
            <v>1000</v>
          </cell>
          <cell r="E255">
            <v>100</v>
          </cell>
          <cell r="F255">
            <v>100</v>
          </cell>
          <cell r="H255">
            <v>1000</v>
          </cell>
          <cell r="I255">
            <v>1</v>
          </cell>
          <cell r="J255">
            <v>0.2</v>
          </cell>
          <cell r="K255">
            <v>0.9</v>
          </cell>
        </row>
        <row r="256">
          <cell r="A256" t="str">
            <v>DB2005K</v>
          </cell>
          <cell r="B256" t="str">
            <v>B242010300</v>
          </cell>
          <cell r="C256" t="str">
            <v>0.2*1.0*100</v>
          </cell>
          <cell r="D256">
            <v>1000</v>
          </cell>
          <cell r="E256">
            <v>100</v>
          </cell>
          <cell r="F256">
            <v>100</v>
          </cell>
          <cell r="H256">
            <v>1000</v>
          </cell>
          <cell r="I256">
            <v>1</v>
          </cell>
          <cell r="J256">
            <v>0.2</v>
          </cell>
          <cell r="K256">
            <v>0.9</v>
          </cell>
        </row>
        <row r="257">
          <cell r="A257" t="str">
            <v>DW8200</v>
          </cell>
          <cell r="B257" t="str">
            <v>B242020300</v>
          </cell>
          <cell r="C257" t="str">
            <v>0.2*1.0*100</v>
          </cell>
          <cell r="D257">
            <v>1000</v>
          </cell>
          <cell r="E257">
            <v>100</v>
          </cell>
          <cell r="F257">
            <v>100</v>
          </cell>
          <cell r="H257">
            <v>1000</v>
          </cell>
          <cell r="I257">
            <v>1</v>
          </cell>
          <cell r="J257">
            <v>0.2</v>
          </cell>
          <cell r="K257">
            <v>0.9</v>
          </cell>
        </row>
        <row r="258">
          <cell r="A258" t="str">
            <v>DW8150</v>
          </cell>
          <cell r="B258" t="str">
            <v>B242040300</v>
          </cell>
          <cell r="C258" t="str">
            <v>0.15*1.0*100</v>
          </cell>
          <cell r="D258">
            <v>1000</v>
          </cell>
          <cell r="E258">
            <v>100</v>
          </cell>
          <cell r="F258">
            <v>100</v>
          </cell>
          <cell r="H258">
            <v>1000</v>
          </cell>
          <cell r="I258">
            <v>1</v>
          </cell>
          <cell r="J258">
            <v>0.15</v>
          </cell>
          <cell r="K258">
            <v>0.9</v>
          </cell>
        </row>
        <row r="259">
          <cell r="A259" t="str">
            <v>DW8100</v>
          </cell>
          <cell r="B259" t="str">
            <v>B242470300</v>
          </cell>
          <cell r="C259" t="str">
            <v>0.1*1.0*100</v>
          </cell>
          <cell r="D259">
            <v>1000</v>
          </cell>
          <cell r="E259">
            <v>100</v>
          </cell>
          <cell r="F259">
            <v>100</v>
          </cell>
          <cell r="H259">
            <v>1000</v>
          </cell>
          <cell r="I259">
            <v>1</v>
          </cell>
          <cell r="J259">
            <v>0.1</v>
          </cell>
          <cell r="K259">
            <v>0.9</v>
          </cell>
        </row>
        <row r="260">
          <cell r="A260" t="str">
            <v>DT0500</v>
          </cell>
          <cell r="B260" t="str">
            <v>B244040300</v>
          </cell>
          <cell r="C260" t="str">
            <v>0.1*1.0*100</v>
          </cell>
          <cell r="D260">
            <v>1000</v>
          </cell>
          <cell r="E260">
            <v>100</v>
          </cell>
          <cell r="F260">
            <v>100</v>
          </cell>
          <cell r="H260">
            <v>1000</v>
          </cell>
          <cell r="I260">
            <v>1</v>
          </cell>
          <cell r="J260">
            <v>0.1</v>
          </cell>
          <cell r="K260">
            <v>0.9</v>
          </cell>
        </row>
        <row r="261">
          <cell r="A261" t="str">
            <v>DW2005K</v>
          </cell>
          <cell r="B261" t="str">
            <v>B244070300</v>
          </cell>
          <cell r="C261" t="str">
            <v>0.2*1.0*100</v>
          </cell>
          <cell r="D261">
            <v>1000</v>
          </cell>
          <cell r="E261">
            <v>100</v>
          </cell>
          <cell r="F261">
            <v>100</v>
          </cell>
          <cell r="H261">
            <v>1000</v>
          </cell>
          <cell r="I261">
            <v>1</v>
          </cell>
          <cell r="J261">
            <v>0.2</v>
          </cell>
          <cell r="K261">
            <v>0.9</v>
          </cell>
        </row>
        <row r="262">
          <cell r="A262" t="str">
            <v>DB1505K</v>
          </cell>
          <cell r="B262" t="str">
            <v>B244080300</v>
          </cell>
          <cell r="C262" t="str">
            <v>0.15*1.0*100</v>
          </cell>
          <cell r="D262">
            <v>1000</v>
          </cell>
          <cell r="E262">
            <v>100</v>
          </cell>
          <cell r="F262">
            <v>100</v>
          </cell>
          <cell r="H262">
            <v>1000</v>
          </cell>
          <cell r="I262">
            <v>1</v>
          </cell>
          <cell r="J262">
            <v>0.15</v>
          </cell>
          <cell r="K262">
            <v>0.9</v>
          </cell>
        </row>
        <row r="263">
          <cell r="A263" t="str">
            <v>DT0503(H)</v>
          </cell>
          <cell r="B263" t="str">
            <v>B244120300</v>
          </cell>
          <cell r="C263" t="str">
            <v>0.05*1.0*100</v>
          </cell>
          <cell r="D263">
            <v>1000</v>
          </cell>
          <cell r="E263">
            <v>100</v>
          </cell>
          <cell r="F263">
            <v>100</v>
          </cell>
          <cell r="H263">
            <v>1000</v>
          </cell>
          <cell r="I263">
            <v>1</v>
          </cell>
          <cell r="J263">
            <v>0.05</v>
          </cell>
          <cell r="K263">
            <v>0.9</v>
          </cell>
        </row>
        <row r="264">
          <cell r="A264" t="str">
            <v>DB0513BA</v>
          </cell>
          <cell r="B264" t="str">
            <v>B244130300</v>
          </cell>
          <cell r="C264" t="str">
            <v>0.05*1.0*100</v>
          </cell>
          <cell r="D264">
            <v>1000</v>
          </cell>
          <cell r="E264">
            <v>100</v>
          </cell>
          <cell r="F264">
            <v>100</v>
          </cell>
          <cell r="H264">
            <v>1000</v>
          </cell>
          <cell r="I264">
            <v>1</v>
          </cell>
          <cell r="J264">
            <v>0.05</v>
          </cell>
          <cell r="K264">
            <v>0.9</v>
          </cell>
        </row>
        <row r="265">
          <cell r="A265" t="str">
            <v>DB1010</v>
          </cell>
          <cell r="B265" t="str">
            <v>B244170300</v>
          </cell>
          <cell r="C265" t="str">
            <v>0.1*1.0*100</v>
          </cell>
          <cell r="D265">
            <v>1000</v>
          </cell>
          <cell r="E265">
            <v>100</v>
          </cell>
          <cell r="F265">
            <v>100</v>
          </cell>
          <cell r="H265">
            <v>1000</v>
          </cell>
          <cell r="I265">
            <v>1</v>
          </cell>
          <cell r="J265">
            <v>0.1</v>
          </cell>
          <cell r="K265">
            <v>0.9</v>
          </cell>
        </row>
        <row r="266">
          <cell r="A266" t="str">
            <v>A8150</v>
          </cell>
          <cell r="B266" t="str">
            <v>B244200300</v>
          </cell>
          <cell r="C266" t="str">
            <v>0.15*1.0*100</v>
          </cell>
          <cell r="D266">
            <v>1000</v>
          </cell>
          <cell r="E266">
            <v>100</v>
          </cell>
          <cell r="F266">
            <v>100</v>
          </cell>
          <cell r="H266">
            <v>1000</v>
          </cell>
          <cell r="I266">
            <v>1</v>
          </cell>
          <cell r="J266">
            <v>0.15</v>
          </cell>
          <cell r="K266">
            <v>0.95333667837431013</v>
          </cell>
        </row>
        <row r="267">
          <cell r="A267" t="str">
            <v>A8200</v>
          </cell>
          <cell r="B267" t="str">
            <v>B244260300</v>
          </cell>
          <cell r="C267" t="str">
            <v>0.2*1.0*100</v>
          </cell>
          <cell r="D267">
            <v>1000</v>
          </cell>
          <cell r="E267">
            <v>100</v>
          </cell>
          <cell r="F267">
            <v>100</v>
          </cell>
          <cell r="H267">
            <v>1000</v>
          </cell>
          <cell r="I267">
            <v>1</v>
          </cell>
          <cell r="J267">
            <v>0.2</v>
          </cell>
          <cell r="K267">
            <v>0.76335877862595425</v>
          </cell>
        </row>
        <row r="268">
          <cell r="A268" t="str">
            <v>D50BA</v>
          </cell>
          <cell r="B268" t="str">
            <v>B244340300</v>
          </cell>
          <cell r="C268" t="str">
            <v>0.05*1.0*100</v>
          </cell>
          <cell r="D268">
            <v>1000</v>
          </cell>
          <cell r="E268">
            <v>100</v>
          </cell>
          <cell r="F268">
            <v>100</v>
          </cell>
          <cell r="H268">
            <v>1000</v>
          </cell>
          <cell r="I268">
            <v>1</v>
          </cell>
          <cell r="J268">
            <v>0.05</v>
          </cell>
          <cell r="K268">
            <v>0.9</v>
          </cell>
        </row>
        <row r="269">
          <cell r="A269" t="str">
            <v>DB1510</v>
          </cell>
          <cell r="B269" t="str">
            <v>B244370300</v>
          </cell>
          <cell r="C269" t="str">
            <v>0.15*1.0*100</v>
          </cell>
          <cell r="D269">
            <v>1000</v>
          </cell>
          <cell r="E269">
            <v>100</v>
          </cell>
          <cell r="F269">
            <v>100</v>
          </cell>
          <cell r="H269">
            <v>1000</v>
          </cell>
          <cell r="I269">
            <v>1</v>
          </cell>
          <cell r="J269">
            <v>0.15</v>
          </cell>
          <cell r="K269">
            <v>0.9</v>
          </cell>
        </row>
        <row r="270">
          <cell r="A270" t="str">
            <v>DB1010BA</v>
          </cell>
          <cell r="B270" t="str">
            <v>B244430100</v>
          </cell>
          <cell r="C270" t="str">
            <v>0.1*1.0*100</v>
          </cell>
          <cell r="D270">
            <v>1000</v>
          </cell>
          <cell r="E270">
            <v>100</v>
          </cell>
          <cell r="F270">
            <v>100</v>
          </cell>
          <cell r="H270">
            <v>1000</v>
          </cell>
          <cell r="I270">
            <v>1</v>
          </cell>
          <cell r="J270">
            <v>0.1</v>
          </cell>
          <cell r="K270">
            <v>0.9</v>
          </cell>
        </row>
        <row r="271">
          <cell r="A271" t="str">
            <v>H6100</v>
          </cell>
          <cell r="B271" t="str">
            <v>B244440100</v>
          </cell>
          <cell r="C271" t="str">
            <v>0.1*0.5*50</v>
          </cell>
          <cell r="D271">
            <v>500</v>
          </cell>
          <cell r="E271">
            <v>50</v>
          </cell>
          <cell r="F271">
            <v>25</v>
          </cell>
          <cell r="H271">
            <v>1000</v>
          </cell>
          <cell r="I271">
            <v>1</v>
          </cell>
          <cell r="J271">
            <v>0.1</v>
          </cell>
          <cell r="K271">
            <v>0.9</v>
          </cell>
        </row>
        <row r="272">
          <cell r="A272" t="str">
            <v>H6200B</v>
          </cell>
          <cell r="B272" t="str">
            <v>B244600300</v>
          </cell>
          <cell r="C272" t="str">
            <v>0.2*1.05*200</v>
          </cell>
          <cell r="D272">
            <v>1050</v>
          </cell>
          <cell r="E272">
            <v>200</v>
          </cell>
          <cell r="F272">
            <v>210</v>
          </cell>
          <cell r="H272">
            <v>1000</v>
          </cell>
          <cell r="I272">
            <v>1</v>
          </cell>
          <cell r="J272">
            <v>0.2</v>
          </cell>
          <cell r="K272">
            <v>0.9</v>
          </cell>
        </row>
        <row r="273">
          <cell r="A273" t="str">
            <v>DT0510</v>
          </cell>
          <cell r="B273" t="str">
            <v>B244800200</v>
          </cell>
          <cell r="C273" t="str">
            <v>0.05*1.0*100</v>
          </cell>
          <cell r="D273">
            <v>1000</v>
          </cell>
          <cell r="E273">
            <v>100</v>
          </cell>
          <cell r="F273">
            <v>100</v>
          </cell>
          <cell r="H273">
            <v>1000</v>
          </cell>
          <cell r="I273">
            <v>1</v>
          </cell>
          <cell r="J273">
            <v>0.05</v>
          </cell>
          <cell r="K273">
            <v>0.9</v>
          </cell>
        </row>
        <row r="274">
          <cell r="A274" t="str">
            <v>SST-100B</v>
          </cell>
          <cell r="B274" t="str">
            <v>B245030100</v>
          </cell>
          <cell r="C274" t="str">
            <v>0.1*1.0*100</v>
          </cell>
          <cell r="D274">
            <v>1000</v>
          </cell>
          <cell r="E274">
            <v>100</v>
          </cell>
          <cell r="F274">
            <v>100</v>
          </cell>
          <cell r="H274">
            <v>1000</v>
          </cell>
          <cell r="I274">
            <v>1</v>
          </cell>
          <cell r="J274">
            <v>0.1</v>
          </cell>
          <cell r="K274">
            <v>0.9</v>
          </cell>
        </row>
        <row r="275">
          <cell r="A275" t="str">
            <v>IST-015B</v>
          </cell>
          <cell r="B275" t="str">
            <v>B245100300</v>
          </cell>
          <cell r="C275" t="str">
            <v>0.015*1.0*100</v>
          </cell>
          <cell r="D275">
            <v>1000</v>
          </cell>
          <cell r="E275">
            <v>100</v>
          </cell>
          <cell r="F275">
            <v>100</v>
          </cell>
          <cell r="H275">
            <v>1000</v>
          </cell>
          <cell r="I275">
            <v>1</v>
          </cell>
          <cell r="J275">
            <v>1.4999999999999999E-2</v>
          </cell>
          <cell r="K275">
            <v>0.8</v>
          </cell>
        </row>
        <row r="276">
          <cell r="A276" t="str">
            <v>DB1510BA</v>
          </cell>
          <cell r="B276" t="str">
            <v>B246010300</v>
          </cell>
          <cell r="C276" t="str">
            <v>0.15*1.0*100</v>
          </cell>
          <cell r="D276">
            <v>1000</v>
          </cell>
          <cell r="E276">
            <v>100</v>
          </cell>
          <cell r="F276">
            <v>100</v>
          </cell>
          <cell r="H276">
            <v>1000</v>
          </cell>
          <cell r="I276">
            <v>1</v>
          </cell>
          <cell r="J276">
            <v>0.15</v>
          </cell>
          <cell r="K276">
            <v>0.9</v>
          </cell>
        </row>
        <row r="277">
          <cell r="A277" t="str">
            <v>AB50</v>
          </cell>
          <cell r="B277" t="str">
            <v>B246030300</v>
          </cell>
          <cell r="C277" t="str">
            <v>0.05*1.0*100</v>
          </cell>
          <cell r="D277">
            <v>1000</v>
          </cell>
          <cell r="E277">
            <v>100</v>
          </cell>
          <cell r="F277">
            <v>100</v>
          </cell>
          <cell r="H277">
            <v>1000</v>
          </cell>
          <cell r="I277">
            <v>1</v>
          </cell>
          <cell r="J277">
            <v>0.05</v>
          </cell>
          <cell r="K277">
            <v>0.9</v>
          </cell>
        </row>
        <row r="278">
          <cell r="A278" t="str">
            <v>AB80</v>
          </cell>
          <cell r="B278" t="str">
            <v>B246040300</v>
          </cell>
          <cell r="C278" t="str">
            <v>0.08*1.0*100</v>
          </cell>
          <cell r="D278">
            <v>1000</v>
          </cell>
          <cell r="E278">
            <v>100</v>
          </cell>
          <cell r="F278">
            <v>100</v>
          </cell>
          <cell r="H278">
            <v>1000</v>
          </cell>
          <cell r="I278">
            <v>1</v>
          </cell>
          <cell r="J278">
            <v>0.08</v>
          </cell>
          <cell r="K278">
            <v>0.9</v>
          </cell>
        </row>
        <row r="279">
          <cell r="A279" t="str">
            <v>AB150</v>
          </cell>
          <cell r="B279" t="str">
            <v>B246100300</v>
          </cell>
          <cell r="C279" t="str">
            <v>0.15*1.0*100</v>
          </cell>
          <cell r="D279">
            <v>1000</v>
          </cell>
          <cell r="E279">
            <v>100</v>
          </cell>
          <cell r="F279">
            <v>100</v>
          </cell>
          <cell r="H279">
            <v>1000</v>
          </cell>
          <cell r="I279">
            <v>1</v>
          </cell>
          <cell r="J279">
            <v>0.15</v>
          </cell>
          <cell r="K279">
            <v>0.9</v>
          </cell>
        </row>
        <row r="280">
          <cell r="A280" t="str">
            <v>AB50B</v>
          </cell>
          <cell r="B280" t="str">
            <v>B250030300</v>
          </cell>
          <cell r="C280" t="str">
            <v>0.05*1.0*100</v>
          </cell>
          <cell r="D280">
            <v>1000</v>
          </cell>
          <cell r="E280">
            <v>100</v>
          </cell>
          <cell r="F280">
            <v>100</v>
          </cell>
          <cell r="H280">
            <v>1000</v>
          </cell>
          <cell r="I280">
            <v>1</v>
          </cell>
          <cell r="J280">
            <v>0.05</v>
          </cell>
          <cell r="K280">
            <v>0.95179233621755255</v>
          </cell>
        </row>
        <row r="281">
          <cell r="A281" t="str">
            <v>A8100RT</v>
          </cell>
          <cell r="B281" t="str">
            <v>B250100300</v>
          </cell>
          <cell r="C281" t="str">
            <v>0.1*1.0*100</v>
          </cell>
          <cell r="D281">
            <v>1000</v>
          </cell>
          <cell r="E281">
            <v>100</v>
          </cell>
          <cell r="F281">
            <v>100</v>
          </cell>
          <cell r="H281">
            <v>1000</v>
          </cell>
          <cell r="I281">
            <v>1</v>
          </cell>
          <cell r="J281">
            <v>0.1</v>
          </cell>
          <cell r="K281">
            <v>0.64935064935064934</v>
          </cell>
        </row>
        <row r="282">
          <cell r="A282" t="str">
            <v>A8060RT</v>
          </cell>
          <cell r="B282" t="str">
            <v>B250120300</v>
          </cell>
          <cell r="C282" t="str">
            <v>0.06*1.0*100</v>
          </cell>
          <cell r="D282">
            <v>1000</v>
          </cell>
          <cell r="E282">
            <v>100</v>
          </cell>
          <cell r="F282">
            <v>100</v>
          </cell>
          <cell r="H282">
            <v>1000</v>
          </cell>
          <cell r="I282">
            <v>1</v>
          </cell>
          <cell r="J282">
            <v>0.06</v>
          </cell>
          <cell r="K282">
            <v>0.9</v>
          </cell>
        </row>
        <row r="283">
          <cell r="A283" t="str">
            <v>A8001P</v>
          </cell>
          <cell r="B283" t="str">
            <v>B250130300</v>
          </cell>
          <cell r="C283" t="str">
            <v>0.0113*1.0*100</v>
          </cell>
          <cell r="D283">
            <v>1000</v>
          </cell>
          <cell r="E283">
            <v>100</v>
          </cell>
          <cell r="F283">
            <v>100</v>
          </cell>
          <cell r="H283">
            <v>1000</v>
          </cell>
          <cell r="I283">
            <v>1</v>
          </cell>
          <cell r="J283">
            <v>1.1299999999999999E-2</v>
          </cell>
          <cell r="K283">
            <v>0.9</v>
          </cell>
        </row>
        <row r="284">
          <cell r="A284" t="str">
            <v>A8080RT</v>
          </cell>
          <cell r="B284" t="str">
            <v>B250560300</v>
          </cell>
          <cell r="C284" t="str">
            <v>0.08*1.0*100</v>
          </cell>
          <cell r="D284">
            <v>1000</v>
          </cell>
          <cell r="E284">
            <v>100</v>
          </cell>
          <cell r="F284">
            <v>100</v>
          </cell>
          <cell r="H284">
            <v>1000</v>
          </cell>
          <cell r="I284">
            <v>1</v>
          </cell>
          <cell r="J284">
            <v>0.08</v>
          </cell>
          <cell r="K284">
            <v>0.9</v>
          </cell>
        </row>
        <row r="285">
          <cell r="A285" t="str">
            <v>8608BB</v>
          </cell>
          <cell r="B285" t="str">
            <v>B250570300</v>
          </cell>
          <cell r="C285" t="str">
            <v>0.08*1.0*100</v>
          </cell>
          <cell r="D285">
            <v>1000</v>
          </cell>
          <cell r="E285">
            <v>100</v>
          </cell>
          <cell r="F285">
            <v>100</v>
          </cell>
          <cell r="H285">
            <v>1000</v>
          </cell>
          <cell r="I285">
            <v>1</v>
          </cell>
          <cell r="J285">
            <v>0.08</v>
          </cell>
          <cell r="K285">
            <v>0.9</v>
          </cell>
        </row>
        <row r="286">
          <cell r="A286" t="str">
            <v>8610BB</v>
          </cell>
          <cell r="B286" t="str">
            <v>B250660200</v>
          </cell>
          <cell r="C286" t="str">
            <v>0.1*1.0*100</v>
          </cell>
          <cell r="D286">
            <v>1000</v>
          </cell>
          <cell r="E286">
            <v>100</v>
          </cell>
          <cell r="F286">
            <v>100</v>
          </cell>
          <cell r="H286">
            <v>1000</v>
          </cell>
          <cell r="I286">
            <v>1</v>
          </cell>
          <cell r="J286">
            <v>0.1</v>
          </cell>
          <cell r="K286">
            <v>0.9</v>
          </cell>
        </row>
        <row r="287">
          <cell r="A287" t="str">
            <v>S8615BA</v>
          </cell>
          <cell r="B287" t="str">
            <v>B250810300</v>
          </cell>
          <cell r="C287" t="str">
            <v>0.15*1.0*100</v>
          </cell>
          <cell r="D287">
            <v>1000</v>
          </cell>
          <cell r="E287">
            <v>100</v>
          </cell>
          <cell r="F287">
            <v>100</v>
          </cell>
          <cell r="H287">
            <v>1000</v>
          </cell>
          <cell r="I287">
            <v>1</v>
          </cell>
          <cell r="J287">
            <v>0.15</v>
          </cell>
          <cell r="K287">
            <v>0.9</v>
          </cell>
        </row>
        <row r="288">
          <cell r="A288" t="str">
            <v>8606BBA</v>
          </cell>
          <cell r="B288" t="str">
            <v>B250980200</v>
          </cell>
          <cell r="C288" t="str">
            <v>0.06*1.0*100</v>
          </cell>
          <cell r="D288">
            <v>1000</v>
          </cell>
          <cell r="E288">
            <v>100</v>
          </cell>
          <cell r="F288">
            <v>100</v>
          </cell>
          <cell r="H288">
            <v>1000</v>
          </cell>
          <cell r="I288">
            <v>1</v>
          </cell>
          <cell r="J288">
            <v>0.06</v>
          </cell>
          <cell r="K288">
            <v>0.9</v>
          </cell>
        </row>
        <row r="289">
          <cell r="A289" t="str">
            <v>S8618BA</v>
          </cell>
          <cell r="B289" t="str">
            <v>B251010200</v>
          </cell>
          <cell r="C289" t="str">
            <v>0.18*1.0*100</v>
          </cell>
          <cell r="D289">
            <v>1000</v>
          </cell>
          <cell r="E289">
            <v>100</v>
          </cell>
          <cell r="F289">
            <v>100</v>
          </cell>
          <cell r="H289">
            <v>1000</v>
          </cell>
          <cell r="I289">
            <v>1</v>
          </cell>
          <cell r="J289">
            <v>0.18</v>
          </cell>
          <cell r="K289">
            <v>0.9</v>
          </cell>
        </row>
        <row r="290">
          <cell r="A290" t="str">
            <v>PF70AS</v>
          </cell>
          <cell r="B290" t="str">
            <v>B251070300</v>
          </cell>
          <cell r="C290" t="str">
            <v>0.07*1.04*200</v>
          </cell>
          <cell r="D290">
            <v>1040</v>
          </cell>
          <cell r="E290">
            <v>200</v>
          </cell>
          <cell r="F290">
            <v>208</v>
          </cell>
          <cell r="H290">
            <v>1000</v>
          </cell>
          <cell r="I290">
            <v>1</v>
          </cell>
          <cell r="J290">
            <v>7.0000000000000007E-2</v>
          </cell>
          <cell r="K290">
            <v>0.9</v>
          </cell>
        </row>
        <row r="291">
          <cell r="A291" t="str">
            <v>8606BB</v>
          </cell>
          <cell r="B291" t="str">
            <v>B251090300</v>
          </cell>
          <cell r="C291" t="str">
            <v>0.06*1.0*100</v>
          </cell>
          <cell r="D291">
            <v>1000</v>
          </cell>
          <cell r="E291">
            <v>100</v>
          </cell>
          <cell r="F291">
            <v>100</v>
          </cell>
          <cell r="H291">
            <v>1000</v>
          </cell>
          <cell r="I291">
            <v>1</v>
          </cell>
          <cell r="J291">
            <v>0.06</v>
          </cell>
          <cell r="K291">
            <v>0.90558443736374306</v>
          </cell>
        </row>
        <row r="292">
          <cell r="A292" t="str">
            <v>8806BB</v>
          </cell>
          <cell r="B292" t="str">
            <v>B251090300</v>
          </cell>
          <cell r="C292" t="str">
            <v>0.06*1.0*100</v>
          </cell>
          <cell r="D292">
            <v>1000</v>
          </cell>
          <cell r="E292">
            <v>100</v>
          </cell>
          <cell r="F292">
            <v>100</v>
          </cell>
          <cell r="H292">
            <v>1000</v>
          </cell>
          <cell r="I292">
            <v>1</v>
          </cell>
          <cell r="J292">
            <v>0.06</v>
          </cell>
          <cell r="K292">
            <v>0.90558443736374306</v>
          </cell>
        </row>
        <row r="293">
          <cell r="A293" t="str">
            <v>8605BB</v>
          </cell>
          <cell r="B293" t="str">
            <v>B252890200</v>
          </cell>
          <cell r="C293" t="str">
            <v>0.05*1.0*100</v>
          </cell>
          <cell r="D293">
            <v>1000</v>
          </cell>
          <cell r="E293">
            <v>100</v>
          </cell>
          <cell r="F293">
            <v>100</v>
          </cell>
          <cell r="H293">
            <v>1000</v>
          </cell>
          <cell r="I293">
            <v>1</v>
          </cell>
          <cell r="J293">
            <v>0.05</v>
          </cell>
          <cell r="K293">
            <v>0.92140921409214094</v>
          </cell>
        </row>
        <row r="294">
          <cell r="A294" t="str">
            <v>AUBG-170S</v>
          </cell>
          <cell r="B294" t="str">
            <v>B253070200</v>
          </cell>
          <cell r="C294" t="str">
            <v>0.17*0.23*100</v>
          </cell>
          <cell r="D294">
            <v>230</v>
          </cell>
          <cell r="E294">
            <v>100</v>
          </cell>
          <cell r="F294">
            <v>0.23</v>
          </cell>
          <cell r="H294">
            <v>1000</v>
          </cell>
          <cell r="I294">
            <v>1</v>
          </cell>
          <cell r="J294">
            <v>0.17</v>
          </cell>
          <cell r="K294">
            <v>0.9</v>
          </cell>
        </row>
        <row r="295">
          <cell r="A295" t="str">
            <v>PF62ASW</v>
          </cell>
          <cell r="B295" t="str">
            <v>B253080200</v>
          </cell>
          <cell r="C295" t="str">
            <v>0.062*1.04*200</v>
          </cell>
          <cell r="D295">
            <v>1040</v>
          </cell>
          <cell r="E295">
            <v>200</v>
          </cell>
          <cell r="F295">
            <v>208</v>
          </cell>
          <cell r="H295">
            <v>1000</v>
          </cell>
          <cell r="I295">
            <v>1</v>
          </cell>
          <cell r="J295">
            <v>6.2E-2</v>
          </cell>
          <cell r="K295">
            <v>0.9</v>
          </cell>
        </row>
        <row r="296">
          <cell r="A296" t="str">
            <v>PF85ASW</v>
          </cell>
          <cell r="B296" t="str">
            <v>B253190300</v>
          </cell>
          <cell r="C296" t="str">
            <v>0.085*1.04*200</v>
          </cell>
          <cell r="D296">
            <v>1040</v>
          </cell>
          <cell r="E296">
            <v>200</v>
          </cell>
          <cell r="F296">
            <v>208</v>
          </cell>
          <cell r="H296">
            <v>1000</v>
          </cell>
          <cell r="I296">
            <v>1</v>
          </cell>
          <cell r="J296">
            <v>8.5000000000000006E-2</v>
          </cell>
          <cell r="K296">
            <v>0.9</v>
          </cell>
        </row>
        <row r="297">
          <cell r="A297" t="str">
            <v>HRF150</v>
          </cell>
          <cell r="B297" t="str">
            <v>B253500200</v>
          </cell>
          <cell r="C297" t="str">
            <v>0.15*0.95*50</v>
          </cell>
          <cell r="D297">
            <v>950</v>
          </cell>
          <cell r="E297">
            <v>50</v>
          </cell>
          <cell r="F297">
            <v>47.5</v>
          </cell>
          <cell r="H297">
            <v>1000</v>
          </cell>
          <cell r="I297">
            <v>1</v>
          </cell>
          <cell r="J297">
            <v>0.15</v>
          </cell>
          <cell r="K297">
            <v>0.82599118942731276</v>
          </cell>
        </row>
        <row r="298">
          <cell r="A298" t="str">
            <v>PF85AS</v>
          </cell>
          <cell r="B298" t="str">
            <v>B253520200</v>
          </cell>
          <cell r="C298" t="str">
            <v>0.085*1.04*200</v>
          </cell>
          <cell r="D298">
            <v>1040</v>
          </cell>
          <cell r="E298">
            <v>200</v>
          </cell>
          <cell r="F298">
            <v>208</v>
          </cell>
          <cell r="H298">
            <v>1000</v>
          </cell>
          <cell r="I298">
            <v>1</v>
          </cell>
          <cell r="J298">
            <v>8.5000000000000006E-2</v>
          </cell>
          <cell r="K298">
            <v>0.9</v>
          </cell>
        </row>
        <row r="299">
          <cell r="A299" t="str">
            <v>PF130ASW</v>
          </cell>
          <cell r="B299" t="str">
            <v>B253540200</v>
          </cell>
          <cell r="C299" t="str">
            <v>0.04*1.04*200</v>
          </cell>
          <cell r="D299">
            <v>1040</v>
          </cell>
          <cell r="E299">
            <v>300</v>
          </cell>
          <cell r="F299">
            <v>312</v>
          </cell>
          <cell r="H299">
            <v>1000</v>
          </cell>
          <cell r="I299">
            <v>1</v>
          </cell>
          <cell r="J299">
            <v>0.04</v>
          </cell>
          <cell r="K299">
            <v>0.9</v>
          </cell>
        </row>
        <row r="300">
          <cell r="A300" t="str">
            <v>PF40ASC</v>
          </cell>
          <cell r="B300" t="str">
            <v>B253690300</v>
          </cell>
          <cell r="C300" t="str">
            <v>0.04*1.04*200</v>
          </cell>
          <cell r="D300">
            <v>1040</v>
          </cell>
          <cell r="E300">
            <v>200</v>
          </cell>
          <cell r="F300">
            <v>208</v>
          </cell>
          <cell r="H300">
            <v>1000</v>
          </cell>
          <cell r="I300">
            <v>1</v>
          </cell>
          <cell r="J300">
            <v>0.04</v>
          </cell>
          <cell r="K300">
            <v>0.9</v>
          </cell>
        </row>
        <row r="301">
          <cell r="A301" t="str">
            <v>CPT-0105Y</v>
          </cell>
          <cell r="B301" t="str">
            <v>B253950100</v>
          </cell>
          <cell r="C301" t="str">
            <v>0.105*0.6*66</v>
          </cell>
          <cell r="D301">
            <v>600</v>
          </cell>
          <cell r="E301">
            <v>66</v>
          </cell>
          <cell r="F301">
            <v>39.6</v>
          </cell>
          <cell r="H301">
            <v>1000</v>
          </cell>
          <cell r="I301">
            <v>1</v>
          </cell>
          <cell r="J301">
            <v>0.105</v>
          </cell>
          <cell r="K301">
            <v>0.9</v>
          </cell>
        </row>
        <row r="302">
          <cell r="A302" t="str">
            <v>BIT-15B</v>
          </cell>
          <cell r="B302" t="str">
            <v>B271180100</v>
          </cell>
          <cell r="C302" t="str">
            <v>0.015*1.0*100</v>
          </cell>
          <cell r="D302">
            <v>1000</v>
          </cell>
          <cell r="E302">
            <v>100</v>
          </cell>
          <cell r="F302">
            <v>100</v>
          </cell>
          <cell r="H302">
            <v>1000</v>
          </cell>
          <cell r="I302">
            <v>1</v>
          </cell>
          <cell r="J302">
            <v>1.4999999999999999E-2</v>
          </cell>
          <cell r="K302">
            <v>0.9</v>
          </cell>
        </row>
        <row r="303">
          <cell r="A303" t="str">
            <v>HQ-140W</v>
          </cell>
          <cell r="B303" t="str">
            <v>B279270400</v>
          </cell>
          <cell r="C303" t="str">
            <v>0.14*1.08*100</v>
          </cell>
          <cell r="D303">
            <v>1040</v>
          </cell>
          <cell r="E303">
            <v>100</v>
          </cell>
          <cell r="F303">
            <v>1.04</v>
          </cell>
          <cell r="H303">
            <v>1000</v>
          </cell>
          <cell r="I303">
            <v>1</v>
          </cell>
          <cell r="J303">
            <v>0.14000000000000001</v>
          </cell>
          <cell r="K303">
            <v>0.9</v>
          </cell>
        </row>
        <row r="304">
          <cell r="A304" t="str">
            <v>AS1018</v>
          </cell>
          <cell r="B304" t="str">
            <v>B279340400</v>
          </cell>
          <cell r="C304" t="str">
            <v>0.08*1.25</v>
          </cell>
          <cell r="D304">
            <v>1250</v>
          </cell>
          <cell r="E304">
            <v>1</v>
          </cell>
          <cell r="F304">
            <v>1.25</v>
          </cell>
          <cell r="H304">
            <v>1000</v>
          </cell>
          <cell r="I304">
            <v>1</v>
          </cell>
          <cell r="J304">
            <v>0.08</v>
          </cell>
          <cell r="K304">
            <v>0.9</v>
          </cell>
        </row>
        <row r="305">
          <cell r="A305" t="str">
            <v>SPT-080T</v>
          </cell>
          <cell r="B305" t="str">
            <v>B279490200</v>
          </cell>
          <cell r="C305" t="str">
            <v>0.410*0.430</v>
          </cell>
          <cell r="D305">
            <v>410</v>
          </cell>
          <cell r="E305">
            <v>0.43</v>
          </cell>
          <cell r="F305">
            <v>0.17630000000000001</v>
          </cell>
          <cell r="H305">
            <v>1000</v>
          </cell>
          <cell r="I305">
            <v>1</v>
          </cell>
          <cell r="J305">
            <v>0.41</v>
          </cell>
          <cell r="K305">
            <v>0.9</v>
          </cell>
        </row>
        <row r="306">
          <cell r="A306" t="str">
            <v>DC3125E03</v>
          </cell>
          <cell r="B306" t="str">
            <v>B280250100</v>
          </cell>
          <cell r="C306" t="str">
            <v>0.125*0.3*100</v>
          </cell>
          <cell r="D306">
            <v>0.3</v>
          </cell>
          <cell r="E306">
            <v>100</v>
          </cell>
          <cell r="F306">
            <v>30</v>
          </cell>
          <cell r="H306">
            <v>1000</v>
          </cell>
          <cell r="I306">
            <v>1</v>
          </cell>
          <cell r="J306">
            <v>0.125</v>
          </cell>
          <cell r="K306">
            <v>0.9</v>
          </cell>
        </row>
        <row r="307">
          <cell r="A307" t="str">
            <v>WHR8030</v>
          </cell>
          <cell r="B307" t="str">
            <v>B281430200</v>
          </cell>
          <cell r="C307" t="str">
            <v>0.3*1.03*50</v>
          </cell>
          <cell r="D307">
            <v>1030</v>
          </cell>
          <cell r="E307">
            <v>50</v>
          </cell>
          <cell r="F307">
            <v>51.5</v>
          </cell>
          <cell r="H307">
            <v>1000</v>
          </cell>
          <cell r="I307">
            <v>1</v>
          </cell>
          <cell r="J307">
            <v>0.3</v>
          </cell>
          <cell r="K307">
            <v>0.9</v>
          </cell>
        </row>
        <row r="308">
          <cell r="A308" t="str">
            <v>FF80LD</v>
          </cell>
          <cell r="B308" t="str">
            <v>B281450200</v>
          </cell>
          <cell r="C308" t="str">
            <v>0.08*1.00</v>
          </cell>
          <cell r="D308">
            <v>1000</v>
          </cell>
          <cell r="E308">
            <v>100</v>
          </cell>
          <cell r="F308">
            <v>100</v>
          </cell>
          <cell r="H308">
            <v>1000</v>
          </cell>
          <cell r="I308">
            <v>1</v>
          </cell>
          <cell r="J308">
            <v>0.08</v>
          </cell>
          <cell r="K308">
            <v>0.9</v>
          </cell>
        </row>
        <row r="309">
          <cell r="A309" t="str">
            <v>6080FFR</v>
          </cell>
          <cell r="B309" t="str">
            <v>B281460200</v>
          </cell>
          <cell r="C309" t="str">
            <v>0.08*1.00</v>
          </cell>
          <cell r="D309">
            <v>1000</v>
          </cell>
          <cell r="E309">
            <v>50</v>
          </cell>
          <cell r="F309">
            <v>50</v>
          </cell>
          <cell r="H309">
            <v>1000</v>
          </cell>
          <cell r="I309">
            <v>1</v>
          </cell>
          <cell r="J309">
            <v>0.08</v>
          </cell>
          <cell r="K309">
            <v>0.9</v>
          </cell>
        </row>
        <row r="310">
          <cell r="A310" t="str">
            <v>6100FFR</v>
          </cell>
          <cell r="B310" t="str">
            <v>B281480200</v>
          </cell>
          <cell r="C310" t="str">
            <v>0.1*1.00</v>
          </cell>
          <cell r="D310">
            <v>1000</v>
          </cell>
          <cell r="E310">
            <v>50</v>
          </cell>
          <cell r="F310">
            <v>50</v>
          </cell>
          <cell r="H310">
            <v>1000</v>
          </cell>
          <cell r="I310">
            <v>1</v>
          </cell>
          <cell r="J310">
            <v>0.1</v>
          </cell>
          <cell r="K310">
            <v>0.9</v>
          </cell>
        </row>
        <row r="311">
          <cell r="A311" t="str">
            <v>WPH3030</v>
          </cell>
          <cell r="B311" t="str">
            <v>B283240400</v>
          </cell>
          <cell r="C311" t="str">
            <v>0.3*1.0*50</v>
          </cell>
          <cell r="D311">
            <v>1000</v>
          </cell>
          <cell r="E311">
            <v>50</v>
          </cell>
          <cell r="F311">
            <v>50</v>
          </cell>
          <cell r="H311">
            <v>1000</v>
          </cell>
          <cell r="I311">
            <v>1</v>
          </cell>
          <cell r="J311">
            <v>0.3</v>
          </cell>
          <cell r="K311">
            <v>0.9</v>
          </cell>
        </row>
        <row r="312">
          <cell r="A312" t="str">
            <v>WHR8035P8</v>
          </cell>
          <cell r="B312" t="str">
            <v>B283400400</v>
          </cell>
          <cell r="C312" t="str">
            <v>0.35*1.00*50</v>
          </cell>
          <cell r="D312">
            <v>1000</v>
          </cell>
          <cell r="E312">
            <v>50</v>
          </cell>
          <cell r="F312">
            <v>50</v>
          </cell>
          <cell r="H312">
            <v>1000</v>
          </cell>
          <cell r="I312">
            <v>1</v>
          </cell>
          <cell r="J312">
            <v>0.35</v>
          </cell>
          <cell r="K312">
            <v>0.9</v>
          </cell>
        </row>
        <row r="313">
          <cell r="A313" t="str">
            <v>WPH3035D</v>
          </cell>
          <cell r="B313" t="str">
            <v>B283470400</v>
          </cell>
          <cell r="C313" t="str">
            <v>0.3*1.0*50</v>
          </cell>
          <cell r="D313">
            <v>1000</v>
          </cell>
          <cell r="E313">
            <v>50</v>
          </cell>
          <cell r="F313">
            <v>50</v>
          </cell>
          <cell r="H313">
            <v>1000</v>
          </cell>
          <cell r="I313">
            <v>1</v>
          </cell>
          <cell r="J313">
            <v>0.3</v>
          </cell>
          <cell r="K313">
            <v>0.9</v>
          </cell>
        </row>
        <row r="314">
          <cell r="A314" t="str">
            <v>WHR8030P8</v>
          </cell>
          <cell r="B314" t="str">
            <v>B283480400</v>
          </cell>
          <cell r="C314" t="str">
            <v>0.3*1.00*50</v>
          </cell>
          <cell r="D314">
            <v>1000</v>
          </cell>
          <cell r="E314">
            <v>50</v>
          </cell>
          <cell r="F314">
            <v>50</v>
          </cell>
          <cell r="H314">
            <v>1000</v>
          </cell>
          <cell r="I314">
            <v>1</v>
          </cell>
          <cell r="J314">
            <v>0.3</v>
          </cell>
          <cell r="K314">
            <v>0.9</v>
          </cell>
        </row>
        <row r="315">
          <cell r="A315" t="str">
            <v>WHR6030</v>
          </cell>
          <cell r="B315" t="str">
            <v>B283490400</v>
          </cell>
          <cell r="C315" t="str">
            <v>0.3*1.00*50</v>
          </cell>
          <cell r="D315">
            <v>1000</v>
          </cell>
          <cell r="E315">
            <v>50</v>
          </cell>
          <cell r="F315">
            <v>50</v>
          </cell>
          <cell r="H315">
            <v>1000</v>
          </cell>
          <cell r="I315">
            <v>1</v>
          </cell>
          <cell r="J315">
            <v>0.3</v>
          </cell>
          <cell r="K315">
            <v>0.9</v>
          </cell>
        </row>
        <row r="316">
          <cell r="A316" t="str">
            <v>WHR6035</v>
          </cell>
          <cell r="B316" t="str">
            <v>B283500400</v>
          </cell>
          <cell r="C316" t="str">
            <v>0.35*1.00*50</v>
          </cell>
          <cell r="D316">
            <v>1000</v>
          </cell>
          <cell r="E316">
            <v>50</v>
          </cell>
          <cell r="F316">
            <v>50</v>
          </cell>
          <cell r="H316">
            <v>1000</v>
          </cell>
          <cell r="I316">
            <v>1</v>
          </cell>
          <cell r="J316">
            <v>0.35</v>
          </cell>
          <cell r="K316">
            <v>0.9</v>
          </cell>
        </row>
        <row r="317">
          <cell r="A317" t="str">
            <v>WHR8030V</v>
          </cell>
          <cell r="B317" t="str">
            <v>B283530400</v>
          </cell>
          <cell r="C317" t="str">
            <v>0.3*1.00*50</v>
          </cell>
          <cell r="D317">
            <v>1000</v>
          </cell>
          <cell r="E317">
            <v>50</v>
          </cell>
          <cell r="F317">
            <v>50</v>
          </cell>
          <cell r="H317">
            <v>1000</v>
          </cell>
          <cell r="I317">
            <v>1</v>
          </cell>
          <cell r="J317">
            <v>0.3</v>
          </cell>
          <cell r="K317">
            <v>0.9</v>
          </cell>
        </row>
        <row r="318">
          <cell r="A318" t="str">
            <v>WHR6030C</v>
          </cell>
          <cell r="B318" t="str">
            <v>B283550300</v>
          </cell>
          <cell r="C318" t="str">
            <v>0.3*1.00*50</v>
          </cell>
          <cell r="D318">
            <v>1000</v>
          </cell>
          <cell r="E318">
            <v>50</v>
          </cell>
          <cell r="F318">
            <v>50</v>
          </cell>
          <cell r="H318">
            <v>1000</v>
          </cell>
          <cell r="I318">
            <v>1</v>
          </cell>
          <cell r="J318">
            <v>0.3</v>
          </cell>
          <cell r="K318">
            <v>0.9</v>
          </cell>
        </row>
        <row r="319">
          <cell r="A319" t="str">
            <v>WPF8030</v>
          </cell>
          <cell r="B319" t="str">
            <v>B283580300</v>
          </cell>
          <cell r="C319" t="str">
            <v>0.3*1.00*50</v>
          </cell>
          <cell r="D319">
            <v>1000</v>
          </cell>
          <cell r="E319">
            <v>50</v>
          </cell>
          <cell r="F319">
            <v>50</v>
          </cell>
          <cell r="H319">
            <v>1000</v>
          </cell>
          <cell r="I319">
            <v>1</v>
          </cell>
          <cell r="J319">
            <v>0.3</v>
          </cell>
          <cell r="K319">
            <v>0.9</v>
          </cell>
        </row>
        <row r="320">
          <cell r="A320" t="str">
            <v>WPF8035</v>
          </cell>
          <cell r="B320" t="str">
            <v>B283600300</v>
          </cell>
          <cell r="C320" t="str">
            <v>0.35*1.00*50</v>
          </cell>
          <cell r="D320">
            <v>1000</v>
          </cell>
          <cell r="E320">
            <v>50</v>
          </cell>
          <cell r="F320">
            <v>50</v>
          </cell>
          <cell r="H320">
            <v>1000</v>
          </cell>
          <cell r="I320">
            <v>1</v>
          </cell>
          <cell r="J320">
            <v>0.35</v>
          </cell>
          <cell r="K320">
            <v>0.9</v>
          </cell>
        </row>
        <row r="321">
          <cell r="A321" t="str">
            <v>WPF8030V</v>
          </cell>
          <cell r="B321" t="str">
            <v>B283610400</v>
          </cell>
          <cell r="C321" t="str">
            <v>0.3*1.00*50</v>
          </cell>
          <cell r="D321">
            <v>1000</v>
          </cell>
          <cell r="E321">
            <v>50</v>
          </cell>
          <cell r="F321">
            <v>50</v>
          </cell>
          <cell r="H321">
            <v>1000</v>
          </cell>
          <cell r="I321">
            <v>1</v>
          </cell>
          <cell r="J321">
            <v>0.3</v>
          </cell>
          <cell r="K321">
            <v>0.9</v>
          </cell>
        </row>
        <row r="322">
          <cell r="A322" t="str">
            <v>WHR8035R</v>
          </cell>
          <cell r="B322" t="str">
            <v>B283620400</v>
          </cell>
          <cell r="C322" t="str">
            <v>0.35*1.03*50</v>
          </cell>
          <cell r="D322">
            <v>1030</v>
          </cell>
          <cell r="E322">
            <v>50</v>
          </cell>
          <cell r="F322">
            <v>51.5</v>
          </cell>
          <cell r="H322">
            <v>1000</v>
          </cell>
          <cell r="I322">
            <v>1</v>
          </cell>
          <cell r="J322">
            <v>0.35</v>
          </cell>
          <cell r="K322">
            <v>0.9</v>
          </cell>
        </row>
        <row r="323">
          <cell r="A323" t="str">
            <v>WHR8035</v>
          </cell>
          <cell r="B323" t="str">
            <v>B283640300</v>
          </cell>
          <cell r="C323" t="str">
            <v>0.35*1.03*50</v>
          </cell>
          <cell r="D323">
            <v>1030</v>
          </cell>
          <cell r="E323">
            <v>50</v>
          </cell>
          <cell r="F323">
            <v>51.5</v>
          </cell>
          <cell r="H323">
            <v>1000</v>
          </cell>
          <cell r="I323">
            <v>1</v>
          </cell>
          <cell r="J323">
            <v>0.35</v>
          </cell>
          <cell r="K323">
            <v>0.9</v>
          </cell>
        </row>
        <row r="324">
          <cell r="A324" t="str">
            <v>WPF8020</v>
          </cell>
          <cell r="B324" t="str">
            <v>B283650300</v>
          </cell>
          <cell r="C324" t="str">
            <v>0.2*1.00*50</v>
          </cell>
          <cell r="D324">
            <v>1000</v>
          </cell>
          <cell r="E324">
            <v>50</v>
          </cell>
          <cell r="F324">
            <v>50</v>
          </cell>
          <cell r="H324">
            <v>1000</v>
          </cell>
          <cell r="I324">
            <v>1</v>
          </cell>
          <cell r="J324">
            <v>0.2</v>
          </cell>
          <cell r="K324">
            <v>0.9</v>
          </cell>
        </row>
        <row r="325">
          <cell r="A325" t="str">
            <v>WPF8025</v>
          </cell>
          <cell r="B325" t="str">
            <v>B283670300</v>
          </cell>
          <cell r="C325" t="str">
            <v>0.25*1.00*50</v>
          </cell>
          <cell r="D325">
            <v>1000</v>
          </cell>
          <cell r="E325">
            <v>50</v>
          </cell>
          <cell r="F325">
            <v>50</v>
          </cell>
          <cell r="H325">
            <v>1000</v>
          </cell>
          <cell r="I325">
            <v>1</v>
          </cell>
          <cell r="J325">
            <v>0.25</v>
          </cell>
          <cell r="K325">
            <v>0.9</v>
          </cell>
        </row>
        <row r="326">
          <cell r="A326" t="str">
            <v>WHR8040F</v>
          </cell>
          <cell r="B326" t="str">
            <v>B283700400</v>
          </cell>
          <cell r="C326" t="str">
            <v>0.4*1.00*50</v>
          </cell>
          <cell r="D326">
            <v>1000</v>
          </cell>
          <cell r="E326">
            <v>50</v>
          </cell>
          <cell r="F326">
            <v>50</v>
          </cell>
          <cell r="H326">
            <v>1000</v>
          </cell>
          <cell r="I326">
            <v>1</v>
          </cell>
          <cell r="J326">
            <v>0.4</v>
          </cell>
          <cell r="K326">
            <v>0.9</v>
          </cell>
        </row>
        <row r="327">
          <cell r="A327" t="str">
            <v>WHR8040</v>
          </cell>
          <cell r="B327" t="str">
            <v>B283720400</v>
          </cell>
          <cell r="C327" t="str">
            <v>0.4*1.03*50</v>
          </cell>
          <cell r="D327">
            <v>1030</v>
          </cell>
          <cell r="E327">
            <v>50</v>
          </cell>
          <cell r="F327">
            <v>51.5</v>
          </cell>
          <cell r="H327">
            <v>1000</v>
          </cell>
          <cell r="I327">
            <v>1</v>
          </cell>
          <cell r="J327">
            <v>0.4</v>
          </cell>
          <cell r="K327">
            <v>0.9</v>
          </cell>
        </row>
        <row r="328">
          <cell r="A328" t="str">
            <v>WHR8020</v>
          </cell>
          <cell r="B328" t="str">
            <v>B283730400</v>
          </cell>
          <cell r="C328" t="str">
            <v>0.3*1.03*50</v>
          </cell>
          <cell r="D328">
            <v>1030</v>
          </cell>
          <cell r="E328">
            <v>50</v>
          </cell>
          <cell r="F328">
            <v>51.5</v>
          </cell>
          <cell r="H328">
            <v>1000</v>
          </cell>
          <cell r="I328">
            <v>1</v>
          </cell>
          <cell r="J328">
            <v>0.3</v>
          </cell>
          <cell r="K328">
            <v>0.9</v>
          </cell>
        </row>
        <row r="329">
          <cell r="A329" t="str">
            <v>TS5023</v>
          </cell>
          <cell r="B329" t="str">
            <v>B290770300</v>
          </cell>
          <cell r="C329" t="str">
            <v>0.23*0.9*50</v>
          </cell>
          <cell r="D329">
            <v>900</v>
          </cell>
          <cell r="E329">
            <v>50</v>
          </cell>
          <cell r="F329">
            <v>45</v>
          </cell>
          <cell r="H329">
            <v>1000</v>
          </cell>
          <cell r="I329">
            <v>1</v>
          </cell>
          <cell r="J329">
            <v>0.23</v>
          </cell>
          <cell r="K329">
            <v>0.9</v>
          </cell>
        </row>
        <row r="330">
          <cell r="A330" t="str">
            <v>TS5130S</v>
          </cell>
          <cell r="B330" t="str">
            <v>B290780300</v>
          </cell>
          <cell r="C330" t="str">
            <v>0.3*1.0*50</v>
          </cell>
          <cell r="D330">
            <v>1000</v>
          </cell>
          <cell r="E330">
            <v>50</v>
          </cell>
          <cell r="F330">
            <v>50</v>
          </cell>
          <cell r="H330">
            <v>1000</v>
          </cell>
          <cell r="I330">
            <v>1</v>
          </cell>
          <cell r="J330">
            <v>0.3</v>
          </cell>
          <cell r="K330">
            <v>0.88793922127255465</v>
          </cell>
        </row>
        <row r="331">
          <cell r="A331" t="str">
            <v>TS5120S</v>
          </cell>
          <cell r="B331" t="str">
            <v>B291040300</v>
          </cell>
          <cell r="C331" t="str">
            <v>0.2*1.0*50</v>
          </cell>
          <cell r="D331">
            <v>1000</v>
          </cell>
          <cell r="E331">
            <v>50</v>
          </cell>
          <cell r="F331">
            <v>50</v>
          </cell>
          <cell r="H331">
            <v>1000</v>
          </cell>
          <cell r="I331">
            <v>1</v>
          </cell>
          <cell r="J331">
            <v>0.2</v>
          </cell>
          <cell r="K331">
            <v>0.90296664261530779</v>
          </cell>
        </row>
        <row r="332">
          <cell r="A332" t="str">
            <v>TS5120HR</v>
          </cell>
          <cell r="B332" t="str">
            <v>B290840300</v>
          </cell>
          <cell r="C332" t="str">
            <v>0.2*1.00*50</v>
          </cell>
          <cell r="D332">
            <v>1000</v>
          </cell>
          <cell r="E332">
            <v>50</v>
          </cell>
          <cell r="F332">
            <v>50</v>
          </cell>
          <cell r="H332">
            <v>1000</v>
          </cell>
          <cell r="I332">
            <v>1</v>
          </cell>
          <cell r="J332">
            <v>0.2</v>
          </cell>
          <cell r="K332">
            <v>0.85908155964943655</v>
          </cell>
        </row>
        <row r="333">
          <cell r="A333" t="str">
            <v>TS8035SL</v>
          </cell>
          <cell r="B333" t="str">
            <v>B290860300</v>
          </cell>
          <cell r="C333" t="str">
            <v>0.35*1.0*50</v>
          </cell>
          <cell r="D333">
            <v>1000</v>
          </cell>
          <cell r="E333">
            <v>50</v>
          </cell>
          <cell r="F333">
            <v>50</v>
          </cell>
          <cell r="H333">
            <v>1000</v>
          </cell>
          <cell r="I333">
            <v>1</v>
          </cell>
          <cell r="J333">
            <v>0.35</v>
          </cell>
          <cell r="K333">
            <v>0.9</v>
          </cell>
        </row>
        <row r="334">
          <cell r="A334" t="str">
            <v>TS8025SL</v>
          </cell>
          <cell r="B334" t="str">
            <v>B290870300</v>
          </cell>
          <cell r="C334" t="str">
            <v>0.25*1.0*50</v>
          </cell>
          <cell r="D334">
            <v>1000</v>
          </cell>
          <cell r="E334">
            <v>50</v>
          </cell>
          <cell r="F334">
            <v>50</v>
          </cell>
          <cell r="H334">
            <v>1000</v>
          </cell>
          <cell r="I334">
            <v>1</v>
          </cell>
          <cell r="J334">
            <v>0.25</v>
          </cell>
          <cell r="K334">
            <v>0.9</v>
          </cell>
        </row>
        <row r="335">
          <cell r="A335" t="str">
            <v>TS8030SL</v>
          </cell>
          <cell r="B335" t="str">
            <v>B290920300</v>
          </cell>
          <cell r="C335" t="str">
            <v>0.3*1.0*50</v>
          </cell>
          <cell r="D335">
            <v>1000</v>
          </cell>
          <cell r="E335">
            <v>50</v>
          </cell>
          <cell r="F335">
            <v>50</v>
          </cell>
          <cell r="H335">
            <v>1000</v>
          </cell>
          <cell r="I335">
            <v>1</v>
          </cell>
          <cell r="J335">
            <v>0.3</v>
          </cell>
          <cell r="K335">
            <v>0.9</v>
          </cell>
        </row>
        <row r="336">
          <cell r="A336" t="str">
            <v>TS5115S</v>
          </cell>
          <cell r="B336" t="str">
            <v>B290970300</v>
          </cell>
          <cell r="C336" t="str">
            <v>0.15*1.0*50</v>
          </cell>
          <cell r="D336">
            <v>1000</v>
          </cell>
          <cell r="E336">
            <v>50</v>
          </cell>
          <cell r="F336">
            <v>50</v>
          </cell>
          <cell r="H336">
            <v>1000</v>
          </cell>
          <cell r="I336">
            <v>1</v>
          </cell>
          <cell r="J336">
            <v>0.15</v>
          </cell>
          <cell r="K336">
            <v>0.9</v>
          </cell>
        </row>
        <row r="337">
          <cell r="A337" t="str">
            <v>TS5130HR</v>
          </cell>
          <cell r="B337" t="str">
            <v>B290980300</v>
          </cell>
          <cell r="C337" t="str">
            <v>0.3*1.00*50</v>
          </cell>
          <cell r="D337">
            <v>1000</v>
          </cell>
          <cell r="E337">
            <v>50</v>
          </cell>
          <cell r="F337">
            <v>50</v>
          </cell>
          <cell r="H337">
            <v>1000</v>
          </cell>
          <cell r="I337">
            <v>1</v>
          </cell>
          <cell r="J337">
            <v>0.3</v>
          </cell>
          <cell r="K337">
            <v>0.9</v>
          </cell>
        </row>
        <row r="338">
          <cell r="A338" t="str">
            <v>TS5135S</v>
          </cell>
          <cell r="B338" t="str">
            <v>B291040300</v>
          </cell>
          <cell r="C338" t="str">
            <v>0.37*1.0*50</v>
          </cell>
          <cell r="D338">
            <v>1000</v>
          </cell>
          <cell r="E338">
            <v>50</v>
          </cell>
          <cell r="F338">
            <v>50</v>
          </cell>
          <cell r="H338">
            <v>1000</v>
          </cell>
          <cell r="I338">
            <v>1</v>
          </cell>
          <cell r="J338">
            <v>0.37</v>
          </cell>
          <cell r="K338">
            <v>0.89381961911606178</v>
          </cell>
        </row>
        <row r="339">
          <cell r="A339" t="str">
            <v>GW95AS</v>
          </cell>
          <cell r="B339" t="str">
            <v>B297480100</v>
          </cell>
          <cell r="C339" t="str">
            <v>0.095*1.06*200</v>
          </cell>
          <cell r="D339">
            <v>1060</v>
          </cell>
          <cell r="E339">
            <v>200</v>
          </cell>
          <cell r="F339">
            <v>206</v>
          </cell>
          <cell r="H339">
            <v>1000</v>
          </cell>
          <cell r="I339">
            <v>1</v>
          </cell>
          <cell r="J339">
            <v>9.5000000000000001E-2</v>
          </cell>
          <cell r="K339">
            <v>0.9</v>
          </cell>
        </row>
        <row r="340">
          <cell r="A340" t="str">
            <v>PFT-0115TAS</v>
          </cell>
          <cell r="B340" t="str">
            <v>B297730100</v>
          </cell>
          <cell r="C340" t="str">
            <v>0.115*1.06*200</v>
          </cell>
          <cell r="D340">
            <v>1060</v>
          </cell>
          <cell r="E340">
            <v>200</v>
          </cell>
          <cell r="F340">
            <v>212</v>
          </cell>
          <cell r="H340">
            <v>1000</v>
          </cell>
          <cell r="I340">
            <v>1</v>
          </cell>
          <cell r="J340">
            <v>0.115</v>
          </cell>
          <cell r="K340">
            <v>0.9</v>
          </cell>
        </row>
        <row r="341">
          <cell r="A341" t="str">
            <v>PF080ASEB</v>
          </cell>
          <cell r="B341" t="str">
            <v>B297740100</v>
          </cell>
          <cell r="C341" t="str">
            <v>0.080*1.06*200</v>
          </cell>
          <cell r="D341">
            <v>1060</v>
          </cell>
          <cell r="E341">
            <v>200</v>
          </cell>
          <cell r="F341">
            <v>212</v>
          </cell>
          <cell r="H341">
            <v>1000</v>
          </cell>
          <cell r="I341">
            <v>1</v>
          </cell>
          <cell r="J341">
            <v>0.08</v>
          </cell>
          <cell r="K341">
            <v>0.9</v>
          </cell>
        </row>
        <row r="342">
          <cell r="A342" t="str">
            <v>PF007TLP</v>
          </cell>
          <cell r="B342" t="str">
            <v>B297750100</v>
          </cell>
          <cell r="C342" t="str">
            <v>0.070*1.06*300</v>
          </cell>
          <cell r="D342">
            <v>1060</v>
          </cell>
          <cell r="E342">
            <v>300</v>
          </cell>
          <cell r="F342">
            <v>318</v>
          </cell>
          <cell r="H342">
            <v>1000</v>
          </cell>
          <cell r="I342">
            <v>1</v>
          </cell>
          <cell r="J342">
            <v>7.0000000000000007E-2</v>
          </cell>
          <cell r="K342">
            <v>0.9</v>
          </cell>
        </row>
        <row r="343">
          <cell r="A343" t="str">
            <v>PF012THP</v>
          </cell>
          <cell r="C343" t="str">
            <v>0.120*1.06*300</v>
          </cell>
          <cell r="D343">
            <v>1060</v>
          </cell>
          <cell r="E343">
            <v>300</v>
          </cell>
          <cell r="F343">
            <v>318</v>
          </cell>
          <cell r="H343">
            <v>1000</v>
          </cell>
          <cell r="I343">
            <v>1</v>
          </cell>
          <cell r="J343">
            <v>0.12</v>
          </cell>
          <cell r="K343">
            <v>0.9</v>
          </cell>
        </row>
        <row r="344">
          <cell r="A344" t="str">
            <v>WP4035BR-1D(200M)</v>
          </cell>
          <cell r="B344" t="str">
            <v>B223250400</v>
          </cell>
          <cell r="C344" t="str">
            <v>0.35*1.03*200</v>
          </cell>
          <cell r="D344">
            <v>1030</v>
          </cell>
          <cell r="E344">
            <v>200</v>
          </cell>
          <cell r="F344">
            <v>51.5</v>
          </cell>
          <cell r="G344">
            <v>1</v>
          </cell>
          <cell r="H344">
            <v>1000</v>
          </cell>
          <cell r="I344">
            <v>1.03</v>
          </cell>
          <cell r="J344">
            <v>0.35</v>
          </cell>
          <cell r="K344">
            <v>0.93985720624420155</v>
          </cell>
        </row>
        <row r="345">
          <cell r="A345" t="str">
            <v>TP1015BA</v>
          </cell>
          <cell r="B345" t="str">
            <v>B231150200</v>
          </cell>
          <cell r="C345" t="str">
            <v>0.15*1.0*100</v>
          </cell>
          <cell r="D345">
            <v>1000</v>
          </cell>
          <cell r="E345">
            <v>100</v>
          </cell>
          <cell r="F345">
            <v>100</v>
          </cell>
          <cell r="G345">
            <v>1</v>
          </cell>
          <cell r="H345">
            <v>1000</v>
          </cell>
          <cell r="I345">
            <v>1</v>
          </cell>
          <cell r="J345">
            <v>0.15</v>
          </cell>
          <cell r="K345">
            <v>0.95</v>
          </cell>
        </row>
        <row r="346">
          <cell r="A346" t="str">
            <v>WP40065BR-1D</v>
          </cell>
          <cell r="B346" t="str">
            <v>B201010200</v>
          </cell>
          <cell r="C346" t="str">
            <v>0.065*1.03*50</v>
          </cell>
          <cell r="D346">
            <v>1030</v>
          </cell>
          <cell r="E346">
            <v>50</v>
          </cell>
          <cell r="F346">
            <v>51.5</v>
          </cell>
          <cell r="G346">
            <v>1</v>
          </cell>
          <cell r="H346">
            <v>1000</v>
          </cell>
          <cell r="I346">
            <v>1.03</v>
          </cell>
          <cell r="J346">
            <v>6.5000000000000002E-2</v>
          </cell>
          <cell r="K346">
            <v>0.95</v>
          </cell>
        </row>
        <row r="347">
          <cell r="A347" t="str">
            <v>WP2035N</v>
          </cell>
          <cell r="B347" t="str">
            <v>B231150200</v>
          </cell>
          <cell r="C347" t="str">
            <v>0.35*1.0*50</v>
          </cell>
          <cell r="D347">
            <v>1030</v>
          </cell>
          <cell r="E347">
            <v>50</v>
          </cell>
          <cell r="F347">
            <v>51.5</v>
          </cell>
          <cell r="G347">
            <v>1</v>
          </cell>
          <cell r="H347">
            <v>1000</v>
          </cell>
          <cell r="I347">
            <v>1.03</v>
          </cell>
          <cell r="J347">
            <v>0.35</v>
          </cell>
          <cell r="K347">
            <v>0.95</v>
          </cell>
        </row>
        <row r="348">
          <cell r="A348" t="str">
            <v>WP2025N</v>
          </cell>
          <cell r="B348" t="str">
            <v>B231150200</v>
          </cell>
          <cell r="C348" t="str">
            <v>0.25*1.0*50</v>
          </cell>
          <cell r="D348">
            <v>1030</v>
          </cell>
          <cell r="E348">
            <v>50</v>
          </cell>
          <cell r="F348">
            <v>51.5</v>
          </cell>
          <cell r="G348">
            <v>1</v>
          </cell>
          <cell r="H348">
            <v>1000</v>
          </cell>
          <cell r="I348">
            <v>1.03</v>
          </cell>
          <cell r="J348">
            <v>0.25</v>
          </cell>
          <cell r="K348">
            <v>0.95</v>
          </cell>
        </row>
        <row r="349">
          <cell r="A349" t="str">
            <v>WP2030N</v>
          </cell>
          <cell r="B349" t="str">
            <v>B231150200</v>
          </cell>
          <cell r="C349" t="str">
            <v>0.3*1.0*50</v>
          </cell>
          <cell r="D349">
            <v>1030</v>
          </cell>
          <cell r="E349">
            <v>50</v>
          </cell>
          <cell r="F349">
            <v>51.5</v>
          </cell>
          <cell r="G349">
            <v>1</v>
          </cell>
          <cell r="H349">
            <v>1000</v>
          </cell>
          <cell r="I349">
            <v>1.03</v>
          </cell>
          <cell r="J349">
            <v>0.3</v>
          </cell>
          <cell r="K349">
            <v>0.95</v>
          </cell>
        </row>
        <row r="350">
          <cell r="A350" t="str">
            <v>WP2030NV</v>
          </cell>
          <cell r="B350" t="str">
            <v>B231150200</v>
          </cell>
          <cell r="C350" t="str">
            <v>0.3*1.0*50</v>
          </cell>
          <cell r="D350">
            <v>1030</v>
          </cell>
          <cell r="E350">
            <v>50</v>
          </cell>
          <cell r="F350">
            <v>51.5</v>
          </cell>
          <cell r="G350">
            <v>1</v>
          </cell>
          <cell r="H350">
            <v>1000</v>
          </cell>
          <cell r="I350">
            <v>1.03</v>
          </cell>
          <cell r="J350">
            <v>0.3</v>
          </cell>
          <cell r="K350">
            <v>0.95</v>
          </cell>
        </row>
        <row r="351">
          <cell r="A351" t="str">
            <v>WP2040N</v>
          </cell>
          <cell r="B351" t="str">
            <v>B231150200</v>
          </cell>
          <cell r="C351" t="str">
            <v>0.4*1.0*50</v>
          </cell>
          <cell r="D351">
            <v>1030</v>
          </cell>
          <cell r="E351">
            <v>50</v>
          </cell>
          <cell r="F351">
            <v>51.5</v>
          </cell>
          <cell r="G351">
            <v>1</v>
          </cell>
          <cell r="H351">
            <v>1000</v>
          </cell>
          <cell r="I351">
            <v>1.03</v>
          </cell>
          <cell r="J351">
            <v>0.3</v>
          </cell>
          <cell r="K351">
            <v>0.95</v>
          </cell>
        </row>
        <row r="352">
          <cell r="A352" t="str">
            <v>WPA6030</v>
          </cell>
          <cell r="B352" t="str">
            <v>B200360200</v>
          </cell>
          <cell r="C352" t="str">
            <v>0.30*1.0*50</v>
          </cell>
          <cell r="D352">
            <v>1030</v>
          </cell>
          <cell r="E352">
            <v>50</v>
          </cell>
          <cell r="F352">
            <v>51.5</v>
          </cell>
          <cell r="G352">
            <v>1</v>
          </cell>
          <cell r="H352">
            <v>1000</v>
          </cell>
          <cell r="I352">
            <v>1.03</v>
          </cell>
          <cell r="J352">
            <v>0.3</v>
          </cell>
          <cell r="K352">
            <v>0.95</v>
          </cell>
        </row>
        <row r="353">
          <cell r="A353" t="str">
            <v>WPA6035</v>
          </cell>
          <cell r="B353" t="str">
            <v>B200350200</v>
          </cell>
          <cell r="C353" t="str">
            <v>0.35*1.0*50</v>
          </cell>
          <cell r="D353">
            <v>1030</v>
          </cell>
          <cell r="E353">
            <v>50</v>
          </cell>
          <cell r="F353">
            <v>51.5</v>
          </cell>
          <cell r="G353">
            <v>1</v>
          </cell>
          <cell r="H353">
            <v>1000</v>
          </cell>
          <cell r="I353">
            <v>1.03</v>
          </cell>
          <cell r="J353">
            <v>0.35</v>
          </cell>
          <cell r="K353">
            <v>0.95</v>
          </cell>
        </row>
        <row r="354">
          <cell r="A354" t="str">
            <v>WPF8030BHR</v>
          </cell>
          <cell r="B354" t="str">
            <v>B283740400</v>
          </cell>
          <cell r="C354" t="str">
            <v>0.3*1.0*50</v>
          </cell>
          <cell r="D354">
            <v>1000</v>
          </cell>
          <cell r="E354">
            <v>50</v>
          </cell>
          <cell r="F354">
            <v>50</v>
          </cell>
          <cell r="H354">
            <v>1000</v>
          </cell>
          <cell r="I354">
            <v>1</v>
          </cell>
          <cell r="K354">
            <v>0.9</v>
          </cell>
        </row>
        <row r="355">
          <cell r="A355" t="str">
            <v>WPF8035BHR</v>
          </cell>
          <cell r="B355" t="str">
            <v>B283740400</v>
          </cell>
          <cell r="C355" t="str">
            <v>0.3*1.0*50</v>
          </cell>
          <cell r="D355">
            <v>1000</v>
          </cell>
          <cell r="E355">
            <v>50</v>
          </cell>
          <cell r="F355">
            <v>50</v>
          </cell>
          <cell r="H355">
            <v>1000</v>
          </cell>
          <cell r="I355">
            <v>1</v>
          </cell>
          <cell r="K355">
            <v>0.9</v>
          </cell>
        </row>
        <row r="356">
          <cell r="A356" t="str">
            <v>WPF8030B</v>
          </cell>
          <cell r="B356" t="str">
            <v>B283740400</v>
          </cell>
          <cell r="C356" t="str">
            <v>0.3*1.0*50</v>
          </cell>
          <cell r="D356">
            <v>1000</v>
          </cell>
          <cell r="E356">
            <v>50</v>
          </cell>
          <cell r="F356">
            <v>50</v>
          </cell>
          <cell r="H356">
            <v>1000</v>
          </cell>
          <cell r="I356">
            <v>1</v>
          </cell>
          <cell r="J356">
            <v>0.3</v>
          </cell>
          <cell r="K356">
            <v>0.9</v>
          </cell>
        </row>
        <row r="357">
          <cell r="A357" t="str">
            <v>WPF8035B</v>
          </cell>
          <cell r="B357" t="str">
            <v>B283740400</v>
          </cell>
          <cell r="C357" t="str">
            <v>0.3*1.0*50</v>
          </cell>
          <cell r="D357">
            <v>1000</v>
          </cell>
          <cell r="E357">
            <v>50</v>
          </cell>
          <cell r="F357">
            <v>50</v>
          </cell>
          <cell r="H357">
            <v>1000</v>
          </cell>
          <cell r="I357">
            <v>1</v>
          </cell>
          <cell r="J357">
            <v>0.35</v>
          </cell>
          <cell r="K357">
            <v>0.9</v>
          </cell>
        </row>
        <row r="358">
          <cell r="A358" t="str">
            <v>WP4040BSK(300M)</v>
          </cell>
          <cell r="B358" t="str">
            <v>B223250400</v>
          </cell>
          <cell r="C358" t="str">
            <v>0.4*1.03*300</v>
          </cell>
          <cell r="D358">
            <v>1030</v>
          </cell>
          <cell r="E358">
            <v>300</v>
          </cell>
          <cell r="F358">
            <v>51.5</v>
          </cell>
          <cell r="G358">
            <v>1</v>
          </cell>
          <cell r="H358">
            <v>1000</v>
          </cell>
          <cell r="I358">
            <v>1.03</v>
          </cell>
          <cell r="J358">
            <v>0.4</v>
          </cell>
          <cell r="K358">
            <v>0.93985720624420155</v>
          </cell>
        </row>
        <row r="359">
          <cell r="A359" t="str">
            <v>WP4020BH(300M)</v>
          </cell>
          <cell r="C359" t="str">
            <v>0.2*1.03*300</v>
          </cell>
          <cell r="D359">
            <v>1030</v>
          </cell>
          <cell r="E359">
            <v>300</v>
          </cell>
          <cell r="F359">
            <v>51.5</v>
          </cell>
          <cell r="G359">
            <v>1</v>
          </cell>
          <cell r="H359">
            <v>1000</v>
          </cell>
          <cell r="I359">
            <v>1.03</v>
          </cell>
          <cell r="J359">
            <v>0.2</v>
          </cell>
          <cell r="K359">
            <v>0.93985720624420155</v>
          </cell>
        </row>
        <row r="360">
          <cell r="A360" t="str">
            <v>WPA6035(200M)</v>
          </cell>
          <cell r="C360" t="str">
            <v>0.2*1.03*200</v>
          </cell>
          <cell r="D360">
            <v>1030</v>
          </cell>
          <cell r="E360">
            <v>200</v>
          </cell>
          <cell r="F360">
            <v>51.5</v>
          </cell>
          <cell r="G360">
            <v>1</v>
          </cell>
          <cell r="H360">
            <v>1000</v>
          </cell>
          <cell r="I360">
            <v>1.03</v>
          </cell>
          <cell r="J360">
            <v>0.35</v>
          </cell>
          <cell r="K360">
            <v>0.93985720624420155</v>
          </cell>
        </row>
        <row r="361">
          <cell r="A361" t="str">
            <v>WHR8035R(200M)</v>
          </cell>
          <cell r="C361" t="str">
            <v>0.2*1.03*200</v>
          </cell>
          <cell r="D361">
            <v>1030</v>
          </cell>
          <cell r="E361">
            <v>200</v>
          </cell>
          <cell r="F361">
            <v>51.5</v>
          </cell>
          <cell r="G361">
            <v>1</v>
          </cell>
          <cell r="H361">
            <v>1000</v>
          </cell>
          <cell r="I361">
            <v>1.03</v>
          </cell>
          <cell r="J361">
            <v>0.35</v>
          </cell>
          <cell r="K361">
            <v>0.93985720624420155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BEED-B385-4C7C-A7ED-E5F2D3BA5CD0}">
  <dimension ref="A1:BU121"/>
  <sheetViews>
    <sheetView tabSelected="1" zoomScale="55" zoomScaleNormal="55" workbookViewId="0">
      <selection activeCell="I64" sqref="I64"/>
    </sheetView>
  </sheetViews>
  <sheetFormatPr defaultColWidth="8.8984375" defaultRowHeight="17.399999999999999" x14ac:dyDescent="0.4"/>
  <cols>
    <col min="1" max="1" width="14.19921875" bestFit="1" customWidth="1"/>
    <col min="2" max="2" width="10" customWidth="1"/>
    <col min="3" max="3" width="24.8984375" customWidth="1"/>
    <col min="4" max="5" width="8" customWidth="1"/>
    <col min="6" max="8" width="10.09765625" customWidth="1"/>
    <col min="9" max="9" width="9.19921875" customWidth="1"/>
    <col min="10" max="10" width="7.69921875" customWidth="1"/>
    <col min="11" max="11" width="9.5" customWidth="1"/>
    <col min="12" max="13" width="2" customWidth="1"/>
    <col min="14" max="14" width="30.796875" customWidth="1"/>
    <col min="15" max="15" width="25.5" customWidth="1"/>
    <col min="16" max="16" width="7.796875" customWidth="1"/>
    <col min="17" max="17" width="8" customWidth="1"/>
    <col min="18" max="20" width="10.09765625" customWidth="1"/>
    <col min="21" max="21" width="9.19921875" customWidth="1"/>
    <col min="22" max="22" width="7.69921875" customWidth="1"/>
    <col min="23" max="23" width="9.5" customWidth="1"/>
    <col min="24" max="25" width="2" customWidth="1"/>
    <col min="26" max="26" width="32" customWidth="1"/>
    <col min="27" max="27" width="28.296875" customWidth="1"/>
    <col min="28" max="28" width="8" customWidth="1"/>
    <col min="29" max="29" width="6.69921875" customWidth="1"/>
    <col min="30" max="32" width="10.09765625" customWidth="1"/>
    <col min="33" max="33" width="9.19921875" customWidth="1"/>
    <col min="34" max="34" width="7.69921875" customWidth="1"/>
    <col min="35" max="35" width="9.5" customWidth="1"/>
    <col min="36" max="37" width="2" customWidth="1"/>
    <col min="38" max="38" width="32" customWidth="1"/>
    <col min="39" max="39" width="28.296875" customWidth="1"/>
    <col min="40" max="41" width="8" customWidth="1"/>
    <col min="42" max="44" width="10.09765625" customWidth="1"/>
    <col min="45" max="45" width="9.19921875" customWidth="1"/>
    <col min="46" max="46" width="7.69921875" customWidth="1"/>
    <col min="47" max="47" width="9.5" customWidth="1"/>
    <col min="48" max="49" width="2" customWidth="1"/>
    <col min="50" max="50" width="32" customWidth="1"/>
    <col min="51" max="51" width="28.296875" customWidth="1"/>
    <col min="52" max="53" width="8" customWidth="1"/>
    <col min="54" max="56" width="10.09765625" customWidth="1"/>
    <col min="57" max="57" width="9.19921875" customWidth="1"/>
    <col min="58" max="58" width="7.69921875" customWidth="1"/>
    <col min="59" max="59" width="9.5" customWidth="1"/>
    <col min="60" max="61" width="2" customWidth="1"/>
    <col min="62" max="62" width="32" customWidth="1"/>
  </cols>
  <sheetData>
    <row r="1" spans="1:73" ht="35.25" customHeight="1" x14ac:dyDescent="0.4">
      <c r="A1" s="1" t="s">
        <v>0</v>
      </c>
      <c r="B1" s="2"/>
      <c r="C1" s="3" t="s">
        <v>1</v>
      </c>
      <c r="D1" s="4"/>
      <c r="E1" s="5"/>
      <c r="F1" s="6"/>
      <c r="G1" s="7"/>
      <c r="H1" s="8"/>
      <c r="I1" s="5"/>
      <c r="J1" s="5"/>
      <c r="K1" s="5"/>
      <c r="L1" s="5"/>
      <c r="M1" s="5"/>
      <c r="N1" s="5"/>
      <c r="O1" s="4" t="s">
        <v>2</v>
      </c>
      <c r="P1" s="4"/>
      <c r="Q1" s="5"/>
      <c r="R1" s="6"/>
      <c r="S1" s="6"/>
      <c r="T1" s="6"/>
      <c r="U1" s="5"/>
      <c r="V1" s="5"/>
      <c r="W1" s="5"/>
      <c r="X1" s="5"/>
      <c r="Y1" s="5"/>
      <c r="Z1" s="5"/>
      <c r="AA1" s="4" t="s">
        <v>3</v>
      </c>
      <c r="AB1" s="4"/>
      <c r="AC1" s="5"/>
      <c r="AD1" s="6"/>
      <c r="AE1" s="6"/>
      <c r="AF1" s="6"/>
      <c r="AG1" s="5"/>
      <c r="AH1" s="5"/>
      <c r="AI1" s="5"/>
      <c r="AJ1" s="5"/>
      <c r="AK1" s="5"/>
      <c r="AL1" s="5"/>
      <c r="AM1" s="4" t="s">
        <v>4</v>
      </c>
      <c r="AN1" s="4"/>
      <c r="AO1" s="5"/>
      <c r="AP1" s="6"/>
      <c r="AQ1" s="6"/>
      <c r="AR1" s="6"/>
      <c r="AS1" s="5"/>
      <c r="AT1" s="5"/>
      <c r="AU1" s="5"/>
      <c r="AV1" s="5"/>
      <c r="AW1" s="5"/>
      <c r="AX1" s="5"/>
      <c r="AY1" s="4" t="s">
        <v>5</v>
      </c>
      <c r="AZ1" s="4"/>
      <c r="BA1" s="5"/>
      <c r="BB1" s="6"/>
      <c r="BC1" s="6"/>
      <c r="BD1" s="6"/>
      <c r="BE1" s="5"/>
      <c r="BF1" s="5"/>
      <c r="BG1" s="5"/>
      <c r="BH1" s="5"/>
      <c r="BI1" s="5"/>
      <c r="BJ1" s="5"/>
    </row>
    <row r="2" spans="1:73" ht="19.2" x14ac:dyDescent="0.45">
      <c r="A2" s="9"/>
      <c r="B2" s="10"/>
      <c r="C2" s="11" t="s">
        <v>6</v>
      </c>
      <c r="D2" s="12" t="s">
        <v>7</v>
      </c>
      <c r="E2" s="12" t="s">
        <v>8</v>
      </c>
      <c r="F2" s="13" t="s">
        <v>9</v>
      </c>
      <c r="G2" s="14" t="s">
        <v>10</v>
      </c>
      <c r="H2" s="15" t="s">
        <v>11</v>
      </c>
      <c r="I2" s="16" t="s">
        <v>12</v>
      </c>
      <c r="J2" s="17" t="s">
        <v>13</v>
      </c>
      <c r="K2" s="18" t="s">
        <v>14</v>
      </c>
      <c r="L2" s="18" t="s">
        <v>15</v>
      </c>
      <c r="M2" s="18"/>
      <c r="N2" s="19" t="s">
        <v>16</v>
      </c>
      <c r="O2" s="11" t="s">
        <v>6</v>
      </c>
      <c r="P2" s="12" t="s">
        <v>7</v>
      </c>
      <c r="Q2" s="12" t="s">
        <v>8</v>
      </c>
      <c r="R2" s="13" t="s">
        <v>9</v>
      </c>
      <c r="S2" s="14" t="s">
        <v>10</v>
      </c>
      <c r="T2" s="20" t="s">
        <v>11</v>
      </c>
      <c r="U2" s="16" t="s">
        <v>12</v>
      </c>
      <c r="V2" s="17" t="s">
        <v>13</v>
      </c>
      <c r="W2" s="18" t="s">
        <v>14</v>
      </c>
      <c r="X2" s="18" t="s">
        <v>15</v>
      </c>
      <c r="Y2" s="18"/>
      <c r="Z2" s="19" t="s">
        <v>16</v>
      </c>
      <c r="AA2" s="11" t="s">
        <v>6</v>
      </c>
      <c r="AB2" s="12" t="s">
        <v>7</v>
      </c>
      <c r="AC2" s="12" t="s">
        <v>8</v>
      </c>
      <c r="AD2" s="13" t="s">
        <v>9</v>
      </c>
      <c r="AE2" s="14" t="s">
        <v>10</v>
      </c>
      <c r="AF2" s="20" t="s">
        <v>11</v>
      </c>
      <c r="AG2" s="16" t="s">
        <v>12</v>
      </c>
      <c r="AH2" s="17" t="s">
        <v>13</v>
      </c>
      <c r="AI2" s="18" t="s">
        <v>14</v>
      </c>
      <c r="AJ2" s="18" t="s">
        <v>15</v>
      </c>
      <c r="AK2" s="18"/>
      <c r="AL2" s="19" t="s">
        <v>16</v>
      </c>
      <c r="AM2" s="11" t="s">
        <v>6</v>
      </c>
      <c r="AN2" s="12" t="s">
        <v>7</v>
      </c>
      <c r="AO2" s="12" t="s">
        <v>8</v>
      </c>
      <c r="AP2" s="21" t="s">
        <v>9</v>
      </c>
      <c r="AQ2" s="14" t="s">
        <v>10</v>
      </c>
      <c r="AR2" s="21" t="s">
        <v>11</v>
      </c>
      <c r="AS2" s="16" t="s">
        <v>12</v>
      </c>
      <c r="AT2" s="17" t="s">
        <v>13</v>
      </c>
      <c r="AU2" s="18" t="s">
        <v>14</v>
      </c>
      <c r="AV2" s="18" t="s">
        <v>15</v>
      </c>
      <c r="AW2" s="18"/>
      <c r="AX2" s="19" t="s">
        <v>16</v>
      </c>
      <c r="AY2" s="11" t="s">
        <v>6</v>
      </c>
      <c r="AZ2" s="12" t="s">
        <v>7</v>
      </c>
      <c r="BA2" s="12" t="s">
        <v>8</v>
      </c>
      <c r="BB2" s="21" t="s">
        <v>9</v>
      </c>
      <c r="BC2" s="14" t="s">
        <v>10</v>
      </c>
      <c r="BD2" s="21" t="s">
        <v>11</v>
      </c>
      <c r="BE2" s="16" t="s">
        <v>12</v>
      </c>
      <c r="BF2" s="17" t="s">
        <v>13</v>
      </c>
      <c r="BG2" s="18" t="s">
        <v>14</v>
      </c>
      <c r="BH2" s="18" t="s">
        <v>15</v>
      </c>
      <c r="BI2" s="18"/>
      <c r="BJ2" s="19" t="s">
        <v>16</v>
      </c>
    </row>
    <row r="3" spans="1:73" ht="19.8" thickBot="1" x14ac:dyDescent="0.45">
      <c r="A3" s="22"/>
      <c r="B3" s="23"/>
      <c r="C3" s="24"/>
      <c r="D3" s="25"/>
      <c r="E3" s="25"/>
      <c r="F3" s="13"/>
      <c r="G3" s="14"/>
      <c r="H3" s="26"/>
      <c r="I3" s="27" t="s">
        <v>17</v>
      </c>
      <c r="J3" s="28" t="s">
        <v>18</v>
      </c>
      <c r="K3" s="29" t="s">
        <v>19</v>
      </c>
      <c r="L3" s="29" t="s">
        <v>20</v>
      </c>
      <c r="M3" s="29" t="s">
        <v>21</v>
      </c>
      <c r="N3" s="30"/>
      <c r="O3" s="24"/>
      <c r="P3" s="25"/>
      <c r="Q3" s="25"/>
      <c r="R3" s="13"/>
      <c r="S3" s="14"/>
      <c r="T3" s="20"/>
      <c r="U3" s="27" t="s">
        <v>17</v>
      </c>
      <c r="V3" s="28" t="s">
        <v>18</v>
      </c>
      <c r="W3" s="29" t="s">
        <v>19</v>
      </c>
      <c r="X3" s="29" t="s">
        <v>20</v>
      </c>
      <c r="Y3" s="29" t="s">
        <v>21</v>
      </c>
      <c r="Z3" s="30"/>
      <c r="AA3" s="24"/>
      <c r="AB3" s="25"/>
      <c r="AC3" s="25"/>
      <c r="AD3" s="13"/>
      <c r="AE3" s="14"/>
      <c r="AF3" s="20"/>
      <c r="AG3" s="27" t="s">
        <v>17</v>
      </c>
      <c r="AH3" s="28" t="s">
        <v>18</v>
      </c>
      <c r="AI3" s="29" t="s">
        <v>19</v>
      </c>
      <c r="AJ3" s="29" t="s">
        <v>20</v>
      </c>
      <c r="AK3" s="29" t="s">
        <v>21</v>
      </c>
      <c r="AL3" s="30"/>
      <c r="AM3" s="24"/>
      <c r="AN3" s="25"/>
      <c r="AO3" s="25"/>
      <c r="AP3" s="21"/>
      <c r="AQ3" s="14"/>
      <c r="AR3" s="21"/>
      <c r="AS3" s="27" t="s">
        <v>17</v>
      </c>
      <c r="AT3" s="28" t="s">
        <v>18</v>
      </c>
      <c r="AU3" s="29" t="s">
        <v>19</v>
      </c>
      <c r="AV3" s="29" t="s">
        <v>20</v>
      </c>
      <c r="AW3" s="29" t="s">
        <v>21</v>
      </c>
      <c r="AX3" s="30"/>
      <c r="AY3" s="24"/>
      <c r="AZ3" s="25"/>
      <c r="BA3" s="25"/>
      <c r="BB3" s="21"/>
      <c r="BC3" s="14"/>
      <c r="BD3" s="21"/>
      <c r="BE3" s="27" t="s">
        <v>17</v>
      </c>
      <c r="BF3" s="28" t="s">
        <v>18</v>
      </c>
      <c r="BG3" s="29" t="s">
        <v>19</v>
      </c>
      <c r="BH3" s="29" t="s">
        <v>20</v>
      </c>
      <c r="BI3" s="29" t="s">
        <v>21</v>
      </c>
      <c r="BJ3" s="30"/>
    </row>
    <row r="4" spans="1:73" ht="13.95" customHeight="1" x14ac:dyDescent="0.4">
      <c r="A4" s="31"/>
      <c r="B4" s="32">
        <v>45026</v>
      </c>
      <c r="C4" s="33" t="s">
        <v>41</v>
      </c>
      <c r="D4" s="34" t="s">
        <v>22</v>
      </c>
      <c r="E4" s="35">
        <v>6301</v>
      </c>
      <c r="F4" s="47">
        <v>400</v>
      </c>
      <c r="G4" s="37">
        <v>708</v>
      </c>
      <c r="H4" s="38">
        <v>628</v>
      </c>
      <c r="I4" s="39">
        <v>10</v>
      </c>
      <c r="J4" s="40">
        <v>8.3333333333333329E-2</v>
      </c>
      <c r="K4" s="41">
        <v>0.45833333333333331</v>
      </c>
      <c r="L4" s="44"/>
      <c r="M4" s="44"/>
      <c r="N4" s="138"/>
      <c r="O4" s="200" t="s">
        <v>42</v>
      </c>
      <c r="P4" s="201" t="s">
        <v>27</v>
      </c>
      <c r="Q4" s="126">
        <v>3992</v>
      </c>
      <c r="R4" s="179">
        <v>3000</v>
      </c>
      <c r="S4" s="97">
        <v>2632</v>
      </c>
      <c r="T4" s="98">
        <v>2580</v>
      </c>
      <c r="U4" s="124">
        <v>15</v>
      </c>
      <c r="V4" s="145"/>
      <c r="W4" s="41">
        <v>0.45833333333333331</v>
      </c>
      <c r="X4" s="44"/>
      <c r="Y4" s="44"/>
      <c r="Z4" s="45"/>
      <c r="AA4" s="33" t="s">
        <v>43</v>
      </c>
      <c r="AB4" s="219" t="s">
        <v>22</v>
      </c>
      <c r="AC4" s="35">
        <v>4152</v>
      </c>
      <c r="AD4" s="47">
        <v>330</v>
      </c>
      <c r="AE4" s="37">
        <v>199</v>
      </c>
      <c r="AF4" s="38">
        <v>140</v>
      </c>
      <c r="AG4" s="39">
        <v>40</v>
      </c>
      <c r="AH4" s="40">
        <v>4.1666666666666664E-2</v>
      </c>
      <c r="AI4" s="41">
        <v>0.41666666666666669</v>
      </c>
      <c r="AJ4" s="42"/>
      <c r="AK4" s="42"/>
      <c r="AL4" s="45"/>
      <c r="AM4" s="146" t="s">
        <v>44</v>
      </c>
      <c r="AN4" s="147" t="s">
        <v>22</v>
      </c>
      <c r="AO4" s="148" t="s">
        <v>45</v>
      </c>
      <c r="AP4" s="149">
        <v>500</v>
      </c>
      <c r="AQ4" s="150">
        <v>523</v>
      </c>
      <c r="AR4" s="151">
        <v>523</v>
      </c>
      <c r="AS4" s="39">
        <v>12</v>
      </c>
      <c r="AT4" s="145"/>
      <c r="AU4" s="41">
        <v>0.41666666666666669</v>
      </c>
      <c r="AV4" s="44"/>
      <c r="AW4" s="44"/>
      <c r="AX4" s="225" t="s">
        <v>46</v>
      </c>
      <c r="AY4" s="48" t="s">
        <v>47</v>
      </c>
      <c r="AZ4" s="49" t="s">
        <v>27</v>
      </c>
      <c r="BA4" s="50"/>
      <c r="BB4" s="51">
        <v>72000</v>
      </c>
      <c r="BC4" s="51">
        <v>72000</v>
      </c>
      <c r="BD4" s="98">
        <v>72000</v>
      </c>
      <c r="BE4" s="174">
        <v>60</v>
      </c>
      <c r="BF4" s="145"/>
      <c r="BG4" s="217">
        <v>0.41666666666666669</v>
      </c>
      <c r="BH4" s="44"/>
      <c r="BI4" s="56"/>
      <c r="BJ4" s="45"/>
      <c r="BK4" s="48"/>
      <c r="BL4" s="49"/>
      <c r="BM4" s="50"/>
      <c r="BN4" s="51"/>
      <c r="BO4" s="98"/>
      <c r="BP4" s="174"/>
      <c r="BQ4" s="145"/>
      <c r="BR4" s="217"/>
      <c r="BS4" s="44"/>
      <c r="BT4" s="56"/>
      <c r="BU4" s="45"/>
    </row>
    <row r="5" spans="1:73" ht="13.95" customHeight="1" x14ac:dyDescent="0.4">
      <c r="A5" s="31">
        <f>B4</f>
        <v>45026</v>
      </c>
      <c r="B5" s="60"/>
      <c r="C5" s="61"/>
      <c r="D5" s="62"/>
      <c r="E5" s="63"/>
      <c r="F5" s="70"/>
      <c r="G5" s="65"/>
      <c r="H5" s="66"/>
      <c r="I5" s="67"/>
      <c r="J5" s="68">
        <v>4.3859649122807015E-2</v>
      </c>
      <c r="K5" s="69">
        <f>J5+K4</f>
        <v>0.5021929824561403</v>
      </c>
      <c r="L5" s="44"/>
      <c r="M5" s="44"/>
      <c r="N5" s="43"/>
      <c r="O5" s="202"/>
      <c r="P5" s="203"/>
      <c r="Q5" s="127"/>
      <c r="R5" s="183"/>
      <c r="S5" s="100"/>
      <c r="T5" s="101"/>
      <c r="U5" s="128"/>
      <c r="V5" s="68">
        <f>R4/U4/60/24/(1-0.05)</f>
        <v>0.14619883040935674</v>
      </c>
      <c r="W5" s="69">
        <f>V5+W4</f>
        <v>0.60453216374269003</v>
      </c>
      <c r="X5" s="44"/>
      <c r="Y5" s="44"/>
      <c r="Z5" s="45"/>
      <c r="AA5" s="61"/>
      <c r="AB5" s="216"/>
      <c r="AC5" s="63"/>
      <c r="AD5" s="70"/>
      <c r="AE5" s="65"/>
      <c r="AF5" s="66"/>
      <c r="AG5" s="67"/>
      <c r="AH5" s="68">
        <f>AD4/AG4/60/24/(1-0.05)</f>
        <v>6.0307017543859654E-3</v>
      </c>
      <c r="AI5" s="69">
        <f>AH5+AI4</f>
        <v>0.42269736842105265</v>
      </c>
      <c r="AJ5" s="44"/>
      <c r="AK5" s="44"/>
      <c r="AL5" s="45"/>
      <c r="AM5" s="146"/>
      <c r="AN5" s="147"/>
      <c r="AO5" s="148"/>
      <c r="AP5" s="149"/>
      <c r="AQ5" s="150"/>
      <c r="AR5" s="151"/>
      <c r="AS5" s="103"/>
      <c r="AT5" s="68">
        <f>AP4/AS4/60/24/(1-0.05)</f>
        <v>3.0458089668615986E-2</v>
      </c>
      <c r="AU5" s="69">
        <f>AT5+AU4</f>
        <v>0.44712475633528265</v>
      </c>
      <c r="AV5" s="44"/>
      <c r="AW5" s="44"/>
      <c r="AX5" s="225"/>
      <c r="AY5" s="71"/>
      <c r="AZ5" s="72"/>
      <c r="BA5" s="73"/>
      <c r="BB5" s="74"/>
      <c r="BC5" s="74"/>
      <c r="BD5" s="101"/>
      <c r="BE5" s="174"/>
      <c r="BF5" s="68">
        <f>BB4/BE4/60/24/(1-0.05)</f>
        <v>0.87719298245614041</v>
      </c>
      <c r="BG5" s="81">
        <v>0.27361111111111108</v>
      </c>
      <c r="BH5" s="44"/>
      <c r="BI5" s="56"/>
      <c r="BJ5" s="45"/>
      <c r="BK5" s="71"/>
      <c r="BL5" s="72"/>
      <c r="BM5" s="73"/>
      <c r="BN5" s="74"/>
      <c r="BO5" s="101"/>
      <c r="BP5" s="174"/>
      <c r="BQ5" s="68"/>
      <c r="BR5" s="81"/>
      <c r="BS5" s="44"/>
      <c r="BT5" s="56"/>
      <c r="BU5" s="45"/>
    </row>
    <row r="6" spans="1:73" ht="13.95" customHeight="1" x14ac:dyDescent="0.4">
      <c r="A6" s="31" t="s">
        <v>24</v>
      </c>
      <c r="B6" s="82">
        <f>B4</f>
        <v>45026</v>
      </c>
      <c r="C6" s="83" t="s">
        <v>48</v>
      </c>
      <c r="D6" s="84" t="s">
        <v>22</v>
      </c>
      <c r="E6" s="35">
        <v>6297</v>
      </c>
      <c r="F6" s="47">
        <v>250</v>
      </c>
      <c r="G6" s="37">
        <v>320</v>
      </c>
      <c r="H6" s="38">
        <v>250</v>
      </c>
      <c r="I6" s="39">
        <v>10</v>
      </c>
      <c r="J6" s="40">
        <v>8.3333333333333329E-2</v>
      </c>
      <c r="K6" s="41">
        <f>K5+J6</f>
        <v>0.58552631578947367</v>
      </c>
      <c r="L6" s="44"/>
      <c r="M6" s="44"/>
      <c r="N6" s="43"/>
      <c r="O6" s="200" t="s">
        <v>49</v>
      </c>
      <c r="P6" s="201" t="s">
        <v>27</v>
      </c>
      <c r="Q6" s="126">
        <v>3800</v>
      </c>
      <c r="R6" s="51">
        <v>14000</v>
      </c>
      <c r="S6" s="97">
        <v>14161</v>
      </c>
      <c r="T6" s="98">
        <v>13832</v>
      </c>
      <c r="U6" s="124">
        <v>15</v>
      </c>
      <c r="V6" s="40"/>
      <c r="W6" s="41">
        <f>W5+V6</f>
        <v>0.60453216374269003</v>
      </c>
      <c r="X6" s="44"/>
      <c r="Y6" s="44"/>
      <c r="Z6" s="45"/>
      <c r="AA6" s="83" t="s">
        <v>43</v>
      </c>
      <c r="AB6" s="226" t="s">
        <v>27</v>
      </c>
      <c r="AC6" s="35">
        <v>4152</v>
      </c>
      <c r="AD6" s="36">
        <v>330</v>
      </c>
      <c r="AE6" s="37">
        <v>355</v>
      </c>
      <c r="AF6" s="119">
        <v>300</v>
      </c>
      <c r="AG6" s="39">
        <v>40</v>
      </c>
      <c r="AH6" s="40">
        <v>4.1666666666666664E-2</v>
      </c>
      <c r="AI6" s="41">
        <f>AI5+AH6</f>
        <v>0.46436403508771934</v>
      </c>
      <c r="AJ6" s="44"/>
      <c r="AK6" s="44"/>
      <c r="AL6" s="45"/>
      <c r="AM6" s="227" t="s">
        <v>50</v>
      </c>
      <c r="AN6" s="228" t="s">
        <v>22</v>
      </c>
      <c r="AO6" s="229">
        <v>3865</v>
      </c>
      <c r="AP6" s="230">
        <v>2200</v>
      </c>
      <c r="AQ6" s="159">
        <v>3289</v>
      </c>
      <c r="AR6" s="98">
        <v>2656</v>
      </c>
      <c r="AS6" s="58">
        <v>25</v>
      </c>
      <c r="AT6" s="40">
        <v>8.3333333333333329E-2</v>
      </c>
      <c r="AU6" s="217">
        <f>AU5+AT6</f>
        <v>0.53045808966861596</v>
      </c>
      <c r="AV6" s="44"/>
      <c r="AW6" s="44"/>
      <c r="AX6" s="45"/>
      <c r="AY6" s="48"/>
      <c r="AZ6" s="57"/>
      <c r="BA6" s="50"/>
      <c r="BB6" s="51"/>
      <c r="BC6" s="52"/>
      <c r="BD6" s="53"/>
      <c r="BE6" s="58"/>
      <c r="BF6" s="40">
        <v>2.0833333333333332E-2</v>
      </c>
      <c r="BG6" s="55"/>
      <c r="BH6" s="44"/>
      <c r="BI6" s="44"/>
      <c r="BJ6" s="45"/>
      <c r="BK6" s="48"/>
      <c r="BL6" s="57"/>
      <c r="BM6" s="50"/>
      <c r="BN6" s="51"/>
      <c r="BO6" s="53"/>
      <c r="BP6" s="58"/>
      <c r="BQ6" s="40"/>
      <c r="BR6" s="55"/>
      <c r="BS6" s="44"/>
      <c r="BT6" s="44"/>
      <c r="BU6" s="45"/>
    </row>
    <row r="7" spans="1:73" ht="13.95" customHeight="1" x14ac:dyDescent="0.4">
      <c r="A7" s="31"/>
      <c r="B7" s="60"/>
      <c r="C7" s="90"/>
      <c r="D7" s="91"/>
      <c r="E7" s="63"/>
      <c r="F7" s="70"/>
      <c r="G7" s="65"/>
      <c r="H7" s="66"/>
      <c r="I7" s="67"/>
      <c r="J7" s="68">
        <f>F6/I6/60/24/(1-0.05)</f>
        <v>1.8274853801169593E-2</v>
      </c>
      <c r="K7" s="69">
        <f>J7+K6</f>
        <v>0.60380116959064323</v>
      </c>
      <c r="L7" s="44"/>
      <c r="M7" s="44"/>
      <c r="N7" s="43"/>
      <c r="O7" s="202"/>
      <c r="P7" s="203"/>
      <c r="Q7" s="127"/>
      <c r="R7" s="74"/>
      <c r="S7" s="100"/>
      <c r="T7" s="101"/>
      <c r="U7" s="128"/>
      <c r="V7" s="68">
        <f>R6/U6/60/24/(1-0.05)</f>
        <v>0.68226120857699812</v>
      </c>
      <c r="W7" s="69">
        <v>0.28819444444444448</v>
      </c>
      <c r="X7" s="44"/>
      <c r="Y7" s="44"/>
      <c r="Z7" s="45"/>
      <c r="AA7" s="90"/>
      <c r="AB7" s="231"/>
      <c r="AC7" s="63"/>
      <c r="AD7" s="64"/>
      <c r="AE7" s="65"/>
      <c r="AF7" s="66"/>
      <c r="AG7" s="67"/>
      <c r="AH7" s="68">
        <f>AD6/AG6/60/24/(1-0.05)</f>
        <v>6.0307017543859654E-3</v>
      </c>
      <c r="AI7" s="69">
        <f>AH7+AI6</f>
        <v>0.47039473684210531</v>
      </c>
      <c r="AJ7" s="44"/>
      <c r="AK7" s="44"/>
      <c r="AL7" s="45"/>
      <c r="AM7" s="227"/>
      <c r="AN7" s="228"/>
      <c r="AO7" s="229"/>
      <c r="AP7" s="230"/>
      <c r="AQ7" s="162"/>
      <c r="AR7" s="101"/>
      <c r="AS7" s="54"/>
      <c r="AT7" s="68">
        <f>AP6/AS6/60/24/(1-0.05)</f>
        <v>6.4327485380116955E-2</v>
      </c>
      <c r="AU7" s="81">
        <f>AT7+AU6</f>
        <v>0.59478557504873297</v>
      </c>
      <c r="AV7" s="44"/>
      <c r="AW7" s="44"/>
      <c r="AX7" s="45"/>
      <c r="AY7" s="71"/>
      <c r="AZ7" s="79"/>
      <c r="BA7" s="73"/>
      <c r="BB7" s="74"/>
      <c r="BC7" s="75"/>
      <c r="BD7" s="76"/>
      <c r="BE7" s="54"/>
      <c r="BF7" s="80"/>
      <c r="BG7" s="81"/>
      <c r="BH7" s="44"/>
      <c r="BI7" s="44"/>
      <c r="BJ7" s="45"/>
      <c r="BK7" s="71"/>
      <c r="BL7" s="79"/>
      <c r="BM7" s="73"/>
      <c r="BN7" s="74"/>
      <c r="BO7" s="76"/>
      <c r="BP7" s="54"/>
      <c r="BQ7" s="80"/>
      <c r="BR7" s="81"/>
      <c r="BS7" s="44"/>
      <c r="BT7" s="44"/>
      <c r="BU7" s="45"/>
    </row>
    <row r="8" spans="1:73" ht="13.95" customHeight="1" x14ac:dyDescent="0.4">
      <c r="A8" s="31"/>
      <c r="B8" s="82">
        <f>B6</f>
        <v>45026</v>
      </c>
      <c r="C8" s="83" t="s">
        <v>51</v>
      </c>
      <c r="D8" s="84" t="s">
        <v>22</v>
      </c>
      <c r="E8" s="35">
        <v>6303</v>
      </c>
      <c r="F8" s="36">
        <v>200</v>
      </c>
      <c r="G8" s="37">
        <v>208</v>
      </c>
      <c r="H8" s="38">
        <v>208</v>
      </c>
      <c r="I8" s="39">
        <v>15</v>
      </c>
      <c r="J8" s="40"/>
      <c r="K8" s="41">
        <f>K7+J8</f>
        <v>0.60380116959064323</v>
      </c>
      <c r="L8" s="44"/>
      <c r="M8" s="44"/>
      <c r="N8" s="43"/>
      <c r="O8" s="85" t="s">
        <v>40</v>
      </c>
      <c r="P8" s="86"/>
      <c r="Q8" s="87"/>
      <c r="R8" s="175"/>
      <c r="S8" s="159"/>
      <c r="T8" s="53"/>
      <c r="U8" s="58"/>
      <c r="V8" s="40">
        <v>2.0833333333333332E-2</v>
      </c>
      <c r="W8" s="55"/>
      <c r="X8" s="44"/>
      <c r="Y8" s="44"/>
      <c r="Z8" s="45"/>
      <c r="AA8" s="33" t="s">
        <v>52</v>
      </c>
      <c r="AB8" s="34" t="s">
        <v>27</v>
      </c>
      <c r="AC8" s="35" t="s">
        <v>53</v>
      </c>
      <c r="AD8" s="47">
        <v>100</v>
      </c>
      <c r="AE8" s="37">
        <v>130</v>
      </c>
      <c r="AF8" s="119">
        <v>120</v>
      </c>
      <c r="AG8" s="39">
        <v>20</v>
      </c>
      <c r="AH8" s="40"/>
      <c r="AI8" s="41">
        <f>AI7+AH8</f>
        <v>0.47039473684210531</v>
      </c>
      <c r="AJ8" s="44"/>
      <c r="AK8" s="44"/>
      <c r="AL8" s="45"/>
      <c r="AM8" s="33" t="s">
        <v>54</v>
      </c>
      <c r="AN8" s="34" t="s">
        <v>22</v>
      </c>
      <c r="AO8" s="35" t="s">
        <v>55</v>
      </c>
      <c r="AP8" s="47">
        <v>22000</v>
      </c>
      <c r="AQ8" s="37">
        <v>22228</v>
      </c>
      <c r="AR8" s="38">
        <v>21962</v>
      </c>
      <c r="AS8" s="39">
        <v>28</v>
      </c>
      <c r="AT8" s="40">
        <v>0.125</v>
      </c>
      <c r="AU8" s="217">
        <f>AU7+AT8</f>
        <v>0.71978557504873297</v>
      </c>
      <c r="AV8" s="44"/>
      <c r="AW8" s="44"/>
      <c r="AX8" s="45"/>
      <c r="AY8" s="48"/>
      <c r="AZ8" s="57"/>
      <c r="BA8" s="50"/>
      <c r="BB8" s="51"/>
      <c r="BC8" s="52"/>
      <c r="BD8" s="53"/>
      <c r="BE8" s="58"/>
      <c r="BF8" s="40">
        <v>2.0833333333333332E-2</v>
      </c>
      <c r="BG8" s="55"/>
      <c r="BH8" s="44"/>
      <c r="BI8" s="44"/>
      <c r="BJ8" s="45"/>
      <c r="BK8" s="48"/>
      <c r="BL8" s="57"/>
      <c r="BM8" s="50"/>
      <c r="BN8" s="51"/>
      <c r="BO8" s="53"/>
      <c r="BP8" s="58"/>
      <c r="BQ8" s="40"/>
      <c r="BR8" s="55"/>
      <c r="BS8" s="44"/>
      <c r="BT8" s="44"/>
      <c r="BU8" s="45"/>
    </row>
    <row r="9" spans="1:73" ht="13.95" customHeight="1" x14ac:dyDescent="0.4">
      <c r="A9" s="31"/>
      <c r="B9" s="60"/>
      <c r="C9" s="90"/>
      <c r="D9" s="91"/>
      <c r="E9" s="63"/>
      <c r="F9" s="64"/>
      <c r="G9" s="65"/>
      <c r="H9" s="66"/>
      <c r="I9" s="67"/>
      <c r="J9" s="68">
        <f>F8/I8/60/24/(1-0.05)</f>
        <v>9.7465886939571162E-3</v>
      </c>
      <c r="K9" s="69">
        <f>J9+K8</f>
        <v>0.6135477582846004</v>
      </c>
      <c r="L9" s="44"/>
      <c r="M9" s="44"/>
      <c r="N9" s="43"/>
      <c r="O9" s="92"/>
      <c r="P9" s="93"/>
      <c r="Q9" s="94"/>
      <c r="R9" s="176"/>
      <c r="S9" s="162"/>
      <c r="T9" s="76"/>
      <c r="U9" s="54"/>
      <c r="V9" s="77" t="e">
        <v>#DIV/0!</v>
      </c>
      <c r="W9" s="78" t="e">
        <v>#DIV/0!</v>
      </c>
      <c r="X9" s="44"/>
      <c r="Y9" s="44"/>
      <c r="Z9" s="45"/>
      <c r="AA9" s="61"/>
      <c r="AB9" s="62"/>
      <c r="AC9" s="63"/>
      <c r="AD9" s="70"/>
      <c r="AE9" s="65"/>
      <c r="AF9" s="66"/>
      <c r="AG9" s="67"/>
      <c r="AH9" s="68">
        <f>AD8/AG8/60/24/(1-0.05)</f>
        <v>3.6549707602339179E-3</v>
      </c>
      <c r="AI9" s="69">
        <f>AH9+AI8</f>
        <v>0.47404970760233922</v>
      </c>
      <c r="AJ9" s="44"/>
      <c r="AK9" s="44"/>
      <c r="AL9" s="45"/>
      <c r="AM9" s="61"/>
      <c r="AN9" s="62"/>
      <c r="AO9" s="63"/>
      <c r="AP9" s="70"/>
      <c r="AQ9" s="65"/>
      <c r="AR9" s="66"/>
      <c r="AS9" s="67"/>
      <c r="AT9" s="68">
        <f>AP8/AS8/60/24/(1-0.12)</f>
        <v>0.62003968253968245</v>
      </c>
      <c r="AU9" s="81">
        <v>0.3034722222222222</v>
      </c>
      <c r="AV9" s="44"/>
      <c r="AW9" s="44"/>
      <c r="AX9" s="45"/>
      <c r="AY9" s="71"/>
      <c r="AZ9" s="79"/>
      <c r="BA9" s="73"/>
      <c r="BB9" s="74"/>
      <c r="BC9" s="75"/>
      <c r="BD9" s="76"/>
      <c r="BE9" s="54"/>
      <c r="BF9" s="80"/>
      <c r="BG9" s="81"/>
      <c r="BH9" s="44"/>
      <c r="BI9" s="44"/>
      <c r="BJ9" s="45"/>
      <c r="BK9" s="71"/>
      <c r="BL9" s="79"/>
      <c r="BM9" s="73"/>
      <c r="BN9" s="74"/>
      <c r="BO9" s="76"/>
      <c r="BP9" s="54"/>
      <c r="BQ9" s="80"/>
      <c r="BR9" s="81"/>
      <c r="BS9" s="44"/>
      <c r="BT9" s="44"/>
      <c r="BU9" s="45"/>
    </row>
    <row r="10" spans="1:73" ht="13.95" customHeight="1" x14ac:dyDescent="0.4">
      <c r="A10" s="31"/>
      <c r="B10" s="82">
        <f>B8</f>
        <v>45026</v>
      </c>
      <c r="C10" s="83" t="s">
        <v>56</v>
      </c>
      <c r="D10" s="84" t="s">
        <v>22</v>
      </c>
      <c r="E10" s="35">
        <v>6291</v>
      </c>
      <c r="F10" s="36">
        <v>1000</v>
      </c>
      <c r="G10" s="37">
        <v>1038</v>
      </c>
      <c r="H10" s="38">
        <v>1038</v>
      </c>
      <c r="I10" s="39">
        <v>25</v>
      </c>
      <c r="J10" s="40"/>
      <c r="K10" s="41">
        <f>K9+J10</f>
        <v>0.6135477582846004</v>
      </c>
      <c r="L10" s="44"/>
      <c r="M10" s="44"/>
      <c r="N10" s="43"/>
      <c r="O10" s="85"/>
      <c r="P10" s="86"/>
      <c r="Q10" s="87"/>
      <c r="R10" s="175"/>
      <c r="S10" s="159"/>
      <c r="T10" s="53"/>
      <c r="U10" s="58"/>
      <c r="V10" s="40">
        <v>2.0833333333333332E-2</v>
      </c>
      <c r="W10" s="55"/>
      <c r="X10" s="44"/>
      <c r="Y10" s="44"/>
      <c r="Z10" s="45"/>
      <c r="AA10" s="83" t="s">
        <v>52</v>
      </c>
      <c r="AB10" s="84" t="s">
        <v>31</v>
      </c>
      <c r="AC10" s="35" t="s">
        <v>53</v>
      </c>
      <c r="AD10" s="47">
        <v>100</v>
      </c>
      <c r="AE10" s="37">
        <v>120</v>
      </c>
      <c r="AF10" s="119">
        <v>106</v>
      </c>
      <c r="AG10" s="39">
        <v>18</v>
      </c>
      <c r="AH10" s="40"/>
      <c r="AI10" s="41">
        <f>AI9+AH10</f>
        <v>0.47404970760233922</v>
      </c>
      <c r="AJ10" s="44"/>
      <c r="AK10" s="44"/>
      <c r="AL10" s="45"/>
      <c r="AM10" s="85"/>
      <c r="AN10" s="86"/>
      <c r="AO10" s="87"/>
      <c r="AP10" s="175"/>
      <c r="AQ10" s="159"/>
      <c r="AR10" s="53"/>
      <c r="AS10" s="58"/>
      <c r="AT10" s="40">
        <v>2.0833333333333332E-2</v>
      </c>
      <c r="AU10" s="55"/>
      <c r="AV10" s="44"/>
      <c r="AW10" s="44"/>
      <c r="AX10" s="45"/>
      <c r="AY10" s="48"/>
      <c r="AZ10" s="49"/>
      <c r="BA10" s="50"/>
      <c r="BB10" s="51"/>
      <c r="BC10" s="52"/>
      <c r="BD10" s="53"/>
      <c r="BE10" s="54"/>
      <c r="BF10" s="40">
        <v>2.0833333333333332E-2</v>
      </c>
      <c r="BG10" s="55"/>
      <c r="BH10" s="44"/>
      <c r="BI10" s="56"/>
      <c r="BJ10" s="45"/>
      <c r="BK10" s="48"/>
      <c r="BL10" s="49"/>
      <c r="BM10" s="50"/>
      <c r="BN10" s="51"/>
      <c r="BO10" s="53"/>
      <c r="BP10" s="54"/>
      <c r="BQ10" s="40"/>
      <c r="BR10" s="55"/>
      <c r="BS10" s="44"/>
      <c r="BT10" s="56"/>
      <c r="BU10" s="45"/>
    </row>
    <row r="11" spans="1:73" ht="13.95" customHeight="1" x14ac:dyDescent="0.4">
      <c r="A11" s="31"/>
      <c r="B11" s="60"/>
      <c r="C11" s="90"/>
      <c r="D11" s="91"/>
      <c r="E11" s="63"/>
      <c r="F11" s="64"/>
      <c r="G11" s="65"/>
      <c r="H11" s="66"/>
      <c r="I11" s="67"/>
      <c r="J11" s="68">
        <f>F10/I10/60/24/(1-0.05)</f>
        <v>2.9239766081871343E-2</v>
      </c>
      <c r="K11" s="69">
        <f>J11+K10</f>
        <v>0.6427875243664718</v>
      </c>
      <c r="L11" s="44"/>
      <c r="M11" s="44"/>
      <c r="N11" s="43"/>
      <c r="O11" s="92"/>
      <c r="P11" s="93"/>
      <c r="Q11" s="94"/>
      <c r="R11" s="176"/>
      <c r="S11" s="162"/>
      <c r="T11" s="76"/>
      <c r="U11" s="54"/>
      <c r="V11" s="77" t="e">
        <v>#DIV/0!</v>
      </c>
      <c r="W11" s="78" t="e">
        <v>#DIV/0!</v>
      </c>
      <c r="X11" s="44"/>
      <c r="Y11" s="44"/>
      <c r="Z11" s="45"/>
      <c r="AA11" s="90"/>
      <c r="AB11" s="91"/>
      <c r="AC11" s="63"/>
      <c r="AD11" s="70"/>
      <c r="AE11" s="65"/>
      <c r="AF11" s="66"/>
      <c r="AG11" s="67"/>
      <c r="AH11" s="68">
        <f>AD10/AG10/60/24/(1-0.05)</f>
        <v>4.061078622482131E-3</v>
      </c>
      <c r="AI11" s="69">
        <f>AH11+AI10</f>
        <v>0.47811078622482134</v>
      </c>
      <c r="AJ11" s="44"/>
      <c r="AK11" s="44"/>
      <c r="AL11" s="45"/>
      <c r="AM11" s="92"/>
      <c r="AN11" s="93"/>
      <c r="AO11" s="94"/>
      <c r="AP11" s="176"/>
      <c r="AQ11" s="162"/>
      <c r="AR11" s="76"/>
      <c r="AS11" s="54"/>
      <c r="AT11" s="77" t="e">
        <v>#DIV/0!</v>
      </c>
      <c r="AU11" s="78" t="e">
        <v>#DIV/0!</v>
      </c>
      <c r="AV11" s="44"/>
      <c r="AW11" s="44"/>
      <c r="AX11" s="45"/>
      <c r="AY11" s="71"/>
      <c r="AZ11" s="72"/>
      <c r="BA11" s="73"/>
      <c r="BB11" s="74"/>
      <c r="BC11" s="75"/>
      <c r="BD11" s="76"/>
      <c r="BE11" s="54"/>
      <c r="BF11" s="77" t="e">
        <v>#DIV/0!</v>
      </c>
      <c r="BG11" s="78" t="e">
        <v>#DIV/0!</v>
      </c>
      <c r="BH11" s="44"/>
      <c r="BI11" s="56"/>
      <c r="BJ11" s="45"/>
      <c r="BK11" s="71"/>
      <c r="BL11" s="72"/>
      <c r="BM11" s="73"/>
      <c r="BN11" s="74"/>
      <c r="BO11" s="76"/>
      <c r="BP11" s="54"/>
      <c r="BQ11" s="77"/>
      <c r="BR11" s="78"/>
      <c r="BS11" s="44"/>
      <c r="BT11" s="56"/>
      <c r="BU11" s="45"/>
    </row>
    <row r="12" spans="1:73" ht="13.8" customHeight="1" x14ac:dyDescent="0.4">
      <c r="A12" s="31"/>
      <c r="B12" s="82">
        <f>B10</f>
        <v>45026</v>
      </c>
      <c r="C12" s="83" t="s">
        <v>57</v>
      </c>
      <c r="D12" s="84" t="s">
        <v>22</v>
      </c>
      <c r="E12" s="35">
        <v>6292</v>
      </c>
      <c r="F12" s="47">
        <v>1000</v>
      </c>
      <c r="G12" s="37">
        <v>1580</v>
      </c>
      <c r="H12" s="38">
        <v>1568</v>
      </c>
      <c r="I12" s="39">
        <v>15</v>
      </c>
      <c r="J12" s="40"/>
      <c r="K12" s="41">
        <f>K11+J12</f>
        <v>0.6427875243664718</v>
      </c>
      <c r="L12" s="44"/>
      <c r="M12" s="44"/>
      <c r="N12" s="43"/>
      <c r="O12" s="85"/>
      <c r="P12" s="86"/>
      <c r="Q12" s="87"/>
      <c r="R12" s="175"/>
      <c r="S12" s="159"/>
      <c r="T12" s="53"/>
      <c r="U12" s="58"/>
      <c r="V12" s="40">
        <v>2.0833333333333332E-2</v>
      </c>
      <c r="W12" s="55"/>
      <c r="X12" s="44"/>
      <c r="Y12" s="44"/>
      <c r="Z12" s="45"/>
      <c r="AA12" s="33" t="s">
        <v>58</v>
      </c>
      <c r="AB12" s="34" t="s">
        <v>27</v>
      </c>
      <c r="AC12" s="35" t="s">
        <v>59</v>
      </c>
      <c r="AD12" s="47">
        <v>500</v>
      </c>
      <c r="AE12" s="37">
        <v>460</v>
      </c>
      <c r="AF12" s="119">
        <v>429</v>
      </c>
      <c r="AG12" s="39">
        <v>18</v>
      </c>
      <c r="AH12" s="40">
        <v>4.1666666666666664E-2</v>
      </c>
      <c r="AI12" s="41">
        <f>AI11+AH12</f>
        <v>0.51977745289148802</v>
      </c>
      <c r="AJ12" s="44"/>
      <c r="AK12" s="44"/>
      <c r="AL12" s="45"/>
      <c r="AM12" s="85"/>
      <c r="AN12" s="86"/>
      <c r="AO12" s="87"/>
      <c r="AP12" s="175"/>
      <c r="AQ12" s="159"/>
      <c r="AR12" s="53"/>
      <c r="AS12" s="58"/>
      <c r="AT12" s="40">
        <v>2.0833333333333332E-2</v>
      </c>
      <c r="AU12" s="55"/>
      <c r="AV12" s="44"/>
      <c r="AW12" s="44"/>
      <c r="AX12" s="45"/>
      <c r="AY12" s="48"/>
      <c r="AZ12" s="57"/>
      <c r="BA12" s="50"/>
      <c r="BB12" s="51"/>
      <c r="BC12" s="52"/>
      <c r="BD12" s="53"/>
      <c r="BE12" s="58"/>
      <c r="BF12" s="40">
        <v>2.0833333333333332E-2</v>
      </c>
      <c r="BG12" s="55"/>
      <c r="BH12" s="44"/>
      <c r="BI12" s="44"/>
      <c r="BJ12" s="45"/>
      <c r="BK12" s="48"/>
      <c r="BL12" s="57"/>
      <c r="BM12" s="50"/>
      <c r="BN12" s="51"/>
      <c r="BO12" s="53"/>
      <c r="BP12" s="58"/>
      <c r="BQ12" s="40"/>
      <c r="BR12" s="55"/>
      <c r="BS12" s="44"/>
      <c r="BT12" s="44"/>
      <c r="BU12" s="45"/>
    </row>
    <row r="13" spans="1:73" ht="13.95" customHeight="1" x14ac:dyDescent="0.4">
      <c r="A13" s="31"/>
      <c r="B13" s="60"/>
      <c r="C13" s="90"/>
      <c r="D13" s="91"/>
      <c r="E13" s="63"/>
      <c r="F13" s="70"/>
      <c r="G13" s="65"/>
      <c r="H13" s="66"/>
      <c r="I13" s="67"/>
      <c r="J13" s="68">
        <f>F12/I12/60/24/(1-0.05)</f>
        <v>4.8732943469785579E-2</v>
      </c>
      <c r="K13" s="69">
        <f>J13+K12</f>
        <v>0.69152046783625742</v>
      </c>
      <c r="L13" s="44"/>
      <c r="M13" s="44"/>
      <c r="N13" s="43"/>
      <c r="O13" s="92"/>
      <c r="P13" s="93"/>
      <c r="Q13" s="94"/>
      <c r="R13" s="176"/>
      <c r="S13" s="162"/>
      <c r="T13" s="76"/>
      <c r="U13" s="54"/>
      <c r="V13" s="77" t="e">
        <v>#DIV/0!</v>
      </c>
      <c r="W13" s="78" t="e">
        <v>#DIV/0!</v>
      </c>
      <c r="X13" s="44"/>
      <c r="Y13" s="44"/>
      <c r="Z13" s="45"/>
      <c r="AA13" s="61"/>
      <c r="AB13" s="62"/>
      <c r="AC13" s="63"/>
      <c r="AD13" s="70"/>
      <c r="AE13" s="65"/>
      <c r="AF13" s="66"/>
      <c r="AG13" s="67"/>
      <c r="AH13" s="68">
        <f>AD12/AG12/60/24/(1-0.05)</f>
        <v>2.0305393112410655E-2</v>
      </c>
      <c r="AI13" s="69">
        <f>AH13+AI12</f>
        <v>0.54008284600389866</v>
      </c>
      <c r="AJ13" s="44"/>
      <c r="AK13" s="44"/>
      <c r="AL13" s="45"/>
      <c r="AM13" s="92"/>
      <c r="AN13" s="93"/>
      <c r="AO13" s="94"/>
      <c r="AP13" s="176"/>
      <c r="AQ13" s="162"/>
      <c r="AR13" s="76"/>
      <c r="AS13" s="54"/>
      <c r="AT13" s="77" t="e">
        <v>#DIV/0!</v>
      </c>
      <c r="AU13" s="78" t="e">
        <v>#DIV/0!</v>
      </c>
      <c r="AV13" s="44"/>
      <c r="AW13" s="44"/>
      <c r="AX13" s="45"/>
      <c r="AY13" s="71"/>
      <c r="AZ13" s="79"/>
      <c r="BA13" s="73"/>
      <c r="BB13" s="74"/>
      <c r="BC13" s="75"/>
      <c r="BD13" s="76"/>
      <c r="BE13" s="54"/>
      <c r="BF13" s="80"/>
      <c r="BG13" s="81"/>
      <c r="BH13" s="44"/>
      <c r="BI13" s="44"/>
      <c r="BJ13" s="45"/>
      <c r="BK13" s="71"/>
      <c r="BL13" s="79"/>
      <c r="BM13" s="73"/>
      <c r="BN13" s="74"/>
      <c r="BO13" s="76"/>
      <c r="BP13" s="54"/>
      <c r="BQ13" s="80"/>
      <c r="BR13" s="81"/>
      <c r="BS13" s="44"/>
      <c r="BT13" s="44"/>
      <c r="BU13" s="45"/>
    </row>
    <row r="14" spans="1:73" ht="13.95" customHeight="1" x14ac:dyDescent="0.4">
      <c r="A14" s="31"/>
      <c r="B14" s="82">
        <f>B12</f>
        <v>45026</v>
      </c>
      <c r="C14" s="218" t="s">
        <v>60</v>
      </c>
      <c r="D14" s="232" t="s">
        <v>22</v>
      </c>
      <c r="E14" s="148">
        <v>3953</v>
      </c>
      <c r="F14" s="149">
        <v>150</v>
      </c>
      <c r="G14" s="150">
        <v>295</v>
      </c>
      <c r="H14" s="151">
        <v>250</v>
      </c>
      <c r="I14" s="39">
        <v>15</v>
      </c>
      <c r="J14" s="40">
        <v>4.1666666666666664E-2</v>
      </c>
      <c r="K14" s="41">
        <f>K13+J14</f>
        <v>0.73318713450292405</v>
      </c>
      <c r="L14" s="44"/>
      <c r="M14" s="44"/>
      <c r="N14" s="43"/>
      <c r="O14" s="85"/>
      <c r="P14" s="86"/>
      <c r="Q14" s="87"/>
      <c r="R14" s="175"/>
      <c r="S14" s="159"/>
      <c r="T14" s="53"/>
      <c r="U14" s="58"/>
      <c r="V14" s="40">
        <v>2.0833333333333332E-2</v>
      </c>
      <c r="W14" s="55"/>
      <c r="X14" s="44"/>
      <c r="Y14" s="44"/>
      <c r="Z14" s="45"/>
      <c r="AA14" s="139" t="s">
        <v>58</v>
      </c>
      <c r="AB14" s="140" t="s">
        <v>27</v>
      </c>
      <c r="AC14" s="141" t="s">
        <v>61</v>
      </c>
      <c r="AD14" s="142">
        <v>10000</v>
      </c>
      <c r="AE14" s="142">
        <v>10935</v>
      </c>
      <c r="AF14" s="143">
        <v>10266</v>
      </c>
      <c r="AG14" s="144">
        <v>18</v>
      </c>
      <c r="AH14" s="40">
        <v>4.1666666666666664E-2</v>
      </c>
      <c r="AI14" s="41">
        <f>AI13+AH14</f>
        <v>0.58174951267056529</v>
      </c>
      <c r="AJ14" s="44"/>
      <c r="AK14" s="44"/>
      <c r="AL14" s="45"/>
      <c r="AM14" s="85"/>
      <c r="AN14" s="86"/>
      <c r="AO14" s="87"/>
      <c r="AP14" s="175"/>
      <c r="AQ14" s="159"/>
      <c r="AR14" s="53"/>
      <c r="AS14" s="58"/>
      <c r="AT14" s="40">
        <v>2.0833333333333332E-2</v>
      </c>
      <c r="AU14" s="55"/>
      <c r="AV14" s="44"/>
      <c r="AW14" s="44"/>
      <c r="AX14" s="45"/>
      <c r="AY14" s="48"/>
      <c r="AZ14" s="57"/>
      <c r="BA14" s="50"/>
      <c r="BB14" s="51"/>
      <c r="BC14" s="52"/>
      <c r="BD14" s="53"/>
      <c r="BE14" s="58"/>
      <c r="BF14" s="40">
        <v>2.0833333333333332E-2</v>
      </c>
      <c r="BG14" s="55"/>
      <c r="BH14" s="44"/>
      <c r="BI14" s="44"/>
      <c r="BJ14" s="45"/>
      <c r="BK14" s="48"/>
      <c r="BL14" s="57"/>
      <c r="BM14" s="50"/>
      <c r="BN14" s="51"/>
      <c r="BO14" s="53"/>
      <c r="BP14" s="58"/>
      <c r="BQ14" s="40"/>
      <c r="BR14" s="55"/>
      <c r="BS14" s="44"/>
      <c r="BT14" s="44"/>
      <c r="BU14" s="45"/>
    </row>
    <row r="15" spans="1:73" ht="13.95" customHeight="1" x14ac:dyDescent="0.4">
      <c r="A15" s="31"/>
      <c r="B15" s="60"/>
      <c r="C15" s="218"/>
      <c r="D15" s="232"/>
      <c r="E15" s="148"/>
      <c r="F15" s="149"/>
      <c r="G15" s="150"/>
      <c r="H15" s="151"/>
      <c r="I15" s="103"/>
      <c r="J15" s="68">
        <f>F14/I14/60/24/(1-0.05)</f>
        <v>7.3099415204678359E-3</v>
      </c>
      <c r="K15" s="69">
        <f>J15+K14</f>
        <v>0.74049707602339188</v>
      </c>
      <c r="L15" s="44"/>
      <c r="M15" s="44"/>
      <c r="N15" s="43"/>
      <c r="O15" s="92"/>
      <c r="P15" s="93"/>
      <c r="Q15" s="94"/>
      <c r="R15" s="176"/>
      <c r="S15" s="162"/>
      <c r="T15" s="76"/>
      <c r="U15" s="54"/>
      <c r="V15" s="77" t="e">
        <v>#DIV/0!</v>
      </c>
      <c r="W15" s="78" t="e">
        <v>#DIV/0!</v>
      </c>
      <c r="X15" s="44"/>
      <c r="Y15" s="44"/>
      <c r="Z15" s="45"/>
      <c r="AA15" s="152"/>
      <c r="AB15" s="153"/>
      <c r="AC15" s="154"/>
      <c r="AD15" s="155"/>
      <c r="AE15" s="155"/>
      <c r="AF15" s="156"/>
      <c r="AG15" s="144"/>
      <c r="AH15" s="68">
        <f>AD14/AG14/60/24/(1-0.05)</f>
        <v>0.40610786224821316</v>
      </c>
      <c r="AI15" s="69">
        <f>AH15+AI14</f>
        <v>0.98785737491877845</v>
      </c>
      <c r="AJ15" s="44"/>
      <c r="AK15" s="44"/>
      <c r="AL15" s="45"/>
      <c r="AM15" s="92"/>
      <c r="AN15" s="93"/>
      <c r="AO15" s="94"/>
      <c r="AP15" s="176"/>
      <c r="AQ15" s="162"/>
      <c r="AR15" s="76"/>
      <c r="AS15" s="54"/>
      <c r="AT15" s="77" t="e">
        <v>#DIV/0!</v>
      </c>
      <c r="AU15" s="78" t="e">
        <v>#DIV/0!</v>
      </c>
      <c r="AV15" s="44"/>
      <c r="AW15" s="44"/>
      <c r="AX15" s="45"/>
      <c r="AY15" s="71"/>
      <c r="AZ15" s="79"/>
      <c r="BA15" s="73"/>
      <c r="BB15" s="74"/>
      <c r="BC15" s="75"/>
      <c r="BD15" s="76"/>
      <c r="BE15" s="54"/>
      <c r="BF15" s="80"/>
      <c r="BG15" s="81"/>
      <c r="BH15" s="44"/>
      <c r="BI15" s="44"/>
      <c r="BJ15" s="45"/>
      <c r="BK15" s="71"/>
      <c r="BL15" s="79"/>
      <c r="BM15" s="73"/>
      <c r="BN15" s="74"/>
      <c r="BO15" s="76"/>
      <c r="BP15" s="54"/>
      <c r="BQ15" s="80"/>
      <c r="BR15" s="81"/>
      <c r="BS15" s="44"/>
      <c r="BT15" s="44"/>
      <c r="BU15" s="45"/>
    </row>
    <row r="16" spans="1:73" ht="13.95" customHeight="1" x14ac:dyDescent="0.4">
      <c r="A16" s="31"/>
      <c r="B16" s="82">
        <f>B14</f>
        <v>45026</v>
      </c>
      <c r="C16" s="218" t="s">
        <v>62</v>
      </c>
      <c r="D16" s="232" t="s">
        <v>22</v>
      </c>
      <c r="E16" s="148">
        <v>6302</v>
      </c>
      <c r="F16" s="149">
        <v>150</v>
      </c>
      <c r="G16" s="150">
        <v>500</v>
      </c>
      <c r="H16" s="151">
        <v>310</v>
      </c>
      <c r="I16" s="39">
        <v>15</v>
      </c>
      <c r="J16" s="40"/>
      <c r="K16" s="41">
        <f>K15+J16</f>
        <v>0.74049707602339188</v>
      </c>
      <c r="L16" s="44"/>
      <c r="M16" s="44"/>
      <c r="N16" s="233"/>
      <c r="O16" s="85"/>
      <c r="P16" s="86"/>
      <c r="Q16" s="87"/>
      <c r="R16" s="175"/>
      <c r="S16" s="159"/>
      <c r="T16" s="53"/>
      <c r="U16" s="58"/>
      <c r="V16" s="40">
        <v>2.0833333333333332E-2</v>
      </c>
      <c r="W16" s="55"/>
      <c r="X16" s="44"/>
      <c r="Y16" s="44"/>
      <c r="Z16" s="45"/>
      <c r="AA16" s="83" t="s">
        <v>58</v>
      </c>
      <c r="AB16" s="84" t="s">
        <v>31</v>
      </c>
      <c r="AC16" s="35" t="s">
        <v>59</v>
      </c>
      <c r="AD16" s="47">
        <v>500</v>
      </c>
      <c r="AE16" s="37">
        <v>429</v>
      </c>
      <c r="AF16" s="38">
        <v>413</v>
      </c>
      <c r="AG16" s="39">
        <v>17</v>
      </c>
      <c r="AH16" s="40"/>
      <c r="AI16" s="41">
        <f>AI15+AH16</f>
        <v>0.98785737491877845</v>
      </c>
      <c r="AJ16" s="44"/>
      <c r="AK16" s="44"/>
      <c r="AL16" s="45"/>
      <c r="AM16" s="85"/>
      <c r="AN16" s="86"/>
      <c r="AO16" s="87"/>
      <c r="AP16" s="175"/>
      <c r="AQ16" s="159"/>
      <c r="AR16" s="53"/>
      <c r="AS16" s="58"/>
      <c r="AT16" s="40">
        <v>2.0833333333333332E-2</v>
      </c>
      <c r="AU16" s="55"/>
      <c r="AV16" s="44"/>
      <c r="AW16" s="44"/>
      <c r="AX16" s="45"/>
      <c r="AY16" s="48"/>
      <c r="AZ16" s="57"/>
      <c r="BA16" s="50"/>
      <c r="BB16" s="51"/>
      <c r="BC16" s="52"/>
      <c r="BD16" s="53"/>
      <c r="BE16" s="58"/>
      <c r="BF16" s="40">
        <v>2.0833333333333332E-2</v>
      </c>
      <c r="BG16" s="55"/>
      <c r="BH16" s="44"/>
      <c r="BI16" s="44"/>
      <c r="BJ16" s="45"/>
      <c r="BK16" s="48"/>
      <c r="BL16" s="57"/>
      <c r="BM16" s="50"/>
      <c r="BN16" s="51"/>
      <c r="BO16" s="53"/>
      <c r="BP16" s="58"/>
      <c r="BQ16" s="40"/>
      <c r="BR16" s="55"/>
      <c r="BS16" s="44"/>
      <c r="BT16" s="44"/>
      <c r="BU16" s="45"/>
    </row>
    <row r="17" spans="1:73" ht="13.95" customHeight="1" x14ac:dyDescent="0.4">
      <c r="A17" s="31"/>
      <c r="B17" s="60"/>
      <c r="C17" s="218"/>
      <c r="D17" s="232"/>
      <c r="E17" s="148"/>
      <c r="F17" s="149"/>
      <c r="G17" s="150"/>
      <c r="H17" s="151"/>
      <c r="I17" s="103"/>
      <c r="J17" s="68">
        <f>F16/I16/60/24/(1-0.05)</f>
        <v>7.3099415204678359E-3</v>
      </c>
      <c r="K17" s="69">
        <f>J17+K16</f>
        <v>0.7478070175438597</v>
      </c>
      <c r="L17" s="44"/>
      <c r="M17" s="44"/>
      <c r="N17" s="233"/>
      <c r="O17" s="92"/>
      <c r="P17" s="93"/>
      <c r="Q17" s="94"/>
      <c r="R17" s="176"/>
      <c r="S17" s="162"/>
      <c r="T17" s="76"/>
      <c r="U17" s="54"/>
      <c r="V17" s="77" t="e">
        <v>#DIV/0!</v>
      </c>
      <c r="W17" s="78" t="e">
        <v>#DIV/0!</v>
      </c>
      <c r="X17" s="44"/>
      <c r="Y17" s="44"/>
      <c r="Z17" s="45"/>
      <c r="AA17" s="90"/>
      <c r="AB17" s="91"/>
      <c r="AC17" s="63"/>
      <c r="AD17" s="70"/>
      <c r="AE17" s="65"/>
      <c r="AF17" s="66"/>
      <c r="AG17" s="67"/>
      <c r="AH17" s="68">
        <f>AD16/AG16/60/24/(1-0.05)</f>
        <v>2.1499828001375992E-2</v>
      </c>
      <c r="AI17" s="69">
        <f>AH17+AI16</f>
        <v>1.0093572029201545</v>
      </c>
      <c r="AJ17" s="44"/>
      <c r="AK17" s="44"/>
      <c r="AL17" s="45"/>
      <c r="AM17" s="92"/>
      <c r="AN17" s="93"/>
      <c r="AO17" s="94"/>
      <c r="AP17" s="176"/>
      <c r="AQ17" s="162"/>
      <c r="AR17" s="76"/>
      <c r="AS17" s="54"/>
      <c r="AT17" s="77" t="e">
        <v>#DIV/0!</v>
      </c>
      <c r="AU17" s="78" t="e">
        <v>#DIV/0!</v>
      </c>
      <c r="AV17" s="44"/>
      <c r="AW17" s="44"/>
      <c r="AX17" s="45"/>
      <c r="AY17" s="71"/>
      <c r="AZ17" s="79"/>
      <c r="BA17" s="73"/>
      <c r="BB17" s="74"/>
      <c r="BC17" s="75"/>
      <c r="BD17" s="76"/>
      <c r="BE17" s="54"/>
      <c r="BF17" s="80"/>
      <c r="BG17" s="81"/>
      <c r="BH17" s="44"/>
      <c r="BI17" s="44"/>
      <c r="BJ17" s="45"/>
      <c r="BK17" s="71"/>
      <c r="BL17" s="79"/>
      <c r="BM17" s="73"/>
      <c r="BN17" s="74"/>
      <c r="BO17" s="76"/>
      <c r="BP17" s="54"/>
      <c r="BQ17" s="80"/>
      <c r="BR17" s="81"/>
      <c r="BS17" s="44"/>
      <c r="BT17" s="44"/>
      <c r="BU17" s="45"/>
    </row>
    <row r="18" spans="1:73" ht="13.95" customHeight="1" x14ac:dyDescent="0.4">
      <c r="A18" s="31"/>
      <c r="B18" s="82">
        <f>B16</f>
        <v>45026</v>
      </c>
      <c r="C18" s="146" t="s">
        <v>63</v>
      </c>
      <c r="D18" s="147" t="s">
        <v>27</v>
      </c>
      <c r="E18" s="148" t="s">
        <v>64</v>
      </c>
      <c r="F18" s="149">
        <v>10000</v>
      </c>
      <c r="G18" s="150">
        <v>5322</v>
      </c>
      <c r="H18" s="151">
        <v>5268</v>
      </c>
      <c r="I18" s="39">
        <v>14</v>
      </c>
      <c r="J18" s="40">
        <v>4.1666666666666664E-2</v>
      </c>
      <c r="K18" s="41">
        <f>K17+J18</f>
        <v>0.78947368421052633</v>
      </c>
      <c r="L18" s="44"/>
      <c r="M18" s="44"/>
      <c r="N18" s="233"/>
      <c r="O18" s="85"/>
      <c r="P18" s="86"/>
      <c r="Q18" s="87"/>
      <c r="R18" s="175"/>
      <c r="S18" s="159"/>
      <c r="T18" s="53"/>
      <c r="U18" s="58"/>
      <c r="V18" s="40">
        <v>2.0833333333333332E-2</v>
      </c>
      <c r="W18" s="55"/>
      <c r="X18" s="44"/>
      <c r="Y18" s="44"/>
      <c r="Z18" s="45"/>
      <c r="AA18" s="157" t="s">
        <v>30</v>
      </c>
      <c r="AB18" s="158" t="s">
        <v>31</v>
      </c>
      <c r="AC18" s="141" t="s">
        <v>61</v>
      </c>
      <c r="AD18" s="159">
        <v>2600</v>
      </c>
      <c r="AE18" s="159">
        <v>2686</v>
      </c>
      <c r="AF18" s="53">
        <v>2669</v>
      </c>
      <c r="AG18" s="144">
        <v>17</v>
      </c>
      <c r="AH18" s="40"/>
      <c r="AI18" s="41">
        <f>AI17+AH18</f>
        <v>1.0093572029201545</v>
      </c>
      <c r="AJ18" s="44"/>
      <c r="AK18" s="44"/>
      <c r="AL18" s="45"/>
      <c r="AM18" s="85"/>
      <c r="AN18" s="86"/>
      <c r="AO18" s="87"/>
      <c r="AP18" s="175"/>
      <c r="AQ18" s="159"/>
      <c r="AR18" s="53"/>
      <c r="AS18" s="58"/>
      <c r="AT18" s="40">
        <v>2.0833333333333332E-2</v>
      </c>
      <c r="AU18" s="55"/>
      <c r="AV18" s="44"/>
      <c r="AW18" s="44"/>
      <c r="AX18" s="45"/>
      <c r="AY18" s="48"/>
      <c r="AZ18" s="57"/>
      <c r="BA18" s="50"/>
      <c r="BB18" s="51"/>
      <c r="BC18" s="52"/>
      <c r="BD18" s="53"/>
      <c r="BE18" s="58"/>
      <c r="BF18" s="40">
        <v>2.0833333333333332E-2</v>
      </c>
      <c r="BG18" s="55"/>
      <c r="BH18" s="44"/>
      <c r="BI18" s="44"/>
      <c r="BJ18" s="45"/>
      <c r="BK18" s="48"/>
      <c r="BL18" s="57"/>
      <c r="BM18" s="50"/>
      <c r="BN18" s="51"/>
      <c r="BO18" s="53"/>
      <c r="BP18" s="58"/>
      <c r="BQ18" s="40"/>
      <c r="BR18" s="55"/>
      <c r="BS18" s="44"/>
      <c r="BT18" s="44"/>
      <c r="BU18" s="45"/>
    </row>
    <row r="19" spans="1:73" ht="13.95" customHeight="1" x14ac:dyDescent="0.4">
      <c r="A19" s="31"/>
      <c r="B19" s="60"/>
      <c r="C19" s="146"/>
      <c r="D19" s="147"/>
      <c r="E19" s="148"/>
      <c r="F19" s="149"/>
      <c r="G19" s="150"/>
      <c r="H19" s="151"/>
      <c r="I19" s="103"/>
      <c r="J19" s="68">
        <f>F18/I18/60/24/(1-0.05)</f>
        <v>0.5221386800334169</v>
      </c>
      <c r="K19" s="69">
        <v>0.29722222222222222</v>
      </c>
      <c r="L19" s="44"/>
      <c r="M19" s="44"/>
      <c r="N19" s="233"/>
      <c r="O19" s="92"/>
      <c r="P19" s="93"/>
      <c r="Q19" s="94"/>
      <c r="R19" s="176"/>
      <c r="S19" s="162"/>
      <c r="T19" s="76"/>
      <c r="U19" s="54"/>
      <c r="V19" s="77" t="e">
        <v>#DIV/0!</v>
      </c>
      <c r="W19" s="78" t="e">
        <v>#DIV/0!</v>
      </c>
      <c r="X19" s="44"/>
      <c r="Y19" s="44"/>
      <c r="Z19" s="45"/>
      <c r="AA19" s="160"/>
      <c r="AB19" s="161"/>
      <c r="AC19" s="154"/>
      <c r="AD19" s="162"/>
      <c r="AE19" s="162"/>
      <c r="AF19" s="76"/>
      <c r="AG19" s="144"/>
      <c r="AH19" s="68">
        <f>AD18/AG18/60/24/(1-0.05)</f>
        <v>0.11179910560715514</v>
      </c>
      <c r="AI19" s="69">
        <v>0.30208333333333331</v>
      </c>
      <c r="AJ19" s="44"/>
      <c r="AK19" s="44"/>
      <c r="AL19" s="45"/>
      <c r="AM19" s="92"/>
      <c r="AN19" s="93"/>
      <c r="AO19" s="94"/>
      <c r="AP19" s="176"/>
      <c r="AQ19" s="162"/>
      <c r="AR19" s="76"/>
      <c r="AS19" s="54"/>
      <c r="AT19" s="77" t="e">
        <v>#DIV/0!</v>
      </c>
      <c r="AU19" s="78" t="e">
        <v>#DIV/0!</v>
      </c>
      <c r="AV19" s="44"/>
      <c r="AW19" s="44"/>
      <c r="AX19" s="45"/>
      <c r="AY19" s="71"/>
      <c r="AZ19" s="79"/>
      <c r="BA19" s="73"/>
      <c r="BB19" s="74"/>
      <c r="BC19" s="75"/>
      <c r="BD19" s="76"/>
      <c r="BE19" s="54"/>
      <c r="BF19" s="80"/>
      <c r="BG19" s="81"/>
      <c r="BH19" s="44"/>
      <c r="BI19" s="44"/>
      <c r="BJ19" s="45"/>
      <c r="BK19" s="71"/>
      <c r="BL19" s="79"/>
      <c r="BM19" s="73"/>
      <c r="BN19" s="74"/>
      <c r="BO19" s="76"/>
      <c r="BP19" s="54"/>
      <c r="BQ19" s="80"/>
      <c r="BR19" s="81"/>
      <c r="BS19" s="44"/>
      <c r="BT19" s="44"/>
      <c r="BU19" s="45"/>
    </row>
    <row r="20" spans="1:73" ht="13.95" customHeight="1" x14ac:dyDescent="0.4">
      <c r="A20" s="31"/>
      <c r="B20" s="82">
        <f>B18</f>
        <v>45026</v>
      </c>
      <c r="C20" s="85"/>
      <c r="D20" s="86"/>
      <c r="E20" s="87"/>
      <c r="F20" s="175"/>
      <c r="G20" s="159"/>
      <c r="H20" s="53"/>
      <c r="I20" s="58"/>
      <c r="J20" s="40">
        <v>2.0833333333333332E-2</v>
      </c>
      <c r="K20" s="55"/>
      <c r="L20" s="44"/>
      <c r="M20" s="44"/>
      <c r="N20" s="45"/>
      <c r="O20" s="85"/>
      <c r="P20" s="86"/>
      <c r="Q20" s="87"/>
      <c r="R20" s="175"/>
      <c r="S20" s="159"/>
      <c r="T20" s="53"/>
      <c r="U20" s="58"/>
      <c r="V20" s="40">
        <v>2.0833333333333332E-2</v>
      </c>
      <c r="W20" s="55"/>
      <c r="X20" s="44"/>
      <c r="Y20" s="44"/>
      <c r="Z20" s="45"/>
      <c r="AA20" s="85"/>
      <c r="AB20" s="86"/>
      <c r="AC20" s="87"/>
      <c r="AD20" s="175"/>
      <c r="AE20" s="159"/>
      <c r="AF20" s="53"/>
      <c r="AG20" s="58"/>
      <c r="AH20" s="40">
        <v>2.0833333333333332E-2</v>
      </c>
      <c r="AI20" s="55"/>
      <c r="AJ20" s="44"/>
      <c r="AK20" s="44"/>
      <c r="AL20" s="45"/>
      <c r="AM20" s="85"/>
      <c r="AN20" s="86"/>
      <c r="AO20" s="87"/>
      <c r="AP20" s="175"/>
      <c r="AQ20" s="159"/>
      <c r="AR20" s="53"/>
      <c r="AS20" s="58"/>
      <c r="AT20" s="40">
        <v>2.0833333333333332E-2</v>
      </c>
      <c r="AU20" s="55"/>
      <c r="AV20" s="44"/>
      <c r="AW20" s="44"/>
      <c r="AX20" s="45"/>
      <c r="AY20" s="85"/>
      <c r="AZ20" s="86"/>
      <c r="BA20" s="87"/>
      <c r="BB20" s="88"/>
      <c r="BC20" s="52"/>
      <c r="BD20" s="53"/>
      <c r="BE20" s="58"/>
      <c r="BF20" s="40">
        <v>2.0833333333333332E-2</v>
      </c>
      <c r="BG20" s="55"/>
      <c r="BH20" s="44"/>
      <c r="BI20" s="44"/>
      <c r="BJ20" s="45"/>
      <c r="BK20" s="85"/>
      <c r="BL20" s="86"/>
      <c r="BM20" s="87"/>
      <c r="BN20" s="88"/>
      <c r="BO20" s="53"/>
      <c r="BP20" s="58"/>
      <c r="BQ20" s="40"/>
      <c r="BR20" s="55"/>
      <c r="BS20" s="44"/>
      <c r="BT20" s="44"/>
      <c r="BU20" s="45"/>
    </row>
    <row r="21" spans="1:73" ht="13.95" customHeight="1" x14ac:dyDescent="0.4">
      <c r="A21" s="31"/>
      <c r="B21" s="60"/>
      <c r="C21" s="92"/>
      <c r="D21" s="93"/>
      <c r="E21" s="94"/>
      <c r="F21" s="176"/>
      <c r="G21" s="162"/>
      <c r="H21" s="76"/>
      <c r="I21" s="54"/>
      <c r="J21" s="77" t="e">
        <v>#DIV/0!</v>
      </c>
      <c r="K21" s="78" t="e">
        <v>#DIV/0!</v>
      </c>
      <c r="L21" s="44"/>
      <c r="M21" s="44"/>
      <c r="N21" s="45"/>
      <c r="O21" s="92"/>
      <c r="P21" s="93"/>
      <c r="Q21" s="94"/>
      <c r="R21" s="176"/>
      <c r="S21" s="162"/>
      <c r="T21" s="76"/>
      <c r="U21" s="54"/>
      <c r="V21" s="77" t="e">
        <v>#DIV/0!</v>
      </c>
      <c r="W21" s="78" t="e">
        <v>#DIV/0!</v>
      </c>
      <c r="X21" s="44"/>
      <c r="Y21" s="44"/>
      <c r="Z21" s="45"/>
      <c r="AA21" s="92"/>
      <c r="AB21" s="93"/>
      <c r="AC21" s="94"/>
      <c r="AD21" s="176"/>
      <c r="AE21" s="162"/>
      <c r="AF21" s="76"/>
      <c r="AG21" s="54"/>
      <c r="AH21" s="77" t="e">
        <v>#DIV/0!</v>
      </c>
      <c r="AI21" s="78" t="e">
        <v>#DIV/0!</v>
      </c>
      <c r="AJ21" s="44"/>
      <c r="AK21" s="44"/>
      <c r="AL21" s="45"/>
      <c r="AM21" s="92"/>
      <c r="AN21" s="93"/>
      <c r="AO21" s="94"/>
      <c r="AP21" s="176"/>
      <c r="AQ21" s="162"/>
      <c r="AR21" s="76"/>
      <c r="AS21" s="54"/>
      <c r="AT21" s="77" t="e">
        <v>#DIV/0!</v>
      </c>
      <c r="AU21" s="78" t="e">
        <v>#DIV/0!</v>
      </c>
      <c r="AV21" s="44"/>
      <c r="AW21" s="44"/>
      <c r="AX21" s="45"/>
      <c r="AY21" s="92"/>
      <c r="AZ21" s="93"/>
      <c r="BA21" s="94"/>
      <c r="BB21" s="95"/>
      <c r="BC21" s="75"/>
      <c r="BD21" s="76"/>
      <c r="BE21" s="54"/>
      <c r="BF21" s="77" t="e">
        <v>#DIV/0!</v>
      </c>
      <c r="BG21" s="78" t="e">
        <v>#DIV/0!</v>
      </c>
      <c r="BH21" s="44"/>
      <c r="BI21" s="44"/>
      <c r="BJ21" s="45"/>
      <c r="BK21" s="92"/>
      <c r="BL21" s="93"/>
      <c r="BM21" s="94"/>
      <c r="BN21" s="95"/>
      <c r="BO21" s="76"/>
      <c r="BP21" s="54"/>
      <c r="BQ21" s="77"/>
      <c r="BR21" s="78"/>
      <c r="BS21" s="44"/>
      <c r="BT21" s="44"/>
      <c r="BU21" s="45"/>
    </row>
    <row r="22" spans="1:73" ht="13.95" customHeight="1" x14ac:dyDescent="0.4">
      <c r="A22" s="31"/>
      <c r="B22" s="82">
        <f>B10</f>
        <v>45026</v>
      </c>
      <c r="C22" s="85"/>
      <c r="D22" s="86"/>
      <c r="E22" s="87"/>
      <c r="F22" s="175"/>
      <c r="G22" s="159"/>
      <c r="H22" s="53"/>
      <c r="I22" s="58"/>
      <c r="J22" s="40">
        <v>2.0833333333333332E-2</v>
      </c>
      <c r="K22" s="55"/>
      <c r="L22" s="44"/>
      <c r="M22" s="44"/>
      <c r="N22" s="45"/>
      <c r="O22" s="85"/>
      <c r="P22" s="86"/>
      <c r="Q22" s="87"/>
      <c r="R22" s="175"/>
      <c r="S22" s="159"/>
      <c r="T22" s="53"/>
      <c r="U22" s="58"/>
      <c r="V22" s="40">
        <v>2.0833333333333332E-2</v>
      </c>
      <c r="W22" s="55"/>
      <c r="X22" s="44"/>
      <c r="Y22" s="44"/>
      <c r="Z22" s="45"/>
      <c r="AA22" s="85"/>
      <c r="AB22" s="86"/>
      <c r="AC22" s="87"/>
      <c r="AD22" s="175"/>
      <c r="AE22" s="159"/>
      <c r="AF22" s="53"/>
      <c r="AG22" s="58"/>
      <c r="AH22" s="40">
        <v>2.0833333333333332E-2</v>
      </c>
      <c r="AI22" s="55"/>
      <c r="AJ22" s="44"/>
      <c r="AK22" s="44"/>
      <c r="AL22" s="45"/>
      <c r="AM22" s="85"/>
      <c r="AN22" s="86"/>
      <c r="AO22" s="87"/>
      <c r="AP22" s="175"/>
      <c r="AQ22" s="159"/>
      <c r="AR22" s="53"/>
      <c r="AS22" s="58"/>
      <c r="AT22" s="40">
        <v>2.0833333333333332E-2</v>
      </c>
      <c r="AU22" s="55"/>
      <c r="AV22" s="44"/>
      <c r="AW22" s="44"/>
      <c r="AX22" s="45"/>
      <c r="AY22" s="48"/>
      <c r="AZ22" s="49"/>
      <c r="BA22" s="50"/>
      <c r="BB22" s="51"/>
      <c r="BC22" s="52"/>
      <c r="BD22" s="53"/>
      <c r="BE22" s="54"/>
      <c r="BF22" s="40">
        <v>2.0833333333333332E-2</v>
      </c>
      <c r="BG22" s="55"/>
      <c r="BH22" s="44"/>
      <c r="BI22" s="56"/>
      <c r="BJ22" s="45"/>
      <c r="BK22" s="48"/>
      <c r="BL22" s="49"/>
      <c r="BM22" s="50"/>
      <c r="BN22" s="51"/>
      <c r="BO22" s="53"/>
      <c r="BP22" s="54"/>
      <c r="BQ22" s="40"/>
      <c r="BR22" s="55"/>
      <c r="BS22" s="44"/>
      <c r="BT22" s="56"/>
      <c r="BU22" s="45"/>
    </row>
    <row r="23" spans="1:73" ht="13.95" customHeight="1" x14ac:dyDescent="0.4">
      <c r="A23" s="104"/>
      <c r="B23" s="105"/>
      <c r="C23" s="108"/>
      <c r="D23" s="109"/>
      <c r="E23" s="110"/>
      <c r="F23" s="234"/>
      <c r="G23" s="235"/>
      <c r="H23" s="113"/>
      <c r="I23" s="114"/>
      <c r="J23" s="115" t="e">
        <v>#DIV/0!</v>
      </c>
      <c r="K23" s="116" t="e">
        <v>#DIV/0!</v>
      </c>
      <c r="L23" s="106"/>
      <c r="M23" s="106"/>
      <c r="N23" s="107"/>
      <c r="O23" s="92"/>
      <c r="P23" s="93"/>
      <c r="Q23" s="94"/>
      <c r="R23" s="176"/>
      <c r="S23" s="162"/>
      <c r="T23" s="76"/>
      <c r="U23" s="54"/>
      <c r="V23" s="77" t="e">
        <v>#DIV/0!</v>
      </c>
      <c r="W23" s="78" t="e">
        <v>#DIV/0!</v>
      </c>
      <c r="X23" s="106"/>
      <c r="Y23" s="106"/>
      <c r="Z23" s="107"/>
      <c r="AA23" s="108"/>
      <c r="AB23" s="109"/>
      <c r="AC23" s="110"/>
      <c r="AD23" s="234"/>
      <c r="AE23" s="235"/>
      <c r="AF23" s="113"/>
      <c r="AG23" s="114"/>
      <c r="AH23" s="115" t="e">
        <v>#DIV/0!</v>
      </c>
      <c r="AI23" s="116" t="e">
        <v>#DIV/0!</v>
      </c>
      <c r="AJ23" s="106"/>
      <c r="AK23" s="106"/>
      <c r="AL23" s="107"/>
      <c r="AM23" s="92"/>
      <c r="AN23" s="93"/>
      <c r="AO23" s="94"/>
      <c r="AP23" s="176"/>
      <c r="AQ23" s="162"/>
      <c r="AR23" s="76"/>
      <c r="AS23" s="54"/>
      <c r="AT23" s="77" t="e">
        <v>#DIV/0!</v>
      </c>
      <c r="AU23" s="78" t="e">
        <v>#DIV/0!</v>
      </c>
      <c r="AV23" s="106"/>
      <c r="AW23" s="106"/>
      <c r="AX23" s="107"/>
      <c r="AY23" s="71"/>
      <c r="AZ23" s="72"/>
      <c r="BA23" s="73"/>
      <c r="BB23" s="74"/>
      <c r="BC23" s="75"/>
      <c r="BD23" s="76"/>
      <c r="BE23" s="54"/>
      <c r="BF23" s="77" t="e">
        <v>#DIV/0!</v>
      </c>
      <c r="BG23" s="78" t="e">
        <v>#DIV/0!</v>
      </c>
      <c r="BH23" s="44"/>
      <c r="BI23" s="56"/>
      <c r="BJ23" s="107"/>
      <c r="BK23" s="71"/>
      <c r="BL23" s="72"/>
      <c r="BM23" s="73"/>
      <c r="BN23" s="74"/>
      <c r="BO23" s="76"/>
      <c r="BP23" s="54"/>
      <c r="BQ23" s="77"/>
      <c r="BR23" s="78"/>
      <c r="BS23" s="44"/>
      <c r="BT23" s="56"/>
      <c r="BU23" s="107"/>
    </row>
    <row r="24" spans="1:73" ht="13.95" customHeight="1" x14ac:dyDescent="0.4">
      <c r="A24" s="31"/>
      <c r="B24" s="32">
        <f>B22+1</f>
        <v>45027</v>
      </c>
      <c r="C24" s="146" t="s">
        <v>63</v>
      </c>
      <c r="D24" s="147" t="s">
        <v>27</v>
      </c>
      <c r="E24" s="148" t="s">
        <v>64</v>
      </c>
      <c r="F24" s="149">
        <v>16000</v>
      </c>
      <c r="G24" s="150">
        <v>16043</v>
      </c>
      <c r="H24" s="151">
        <v>15861</v>
      </c>
      <c r="I24" s="39">
        <v>14</v>
      </c>
      <c r="J24" s="40"/>
      <c r="K24" s="41">
        <f>K19+J24</f>
        <v>0.29722222222222222</v>
      </c>
      <c r="L24" s="44"/>
      <c r="M24" s="44"/>
      <c r="N24" s="45"/>
      <c r="O24" s="200" t="s">
        <v>49</v>
      </c>
      <c r="P24" s="201" t="s">
        <v>27</v>
      </c>
      <c r="Q24" s="126">
        <v>3800</v>
      </c>
      <c r="R24" s="51">
        <v>10000</v>
      </c>
      <c r="S24" s="97">
        <v>10091</v>
      </c>
      <c r="T24" s="98">
        <v>9896</v>
      </c>
      <c r="U24" s="124">
        <v>15</v>
      </c>
      <c r="V24" s="40"/>
      <c r="W24" s="41">
        <v>0.83333333333333337</v>
      </c>
      <c r="X24" s="44"/>
      <c r="Y24" s="44"/>
      <c r="Z24" s="45"/>
      <c r="AA24" s="157" t="s">
        <v>30</v>
      </c>
      <c r="AB24" s="158" t="s">
        <v>31</v>
      </c>
      <c r="AC24" s="141" t="s">
        <v>61</v>
      </c>
      <c r="AD24" s="159">
        <v>7580</v>
      </c>
      <c r="AE24" s="159">
        <v>7580</v>
      </c>
      <c r="AF24" s="53">
        <v>7530</v>
      </c>
      <c r="AG24" s="144">
        <v>17</v>
      </c>
      <c r="AH24" s="40"/>
      <c r="AI24" s="41">
        <f>AI19+AH24</f>
        <v>0.30208333333333331</v>
      </c>
      <c r="AJ24" s="42"/>
      <c r="AK24" s="42"/>
      <c r="AL24" s="45"/>
      <c r="AM24" s="33" t="s">
        <v>54</v>
      </c>
      <c r="AN24" s="34" t="s">
        <v>22</v>
      </c>
      <c r="AO24" s="35" t="s">
        <v>55</v>
      </c>
      <c r="AP24" s="47">
        <v>34000</v>
      </c>
      <c r="AQ24" s="37">
        <v>35282</v>
      </c>
      <c r="AR24" s="38">
        <v>34252</v>
      </c>
      <c r="AS24" s="39">
        <v>28</v>
      </c>
      <c r="AT24" s="40">
        <v>0.125</v>
      </c>
      <c r="AU24" s="217">
        <f>AU9+AT24</f>
        <v>0.4284722222222222</v>
      </c>
      <c r="AV24" s="44"/>
      <c r="AW24" s="44"/>
      <c r="AX24" s="45"/>
      <c r="AY24" s="48" t="s">
        <v>47</v>
      </c>
      <c r="AZ24" s="49" t="s">
        <v>27</v>
      </c>
      <c r="BA24" s="50"/>
      <c r="BB24" s="51">
        <v>84000</v>
      </c>
      <c r="BC24" s="51">
        <v>84000</v>
      </c>
      <c r="BD24" s="98">
        <v>84000</v>
      </c>
      <c r="BE24" s="174">
        <v>60</v>
      </c>
      <c r="BF24" s="145"/>
      <c r="BG24" s="41">
        <f>BG5+BF24</f>
        <v>0.27361111111111108</v>
      </c>
      <c r="BH24" s="44"/>
      <c r="BI24" s="56"/>
      <c r="BJ24" s="45"/>
      <c r="BK24" s="48"/>
      <c r="BL24" s="49"/>
      <c r="BM24" s="50"/>
      <c r="BN24" s="51"/>
      <c r="BO24" s="98"/>
      <c r="BP24" s="174"/>
      <c r="BQ24" s="145"/>
      <c r="BR24" s="41"/>
      <c r="BS24" s="44"/>
      <c r="BT24" s="56"/>
      <c r="BU24" s="45"/>
    </row>
    <row r="25" spans="1:73" ht="13.95" customHeight="1" x14ac:dyDescent="0.4">
      <c r="A25" s="31">
        <f>B24</f>
        <v>45027</v>
      </c>
      <c r="B25" s="60"/>
      <c r="C25" s="146"/>
      <c r="D25" s="147"/>
      <c r="E25" s="148"/>
      <c r="F25" s="149"/>
      <c r="G25" s="150"/>
      <c r="H25" s="151"/>
      <c r="I25" s="103"/>
      <c r="J25" s="68">
        <f>F24/I24/60/24/(1-0.05)</f>
        <v>0.83542188805346695</v>
      </c>
      <c r="K25" s="69">
        <f>J25+K24</f>
        <v>1.1326441102756892</v>
      </c>
      <c r="L25" s="44"/>
      <c r="M25" s="44"/>
      <c r="N25" s="45"/>
      <c r="O25" s="202"/>
      <c r="P25" s="203"/>
      <c r="Q25" s="127"/>
      <c r="R25" s="74"/>
      <c r="S25" s="100"/>
      <c r="T25" s="101"/>
      <c r="U25" s="128"/>
      <c r="V25" s="68">
        <f>R24/U24/60/24/(1-0.05)</f>
        <v>0.48732943469785578</v>
      </c>
      <c r="W25" s="69">
        <v>0.2986111111111111</v>
      </c>
      <c r="X25" s="44"/>
      <c r="Y25" s="44"/>
      <c r="Z25" s="45"/>
      <c r="AA25" s="160"/>
      <c r="AB25" s="161"/>
      <c r="AC25" s="154"/>
      <c r="AD25" s="162"/>
      <c r="AE25" s="162"/>
      <c r="AF25" s="76"/>
      <c r="AG25" s="144"/>
      <c r="AH25" s="68">
        <f>AD24/AG24/60/24/(1-0.05)</f>
        <v>0.32593739250086001</v>
      </c>
      <c r="AI25" s="69">
        <f>AH25+AI24</f>
        <v>0.62802072583419333</v>
      </c>
      <c r="AJ25" s="44"/>
      <c r="AK25" s="44"/>
      <c r="AL25" s="45"/>
      <c r="AM25" s="61"/>
      <c r="AN25" s="62"/>
      <c r="AO25" s="63"/>
      <c r="AP25" s="70"/>
      <c r="AQ25" s="65"/>
      <c r="AR25" s="66"/>
      <c r="AS25" s="67"/>
      <c r="AT25" s="68">
        <f>AP24/AS24/60/24/(1-0.12)</f>
        <v>0.95824314574314573</v>
      </c>
      <c r="AU25" s="81">
        <v>0.30833333333333335</v>
      </c>
      <c r="AV25" s="44"/>
      <c r="AW25" s="44"/>
      <c r="AX25" s="45"/>
      <c r="AY25" s="71"/>
      <c r="AZ25" s="72"/>
      <c r="BA25" s="73"/>
      <c r="BB25" s="74"/>
      <c r="BC25" s="74"/>
      <c r="BD25" s="101"/>
      <c r="BE25" s="174"/>
      <c r="BF25" s="68">
        <f>BB24/BE24/60/24/(1-0.05)</f>
        <v>1.0233918128654971</v>
      </c>
      <c r="BG25" s="81">
        <v>0.26111111111111113</v>
      </c>
      <c r="BH25" s="44"/>
      <c r="BI25" s="56"/>
      <c r="BJ25" s="45"/>
      <c r="BK25" s="71"/>
      <c r="BL25" s="72"/>
      <c r="BM25" s="73"/>
      <c r="BN25" s="74"/>
      <c r="BO25" s="101"/>
      <c r="BP25" s="174"/>
      <c r="BQ25" s="68"/>
      <c r="BR25" s="81"/>
      <c r="BS25" s="44"/>
      <c r="BT25" s="56"/>
      <c r="BU25" s="45"/>
    </row>
    <row r="26" spans="1:73" ht="13.95" customHeight="1" x14ac:dyDescent="0.4">
      <c r="A26" s="31" t="s">
        <v>26</v>
      </c>
      <c r="B26" s="82">
        <f>B24</f>
        <v>45027</v>
      </c>
      <c r="C26" s="120" t="s">
        <v>65</v>
      </c>
      <c r="D26" s="121" t="s">
        <v>27</v>
      </c>
      <c r="E26" s="125" t="s">
        <v>66</v>
      </c>
      <c r="F26" s="117">
        <v>2500</v>
      </c>
      <c r="G26" s="118">
        <v>2706</v>
      </c>
      <c r="H26" s="119">
        <v>2686</v>
      </c>
      <c r="I26" s="39">
        <v>14</v>
      </c>
      <c r="J26" s="40"/>
      <c r="K26" s="41">
        <f>K25+J26</f>
        <v>1.1326441102756892</v>
      </c>
      <c r="L26" s="44"/>
      <c r="M26" s="44"/>
      <c r="N26" s="45"/>
      <c r="O26" s="85"/>
      <c r="P26" s="86"/>
      <c r="Q26" s="87"/>
      <c r="R26" s="175"/>
      <c r="S26" s="159"/>
      <c r="T26" s="53"/>
      <c r="U26" s="58"/>
      <c r="V26" s="40">
        <v>2.0833333333333332E-2</v>
      </c>
      <c r="W26" s="55"/>
      <c r="X26" s="44"/>
      <c r="Y26" s="44"/>
      <c r="Z26" s="45"/>
      <c r="AA26" s="139" t="s">
        <v>58</v>
      </c>
      <c r="AB26" s="140" t="s">
        <v>27</v>
      </c>
      <c r="AC26" s="141" t="s">
        <v>61</v>
      </c>
      <c r="AD26" s="142">
        <v>12000</v>
      </c>
      <c r="AE26" s="142">
        <v>12688</v>
      </c>
      <c r="AF26" s="143">
        <v>12239</v>
      </c>
      <c r="AG26" s="144">
        <v>18</v>
      </c>
      <c r="AH26" s="40"/>
      <c r="AI26" s="41">
        <f>AI25+AH26</f>
        <v>0.62802072583419333</v>
      </c>
      <c r="AJ26" s="44"/>
      <c r="AK26" s="44"/>
      <c r="AL26" s="45"/>
      <c r="AM26" s="85"/>
      <c r="AN26" s="86"/>
      <c r="AO26" s="87"/>
      <c r="AP26" s="175"/>
      <c r="AQ26" s="159"/>
      <c r="AR26" s="53"/>
      <c r="AS26" s="58"/>
      <c r="AT26" s="40">
        <v>2.0833333333333332E-2</v>
      </c>
      <c r="AU26" s="55"/>
      <c r="AV26" s="44"/>
      <c r="AW26" s="44"/>
      <c r="AX26" s="45"/>
      <c r="AY26" s="48"/>
      <c r="AZ26" s="57"/>
      <c r="BA26" s="50"/>
      <c r="BB26" s="51"/>
      <c r="BC26" s="52"/>
      <c r="BD26" s="53"/>
      <c r="BE26" s="58"/>
      <c r="BF26" s="40">
        <v>2.0833333333333332E-2</v>
      </c>
      <c r="BG26" s="55"/>
      <c r="BH26" s="44"/>
      <c r="BI26" s="44"/>
      <c r="BJ26" s="45"/>
      <c r="BK26" s="48"/>
      <c r="BL26" s="57"/>
      <c r="BM26" s="50"/>
      <c r="BN26" s="51"/>
      <c r="BO26" s="53"/>
      <c r="BP26" s="58"/>
      <c r="BQ26" s="40"/>
      <c r="BR26" s="55"/>
      <c r="BS26" s="44"/>
      <c r="BT26" s="44"/>
      <c r="BU26" s="45"/>
    </row>
    <row r="27" spans="1:73" ht="13.95" customHeight="1" x14ac:dyDescent="0.4">
      <c r="A27" s="31"/>
      <c r="B27" s="60"/>
      <c r="C27" s="61"/>
      <c r="D27" s="62"/>
      <c r="E27" s="63"/>
      <c r="F27" s="70"/>
      <c r="G27" s="65"/>
      <c r="H27" s="66"/>
      <c r="I27" s="67"/>
      <c r="J27" s="68">
        <f>F26/I26/60/24/(1-0.05)</f>
        <v>0.13053467000835423</v>
      </c>
      <c r="K27" s="69">
        <f>J27+K26</f>
        <v>1.2631787802840435</v>
      </c>
      <c r="L27" s="44"/>
      <c r="M27" s="44"/>
      <c r="N27" s="45"/>
      <c r="O27" s="92"/>
      <c r="P27" s="93"/>
      <c r="Q27" s="94"/>
      <c r="R27" s="176"/>
      <c r="S27" s="162"/>
      <c r="T27" s="76"/>
      <c r="U27" s="54"/>
      <c r="V27" s="77" t="e">
        <v>#DIV/0!</v>
      </c>
      <c r="W27" s="78" t="e">
        <v>#DIV/0!</v>
      </c>
      <c r="X27" s="44"/>
      <c r="Y27" s="44"/>
      <c r="Z27" s="45"/>
      <c r="AA27" s="152"/>
      <c r="AB27" s="153"/>
      <c r="AC27" s="154"/>
      <c r="AD27" s="155"/>
      <c r="AE27" s="155"/>
      <c r="AF27" s="156"/>
      <c r="AG27" s="144"/>
      <c r="AH27" s="68">
        <f>AD26/AG26/60/24/(1-0.05)</f>
        <v>0.48732943469785578</v>
      </c>
      <c r="AI27" s="69">
        <f>AH27+AI26</f>
        <v>1.1153501605320491</v>
      </c>
      <c r="AJ27" s="44"/>
      <c r="AK27" s="44"/>
      <c r="AL27" s="45"/>
      <c r="AM27" s="92"/>
      <c r="AN27" s="93"/>
      <c r="AO27" s="94"/>
      <c r="AP27" s="176"/>
      <c r="AQ27" s="162"/>
      <c r="AR27" s="76"/>
      <c r="AS27" s="54"/>
      <c r="AT27" s="77" t="e">
        <v>#DIV/0!</v>
      </c>
      <c r="AU27" s="78" t="e">
        <v>#DIV/0!</v>
      </c>
      <c r="AV27" s="44"/>
      <c r="AW27" s="44"/>
      <c r="AX27" s="45"/>
      <c r="AY27" s="71"/>
      <c r="AZ27" s="79"/>
      <c r="BA27" s="73"/>
      <c r="BB27" s="74"/>
      <c r="BC27" s="75"/>
      <c r="BD27" s="76"/>
      <c r="BE27" s="54"/>
      <c r="BF27" s="80"/>
      <c r="BG27" s="81"/>
      <c r="BH27" s="44"/>
      <c r="BI27" s="44"/>
      <c r="BJ27" s="45"/>
      <c r="BK27" s="71"/>
      <c r="BL27" s="79"/>
      <c r="BM27" s="73"/>
      <c r="BN27" s="74"/>
      <c r="BO27" s="76"/>
      <c r="BP27" s="54"/>
      <c r="BQ27" s="80"/>
      <c r="BR27" s="81"/>
      <c r="BS27" s="44"/>
      <c r="BT27" s="44"/>
      <c r="BU27" s="45"/>
    </row>
    <row r="28" spans="1:73" ht="13.95" customHeight="1" x14ac:dyDescent="0.4">
      <c r="A28" s="31"/>
      <c r="B28" s="82">
        <f>B26</f>
        <v>45027</v>
      </c>
      <c r="C28" s="189" t="s">
        <v>67</v>
      </c>
      <c r="D28" s="190" t="s">
        <v>27</v>
      </c>
      <c r="E28" s="191" t="s">
        <v>68</v>
      </c>
      <c r="F28" s="223">
        <v>800</v>
      </c>
      <c r="G28" s="192">
        <v>825</v>
      </c>
      <c r="H28" s="193">
        <v>825</v>
      </c>
      <c r="I28" s="122">
        <v>14</v>
      </c>
      <c r="J28" s="40"/>
      <c r="K28" s="41">
        <f>K27+J28</f>
        <v>1.2631787802840435</v>
      </c>
      <c r="L28" s="44"/>
      <c r="M28" s="44"/>
      <c r="N28" s="45"/>
      <c r="O28" s="85"/>
      <c r="P28" s="86"/>
      <c r="Q28" s="87"/>
      <c r="R28" s="175"/>
      <c r="S28" s="159"/>
      <c r="T28" s="53"/>
      <c r="U28" s="58"/>
      <c r="V28" s="40">
        <v>2.0833333333333332E-2</v>
      </c>
      <c r="W28" s="55"/>
      <c r="X28" s="44"/>
      <c r="Y28" s="44"/>
      <c r="Z28" s="45"/>
      <c r="AA28" s="157" t="s">
        <v>30</v>
      </c>
      <c r="AB28" s="158" t="s">
        <v>31</v>
      </c>
      <c r="AC28" s="141" t="s">
        <v>61</v>
      </c>
      <c r="AD28" s="159">
        <v>4000</v>
      </c>
      <c r="AE28" s="159">
        <v>4477</v>
      </c>
      <c r="AF28" s="53">
        <v>4454</v>
      </c>
      <c r="AG28" s="144">
        <v>17</v>
      </c>
      <c r="AH28" s="40"/>
      <c r="AI28" s="41">
        <f>AI27+AH28</f>
        <v>1.1153501605320491</v>
      </c>
      <c r="AJ28" s="44"/>
      <c r="AK28" s="44"/>
      <c r="AL28" s="45"/>
      <c r="AM28" s="85"/>
      <c r="AN28" s="86"/>
      <c r="AO28" s="87"/>
      <c r="AP28" s="175"/>
      <c r="AQ28" s="159"/>
      <c r="AR28" s="53"/>
      <c r="AS28" s="58"/>
      <c r="AT28" s="40">
        <v>2.0833333333333332E-2</v>
      </c>
      <c r="AU28" s="55"/>
      <c r="AV28" s="44"/>
      <c r="AW28" s="44"/>
      <c r="AX28" s="45"/>
      <c r="AY28" s="48"/>
      <c r="AZ28" s="57"/>
      <c r="BA28" s="50"/>
      <c r="BB28" s="51"/>
      <c r="BC28" s="52"/>
      <c r="BD28" s="53"/>
      <c r="BE28" s="58"/>
      <c r="BF28" s="40">
        <v>2.0833333333333332E-2</v>
      </c>
      <c r="BG28" s="55"/>
      <c r="BH28" s="44"/>
      <c r="BI28" s="44"/>
      <c r="BJ28" s="45"/>
      <c r="BK28" s="48"/>
      <c r="BL28" s="57"/>
      <c r="BM28" s="50"/>
      <c r="BN28" s="51"/>
      <c r="BO28" s="53"/>
      <c r="BP28" s="58"/>
      <c r="BQ28" s="40"/>
      <c r="BR28" s="55"/>
      <c r="BS28" s="44"/>
      <c r="BT28" s="44"/>
      <c r="BU28" s="45"/>
    </row>
    <row r="29" spans="1:73" ht="13.8" customHeight="1" x14ac:dyDescent="0.4">
      <c r="A29" s="31"/>
      <c r="B29" s="60"/>
      <c r="C29" s="194"/>
      <c r="D29" s="195"/>
      <c r="E29" s="196"/>
      <c r="F29" s="95"/>
      <c r="G29" s="100"/>
      <c r="H29" s="101"/>
      <c r="I29" s="102"/>
      <c r="J29" s="68">
        <f>F28/I28/60/24/(1-0.05)</f>
        <v>4.1771094402673355E-2</v>
      </c>
      <c r="K29" s="69">
        <f>J29+K28</f>
        <v>1.304949874686717</v>
      </c>
      <c r="L29" s="44"/>
      <c r="M29" s="44"/>
      <c r="N29" s="45"/>
      <c r="O29" s="92"/>
      <c r="P29" s="93"/>
      <c r="Q29" s="94"/>
      <c r="R29" s="176"/>
      <c r="S29" s="162"/>
      <c r="T29" s="76"/>
      <c r="U29" s="54"/>
      <c r="V29" s="77" t="e">
        <v>#DIV/0!</v>
      </c>
      <c r="W29" s="78" t="e">
        <v>#DIV/0!</v>
      </c>
      <c r="X29" s="44"/>
      <c r="Y29" s="44"/>
      <c r="Z29" s="45"/>
      <c r="AA29" s="160"/>
      <c r="AB29" s="161"/>
      <c r="AC29" s="154"/>
      <c r="AD29" s="162"/>
      <c r="AE29" s="162"/>
      <c r="AF29" s="76"/>
      <c r="AG29" s="144"/>
      <c r="AH29" s="68">
        <f>AD28/AG28/60/24/(1-0.05)</f>
        <v>0.17199862401100793</v>
      </c>
      <c r="AI29" s="69">
        <v>0.30972222222222223</v>
      </c>
      <c r="AJ29" s="44"/>
      <c r="AK29" s="44"/>
      <c r="AL29" s="45"/>
      <c r="AM29" s="92"/>
      <c r="AN29" s="93"/>
      <c r="AO29" s="94"/>
      <c r="AP29" s="176"/>
      <c r="AQ29" s="162"/>
      <c r="AR29" s="76"/>
      <c r="AS29" s="54"/>
      <c r="AT29" s="77" t="e">
        <v>#DIV/0!</v>
      </c>
      <c r="AU29" s="78" t="e">
        <v>#DIV/0!</v>
      </c>
      <c r="AV29" s="44"/>
      <c r="AW29" s="44"/>
      <c r="AX29" s="45"/>
      <c r="AY29" s="71"/>
      <c r="AZ29" s="79"/>
      <c r="BA29" s="73"/>
      <c r="BB29" s="74"/>
      <c r="BC29" s="75"/>
      <c r="BD29" s="76"/>
      <c r="BE29" s="54"/>
      <c r="BF29" s="80"/>
      <c r="BG29" s="81"/>
      <c r="BH29" s="44"/>
      <c r="BI29" s="44"/>
      <c r="BJ29" s="45"/>
      <c r="BK29" s="71"/>
      <c r="BL29" s="79"/>
      <c r="BM29" s="73"/>
      <c r="BN29" s="74"/>
      <c r="BO29" s="76"/>
      <c r="BP29" s="54"/>
      <c r="BQ29" s="80"/>
      <c r="BR29" s="81"/>
      <c r="BS29" s="44"/>
      <c r="BT29" s="44"/>
      <c r="BU29" s="45"/>
    </row>
    <row r="30" spans="1:73" ht="13.8" customHeight="1" x14ac:dyDescent="0.4">
      <c r="A30" s="31"/>
      <c r="B30" s="82">
        <f>B28</f>
        <v>45027</v>
      </c>
      <c r="C30" s="85"/>
      <c r="D30" s="86"/>
      <c r="E30" s="87"/>
      <c r="F30" s="175"/>
      <c r="G30" s="159"/>
      <c r="H30" s="53"/>
      <c r="I30" s="58"/>
      <c r="J30" s="40">
        <v>2.0833333333333332E-2</v>
      </c>
      <c r="K30" s="55"/>
      <c r="L30" s="44"/>
      <c r="M30" s="44"/>
      <c r="N30" s="45"/>
      <c r="O30" s="85"/>
      <c r="P30" s="86"/>
      <c r="Q30" s="87"/>
      <c r="R30" s="175"/>
      <c r="S30" s="159"/>
      <c r="T30" s="53"/>
      <c r="U30" s="58"/>
      <c r="V30" s="40">
        <v>2.0833333333333332E-2</v>
      </c>
      <c r="W30" s="55"/>
      <c r="X30" s="44"/>
      <c r="Y30" s="44"/>
      <c r="Z30" s="45"/>
      <c r="AA30" s="85"/>
      <c r="AB30" s="86"/>
      <c r="AC30" s="87"/>
      <c r="AD30" s="175"/>
      <c r="AE30" s="159"/>
      <c r="AF30" s="53"/>
      <c r="AG30" s="58"/>
      <c r="AH30" s="40">
        <v>2.0833333333333332E-2</v>
      </c>
      <c r="AI30" s="55"/>
      <c r="AJ30" s="44"/>
      <c r="AK30" s="44"/>
      <c r="AL30" s="45"/>
      <c r="AM30" s="85"/>
      <c r="AN30" s="86"/>
      <c r="AO30" s="87"/>
      <c r="AP30" s="175"/>
      <c r="AQ30" s="159"/>
      <c r="AR30" s="53"/>
      <c r="AS30" s="58"/>
      <c r="AT30" s="40">
        <v>2.0833333333333332E-2</v>
      </c>
      <c r="AU30" s="55"/>
      <c r="AV30" s="44"/>
      <c r="AW30" s="44"/>
      <c r="AX30" s="45"/>
      <c r="AY30" s="85"/>
      <c r="AZ30" s="86"/>
      <c r="BA30" s="87"/>
      <c r="BB30" s="88"/>
      <c r="BC30" s="52"/>
      <c r="BD30" s="53"/>
      <c r="BE30" s="58"/>
      <c r="BF30" s="40">
        <v>2.0833333333333332E-2</v>
      </c>
      <c r="BG30" s="55"/>
      <c r="BH30" s="44"/>
      <c r="BI30" s="44"/>
      <c r="BJ30" s="45"/>
      <c r="BK30" s="85"/>
      <c r="BL30" s="86"/>
      <c r="BM30" s="87"/>
      <c r="BN30" s="88"/>
      <c r="BO30" s="53"/>
      <c r="BP30" s="58"/>
      <c r="BQ30" s="40"/>
      <c r="BR30" s="55"/>
      <c r="BS30" s="44"/>
      <c r="BT30" s="44"/>
      <c r="BU30" s="45"/>
    </row>
    <row r="31" spans="1:73" ht="13.8" customHeight="1" x14ac:dyDescent="0.4">
      <c r="A31" s="31"/>
      <c r="B31" s="60"/>
      <c r="C31" s="92"/>
      <c r="D31" s="93"/>
      <c r="E31" s="94"/>
      <c r="F31" s="176"/>
      <c r="G31" s="162"/>
      <c r="H31" s="76"/>
      <c r="I31" s="54"/>
      <c r="J31" s="77" t="e">
        <v>#DIV/0!</v>
      </c>
      <c r="K31" s="78" t="e">
        <v>#DIV/0!</v>
      </c>
      <c r="L31" s="44"/>
      <c r="M31" s="44"/>
      <c r="N31" s="45"/>
      <c r="O31" s="92"/>
      <c r="P31" s="93"/>
      <c r="Q31" s="94"/>
      <c r="R31" s="176"/>
      <c r="S31" s="162"/>
      <c r="T31" s="76"/>
      <c r="U31" s="54"/>
      <c r="V31" s="77" t="e">
        <v>#DIV/0!</v>
      </c>
      <c r="W31" s="78" t="e">
        <v>#DIV/0!</v>
      </c>
      <c r="X31" s="44"/>
      <c r="Y31" s="44"/>
      <c r="Z31" s="45"/>
      <c r="AA31" s="92"/>
      <c r="AB31" s="93"/>
      <c r="AC31" s="94"/>
      <c r="AD31" s="176"/>
      <c r="AE31" s="162"/>
      <c r="AF31" s="76"/>
      <c r="AG31" s="54"/>
      <c r="AH31" s="77" t="e">
        <v>#DIV/0!</v>
      </c>
      <c r="AI31" s="78" t="e">
        <v>#DIV/0!</v>
      </c>
      <c r="AJ31" s="44"/>
      <c r="AK31" s="44"/>
      <c r="AL31" s="45"/>
      <c r="AM31" s="92"/>
      <c r="AN31" s="93"/>
      <c r="AO31" s="94"/>
      <c r="AP31" s="176"/>
      <c r="AQ31" s="162"/>
      <c r="AR31" s="76"/>
      <c r="AS31" s="54"/>
      <c r="AT31" s="77" t="e">
        <v>#DIV/0!</v>
      </c>
      <c r="AU31" s="78" t="e">
        <v>#DIV/0!</v>
      </c>
      <c r="AV31" s="44"/>
      <c r="AW31" s="44"/>
      <c r="AX31" s="45"/>
      <c r="AY31" s="92"/>
      <c r="AZ31" s="93"/>
      <c r="BA31" s="94"/>
      <c r="BB31" s="95"/>
      <c r="BC31" s="75"/>
      <c r="BD31" s="76"/>
      <c r="BE31" s="54"/>
      <c r="BF31" s="77" t="e">
        <v>#DIV/0!</v>
      </c>
      <c r="BG31" s="78" t="e">
        <v>#DIV/0!</v>
      </c>
      <c r="BH31" s="44"/>
      <c r="BI31" s="44"/>
      <c r="BJ31" s="45"/>
      <c r="BK31" s="92"/>
      <c r="BL31" s="93"/>
      <c r="BM31" s="94"/>
      <c r="BN31" s="95"/>
      <c r="BO31" s="76"/>
      <c r="BP31" s="54"/>
      <c r="BQ31" s="77"/>
      <c r="BR31" s="78"/>
      <c r="BS31" s="44"/>
      <c r="BT31" s="44"/>
      <c r="BU31" s="45"/>
    </row>
    <row r="32" spans="1:73" ht="13.8" customHeight="1" x14ac:dyDescent="0.4">
      <c r="A32" s="31"/>
      <c r="B32" s="82">
        <f>B30</f>
        <v>45027</v>
      </c>
      <c r="C32" s="85"/>
      <c r="D32" s="86"/>
      <c r="E32" s="87"/>
      <c r="F32" s="175"/>
      <c r="G32" s="159"/>
      <c r="H32" s="53"/>
      <c r="I32" s="58"/>
      <c r="J32" s="40">
        <v>2.0833333333333332E-2</v>
      </c>
      <c r="K32" s="55"/>
      <c r="L32" s="44"/>
      <c r="M32" s="44"/>
      <c r="N32" s="45"/>
      <c r="O32" s="85"/>
      <c r="P32" s="86"/>
      <c r="Q32" s="87"/>
      <c r="R32" s="175"/>
      <c r="S32" s="159"/>
      <c r="T32" s="53"/>
      <c r="U32" s="58"/>
      <c r="V32" s="40">
        <v>2.0833333333333332E-2</v>
      </c>
      <c r="W32" s="55"/>
      <c r="X32" s="44"/>
      <c r="Y32" s="44"/>
      <c r="Z32" s="45"/>
      <c r="AA32" s="85"/>
      <c r="AB32" s="86"/>
      <c r="AC32" s="87"/>
      <c r="AD32" s="175"/>
      <c r="AE32" s="159"/>
      <c r="AF32" s="53"/>
      <c r="AG32" s="58"/>
      <c r="AH32" s="40">
        <v>2.0833333333333332E-2</v>
      </c>
      <c r="AI32" s="55"/>
      <c r="AJ32" s="44"/>
      <c r="AK32" s="44"/>
      <c r="AL32" s="45"/>
      <c r="AM32" s="85"/>
      <c r="AN32" s="86"/>
      <c r="AO32" s="87"/>
      <c r="AP32" s="175"/>
      <c r="AQ32" s="159"/>
      <c r="AR32" s="53"/>
      <c r="AS32" s="58"/>
      <c r="AT32" s="40">
        <v>2.0833333333333332E-2</v>
      </c>
      <c r="AU32" s="55"/>
      <c r="AV32" s="44"/>
      <c r="AW32" s="44"/>
      <c r="AX32" s="45"/>
      <c r="AY32" s="85"/>
      <c r="AZ32" s="86"/>
      <c r="BA32" s="87"/>
      <c r="BB32" s="88"/>
      <c r="BC32" s="52"/>
      <c r="BD32" s="53"/>
      <c r="BE32" s="58"/>
      <c r="BF32" s="40">
        <v>2.0833333333333332E-2</v>
      </c>
      <c r="BG32" s="55"/>
      <c r="BH32" s="44"/>
      <c r="BI32" s="44"/>
      <c r="BJ32" s="45"/>
      <c r="BK32" s="85"/>
      <c r="BL32" s="86"/>
      <c r="BM32" s="87"/>
      <c r="BN32" s="88"/>
      <c r="BO32" s="53"/>
      <c r="BP32" s="58"/>
      <c r="BQ32" s="40"/>
      <c r="BR32" s="55"/>
      <c r="BS32" s="44"/>
      <c r="BT32" s="44"/>
      <c r="BU32" s="45"/>
    </row>
    <row r="33" spans="1:73" ht="13.8" customHeight="1" x14ac:dyDescent="0.4">
      <c r="A33" s="31"/>
      <c r="B33" s="60"/>
      <c r="C33" s="92"/>
      <c r="D33" s="93"/>
      <c r="E33" s="94"/>
      <c r="F33" s="176"/>
      <c r="G33" s="162"/>
      <c r="H33" s="76"/>
      <c r="I33" s="54"/>
      <c r="J33" s="77" t="e">
        <v>#DIV/0!</v>
      </c>
      <c r="K33" s="78" t="e">
        <v>#DIV/0!</v>
      </c>
      <c r="L33" s="44"/>
      <c r="M33" s="44"/>
      <c r="N33" s="45"/>
      <c r="O33" s="92"/>
      <c r="P33" s="93"/>
      <c r="Q33" s="94"/>
      <c r="R33" s="176"/>
      <c r="S33" s="162"/>
      <c r="T33" s="76"/>
      <c r="U33" s="54"/>
      <c r="V33" s="77" t="e">
        <v>#DIV/0!</v>
      </c>
      <c r="W33" s="78" t="e">
        <v>#DIV/0!</v>
      </c>
      <c r="X33" s="44"/>
      <c r="Y33" s="44"/>
      <c r="Z33" s="45"/>
      <c r="AA33" s="92"/>
      <c r="AB33" s="93"/>
      <c r="AC33" s="94"/>
      <c r="AD33" s="176"/>
      <c r="AE33" s="162"/>
      <c r="AF33" s="76"/>
      <c r="AG33" s="54"/>
      <c r="AH33" s="77" t="e">
        <v>#DIV/0!</v>
      </c>
      <c r="AI33" s="78" t="e">
        <v>#DIV/0!</v>
      </c>
      <c r="AJ33" s="44"/>
      <c r="AK33" s="44"/>
      <c r="AL33" s="45"/>
      <c r="AM33" s="92"/>
      <c r="AN33" s="93"/>
      <c r="AO33" s="94"/>
      <c r="AP33" s="176"/>
      <c r="AQ33" s="162"/>
      <c r="AR33" s="76"/>
      <c r="AS33" s="54"/>
      <c r="AT33" s="77" t="e">
        <v>#DIV/0!</v>
      </c>
      <c r="AU33" s="78" t="e">
        <v>#DIV/0!</v>
      </c>
      <c r="AV33" s="44"/>
      <c r="AW33" s="44"/>
      <c r="AX33" s="45"/>
      <c r="AY33" s="92"/>
      <c r="AZ33" s="93"/>
      <c r="BA33" s="94"/>
      <c r="BB33" s="95"/>
      <c r="BC33" s="75"/>
      <c r="BD33" s="76"/>
      <c r="BE33" s="54"/>
      <c r="BF33" s="77" t="e">
        <v>#DIV/0!</v>
      </c>
      <c r="BG33" s="78" t="e">
        <v>#DIV/0!</v>
      </c>
      <c r="BH33" s="44"/>
      <c r="BI33" s="44"/>
      <c r="BJ33" s="45"/>
      <c r="BK33" s="92"/>
      <c r="BL33" s="93"/>
      <c r="BM33" s="94"/>
      <c r="BN33" s="95"/>
      <c r="BO33" s="76"/>
      <c r="BP33" s="54"/>
      <c r="BQ33" s="77"/>
      <c r="BR33" s="78"/>
      <c r="BS33" s="44"/>
      <c r="BT33" s="44"/>
      <c r="BU33" s="45"/>
    </row>
    <row r="34" spans="1:73" ht="13.8" customHeight="1" x14ac:dyDescent="0.4">
      <c r="A34" s="31"/>
      <c r="B34" s="82">
        <f>B32</f>
        <v>45027</v>
      </c>
      <c r="C34" s="85"/>
      <c r="D34" s="86"/>
      <c r="E34" s="87"/>
      <c r="F34" s="175"/>
      <c r="G34" s="159"/>
      <c r="H34" s="53"/>
      <c r="I34" s="58"/>
      <c r="J34" s="40">
        <v>2.0833333333333332E-2</v>
      </c>
      <c r="K34" s="55"/>
      <c r="L34" s="44"/>
      <c r="M34" s="44"/>
      <c r="N34" s="45"/>
      <c r="O34" s="85"/>
      <c r="P34" s="86"/>
      <c r="Q34" s="87"/>
      <c r="R34" s="175"/>
      <c r="S34" s="159"/>
      <c r="T34" s="53"/>
      <c r="U34" s="58"/>
      <c r="V34" s="40">
        <v>2.0833333333333332E-2</v>
      </c>
      <c r="W34" s="55"/>
      <c r="X34" s="44"/>
      <c r="Y34" s="44"/>
      <c r="Z34" s="45"/>
      <c r="AA34" s="85"/>
      <c r="AB34" s="86"/>
      <c r="AC34" s="87"/>
      <c r="AD34" s="175"/>
      <c r="AE34" s="159"/>
      <c r="AF34" s="53"/>
      <c r="AG34" s="58"/>
      <c r="AH34" s="40">
        <v>2.0833333333333332E-2</v>
      </c>
      <c r="AI34" s="55"/>
      <c r="AJ34" s="44"/>
      <c r="AK34" s="44"/>
      <c r="AL34" s="45"/>
      <c r="AM34" s="85"/>
      <c r="AN34" s="86"/>
      <c r="AO34" s="87"/>
      <c r="AP34" s="175"/>
      <c r="AQ34" s="159"/>
      <c r="AR34" s="53"/>
      <c r="AS34" s="58"/>
      <c r="AT34" s="40">
        <v>2.0833333333333332E-2</v>
      </c>
      <c r="AU34" s="55"/>
      <c r="AV34" s="44"/>
      <c r="AW34" s="44"/>
      <c r="AX34" s="45"/>
      <c r="AY34" s="85"/>
      <c r="AZ34" s="86"/>
      <c r="BA34" s="87"/>
      <c r="BB34" s="88"/>
      <c r="BC34" s="52"/>
      <c r="BD34" s="53"/>
      <c r="BE34" s="58"/>
      <c r="BF34" s="40">
        <v>2.0833333333333332E-2</v>
      </c>
      <c r="BG34" s="55"/>
      <c r="BH34" s="44"/>
      <c r="BI34" s="44"/>
      <c r="BJ34" s="45"/>
      <c r="BK34" s="85"/>
      <c r="BL34" s="86"/>
      <c r="BM34" s="87"/>
      <c r="BN34" s="88"/>
      <c r="BO34" s="53"/>
      <c r="BP34" s="58"/>
      <c r="BQ34" s="40"/>
      <c r="BR34" s="55"/>
      <c r="BS34" s="44"/>
      <c r="BT34" s="44"/>
      <c r="BU34" s="45"/>
    </row>
    <row r="35" spans="1:73" ht="13.8" customHeight="1" x14ac:dyDescent="0.4">
      <c r="A35" s="31"/>
      <c r="B35" s="60"/>
      <c r="C35" s="92"/>
      <c r="D35" s="93"/>
      <c r="E35" s="94"/>
      <c r="F35" s="176"/>
      <c r="G35" s="162"/>
      <c r="H35" s="76"/>
      <c r="I35" s="54"/>
      <c r="J35" s="77" t="e">
        <v>#DIV/0!</v>
      </c>
      <c r="K35" s="78" t="e">
        <v>#DIV/0!</v>
      </c>
      <c r="L35" s="44"/>
      <c r="M35" s="44"/>
      <c r="N35" s="45"/>
      <c r="O35" s="92"/>
      <c r="P35" s="93"/>
      <c r="Q35" s="94"/>
      <c r="R35" s="176"/>
      <c r="S35" s="162"/>
      <c r="T35" s="76"/>
      <c r="U35" s="54"/>
      <c r="V35" s="77" t="e">
        <v>#DIV/0!</v>
      </c>
      <c r="W35" s="78" t="e">
        <v>#DIV/0!</v>
      </c>
      <c r="X35" s="44"/>
      <c r="Y35" s="44"/>
      <c r="Z35" s="45"/>
      <c r="AA35" s="92"/>
      <c r="AB35" s="93"/>
      <c r="AC35" s="94"/>
      <c r="AD35" s="176"/>
      <c r="AE35" s="162"/>
      <c r="AF35" s="76"/>
      <c r="AG35" s="54"/>
      <c r="AH35" s="77" t="e">
        <v>#DIV/0!</v>
      </c>
      <c r="AI35" s="78" t="e">
        <v>#DIV/0!</v>
      </c>
      <c r="AJ35" s="44"/>
      <c r="AK35" s="44"/>
      <c r="AL35" s="45"/>
      <c r="AM35" s="92"/>
      <c r="AN35" s="93"/>
      <c r="AO35" s="94"/>
      <c r="AP35" s="176"/>
      <c r="AQ35" s="162"/>
      <c r="AR35" s="76"/>
      <c r="AS35" s="54"/>
      <c r="AT35" s="77" t="e">
        <v>#DIV/0!</v>
      </c>
      <c r="AU35" s="78" t="e">
        <v>#DIV/0!</v>
      </c>
      <c r="AV35" s="44"/>
      <c r="AW35" s="44"/>
      <c r="AX35" s="45"/>
      <c r="AY35" s="92"/>
      <c r="AZ35" s="93"/>
      <c r="BA35" s="94"/>
      <c r="BB35" s="95"/>
      <c r="BC35" s="75"/>
      <c r="BD35" s="76"/>
      <c r="BE35" s="54"/>
      <c r="BF35" s="77" t="e">
        <v>#DIV/0!</v>
      </c>
      <c r="BG35" s="78" t="e">
        <v>#DIV/0!</v>
      </c>
      <c r="BH35" s="44"/>
      <c r="BI35" s="44"/>
      <c r="BJ35" s="45"/>
      <c r="BK35" s="92"/>
      <c r="BL35" s="93"/>
      <c r="BM35" s="94"/>
      <c r="BN35" s="95"/>
      <c r="BO35" s="76"/>
      <c r="BP35" s="54"/>
      <c r="BQ35" s="77"/>
      <c r="BR35" s="78"/>
      <c r="BS35" s="44"/>
      <c r="BT35" s="44"/>
      <c r="BU35" s="45"/>
    </row>
    <row r="36" spans="1:73" ht="13.8" customHeight="1" x14ac:dyDescent="0.4">
      <c r="A36" s="31"/>
      <c r="B36" s="82">
        <f>B34</f>
        <v>45027</v>
      </c>
      <c r="C36" s="85"/>
      <c r="D36" s="86"/>
      <c r="E36" s="87"/>
      <c r="F36" s="175"/>
      <c r="G36" s="159"/>
      <c r="H36" s="53"/>
      <c r="I36" s="58"/>
      <c r="J36" s="40">
        <v>2.0833333333333332E-2</v>
      </c>
      <c r="K36" s="55"/>
      <c r="L36" s="44"/>
      <c r="M36" s="44"/>
      <c r="N36" s="45"/>
      <c r="O36" s="85"/>
      <c r="P36" s="86"/>
      <c r="Q36" s="87"/>
      <c r="R36" s="175"/>
      <c r="S36" s="159"/>
      <c r="T36" s="53"/>
      <c r="U36" s="58"/>
      <c r="V36" s="40">
        <v>2.0833333333333332E-2</v>
      </c>
      <c r="W36" s="55"/>
      <c r="X36" s="44"/>
      <c r="Y36" s="44"/>
      <c r="Z36" s="45"/>
      <c r="AA36" s="85"/>
      <c r="AB36" s="86"/>
      <c r="AC36" s="87"/>
      <c r="AD36" s="175"/>
      <c r="AE36" s="159"/>
      <c r="AF36" s="53"/>
      <c r="AG36" s="58"/>
      <c r="AH36" s="40">
        <v>2.0833333333333332E-2</v>
      </c>
      <c r="AI36" s="55"/>
      <c r="AJ36" s="44"/>
      <c r="AK36" s="44"/>
      <c r="AL36" s="45"/>
      <c r="AM36" s="85"/>
      <c r="AN36" s="86"/>
      <c r="AO36" s="87"/>
      <c r="AP36" s="175"/>
      <c r="AQ36" s="159"/>
      <c r="AR36" s="53"/>
      <c r="AS36" s="58"/>
      <c r="AT36" s="40">
        <v>2.0833333333333332E-2</v>
      </c>
      <c r="AU36" s="55"/>
      <c r="AV36" s="44"/>
      <c r="AW36" s="44"/>
      <c r="AX36" s="45"/>
      <c r="AY36" s="85"/>
      <c r="AZ36" s="86"/>
      <c r="BA36" s="87"/>
      <c r="BB36" s="88"/>
      <c r="BC36" s="52"/>
      <c r="BD36" s="53"/>
      <c r="BE36" s="58"/>
      <c r="BF36" s="40">
        <v>2.0833333333333332E-2</v>
      </c>
      <c r="BG36" s="55"/>
      <c r="BH36" s="44"/>
      <c r="BI36" s="44"/>
      <c r="BJ36" s="45"/>
      <c r="BK36" s="85"/>
      <c r="BL36" s="86"/>
      <c r="BM36" s="87"/>
      <c r="BN36" s="88"/>
      <c r="BO36" s="53"/>
      <c r="BP36" s="58"/>
      <c r="BQ36" s="40"/>
      <c r="BR36" s="55"/>
      <c r="BS36" s="44"/>
      <c r="BT36" s="44"/>
      <c r="BU36" s="45"/>
    </row>
    <row r="37" spans="1:73" ht="13.8" customHeight="1" x14ac:dyDescent="0.4">
      <c r="A37" s="31"/>
      <c r="B37" s="60"/>
      <c r="C37" s="92"/>
      <c r="D37" s="93"/>
      <c r="E37" s="94"/>
      <c r="F37" s="176"/>
      <c r="G37" s="162"/>
      <c r="H37" s="76"/>
      <c r="I37" s="54"/>
      <c r="J37" s="77" t="e">
        <v>#DIV/0!</v>
      </c>
      <c r="K37" s="78" t="e">
        <v>#DIV/0!</v>
      </c>
      <c r="L37" s="44"/>
      <c r="M37" s="44"/>
      <c r="N37" s="45"/>
      <c r="O37" s="92"/>
      <c r="P37" s="93"/>
      <c r="Q37" s="94"/>
      <c r="R37" s="176"/>
      <c r="S37" s="162"/>
      <c r="T37" s="76"/>
      <c r="U37" s="54"/>
      <c r="V37" s="77" t="e">
        <v>#DIV/0!</v>
      </c>
      <c r="W37" s="78" t="e">
        <v>#DIV/0!</v>
      </c>
      <c r="X37" s="44"/>
      <c r="Y37" s="44"/>
      <c r="Z37" s="45"/>
      <c r="AA37" s="92"/>
      <c r="AB37" s="93"/>
      <c r="AC37" s="94"/>
      <c r="AD37" s="176"/>
      <c r="AE37" s="162"/>
      <c r="AF37" s="76"/>
      <c r="AG37" s="54"/>
      <c r="AH37" s="77" t="e">
        <v>#DIV/0!</v>
      </c>
      <c r="AI37" s="78" t="e">
        <v>#DIV/0!</v>
      </c>
      <c r="AJ37" s="44"/>
      <c r="AK37" s="44"/>
      <c r="AL37" s="45"/>
      <c r="AM37" s="92"/>
      <c r="AN37" s="93"/>
      <c r="AO37" s="94"/>
      <c r="AP37" s="176"/>
      <c r="AQ37" s="162"/>
      <c r="AR37" s="76"/>
      <c r="AS37" s="54"/>
      <c r="AT37" s="77" t="e">
        <v>#DIV/0!</v>
      </c>
      <c r="AU37" s="78" t="e">
        <v>#DIV/0!</v>
      </c>
      <c r="AV37" s="44"/>
      <c r="AW37" s="44"/>
      <c r="AX37" s="45"/>
      <c r="AY37" s="92"/>
      <c r="AZ37" s="93"/>
      <c r="BA37" s="94"/>
      <c r="BB37" s="95"/>
      <c r="BC37" s="75"/>
      <c r="BD37" s="76"/>
      <c r="BE37" s="54"/>
      <c r="BF37" s="77" t="e">
        <v>#DIV/0!</v>
      </c>
      <c r="BG37" s="78" t="e">
        <v>#DIV/0!</v>
      </c>
      <c r="BH37" s="44"/>
      <c r="BI37" s="44"/>
      <c r="BJ37" s="45"/>
      <c r="BK37" s="92"/>
      <c r="BL37" s="93"/>
      <c r="BM37" s="94"/>
      <c r="BN37" s="95"/>
      <c r="BO37" s="76"/>
      <c r="BP37" s="54"/>
      <c r="BQ37" s="77"/>
      <c r="BR37" s="78"/>
      <c r="BS37" s="44"/>
      <c r="BT37" s="44"/>
      <c r="BU37" s="45"/>
    </row>
    <row r="38" spans="1:73" ht="13.95" customHeight="1" x14ac:dyDescent="0.4">
      <c r="A38" s="31"/>
      <c r="B38" s="82">
        <f>B28</f>
        <v>45027</v>
      </c>
      <c r="C38" s="85"/>
      <c r="D38" s="86"/>
      <c r="E38" s="87"/>
      <c r="F38" s="175"/>
      <c r="G38" s="159"/>
      <c r="H38" s="53"/>
      <c r="I38" s="58"/>
      <c r="J38" s="40">
        <v>2.0833333333333332E-2</v>
      </c>
      <c r="K38" s="55"/>
      <c r="L38" s="44"/>
      <c r="M38" s="44"/>
      <c r="N38" s="45"/>
      <c r="O38" s="85"/>
      <c r="P38" s="86"/>
      <c r="Q38" s="87"/>
      <c r="R38" s="175"/>
      <c r="S38" s="159"/>
      <c r="T38" s="53"/>
      <c r="U38" s="58"/>
      <c r="V38" s="40">
        <v>2.0833333333333332E-2</v>
      </c>
      <c r="W38" s="55"/>
      <c r="X38" s="44"/>
      <c r="Y38" s="44"/>
      <c r="Z38" s="45"/>
      <c r="AA38" s="85"/>
      <c r="AB38" s="86"/>
      <c r="AC38" s="87"/>
      <c r="AD38" s="175"/>
      <c r="AE38" s="159"/>
      <c r="AF38" s="53"/>
      <c r="AG38" s="58"/>
      <c r="AH38" s="40">
        <v>2.0833333333333332E-2</v>
      </c>
      <c r="AI38" s="55"/>
      <c r="AJ38" s="44"/>
      <c r="AK38" s="44"/>
      <c r="AL38" s="45"/>
      <c r="AM38" s="85"/>
      <c r="AN38" s="86"/>
      <c r="AO38" s="87"/>
      <c r="AP38" s="175"/>
      <c r="AQ38" s="159"/>
      <c r="AR38" s="53"/>
      <c r="AS38" s="58"/>
      <c r="AT38" s="40">
        <v>2.0833333333333332E-2</v>
      </c>
      <c r="AU38" s="55"/>
      <c r="AV38" s="44"/>
      <c r="AW38" s="44"/>
      <c r="AX38" s="45"/>
      <c r="AY38" s="48"/>
      <c r="AZ38" s="57"/>
      <c r="BA38" s="50"/>
      <c r="BB38" s="51"/>
      <c r="BC38" s="52"/>
      <c r="BD38" s="53"/>
      <c r="BE38" s="58"/>
      <c r="BF38" s="40">
        <v>2.0833333333333332E-2</v>
      </c>
      <c r="BG38" s="55"/>
      <c r="BH38" s="44"/>
      <c r="BI38" s="44"/>
      <c r="BJ38" s="45"/>
      <c r="BK38" s="48"/>
      <c r="BL38" s="57"/>
      <c r="BM38" s="50"/>
      <c r="BN38" s="51"/>
      <c r="BO38" s="53"/>
      <c r="BP38" s="58"/>
      <c r="BQ38" s="40"/>
      <c r="BR38" s="55"/>
      <c r="BS38" s="44"/>
      <c r="BT38" s="44"/>
      <c r="BU38" s="45"/>
    </row>
    <row r="39" spans="1:73" ht="13.95" customHeight="1" x14ac:dyDescent="0.4">
      <c r="A39" s="31"/>
      <c r="B39" s="60"/>
      <c r="C39" s="92"/>
      <c r="D39" s="93"/>
      <c r="E39" s="94"/>
      <c r="F39" s="176"/>
      <c r="G39" s="162"/>
      <c r="H39" s="76"/>
      <c r="I39" s="54"/>
      <c r="J39" s="77" t="e">
        <v>#DIV/0!</v>
      </c>
      <c r="K39" s="78" t="e">
        <v>#DIV/0!</v>
      </c>
      <c r="L39" s="44"/>
      <c r="M39" s="44"/>
      <c r="N39" s="45"/>
      <c r="O39" s="92"/>
      <c r="P39" s="93"/>
      <c r="Q39" s="94"/>
      <c r="R39" s="176"/>
      <c r="S39" s="162"/>
      <c r="T39" s="76"/>
      <c r="U39" s="54"/>
      <c r="V39" s="77" t="e">
        <v>#DIV/0!</v>
      </c>
      <c r="W39" s="78" t="e">
        <v>#DIV/0!</v>
      </c>
      <c r="X39" s="44"/>
      <c r="Y39" s="44"/>
      <c r="Z39" s="45"/>
      <c r="AA39" s="92"/>
      <c r="AB39" s="93"/>
      <c r="AC39" s="94"/>
      <c r="AD39" s="176"/>
      <c r="AE39" s="162"/>
      <c r="AF39" s="76"/>
      <c r="AG39" s="54"/>
      <c r="AH39" s="77" t="e">
        <v>#DIV/0!</v>
      </c>
      <c r="AI39" s="78" t="e">
        <v>#DIV/0!</v>
      </c>
      <c r="AJ39" s="44"/>
      <c r="AK39" s="44"/>
      <c r="AL39" s="45"/>
      <c r="AM39" s="92"/>
      <c r="AN39" s="93"/>
      <c r="AO39" s="94"/>
      <c r="AP39" s="176"/>
      <c r="AQ39" s="162"/>
      <c r="AR39" s="76"/>
      <c r="AS39" s="54"/>
      <c r="AT39" s="77" t="e">
        <v>#DIV/0!</v>
      </c>
      <c r="AU39" s="78" t="e">
        <v>#DIV/0!</v>
      </c>
      <c r="AV39" s="44"/>
      <c r="AW39" s="44"/>
      <c r="AX39" s="45"/>
      <c r="AY39" s="71"/>
      <c r="AZ39" s="79"/>
      <c r="BA39" s="73"/>
      <c r="BB39" s="74"/>
      <c r="BC39" s="75"/>
      <c r="BD39" s="76"/>
      <c r="BE39" s="54"/>
      <c r="BF39" s="80"/>
      <c r="BG39" s="81"/>
      <c r="BH39" s="44"/>
      <c r="BI39" s="44"/>
      <c r="BJ39" s="45"/>
      <c r="BK39" s="71"/>
      <c r="BL39" s="79"/>
      <c r="BM39" s="73"/>
      <c r="BN39" s="74"/>
      <c r="BO39" s="76"/>
      <c r="BP39" s="54"/>
      <c r="BQ39" s="80"/>
      <c r="BR39" s="81"/>
      <c r="BS39" s="44"/>
      <c r="BT39" s="44"/>
      <c r="BU39" s="45"/>
    </row>
    <row r="40" spans="1:73" ht="13.95" customHeight="1" x14ac:dyDescent="0.4">
      <c r="A40" s="31"/>
      <c r="B40" s="82">
        <f>B38</f>
        <v>45027</v>
      </c>
      <c r="C40" s="85"/>
      <c r="D40" s="86"/>
      <c r="E40" s="87"/>
      <c r="F40" s="175"/>
      <c r="G40" s="159"/>
      <c r="H40" s="53"/>
      <c r="I40" s="58"/>
      <c r="J40" s="40">
        <v>2.0833333333333332E-2</v>
      </c>
      <c r="K40" s="55"/>
      <c r="L40" s="44"/>
      <c r="M40" s="44"/>
      <c r="N40" s="45"/>
      <c r="O40" s="85"/>
      <c r="P40" s="86"/>
      <c r="Q40" s="87"/>
      <c r="R40" s="175"/>
      <c r="S40" s="159"/>
      <c r="T40" s="53"/>
      <c r="U40" s="58"/>
      <c r="V40" s="40">
        <v>2.0833333333333332E-2</v>
      </c>
      <c r="W40" s="55"/>
      <c r="X40" s="44"/>
      <c r="Y40" s="44"/>
      <c r="Z40" s="45"/>
      <c r="AA40" s="85"/>
      <c r="AB40" s="86"/>
      <c r="AC40" s="87"/>
      <c r="AD40" s="175"/>
      <c r="AE40" s="159"/>
      <c r="AF40" s="53"/>
      <c r="AG40" s="58"/>
      <c r="AH40" s="40">
        <v>2.0833333333333332E-2</v>
      </c>
      <c r="AI40" s="55"/>
      <c r="AJ40" s="44"/>
      <c r="AK40" s="44"/>
      <c r="AL40" s="45"/>
      <c r="AM40" s="85"/>
      <c r="AN40" s="86"/>
      <c r="AO40" s="87"/>
      <c r="AP40" s="175"/>
      <c r="AQ40" s="159"/>
      <c r="AR40" s="53"/>
      <c r="AS40" s="58"/>
      <c r="AT40" s="40">
        <v>2.0833333333333332E-2</v>
      </c>
      <c r="AU40" s="55"/>
      <c r="AV40" s="44"/>
      <c r="AW40" s="44"/>
      <c r="AX40" s="45"/>
      <c r="AY40" s="85"/>
      <c r="AZ40" s="86"/>
      <c r="BA40" s="87"/>
      <c r="BB40" s="88"/>
      <c r="BC40" s="52"/>
      <c r="BD40" s="53"/>
      <c r="BE40" s="58"/>
      <c r="BF40" s="40">
        <v>2.0833333333333332E-2</v>
      </c>
      <c r="BG40" s="55"/>
      <c r="BH40" s="44"/>
      <c r="BI40" s="44"/>
      <c r="BJ40" s="45"/>
      <c r="BK40" s="85"/>
      <c r="BL40" s="86"/>
      <c r="BM40" s="87"/>
      <c r="BN40" s="88"/>
      <c r="BO40" s="53"/>
      <c r="BP40" s="58"/>
      <c r="BQ40" s="40"/>
      <c r="BR40" s="55"/>
      <c r="BS40" s="44"/>
      <c r="BT40" s="44"/>
      <c r="BU40" s="45"/>
    </row>
    <row r="41" spans="1:73" ht="13.95" customHeight="1" x14ac:dyDescent="0.4">
      <c r="A41" s="104"/>
      <c r="B41" s="105"/>
      <c r="C41" s="92"/>
      <c r="D41" s="93"/>
      <c r="E41" s="94"/>
      <c r="F41" s="176"/>
      <c r="G41" s="162"/>
      <c r="H41" s="76"/>
      <c r="I41" s="54"/>
      <c r="J41" s="77" t="e">
        <v>#DIV/0!</v>
      </c>
      <c r="K41" s="78" t="e">
        <v>#DIV/0!</v>
      </c>
      <c r="L41" s="44"/>
      <c r="M41" s="44"/>
      <c r="N41" s="107"/>
      <c r="O41" s="92"/>
      <c r="P41" s="93"/>
      <c r="Q41" s="94"/>
      <c r="R41" s="176"/>
      <c r="S41" s="162"/>
      <c r="T41" s="76"/>
      <c r="U41" s="54"/>
      <c r="V41" s="77" t="e">
        <v>#DIV/0!</v>
      </c>
      <c r="W41" s="78" t="e">
        <v>#DIV/0!</v>
      </c>
      <c r="X41" s="106"/>
      <c r="Y41" s="106"/>
      <c r="Z41" s="107"/>
      <c r="AA41" s="108"/>
      <c r="AB41" s="109"/>
      <c r="AC41" s="110"/>
      <c r="AD41" s="234"/>
      <c r="AE41" s="235"/>
      <c r="AF41" s="113"/>
      <c r="AG41" s="114"/>
      <c r="AH41" s="115" t="e">
        <v>#DIV/0!</v>
      </c>
      <c r="AI41" s="116" t="e">
        <v>#DIV/0!</v>
      </c>
      <c r="AJ41" s="106"/>
      <c r="AK41" s="106"/>
      <c r="AL41" s="107"/>
      <c r="AM41" s="92"/>
      <c r="AN41" s="93"/>
      <c r="AO41" s="94"/>
      <c r="AP41" s="176"/>
      <c r="AQ41" s="162"/>
      <c r="AR41" s="76"/>
      <c r="AS41" s="54"/>
      <c r="AT41" s="77" t="e">
        <v>#DIV/0!</v>
      </c>
      <c r="AU41" s="78" t="e">
        <v>#DIV/0!</v>
      </c>
      <c r="AV41" s="106"/>
      <c r="AW41" s="106"/>
      <c r="AX41" s="107"/>
      <c r="AY41" s="92"/>
      <c r="AZ41" s="93"/>
      <c r="BA41" s="94"/>
      <c r="BB41" s="95"/>
      <c r="BC41" s="75"/>
      <c r="BD41" s="76"/>
      <c r="BE41" s="54"/>
      <c r="BF41" s="77" t="e">
        <v>#DIV/0!</v>
      </c>
      <c r="BG41" s="78" t="e">
        <v>#DIV/0!</v>
      </c>
      <c r="BH41" s="44"/>
      <c r="BI41" s="44"/>
      <c r="BJ41" s="107"/>
      <c r="BK41" s="92"/>
      <c r="BL41" s="93"/>
      <c r="BM41" s="94"/>
      <c r="BN41" s="95"/>
      <c r="BO41" s="76"/>
      <c r="BP41" s="54"/>
      <c r="BQ41" s="77"/>
      <c r="BR41" s="78"/>
      <c r="BS41" s="44"/>
      <c r="BT41" s="44"/>
      <c r="BU41" s="107"/>
    </row>
    <row r="42" spans="1:73" ht="13.95" customHeight="1" x14ac:dyDescent="0.4">
      <c r="A42" s="31"/>
      <c r="B42" s="32">
        <f>B40+1</f>
        <v>45028</v>
      </c>
      <c r="C42" s="189" t="s">
        <v>67</v>
      </c>
      <c r="D42" s="190" t="s">
        <v>27</v>
      </c>
      <c r="E42" s="191" t="s">
        <v>68</v>
      </c>
      <c r="F42" s="223">
        <v>3325</v>
      </c>
      <c r="G42" s="192">
        <v>3320</v>
      </c>
      <c r="H42" s="193">
        <v>3300</v>
      </c>
      <c r="I42" s="122">
        <v>14</v>
      </c>
      <c r="J42" s="40"/>
      <c r="K42" s="41">
        <f>K29+J42</f>
        <v>1.304949874686717</v>
      </c>
      <c r="L42" s="44"/>
      <c r="M42" s="44"/>
      <c r="N42" s="45"/>
      <c r="O42" s="85" t="s">
        <v>69</v>
      </c>
      <c r="P42" s="86"/>
      <c r="Q42" s="87"/>
      <c r="R42" s="175"/>
      <c r="S42" s="159"/>
      <c r="T42" s="53"/>
      <c r="U42" s="58"/>
      <c r="V42" s="40">
        <v>2.0833333333333332E-2</v>
      </c>
      <c r="W42" s="55"/>
      <c r="X42" s="44"/>
      <c r="Y42" s="44"/>
      <c r="Z42" s="45"/>
      <c r="AA42" s="157" t="s">
        <v>30</v>
      </c>
      <c r="AB42" s="158" t="s">
        <v>31</v>
      </c>
      <c r="AC42" s="141" t="s">
        <v>61</v>
      </c>
      <c r="AD42" s="159">
        <v>825</v>
      </c>
      <c r="AE42" s="159">
        <v>825</v>
      </c>
      <c r="AF42" s="53">
        <v>822</v>
      </c>
      <c r="AG42" s="144">
        <v>17</v>
      </c>
      <c r="AH42" s="40"/>
      <c r="AI42" s="41">
        <f>AI29+AH42</f>
        <v>0.30972222222222223</v>
      </c>
      <c r="AJ42" s="42"/>
      <c r="AK42" s="42"/>
      <c r="AL42" s="45"/>
      <c r="AM42" s="33" t="s">
        <v>54</v>
      </c>
      <c r="AN42" s="34" t="s">
        <v>22</v>
      </c>
      <c r="AO42" s="35" t="s">
        <v>55</v>
      </c>
      <c r="AP42" s="47">
        <v>14000</v>
      </c>
      <c r="AQ42" s="37">
        <v>14246</v>
      </c>
      <c r="AR42" s="38">
        <v>14181</v>
      </c>
      <c r="AS42" s="39">
        <v>28</v>
      </c>
      <c r="AT42" s="40"/>
      <c r="AU42" s="217">
        <f>AU25+AT42</f>
        <v>0.30833333333333335</v>
      </c>
      <c r="AV42" s="44"/>
      <c r="AW42" s="44"/>
      <c r="AX42" s="45"/>
      <c r="AY42" s="48" t="s">
        <v>47</v>
      </c>
      <c r="AZ42" s="49" t="s">
        <v>27</v>
      </c>
      <c r="BA42" s="50"/>
      <c r="BB42" s="51">
        <v>77482</v>
      </c>
      <c r="BC42" s="51">
        <v>77482</v>
      </c>
      <c r="BD42" s="98">
        <v>77396</v>
      </c>
      <c r="BE42" s="174">
        <v>60</v>
      </c>
      <c r="BF42" s="145"/>
      <c r="BG42" s="41">
        <f>BG25+BF42</f>
        <v>0.26111111111111113</v>
      </c>
      <c r="BH42" s="44"/>
      <c r="BI42" s="56"/>
      <c r="BJ42" s="45"/>
      <c r="BK42" s="48"/>
      <c r="BL42" s="49"/>
      <c r="BM42" s="50"/>
      <c r="BN42" s="51"/>
      <c r="BO42" s="98"/>
      <c r="BP42" s="174"/>
      <c r="BQ42" s="145"/>
      <c r="BR42" s="41"/>
      <c r="BS42" s="44"/>
      <c r="BT42" s="56"/>
      <c r="BU42" s="45"/>
    </row>
    <row r="43" spans="1:73" ht="13.95" customHeight="1" x14ac:dyDescent="0.4">
      <c r="A43" s="31">
        <f>B42</f>
        <v>45028</v>
      </c>
      <c r="B43" s="60"/>
      <c r="C43" s="194"/>
      <c r="D43" s="195"/>
      <c r="E43" s="196"/>
      <c r="F43" s="95"/>
      <c r="G43" s="100"/>
      <c r="H43" s="101"/>
      <c r="I43" s="102"/>
      <c r="J43" s="68">
        <f>F42/I42/60/24/(1-0.05)</f>
        <v>0.1736111111111111</v>
      </c>
      <c r="K43" s="69">
        <f>J43+K42</f>
        <v>1.4785609857978281</v>
      </c>
      <c r="L43" s="44"/>
      <c r="M43" s="44"/>
      <c r="N43" s="45"/>
      <c r="O43" s="92"/>
      <c r="P43" s="93"/>
      <c r="Q43" s="94"/>
      <c r="R43" s="176"/>
      <c r="S43" s="162"/>
      <c r="T43" s="76"/>
      <c r="U43" s="54"/>
      <c r="V43" s="77" t="e">
        <v>#DIV/0!</v>
      </c>
      <c r="W43" s="78" t="e">
        <v>#DIV/0!</v>
      </c>
      <c r="X43" s="44"/>
      <c r="Y43" s="44"/>
      <c r="Z43" s="45"/>
      <c r="AA43" s="160"/>
      <c r="AB43" s="161"/>
      <c r="AC43" s="154"/>
      <c r="AD43" s="162"/>
      <c r="AE43" s="162"/>
      <c r="AF43" s="76"/>
      <c r="AG43" s="144"/>
      <c r="AH43" s="68">
        <f>AD42/AG42/60/24/(1-0.05)</f>
        <v>3.5474716202270384E-2</v>
      </c>
      <c r="AI43" s="69">
        <f>AH43+AI42</f>
        <v>0.34519693842449262</v>
      </c>
      <c r="AJ43" s="44"/>
      <c r="AK43" s="44"/>
      <c r="AL43" s="45"/>
      <c r="AM43" s="61"/>
      <c r="AN43" s="62"/>
      <c r="AO43" s="63"/>
      <c r="AP43" s="70"/>
      <c r="AQ43" s="65"/>
      <c r="AR43" s="66"/>
      <c r="AS43" s="67"/>
      <c r="AT43" s="68">
        <f>AP42/AS42/60/24/(1-0.12)</f>
        <v>0.39457070707070713</v>
      </c>
      <c r="AU43" s="81">
        <f>AT43+AU42</f>
        <v>0.70290404040404053</v>
      </c>
      <c r="AV43" s="44"/>
      <c r="AW43" s="44"/>
      <c r="AX43" s="45"/>
      <c r="AY43" s="71"/>
      <c r="AZ43" s="72"/>
      <c r="BA43" s="73"/>
      <c r="BB43" s="74"/>
      <c r="BC43" s="74"/>
      <c r="BD43" s="101"/>
      <c r="BE43" s="174"/>
      <c r="BF43" s="68">
        <f>BB42/BE42/60/24/(1-0.05)</f>
        <v>0.94398148148148142</v>
      </c>
      <c r="BG43" s="69">
        <f>BF43+BG42</f>
        <v>1.2050925925925926</v>
      </c>
      <c r="BH43" s="44"/>
      <c r="BI43" s="56"/>
      <c r="BJ43" s="45"/>
      <c r="BK43" s="71"/>
      <c r="BL43" s="72"/>
      <c r="BM43" s="73"/>
      <c r="BN43" s="74"/>
      <c r="BO43" s="101"/>
      <c r="BP43" s="174"/>
      <c r="BQ43" s="68"/>
      <c r="BR43" s="69"/>
      <c r="BS43" s="44"/>
      <c r="BT43" s="56"/>
      <c r="BU43" s="45"/>
    </row>
    <row r="44" spans="1:73" ht="13.95" customHeight="1" x14ac:dyDescent="0.4">
      <c r="A44" s="59" t="s">
        <v>29</v>
      </c>
      <c r="B44" s="82">
        <f>B42</f>
        <v>45028</v>
      </c>
      <c r="C44" s="33" t="s">
        <v>70</v>
      </c>
      <c r="D44" s="34" t="s">
        <v>27</v>
      </c>
      <c r="E44" s="35" t="s">
        <v>71</v>
      </c>
      <c r="F44" s="47">
        <v>1000</v>
      </c>
      <c r="G44" s="37">
        <v>1086</v>
      </c>
      <c r="H44" s="38">
        <v>1049</v>
      </c>
      <c r="I44" s="39">
        <v>10</v>
      </c>
      <c r="J44" s="40"/>
      <c r="K44" s="41">
        <f>K43+J44</f>
        <v>1.4785609857978281</v>
      </c>
      <c r="L44" s="44"/>
      <c r="M44" s="44"/>
      <c r="N44" s="45"/>
      <c r="O44" s="83" t="s">
        <v>72</v>
      </c>
      <c r="P44" s="84" t="s">
        <v>27</v>
      </c>
      <c r="Q44" s="35">
        <v>6280</v>
      </c>
      <c r="R44" s="47">
        <v>579</v>
      </c>
      <c r="S44" s="37">
        <v>526</v>
      </c>
      <c r="T44" s="38">
        <v>526</v>
      </c>
      <c r="U44" s="39">
        <v>15</v>
      </c>
      <c r="V44" s="40"/>
      <c r="W44" s="41">
        <v>0.83333333333333337</v>
      </c>
      <c r="X44" s="44"/>
      <c r="Y44" s="44"/>
      <c r="Z44" s="45"/>
      <c r="AA44" s="139" t="s">
        <v>58</v>
      </c>
      <c r="AB44" s="140" t="s">
        <v>27</v>
      </c>
      <c r="AC44" s="141" t="s">
        <v>61</v>
      </c>
      <c r="AD44" s="142">
        <v>22000</v>
      </c>
      <c r="AE44" s="142">
        <v>22593</v>
      </c>
      <c r="AF44" s="143">
        <v>22035</v>
      </c>
      <c r="AG44" s="144">
        <v>18</v>
      </c>
      <c r="AH44" s="40"/>
      <c r="AI44" s="41">
        <f>AI43+AH44</f>
        <v>0.34519693842449262</v>
      </c>
      <c r="AJ44" s="44"/>
      <c r="AK44" s="44"/>
      <c r="AL44" s="45"/>
      <c r="AM44" s="33" t="s">
        <v>73</v>
      </c>
      <c r="AN44" s="34" t="s">
        <v>22</v>
      </c>
      <c r="AO44" s="35" t="s">
        <v>74</v>
      </c>
      <c r="AP44" s="36">
        <v>5000</v>
      </c>
      <c r="AQ44" s="37">
        <v>5399</v>
      </c>
      <c r="AR44" s="38">
        <v>5426</v>
      </c>
      <c r="AS44" s="39">
        <v>28</v>
      </c>
      <c r="AT44" s="40"/>
      <c r="AU44" s="41">
        <f>AU43+AT44</f>
        <v>0.70290404040404053</v>
      </c>
      <c r="AV44" s="44"/>
      <c r="AW44" s="44"/>
      <c r="AX44" s="45"/>
      <c r="AY44" s="48" t="s">
        <v>47</v>
      </c>
      <c r="AZ44" s="49" t="s">
        <v>22</v>
      </c>
      <c r="BA44" s="50"/>
      <c r="BB44" s="51">
        <v>12000</v>
      </c>
      <c r="BC44" s="51">
        <v>12000</v>
      </c>
      <c r="BD44" s="98">
        <v>12000</v>
      </c>
      <c r="BE44" s="174">
        <v>60</v>
      </c>
      <c r="BF44" s="145"/>
      <c r="BG44" s="41">
        <f>BG43+BF44</f>
        <v>1.2050925925925926</v>
      </c>
      <c r="BH44" s="44"/>
      <c r="BI44" s="56"/>
      <c r="BJ44" s="45"/>
      <c r="BK44" s="48"/>
      <c r="BL44" s="49"/>
      <c r="BM44" s="50"/>
      <c r="BN44" s="51"/>
      <c r="BO44" s="98"/>
      <c r="BP44" s="174"/>
      <c r="BQ44" s="145"/>
      <c r="BR44" s="41"/>
      <c r="BS44" s="44"/>
      <c r="BT44" s="56"/>
      <c r="BU44" s="45"/>
    </row>
    <row r="45" spans="1:73" ht="13.95" customHeight="1" x14ac:dyDescent="0.4">
      <c r="A45" s="31"/>
      <c r="B45" s="60"/>
      <c r="C45" s="61"/>
      <c r="D45" s="62"/>
      <c r="E45" s="63"/>
      <c r="F45" s="70"/>
      <c r="G45" s="65"/>
      <c r="H45" s="66"/>
      <c r="I45" s="67"/>
      <c r="J45" s="68">
        <f>F44/I44/60/24/(1-0.05)</f>
        <v>7.3099415204678372E-2</v>
      </c>
      <c r="K45" s="69">
        <f>J45+K44</f>
        <v>1.5516604010025066</v>
      </c>
      <c r="L45" s="44"/>
      <c r="M45" s="44"/>
      <c r="N45" s="45"/>
      <c r="O45" s="90"/>
      <c r="P45" s="91"/>
      <c r="Q45" s="63"/>
      <c r="R45" s="70"/>
      <c r="S45" s="65"/>
      <c r="T45" s="66"/>
      <c r="U45" s="67"/>
      <c r="V45" s="68">
        <f>R44/U44/60/24/(1-0.05)</f>
        <v>2.8216374269005848E-2</v>
      </c>
      <c r="W45" s="69">
        <f>V45+W44</f>
        <v>0.86154970760233918</v>
      </c>
      <c r="X45" s="44"/>
      <c r="Y45" s="44"/>
      <c r="Z45" s="45"/>
      <c r="AA45" s="152"/>
      <c r="AB45" s="153"/>
      <c r="AC45" s="154"/>
      <c r="AD45" s="155"/>
      <c r="AE45" s="155"/>
      <c r="AF45" s="156"/>
      <c r="AG45" s="144"/>
      <c r="AH45" s="68">
        <f>AD44/AG44/60/24/(1-0.05)</f>
        <v>0.89343729694606888</v>
      </c>
      <c r="AI45" s="69">
        <f>AH45+AI44</f>
        <v>1.2386342353705615</v>
      </c>
      <c r="AJ45" s="44"/>
      <c r="AK45" s="44"/>
      <c r="AL45" s="45"/>
      <c r="AM45" s="61"/>
      <c r="AN45" s="62"/>
      <c r="AO45" s="63"/>
      <c r="AP45" s="64"/>
      <c r="AQ45" s="65"/>
      <c r="AR45" s="66"/>
      <c r="AS45" s="67"/>
      <c r="AT45" s="68">
        <f>AP44/AS44/60/24/(1-0.12)</f>
        <v>0.14091810966810966</v>
      </c>
      <c r="AU45" s="69">
        <f>AT45+AU44</f>
        <v>0.84382215007215022</v>
      </c>
      <c r="AV45" s="44"/>
      <c r="AW45" s="44"/>
      <c r="AX45" s="45"/>
      <c r="AY45" s="71"/>
      <c r="AZ45" s="72"/>
      <c r="BA45" s="73"/>
      <c r="BB45" s="74"/>
      <c r="BC45" s="74"/>
      <c r="BD45" s="101"/>
      <c r="BE45" s="174"/>
      <c r="BF45" s="68">
        <f>BB44/BE44/60/24/(1-0.05)</f>
        <v>0.14619883040935674</v>
      </c>
      <c r="BG45" s="69">
        <v>0.32083333333333336</v>
      </c>
      <c r="BH45" s="44"/>
      <c r="BI45" s="56"/>
      <c r="BJ45" s="45"/>
      <c r="BK45" s="71"/>
      <c r="BL45" s="72"/>
      <c r="BM45" s="73"/>
      <c r="BN45" s="74"/>
      <c r="BO45" s="101"/>
      <c r="BP45" s="174"/>
      <c r="BQ45" s="68"/>
      <c r="BR45" s="69"/>
      <c r="BS45" s="44"/>
      <c r="BT45" s="56"/>
      <c r="BU45" s="45"/>
    </row>
    <row r="46" spans="1:73" ht="13.95" customHeight="1" x14ac:dyDescent="0.4">
      <c r="A46" s="31"/>
      <c r="B46" s="82">
        <f>B44</f>
        <v>45028</v>
      </c>
      <c r="C46" s="83" t="s">
        <v>70</v>
      </c>
      <c r="D46" s="84" t="s">
        <v>31</v>
      </c>
      <c r="E46" s="35" t="s">
        <v>71</v>
      </c>
      <c r="F46" s="47">
        <v>1000</v>
      </c>
      <c r="G46" s="37">
        <v>1049</v>
      </c>
      <c r="H46" s="38">
        <v>1037</v>
      </c>
      <c r="I46" s="39">
        <v>10</v>
      </c>
      <c r="J46" s="40"/>
      <c r="K46" s="41">
        <f>K45+J46</f>
        <v>1.5516604010025066</v>
      </c>
      <c r="L46" s="44"/>
      <c r="M46" s="44"/>
      <c r="N46" s="45"/>
      <c r="O46" s="83" t="s">
        <v>75</v>
      </c>
      <c r="P46" s="130" t="s">
        <v>27</v>
      </c>
      <c r="Q46" s="125">
        <v>6287</v>
      </c>
      <c r="R46" s="117">
        <v>1291</v>
      </c>
      <c r="S46" s="118">
        <v>1255</v>
      </c>
      <c r="T46" s="119">
        <v>1240</v>
      </c>
      <c r="U46" s="39">
        <v>15</v>
      </c>
      <c r="V46" s="40"/>
      <c r="W46" s="41">
        <f>W45+V46</f>
        <v>0.86154970760233918</v>
      </c>
      <c r="X46" s="44"/>
      <c r="Y46" s="44"/>
      <c r="Z46" s="45"/>
      <c r="AA46" s="157" t="s">
        <v>30</v>
      </c>
      <c r="AB46" s="158" t="s">
        <v>31</v>
      </c>
      <c r="AC46" s="141" t="s">
        <v>61</v>
      </c>
      <c r="AD46" s="159">
        <v>2000</v>
      </c>
      <c r="AE46" s="159">
        <v>1964</v>
      </c>
      <c r="AF46" s="53">
        <v>1955</v>
      </c>
      <c r="AG46" s="144">
        <v>17</v>
      </c>
      <c r="AH46" s="40"/>
      <c r="AI46" s="41">
        <f>AI45+AH46</f>
        <v>1.2386342353705615</v>
      </c>
      <c r="AJ46" s="44"/>
      <c r="AK46" s="44"/>
      <c r="AL46" s="45"/>
      <c r="AM46" s="33" t="s">
        <v>44</v>
      </c>
      <c r="AN46" s="34" t="s">
        <v>27</v>
      </c>
      <c r="AO46" s="148" t="s">
        <v>45</v>
      </c>
      <c r="AP46" s="47">
        <v>500</v>
      </c>
      <c r="AQ46" s="37">
        <v>525</v>
      </c>
      <c r="AR46" s="119">
        <v>473</v>
      </c>
      <c r="AS46" s="39">
        <v>20</v>
      </c>
      <c r="AT46" s="40">
        <v>4.1666666666666664E-2</v>
      </c>
      <c r="AU46" s="41">
        <f>AU45+AT46</f>
        <v>0.88548881673881685</v>
      </c>
      <c r="AV46" s="44"/>
      <c r="AW46" s="44"/>
      <c r="AX46" s="45"/>
      <c r="AY46" s="48"/>
      <c r="AZ46" s="49"/>
      <c r="BA46" s="50"/>
      <c r="BB46" s="51"/>
      <c r="BC46" s="52"/>
      <c r="BD46" s="53"/>
      <c r="BE46" s="54"/>
      <c r="BF46" s="40">
        <v>2.0833333333333332E-2</v>
      </c>
      <c r="BG46" s="55"/>
      <c r="BH46" s="44"/>
      <c r="BI46" s="56"/>
      <c r="BJ46" s="45"/>
      <c r="BK46" s="48"/>
      <c r="BL46" s="49"/>
      <c r="BM46" s="50"/>
      <c r="BN46" s="51"/>
      <c r="BO46" s="53"/>
      <c r="BP46" s="54"/>
      <c r="BQ46" s="40"/>
      <c r="BR46" s="55"/>
      <c r="BS46" s="44"/>
      <c r="BT46" s="56"/>
      <c r="BU46" s="45"/>
    </row>
    <row r="47" spans="1:73" ht="13.95" customHeight="1" x14ac:dyDescent="0.4">
      <c r="A47" s="31"/>
      <c r="B47" s="60"/>
      <c r="C47" s="90"/>
      <c r="D47" s="91"/>
      <c r="E47" s="63"/>
      <c r="F47" s="70"/>
      <c r="G47" s="65"/>
      <c r="H47" s="66"/>
      <c r="I47" s="67"/>
      <c r="J47" s="68">
        <f>F46/I46/60/24/(1-0.05)</f>
        <v>7.3099415204678372E-2</v>
      </c>
      <c r="K47" s="69">
        <f>J47+K46</f>
        <v>1.624759816207185</v>
      </c>
      <c r="L47" s="44"/>
      <c r="M47" s="44"/>
      <c r="N47" s="45"/>
      <c r="O47" s="90"/>
      <c r="P47" s="91"/>
      <c r="Q47" s="63"/>
      <c r="R47" s="70"/>
      <c r="S47" s="65"/>
      <c r="T47" s="66"/>
      <c r="U47" s="67"/>
      <c r="V47" s="68">
        <f>R46/U46/60/24/(1-0.05)</f>
        <v>6.2914230019493186E-2</v>
      </c>
      <c r="W47" s="69">
        <f>V47+W46</f>
        <v>0.92446393762183232</v>
      </c>
      <c r="X47" s="44"/>
      <c r="Y47" s="44"/>
      <c r="Z47" s="45"/>
      <c r="AA47" s="160"/>
      <c r="AB47" s="161"/>
      <c r="AC47" s="154"/>
      <c r="AD47" s="162"/>
      <c r="AE47" s="162"/>
      <c r="AF47" s="76"/>
      <c r="AG47" s="144"/>
      <c r="AH47" s="68">
        <f>AD46/AG46/60/24/(1-0.05)</f>
        <v>8.5999312005503967E-2</v>
      </c>
      <c r="AI47" s="69">
        <v>0.31041666666666667</v>
      </c>
      <c r="AJ47" s="44"/>
      <c r="AK47" s="44"/>
      <c r="AL47" s="45"/>
      <c r="AM47" s="61"/>
      <c r="AN47" s="62"/>
      <c r="AO47" s="148"/>
      <c r="AP47" s="70"/>
      <c r="AQ47" s="65"/>
      <c r="AR47" s="66"/>
      <c r="AS47" s="67"/>
      <c r="AT47" s="68">
        <f>AP46/AS46/60/24/(1-0.05)</f>
        <v>1.8274853801169593E-2</v>
      </c>
      <c r="AU47" s="69">
        <f>AT47+AU46</f>
        <v>0.90376367053998641</v>
      </c>
      <c r="AV47" s="44"/>
      <c r="AW47" s="44"/>
      <c r="AX47" s="45"/>
      <c r="AY47" s="71"/>
      <c r="AZ47" s="72"/>
      <c r="BA47" s="73"/>
      <c r="BB47" s="74"/>
      <c r="BC47" s="75"/>
      <c r="BD47" s="76"/>
      <c r="BE47" s="54"/>
      <c r="BF47" s="77" t="e">
        <v>#DIV/0!</v>
      </c>
      <c r="BG47" s="78" t="e">
        <v>#DIV/0!</v>
      </c>
      <c r="BH47" s="44"/>
      <c r="BI47" s="56"/>
      <c r="BJ47" s="45"/>
      <c r="BK47" s="71"/>
      <c r="BL47" s="72"/>
      <c r="BM47" s="73"/>
      <c r="BN47" s="74"/>
      <c r="BO47" s="76"/>
      <c r="BP47" s="54"/>
      <c r="BQ47" s="77"/>
      <c r="BR47" s="78"/>
      <c r="BS47" s="44"/>
      <c r="BT47" s="56"/>
      <c r="BU47" s="45"/>
    </row>
    <row r="48" spans="1:73" ht="13.95" customHeight="1" x14ac:dyDescent="0.4">
      <c r="A48" s="31"/>
      <c r="B48" s="82">
        <f>B46</f>
        <v>45028</v>
      </c>
      <c r="C48" s="207" t="s">
        <v>67</v>
      </c>
      <c r="D48" s="208" t="s">
        <v>31</v>
      </c>
      <c r="E48" s="206" t="s">
        <v>68</v>
      </c>
      <c r="F48" s="88">
        <v>4150</v>
      </c>
      <c r="G48" s="97">
        <v>4125</v>
      </c>
      <c r="H48" s="98">
        <v>4109</v>
      </c>
      <c r="I48" s="180">
        <v>14</v>
      </c>
      <c r="J48" s="40"/>
      <c r="K48" s="41">
        <f>K47+J48</f>
        <v>1.624759816207185</v>
      </c>
      <c r="L48" s="44"/>
      <c r="M48" s="44"/>
      <c r="N48" s="45"/>
      <c r="O48" s="83" t="s">
        <v>76</v>
      </c>
      <c r="P48" s="84" t="s">
        <v>27</v>
      </c>
      <c r="Q48" s="35">
        <v>6113</v>
      </c>
      <c r="R48" s="47">
        <v>5000</v>
      </c>
      <c r="S48" s="37">
        <v>5247</v>
      </c>
      <c r="T48" s="38">
        <v>5132</v>
      </c>
      <c r="U48" s="39">
        <v>15</v>
      </c>
      <c r="V48" s="40"/>
      <c r="W48" s="41">
        <f>W47+V48</f>
        <v>0.92446393762183232</v>
      </c>
      <c r="X48" s="44"/>
      <c r="Y48" s="44"/>
      <c r="Z48" s="45"/>
      <c r="AA48" s="85"/>
      <c r="AB48" s="86"/>
      <c r="AC48" s="87"/>
      <c r="AD48" s="175"/>
      <c r="AE48" s="159"/>
      <c r="AF48" s="53"/>
      <c r="AG48" s="58"/>
      <c r="AH48" s="40">
        <v>2.0833333333333332E-2</v>
      </c>
      <c r="AI48" s="55"/>
      <c r="AJ48" s="44"/>
      <c r="AK48" s="44"/>
      <c r="AL48" s="45"/>
      <c r="AM48" s="83" t="s">
        <v>44</v>
      </c>
      <c r="AN48" s="84" t="s">
        <v>31</v>
      </c>
      <c r="AO48" s="148" t="s">
        <v>45</v>
      </c>
      <c r="AP48" s="47">
        <v>500</v>
      </c>
      <c r="AQ48" s="37">
        <v>473</v>
      </c>
      <c r="AR48" s="119">
        <v>466</v>
      </c>
      <c r="AS48" s="39">
        <v>15</v>
      </c>
      <c r="AT48" s="40">
        <v>4.1666666666666664E-2</v>
      </c>
      <c r="AU48" s="41">
        <f>AU47+AT48</f>
        <v>0.94543033720665304</v>
      </c>
      <c r="AV48" s="44"/>
      <c r="AW48" s="44"/>
      <c r="AX48" s="45"/>
      <c r="AY48" s="48"/>
      <c r="AZ48" s="57"/>
      <c r="BA48" s="50"/>
      <c r="BB48" s="51"/>
      <c r="BC48" s="52"/>
      <c r="BD48" s="53"/>
      <c r="BE48" s="58"/>
      <c r="BF48" s="40">
        <v>2.0833333333333332E-2</v>
      </c>
      <c r="BG48" s="55"/>
      <c r="BH48" s="44"/>
      <c r="BI48" s="44"/>
      <c r="BJ48" s="45"/>
      <c r="BK48" s="48"/>
      <c r="BL48" s="57"/>
      <c r="BM48" s="50"/>
      <c r="BN48" s="51"/>
      <c r="BO48" s="53"/>
      <c r="BP48" s="58"/>
      <c r="BQ48" s="40"/>
      <c r="BR48" s="55"/>
      <c r="BS48" s="44"/>
      <c r="BT48" s="44"/>
      <c r="BU48" s="45"/>
    </row>
    <row r="49" spans="1:73" ht="13.8" customHeight="1" x14ac:dyDescent="0.4">
      <c r="A49" s="31"/>
      <c r="B49" s="60"/>
      <c r="C49" s="197"/>
      <c r="D49" s="198"/>
      <c r="E49" s="196"/>
      <c r="F49" s="95"/>
      <c r="G49" s="100"/>
      <c r="H49" s="101"/>
      <c r="I49" s="102"/>
      <c r="J49" s="68">
        <f>F48/I48/60/24/(1-0.05)</f>
        <v>0.21668755221386804</v>
      </c>
      <c r="K49" s="69">
        <f>J49+K48</f>
        <v>1.8414473684210531</v>
      </c>
      <c r="L49" s="44"/>
      <c r="M49" s="44"/>
      <c r="N49" s="45"/>
      <c r="O49" s="129"/>
      <c r="P49" s="130"/>
      <c r="Q49" s="125"/>
      <c r="R49" s="117"/>
      <c r="S49" s="118"/>
      <c r="T49" s="119"/>
      <c r="U49" s="67"/>
      <c r="V49" s="68">
        <f>R48/U48/60/24/(1-0.05)</f>
        <v>0.24366471734892789</v>
      </c>
      <c r="W49" s="69">
        <f>V49+W48</f>
        <v>1.1681286549707601</v>
      </c>
      <c r="X49" s="44"/>
      <c r="Y49" s="44"/>
      <c r="Z49" s="45"/>
      <c r="AA49" s="92"/>
      <c r="AB49" s="93"/>
      <c r="AC49" s="94"/>
      <c r="AD49" s="176"/>
      <c r="AE49" s="162"/>
      <c r="AF49" s="76"/>
      <c r="AG49" s="54"/>
      <c r="AH49" s="77" t="e">
        <v>#DIV/0!</v>
      </c>
      <c r="AI49" s="78" t="e">
        <v>#DIV/0!</v>
      </c>
      <c r="AJ49" s="44"/>
      <c r="AK49" s="44"/>
      <c r="AL49" s="45"/>
      <c r="AM49" s="90"/>
      <c r="AN49" s="91"/>
      <c r="AO49" s="148"/>
      <c r="AP49" s="70"/>
      <c r="AQ49" s="65"/>
      <c r="AR49" s="66"/>
      <c r="AS49" s="67"/>
      <c r="AT49" s="68">
        <f>AP48/AS48/60/24/(1-0.05)</f>
        <v>2.436647173489279E-2</v>
      </c>
      <c r="AU49" s="69">
        <f>AT49+AU48</f>
        <v>0.96979680894154585</v>
      </c>
      <c r="AV49" s="44"/>
      <c r="AW49" s="44"/>
      <c r="AX49" s="45"/>
      <c r="AY49" s="71"/>
      <c r="AZ49" s="79"/>
      <c r="BA49" s="73"/>
      <c r="BB49" s="74"/>
      <c r="BC49" s="75"/>
      <c r="BD49" s="76"/>
      <c r="BE49" s="54"/>
      <c r="BF49" s="80"/>
      <c r="BG49" s="81"/>
      <c r="BH49" s="44"/>
      <c r="BI49" s="44"/>
      <c r="BJ49" s="45"/>
      <c r="BK49" s="71"/>
      <c r="BL49" s="79"/>
      <c r="BM49" s="73"/>
      <c r="BN49" s="74"/>
      <c r="BO49" s="76"/>
      <c r="BP49" s="54"/>
      <c r="BQ49" s="80"/>
      <c r="BR49" s="81"/>
      <c r="BS49" s="44"/>
      <c r="BT49" s="44"/>
      <c r="BU49" s="45"/>
    </row>
    <row r="50" spans="1:73" ht="13.8" customHeight="1" x14ac:dyDescent="0.4">
      <c r="A50" s="31"/>
      <c r="B50" s="82">
        <f>B48</f>
        <v>45028</v>
      </c>
      <c r="C50" s="129" t="s">
        <v>65</v>
      </c>
      <c r="D50" s="130" t="s">
        <v>31</v>
      </c>
      <c r="E50" s="125" t="s">
        <v>66</v>
      </c>
      <c r="F50" s="117">
        <v>2500</v>
      </c>
      <c r="G50" s="118">
        <v>2686</v>
      </c>
      <c r="H50" s="119">
        <v>2674</v>
      </c>
      <c r="I50" s="39">
        <v>14</v>
      </c>
      <c r="J50" s="40"/>
      <c r="K50" s="41">
        <f>K49+J50</f>
        <v>1.8414473684210531</v>
      </c>
      <c r="L50" s="44"/>
      <c r="M50" s="44"/>
      <c r="N50" s="45"/>
      <c r="O50" s="200" t="s">
        <v>49</v>
      </c>
      <c r="P50" s="201" t="s">
        <v>27</v>
      </c>
      <c r="Q50" s="126">
        <v>3800</v>
      </c>
      <c r="R50" s="51">
        <v>2000</v>
      </c>
      <c r="S50" s="97">
        <v>2211</v>
      </c>
      <c r="T50" s="98">
        <v>2166</v>
      </c>
      <c r="U50" s="124">
        <v>15</v>
      </c>
      <c r="V50" s="40"/>
      <c r="W50" s="41">
        <f>W49+V50</f>
        <v>1.1681286549707601</v>
      </c>
      <c r="X50" s="44"/>
      <c r="Y50" s="44"/>
      <c r="Z50" s="45"/>
      <c r="AA50" s="85"/>
      <c r="AB50" s="86"/>
      <c r="AC50" s="87"/>
      <c r="AD50" s="175"/>
      <c r="AE50" s="159"/>
      <c r="AF50" s="53"/>
      <c r="AG50" s="58"/>
      <c r="AH50" s="40">
        <v>2.0833333333333332E-2</v>
      </c>
      <c r="AI50" s="55"/>
      <c r="AJ50" s="44"/>
      <c r="AK50" s="44"/>
      <c r="AL50" s="45"/>
      <c r="AM50" s="204" t="s">
        <v>33</v>
      </c>
      <c r="AN50" s="205" t="s">
        <v>22</v>
      </c>
      <c r="AO50" s="206">
        <v>3094</v>
      </c>
      <c r="AP50" s="51">
        <v>4000</v>
      </c>
      <c r="AQ50" s="97">
        <v>4665</v>
      </c>
      <c r="AR50" s="98">
        <v>4124</v>
      </c>
      <c r="AS50" s="180">
        <v>30</v>
      </c>
      <c r="AT50" s="40">
        <v>4.1666666666666664E-2</v>
      </c>
      <c r="AU50" s="41">
        <f>AU49+AT50</f>
        <v>1.0114634756082126</v>
      </c>
      <c r="AV50" s="44"/>
      <c r="AW50" s="44"/>
      <c r="AX50" s="45"/>
      <c r="AY50" s="85"/>
      <c r="AZ50" s="86"/>
      <c r="BA50" s="87"/>
      <c r="BB50" s="88"/>
      <c r="BC50" s="52"/>
      <c r="BD50" s="53"/>
      <c r="BE50" s="58"/>
      <c r="BF50" s="40">
        <v>2.0833333333333332E-2</v>
      </c>
      <c r="BG50" s="55"/>
      <c r="BH50" s="44"/>
      <c r="BI50" s="44"/>
      <c r="BJ50" s="45"/>
      <c r="BK50" s="85"/>
      <c r="BL50" s="86"/>
      <c r="BM50" s="87"/>
      <c r="BN50" s="88"/>
      <c r="BO50" s="53"/>
      <c r="BP50" s="58"/>
      <c r="BQ50" s="40"/>
      <c r="BR50" s="55"/>
      <c r="BS50" s="44"/>
      <c r="BT50" s="44"/>
      <c r="BU50" s="45"/>
    </row>
    <row r="51" spans="1:73" ht="13.8" customHeight="1" x14ac:dyDescent="0.4">
      <c r="A51" s="31"/>
      <c r="B51" s="60"/>
      <c r="C51" s="90"/>
      <c r="D51" s="91"/>
      <c r="E51" s="63"/>
      <c r="F51" s="70"/>
      <c r="G51" s="65"/>
      <c r="H51" s="66"/>
      <c r="I51" s="67"/>
      <c r="J51" s="68">
        <f>F50/I50/60/24/(1-0.05)</f>
        <v>0.13053467000835423</v>
      </c>
      <c r="K51" s="69">
        <f>J51+K50</f>
        <v>1.9719820384294073</v>
      </c>
      <c r="L51" s="44"/>
      <c r="M51" s="44"/>
      <c r="N51" s="45"/>
      <c r="O51" s="202"/>
      <c r="P51" s="203"/>
      <c r="Q51" s="127"/>
      <c r="R51" s="74"/>
      <c r="S51" s="100"/>
      <c r="T51" s="101"/>
      <c r="U51" s="128"/>
      <c r="V51" s="68">
        <f>R50/U50/60/24/(1-0.05)</f>
        <v>9.7465886939571159E-2</v>
      </c>
      <c r="W51" s="69">
        <v>0.30069444444444443</v>
      </c>
      <c r="X51" s="44"/>
      <c r="Y51" s="44"/>
      <c r="Z51" s="45"/>
      <c r="AA51" s="92"/>
      <c r="AB51" s="93"/>
      <c r="AC51" s="94"/>
      <c r="AD51" s="176"/>
      <c r="AE51" s="162"/>
      <c r="AF51" s="76"/>
      <c r="AG51" s="54"/>
      <c r="AH51" s="77" t="e">
        <v>#DIV/0!</v>
      </c>
      <c r="AI51" s="78" t="e">
        <v>#DIV/0!</v>
      </c>
      <c r="AJ51" s="44"/>
      <c r="AK51" s="44"/>
      <c r="AL51" s="45"/>
      <c r="AM51" s="194"/>
      <c r="AN51" s="195"/>
      <c r="AO51" s="196"/>
      <c r="AP51" s="74"/>
      <c r="AQ51" s="100"/>
      <c r="AR51" s="101"/>
      <c r="AS51" s="102"/>
      <c r="AT51" s="68">
        <f>AP50/AS50/60/24/(1-0.05)</f>
        <v>9.7465886939571159E-2</v>
      </c>
      <c r="AU51" s="69">
        <f>AT51+AU50</f>
        <v>1.1089293625477838</v>
      </c>
      <c r="AV51" s="44"/>
      <c r="AW51" s="44"/>
      <c r="AX51" s="45"/>
      <c r="AY51" s="92"/>
      <c r="AZ51" s="93"/>
      <c r="BA51" s="94"/>
      <c r="BB51" s="95"/>
      <c r="BC51" s="75"/>
      <c r="BD51" s="76"/>
      <c r="BE51" s="54"/>
      <c r="BF51" s="77" t="e">
        <v>#DIV/0!</v>
      </c>
      <c r="BG51" s="78" t="e">
        <v>#DIV/0!</v>
      </c>
      <c r="BH51" s="44"/>
      <c r="BI51" s="44"/>
      <c r="BJ51" s="45"/>
      <c r="BK51" s="92"/>
      <c r="BL51" s="93"/>
      <c r="BM51" s="94"/>
      <c r="BN51" s="95"/>
      <c r="BO51" s="76"/>
      <c r="BP51" s="54"/>
      <c r="BQ51" s="77"/>
      <c r="BR51" s="78"/>
      <c r="BS51" s="44"/>
      <c r="BT51" s="44"/>
      <c r="BU51" s="45"/>
    </row>
    <row r="52" spans="1:73" ht="13.8" customHeight="1" x14ac:dyDescent="0.4">
      <c r="A52" s="31"/>
      <c r="B52" s="82">
        <f>B50</f>
        <v>45028</v>
      </c>
      <c r="C52" s="218" t="s">
        <v>63</v>
      </c>
      <c r="D52" s="232" t="s">
        <v>31</v>
      </c>
      <c r="E52" s="148" t="s">
        <v>64</v>
      </c>
      <c r="F52" s="149">
        <v>6000</v>
      </c>
      <c r="G52" s="150">
        <v>7630</v>
      </c>
      <c r="H52" s="151">
        <v>7598</v>
      </c>
      <c r="I52" s="39">
        <v>14</v>
      </c>
      <c r="J52" s="40"/>
      <c r="K52" s="41">
        <f>K51+J52</f>
        <v>1.9719820384294073</v>
      </c>
      <c r="L52" s="44"/>
      <c r="M52" s="44"/>
      <c r="N52" s="45"/>
      <c r="O52" s="85"/>
      <c r="P52" s="86"/>
      <c r="Q52" s="87"/>
      <c r="R52" s="175"/>
      <c r="S52" s="159"/>
      <c r="T52" s="53"/>
      <c r="U52" s="58"/>
      <c r="V52" s="40">
        <v>2.0833333333333332E-2</v>
      </c>
      <c r="W52" s="55"/>
      <c r="X52" s="44"/>
      <c r="Y52" s="44"/>
      <c r="Z52" s="45"/>
      <c r="AA52" s="85"/>
      <c r="AB52" s="86"/>
      <c r="AC52" s="87"/>
      <c r="AD52" s="175"/>
      <c r="AE52" s="159"/>
      <c r="AF52" s="53"/>
      <c r="AG52" s="58"/>
      <c r="AH52" s="40">
        <v>2.0833333333333332E-2</v>
      </c>
      <c r="AI52" s="55"/>
      <c r="AJ52" s="44"/>
      <c r="AK52" s="44"/>
      <c r="AL52" s="45"/>
      <c r="AM52" s="207" t="s">
        <v>33</v>
      </c>
      <c r="AN52" s="208" t="s">
        <v>27</v>
      </c>
      <c r="AO52" s="206">
        <v>3094</v>
      </c>
      <c r="AP52" s="97">
        <v>4000</v>
      </c>
      <c r="AQ52" s="236">
        <v>4124</v>
      </c>
      <c r="AR52" s="98">
        <v>4032</v>
      </c>
      <c r="AS52" s="180">
        <v>30</v>
      </c>
      <c r="AT52" s="40"/>
      <c r="AU52" s="217">
        <f>AU51+AT52</f>
        <v>1.1089293625477838</v>
      </c>
      <c r="AV52" s="44"/>
      <c r="AW52" s="44"/>
      <c r="AX52" s="45"/>
      <c r="AY52" s="85"/>
      <c r="AZ52" s="86"/>
      <c r="BA52" s="87"/>
      <c r="BB52" s="88"/>
      <c r="BC52" s="52"/>
      <c r="BD52" s="53"/>
      <c r="BE52" s="58"/>
      <c r="BF52" s="40">
        <v>2.0833333333333332E-2</v>
      </c>
      <c r="BG52" s="55"/>
      <c r="BH52" s="44"/>
      <c r="BI52" s="44"/>
      <c r="BJ52" s="45"/>
      <c r="BK52" s="85"/>
      <c r="BL52" s="86"/>
      <c r="BM52" s="87"/>
      <c r="BN52" s="88"/>
      <c r="BO52" s="53"/>
      <c r="BP52" s="58"/>
      <c r="BQ52" s="40"/>
      <c r="BR52" s="55"/>
      <c r="BS52" s="44"/>
      <c r="BT52" s="44"/>
      <c r="BU52" s="45"/>
    </row>
    <row r="53" spans="1:73" ht="13.8" customHeight="1" x14ac:dyDescent="0.4">
      <c r="A53" s="31"/>
      <c r="B53" s="60"/>
      <c r="C53" s="218"/>
      <c r="D53" s="232"/>
      <c r="E53" s="148"/>
      <c r="F53" s="149"/>
      <c r="G53" s="150"/>
      <c r="H53" s="151"/>
      <c r="I53" s="103"/>
      <c r="J53" s="68">
        <f>F52/I52/60/24/(1-0.05)</f>
        <v>0.31328320802005016</v>
      </c>
      <c r="K53" s="69">
        <v>0.3263888888888889</v>
      </c>
      <c r="L53" s="44"/>
      <c r="M53" s="44"/>
      <c r="N53" s="45"/>
      <c r="O53" s="92"/>
      <c r="P53" s="93"/>
      <c r="Q53" s="94"/>
      <c r="R53" s="176"/>
      <c r="S53" s="162"/>
      <c r="T53" s="76"/>
      <c r="U53" s="54"/>
      <c r="V53" s="77" t="e">
        <v>#DIV/0!</v>
      </c>
      <c r="W53" s="78" t="e">
        <v>#DIV/0!</v>
      </c>
      <c r="X53" s="44"/>
      <c r="Y53" s="44"/>
      <c r="Z53" s="45"/>
      <c r="AA53" s="92"/>
      <c r="AB53" s="93"/>
      <c r="AC53" s="94"/>
      <c r="AD53" s="176"/>
      <c r="AE53" s="162"/>
      <c r="AF53" s="76"/>
      <c r="AG53" s="54"/>
      <c r="AH53" s="77" t="e">
        <v>#DIV/0!</v>
      </c>
      <c r="AI53" s="78" t="e">
        <v>#DIV/0!</v>
      </c>
      <c r="AJ53" s="44"/>
      <c r="AK53" s="44"/>
      <c r="AL53" s="45"/>
      <c r="AM53" s="197"/>
      <c r="AN53" s="198"/>
      <c r="AO53" s="196"/>
      <c r="AP53" s="100"/>
      <c r="AQ53" s="237"/>
      <c r="AR53" s="101"/>
      <c r="AS53" s="102"/>
      <c r="AT53" s="68">
        <f>AP52/AS52/60/24/(1-0.05)</f>
        <v>9.7465886939571159E-2</v>
      </c>
      <c r="AU53" s="81">
        <v>0.29652777777777778</v>
      </c>
      <c r="AV53" s="44"/>
      <c r="AW53" s="44"/>
      <c r="AX53" s="45"/>
      <c r="AY53" s="92"/>
      <c r="AZ53" s="93"/>
      <c r="BA53" s="94"/>
      <c r="BB53" s="95"/>
      <c r="BC53" s="75"/>
      <c r="BD53" s="76"/>
      <c r="BE53" s="54"/>
      <c r="BF53" s="77" t="e">
        <v>#DIV/0!</v>
      </c>
      <c r="BG53" s="78" t="e">
        <v>#DIV/0!</v>
      </c>
      <c r="BH53" s="44"/>
      <c r="BI53" s="44"/>
      <c r="BJ53" s="45"/>
      <c r="BK53" s="92"/>
      <c r="BL53" s="93"/>
      <c r="BM53" s="94"/>
      <c r="BN53" s="95"/>
      <c r="BO53" s="76"/>
      <c r="BP53" s="54"/>
      <c r="BQ53" s="77"/>
      <c r="BR53" s="78"/>
      <c r="BS53" s="44"/>
      <c r="BT53" s="44"/>
      <c r="BU53" s="45"/>
    </row>
    <row r="54" spans="1:73" ht="13.8" customHeight="1" x14ac:dyDescent="0.4">
      <c r="A54" s="31"/>
      <c r="B54" s="82">
        <f>B52</f>
        <v>45028</v>
      </c>
      <c r="C54" s="85"/>
      <c r="D54" s="86"/>
      <c r="E54" s="87"/>
      <c r="F54" s="175"/>
      <c r="G54" s="159"/>
      <c r="H54" s="53"/>
      <c r="I54" s="58"/>
      <c r="J54" s="40">
        <v>2.0833333333333332E-2</v>
      </c>
      <c r="K54" s="55"/>
      <c r="L54" s="44"/>
      <c r="M54" s="44"/>
      <c r="N54" s="45"/>
      <c r="O54" s="85"/>
      <c r="P54" s="86"/>
      <c r="Q54" s="87"/>
      <c r="R54" s="175"/>
      <c r="S54" s="159"/>
      <c r="T54" s="53"/>
      <c r="U54" s="58"/>
      <c r="V54" s="40">
        <v>2.0833333333333332E-2</v>
      </c>
      <c r="W54" s="55"/>
      <c r="X54" s="44"/>
      <c r="Y54" s="44"/>
      <c r="Z54" s="45"/>
      <c r="AA54" s="85"/>
      <c r="AB54" s="86"/>
      <c r="AC54" s="87"/>
      <c r="AD54" s="175"/>
      <c r="AE54" s="159"/>
      <c r="AF54" s="53"/>
      <c r="AG54" s="58"/>
      <c r="AH54" s="40">
        <v>2.0833333333333332E-2</v>
      </c>
      <c r="AI54" s="55"/>
      <c r="AJ54" s="44"/>
      <c r="AK54" s="44"/>
      <c r="AL54" s="45"/>
      <c r="AM54" s="85"/>
      <c r="AN54" s="86"/>
      <c r="AO54" s="87"/>
      <c r="AP54" s="175"/>
      <c r="AQ54" s="159"/>
      <c r="AR54" s="53"/>
      <c r="AS54" s="58"/>
      <c r="AT54" s="40">
        <v>2.0833333333333332E-2</v>
      </c>
      <c r="AU54" s="55"/>
      <c r="AV54" s="44"/>
      <c r="AW54" s="44"/>
      <c r="AX54" s="45"/>
      <c r="AY54" s="85"/>
      <c r="AZ54" s="86"/>
      <c r="BA54" s="87"/>
      <c r="BB54" s="88"/>
      <c r="BC54" s="52"/>
      <c r="BD54" s="53"/>
      <c r="BE54" s="58"/>
      <c r="BF54" s="40">
        <v>2.0833333333333332E-2</v>
      </c>
      <c r="BG54" s="55"/>
      <c r="BH54" s="44"/>
      <c r="BI54" s="44"/>
      <c r="BJ54" s="45"/>
      <c r="BK54" s="85"/>
      <c r="BL54" s="86"/>
      <c r="BM54" s="87"/>
      <c r="BN54" s="88"/>
      <c r="BO54" s="53"/>
      <c r="BP54" s="58"/>
      <c r="BQ54" s="40"/>
      <c r="BR54" s="55"/>
      <c r="BS54" s="44"/>
      <c r="BT54" s="44"/>
      <c r="BU54" s="45"/>
    </row>
    <row r="55" spans="1:73" ht="13.8" customHeight="1" x14ac:dyDescent="0.4">
      <c r="A55" s="31"/>
      <c r="B55" s="60"/>
      <c r="C55" s="92"/>
      <c r="D55" s="93"/>
      <c r="E55" s="94"/>
      <c r="F55" s="176"/>
      <c r="G55" s="162"/>
      <c r="H55" s="76"/>
      <c r="I55" s="54"/>
      <c r="J55" s="77" t="e">
        <v>#DIV/0!</v>
      </c>
      <c r="K55" s="78" t="e">
        <v>#DIV/0!</v>
      </c>
      <c r="L55" s="44"/>
      <c r="M55" s="44"/>
      <c r="N55" s="45"/>
      <c r="O55" s="92"/>
      <c r="P55" s="93"/>
      <c r="Q55" s="94"/>
      <c r="R55" s="176"/>
      <c r="S55" s="162"/>
      <c r="T55" s="76"/>
      <c r="U55" s="54"/>
      <c r="V55" s="77" t="e">
        <v>#DIV/0!</v>
      </c>
      <c r="W55" s="78" t="e">
        <v>#DIV/0!</v>
      </c>
      <c r="X55" s="44"/>
      <c r="Y55" s="44"/>
      <c r="Z55" s="45"/>
      <c r="AA55" s="92"/>
      <c r="AB55" s="93"/>
      <c r="AC55" s="94"/>
      <c r="AD55" s="176"/>
      <c r="AE55" s="162"/>
      <c r="AF55" s="76"/>
      <c r="AG55" s="54"/>
      <c r="AH55" s="77" t="e">
        <v>#DIV/0!</v>
      </c>
      <c r="AI55" s="78" t="e">
        <v>#DIV/0!</v>
      </c>
      <c r="AJ55" s="44"/>
      <c r="AK55" s="44"/>
      <c r="AL55" s="45"/>
      <c r="AM55" s="92"/>
      <c r="AN55" s="93"/>
      <c r="AO55" s="94"/>
      <c r="AP55" s="176"/>
      <c r="AQ55" s="162"/>
      <c r="AR55" s="76"/>
      <c r="AS55" s="54"/>
      <c r="AT55" s="77" t="e">
        <v>#DIV/0!</v>
      </c>
      <c r="AU55" s="78" t="e">
        <v>#DIV/0!</v>
      </c>
      <c r="AV55" s="44"/>
      <c r="AW55" s="44"/>
      <c r="AX55" s="45"/>
      <c r="AY55" s="92"/>
      <c r="AZ55" s="93"/>
      <c r="BA55" s="94"/>
      <c r="BB55" s="95"/>
      <c r="BC55" s="75"/>
      <c r="BD55" s="76"/>
      <c r="BE55" s="54"/>
      <c r="BF55" s="77" t="e">
        <v>#DIV/0!</v>
      </c>
      <c r="BG55" s="78" t="e">
        <v>#DIV/0!</v>
      </c>
      <c r="BH55" s="44"/>
      <c r="BI55" s="44"/>
      <c r="BJ55" s="45"/>
      <c r="BK55" s="92"/>
      <c r="BL55" s="93"/>
      <c r="BM55" s="94"/>
      <c r="BN55" s="95"/>
      <c r="BO55" s="76"/>
      <c r="BP55" s="54"/>
      <c r="BQ55" s="77"/>
      <c r="BR55" s="78"/>
      <c r="BS55" s="44"/>
      <c r="BT55" s="44"/>
      <c r="BU55" s="45"/>
    </row>
    <row r="56" spans="1:73" ht="13.8" customHeight="1" x14ac:dyDescent="0.4">
      <c r="A56" s="31"/>
      <c r="B56" s="82">
        <f>B54</f>
        <v>45028</v>
      </c>
      <c r="C56" s="85"/>
      <c r="D56" s="86"/>
      <c r="E56" s="87"/>
      <c r="F56" s="175"/>
      <c r="G56" s="159"/>
      <c r="H56" s="53"/>
      <c r="I56" s="58"/>
      <c r="J56" s="40">
        <v>2.0833333333333332E-2</v>
      </c>
      <c r="K56" s="55"/>
      <c r="L56" s="44"/>
      <c r="M56" s="44"/>
      <c r="N56" s="45"/>
      <c r="O56" s="85"/>
      <c r="P56" s="86"/>
      <c r="Q56" s="87"/>
      <c r="R56" s="175"/>
      <c r="S56" s="159"/>
      <c r="T56" s="53"/>
      <c r="U56" s="58"/>
      <c r="V56" s="40">
        <v>2.0833333333333332E-2</v>
      </c>
      <c r="W56" s="55"/>
      <c r="X56" s="44"/>
      <c r="Y56" s="44"/>
      <c r="Z56" s="45"/>
      <c r="AA56" s="85"/>
      <c r="AB56" s="86"/>
      <c r="AC56" s="87"/>
      <c r="AD56" s="175"/>
      <c r="AE56" s="159"/>
      <c r="AF56" s="53"/>
      <c r="AG56" s="58"/>
      <c r="AH56" s="40">
        <v>2.0833333333333332E-2</v>
      </c>
      <c r="AI56" s="55"/>
      <c r="AJ56" s="44"/>
      <c r="AK56" s="44"/>
      <c r="AL56" s="45"/>
      <c r="AM56" s="85"/>
      <c r="AN56" s="86"/>
      <c r="AO56" s="87"/>
      <c r="AP56" s="175"/>
      <c r="AQ56" s="159"/>
      <c r="AR56" s="53"/>
      <c r="AS56" s="58"/>
      <c r="AT56" s="40">
        <v>2.0833333333333332E-2</v>
      </c>
      <c r="AU56" s="55"/>
      <c r="AV56" s="44"/>
      <c r="AW56" s="44"/>
      <c r="AX56" s="45"/>
      <c r="AY56" s="85"/>
      <c r="AZ56" s="86"/>
      <c r="BA56" s="87"/>
      <c r="BB56" s="88"/>
      <c r="BC56" s="52"/>
      <c r="BD56" s="53"/>
      <c r="BE56" s="58"/>
      <c r="BF56" s="40">
        <v>2.0833333333333332E-2</v>
      </c>
      <c r="BG56" s="55"/>
      <c r="BH56" s="44"/>
      <c r="BI56" s="44"/>
      <c r="BJ56" s="45"/>
      <c r="BK56" s="85"/>
      <c r="BL56" s="86"/>
      <c r="BM56" s="87"/>
      <c r="BN56" s="88"/>
      <c r="BO56" s="53"/>
      <c r="BP56" s="58"/>
      <c r="BQ56" s="40"/>
      <c r="BR56" s="55"/>
      <c r="BS56" s="44"/>
      <c r="BT56" s="44"/>
      <c r="BU56" s="45"/>
    </row>
    <row r="57" spans="1:73" ht="13.8" customHeight="1" x14ac:dyDescent="0.4">
      <c r="A57" s="31"/>
      <c r="B57" s="60"/>
      <c r="C57" s="92"/>
      <c r="D57" s="93"/>
      <c r="E57" s="94"/>
      <c r="F57" s="176"/>
      <c r="G57" s="162"/>
      <c r="H57" s="76"/>
      <c r="I57" s="54"/>
      <c r="J57" s="77" t="e">
        <v>#DIV/0!</v>
      </c>
      <c r="K57" s="78" t="e">
        <v>#DIV/0!</v>
      </c>
      <c r="L57" s="44"/>
      <c r="M57" s="44"/>
      <c r="N57" s="45"/>
      <c r="O57" s="92"/>
      <c r="P57" s="93"/>
      <c r="Q57" s="94"/>
      <c r="R57" s="176"/>
      <c r="S57" s="162"/>
      <c r="T57" s="76"/>
      <c r="U57" s="54"/>
      <c r="V57" s="77" t="e">
        <v>#DIV/0!</v>
      </c>
      <c r="W57" s="78" t="e">
        <v>#DIV/0!</v>
      </c>
      <c r="X57" s="44"/>
      <c r="Y57" s="44"/>
      <c r="Z57" s="45"/>
      <c r="AA57" s="92"/>
      <c r="AB57" s="93"/>
      <c r="AC57" s="94"/>
      <c r="AD57" s="176"/>
      <c r="AE57" s="162"/>
      <c r="AF57" s="76"/>
      <c r="AG57" s="54"/>
      <c r="AH57" s="77" t="e">
        <v>#DIV/0!</v>
      </c>
      <c r="AI57" s="78" t="e">
        <v>#DIV/0!</v>
      </c>
      <c r="AJ57" s="44"/>
      <c r="AK57" s="44"/>
      <c r="AL57" s="45"/>
      <c r="AM57" s="92"/>
      <c r="AN57" s="93"/>
      <c r="AO57" s="94"/>
      <c r="AP57" s="176"/>
      <c r="AQ57" s="162"/>
      <c r="AR57" s="76"/>
      <c r="AS57" s="54"/>
      <c r="AT57" s="77" t="e">
        <v>#DIV/0!</v>
      </c>
      <c r="AU57" s="78" t="e">
        <v>#DIV/0!</v>
      </c>
      <c r="AV57" s="44"/>
      <c r="AW57" s="44"/>
      <c r="AX57" s="45"/>
      <c r="AY57" s="92"/>
      <c r="AZ57" s="93"/>
      <c r="BA57" s="94"/>
      <c r="BB57" s="95"/>
      <c r="BC57" s="75"/>
      <c r="BD57" s="76"/>
      <c r="BE57" s="54"/>
      <c r="BF57" s="77" t="e">
        <v>#DIV/0!</v>
      </c>
      <c r="BG57" s="78" t="e">
        <v>#DIV/0!</v>
      </c>
      <c r="BH57" s="44"/>
      <c r="BI57" s="44"/>
      <c r="BJ57" s="45"/>
      <c r="BK57" s="92"/>
      <c r="BL57" s="93"/>
      <c r="BM57" s="94"/>
      <c r="BN57" s="95"/>
      <c r="BO57" s="76"/>
      <c r="BP57" s="54"/>
      <c r="BQ57" s="77"/>
      <c r="BR57" s="78"/>
      <c r="BS57" s="44"/>
      <c r="BT57" s="44"/>
      <c r="BU57" s="45"/>
    </row>
    <row r="58" spans="1:73" ht="13.8" customHeight="1" x14ac:dyDescent="0.4">
      <c r="A58" s="31"/>
      <c r="B58" s="82">
        <f>B56</f>
        <v>45028</v>
      </c>
      <c r="C58" s="85"/>
      <c r="D58" s="86"/>
      <c r="E58" s="87"/>
      <c r="F58" s="175"/>
      <c r="G58" s="159"/>
      <c r="H58" s="53"/>
      <c r="I58" s="58"/>
      <c r="J58" s="40">
        <v>2.0833333333333332E-2</v>
      </c>
      <c r="K58" s="55"/>
      <c r="L58" s="44"/>
      <c r="M58" s="44"/>
      <c r="N58" s="45"/>
      <c r="O58" s="85"/>
      <c r="P58" s="86"/>
      <c r="Q58" s="87"/>
      <c r="R58" s="175"/>
      <c r="S58" s="159"/>
      <c r="T58" s="53"/>
      <c r="U58" s="58"/>
      <c r="V58" s="40">
        <v>2.0833333333333332E-2</v>
      </c>
      <c r="W58" s="55"/>
      <c r="X58" s="44"/>
      <c r="Y58" s="44"/>
      <c r="Z58" s="45"/>
      <c r="AA58" s="85"/>
      <c r="AB58" s="86"/>
      <c r="AC58" s="87"/>
      <c r="AD58" s="175"/>
      <c r="AE58" s="159"/>
      <c r="AF58" s="53"/>
      <c r="AG58" s="58"/>
      <c r="AH58" s="40">
        <v>2.0833333333333332E-2</v>
      </c>
      <c r="AI58" s="55"/>
      <c r="AJ58" s="44"/>
      <c r="AK58" s="44"/>
      <c r="AL58" s="45"/>
      <c r="AM58" s="85"/>
      <c r="AN58" s="86"/>
      <c r="AO58" s="87"/>
      <c r="AP58" s="175"/>
      <c r="AQ58" s="159"/>
      <c r="AR58" s="53"/>
      <c r="AS58" s="58"/>
      <c r="AT58" s="40">
        <v>2.0833333333333332E-2</v>
      </c>
      <c r="AU58" s="55"/>
      <c r="AV58" s="44"/>
      <c r="AW58" s="44"/>
      <c r="AX58" s="45"/>
      <c r="AY58" s="85"/>
      <c r="AZ58" s="86"/>
      <c r="BA58" s="87"/>
      <c r="BB58" s="88"/>
      <c r="BC58" s="52"/>
      <c r="BD58" s="53"/>
      <c r="BE58" s="58"/>
      <c r="BF58" s="40">
        <v>2.0833333333333332E-2</v>
      </c>
      <c r="BG58" s="55"/>
      <c r="BH58" s="44"/>
      <c r="BI58" s="44"/>
      <c r="BJ58" s="45"/>
      <c r="BK58" s="85"/>
      <c r="BL58" s="86"/>
      <c r="BM58" s="87"/>
      <c r="BN58" s="88"/>
      <c r="BO58" s="53"/>
      <c r="BP58" s="58"/>
      <c r="BQ58" s="40"/>
      <c r="BR58" s="55"/>
      <c r="BS58" s="44"/>
      <c r="BT58" s="44"/>
      <c r="BU58" s="45"/>
    </row>
    <row r="59" spans="1:73" ht="13.8" customHeight="1" x14ac:dyDescent="0.4">
      <c r="A59" s="31"/>
      <c r="B59" s="60"/>
      <c r="C59" s="92"/>
      <c r="D59" s="93"/>
      <c r="E59" s="94"/>
      <c r="F59" s="176"/>
      <c r="G59" s="162"/>
      <c r="H59" s="76"/>
      <c r="I59" s="54"/>
      <c r="J59" s="77" t="e">
        <v>#DIV/0!</v>
      </c>
      <c r="K59" s="78" t="e">
        <v>#DIV/0!</v>
      </c>
      <c r="L59" s="44"/>
      <c r="M59" s="44"/>
      <c r="N59" s="45"/>
      <c r="O59" s="92"/>
      <c r="P59" s="93"/>
      <c r="Q59" s="94"/>
      <c r="R59" s="176"/>
      <c r="S59" s="162"/>
      <c r="T59" s="76"/>
      <c r="U59" s="54"/>
      <c r="V59" s="77" t="e">
        <v>#DIV/0!</v>
      </c>
      <c r="W59" s="78" t="e">
        <v>#DIV/0!</v>
      </c>
      <c r="X59" s="44"/>
      <c r="Y59" s="44"/>
      <c r="Z59" s="45"/>
      <c r="AA59" s="92"/>
      <c r="AB59" s="93"/>
      <c r="AC59" s="94"/>
      <c r="AD59" s="176"/>
      <c r="AE59" s="162"/>
      <c r="AF59" s="76"/>
      <c r="AG59" s="54"/>
      <c r="AH59" s="77" t="e">
        <v>#DIV/0!</v>
      </c>
      <c r="AI59" s="78" t="e">
        <v>#DIV/0!</v>
      </c>
      <c r="AJ59" s="44"/>
      <c r="AK59" s="44"/>
      <c r="AL59" s="45"/>
      <c r="AM59" s="92"/>
      <c r="AN59" s="93"/>
      <c r="AO59" s="94"/>
      <c r="AP59" s="176"/>
      <c r="AQ59" s="162"/>
      <c r="AR59" s="76"/>
      <c r="AS59" s="54"/>
      <c r="AT59" s="77" t="e">
        <v>#DIV/0!</v>
      </c>
      <c r="AU59" s="78" t="e">
        <v>#DIV/0!</v>
      </c>
      <c r="AV59" s="44"/>
      <c r="AW59" s="44"/>
      <c r="AX59" s="45"/>
      <c r="AY59" s="92"/>
      <c r="AZ59" s="93"/>
      <c r="BA59" s="94"/>
      <c r="BB59" s="95"/>
      <c r="BC59" s="75"/>
      <c r="BD59" s="76"/>
      <c r="BE59" s="54"/>
      <c r="BF59" s="77" t="e">
        <v>#DIV/0!</v>
      </c>
      <c r="BG59" s="78" t="e">
        <v>#DIV/0!</v>
      </c>
      <c r="BH59" s="44"/>
      <c r="BI59" s="44"/>
      <c r="BJ59" s="45"/>
      <c r="BK59" s="92"/>
      <c r="BL59" s="93"/>
      <c r="BM59" s="94"/>
      <c r="BN59" s="95"/>
      <c r="BO59" s="76"/>
      <c r="BP59" s="54"/>
      <c r="BQ59" s="77"/>
      <c r="BR59" s="78"/>
      <c r="BS59" s="44"/>
      <c r="BT59" s="44"/>
      <c r="BU59" s="45"/>
    </row>
    <row r="60" spans="1:73" ht="13.95" customHeight="1" x14ac:dyDescent="0.4">
      <c r="A60" s="31"/>
      <c r="B60" s="82">
        <f>B48</f>
        <v>45028</v>
      </c>
      <c r="C60" s="85"/>
      <c r="D60" s="86"/>
      <c r="E60" s="87"/>
      <c r="F60" s="175"/>
      <c r="G60" s="159"/>
      <c r="H60" s="53"/>
      <c r="I60" s="58"/>
      <c r="J60" s="40">
        <v>2.0833333333333332E-2</v>
      </c>
      <c r="K60" s="55"/>
      <c r="L60" s="44"/>
      <c r="M60" s="44"/>
      <c r="N60" s="45"/>
      <c r="O60" s="85"/>
      <c r="P60" s="86"/>
      <c r="Q60" s="87"/>
      <c r="R60" s="175"/>
      <c r="S60" s="159"/>
      <c r="T60" s="53"/>
      <c r="U60" s="58"/>
      <c r="V60" s="40">
        <v>2.0833333333333332E-2</v>
      </c>
      <c r="W60" s="55"/>
      <c r="X60" s="44"/>
      <c r="Y60" s="44"/>
      <c r="Z60" s="45"/>
      <c r="AA60" s="85"/>
      <c r="AB60" s="86"/>
      <c r="AC60" s="87"/>
      <c r="AD60" s="175"/>
      <c r="AE60" s="159"/>
      <c r="AF60" s="53"/>
      <c r="AG60" s="58"/>
      <c r="AH60" s="40">
        <v>2.0833333333333332E-2</v>
      </c>
      <c r="AI60" s="55"/>
      <c r="AJ60" s="44"/>
      <c r="AK60" s="44"/>
      <c r="AL60" s="45"/>
      <c r="AM60" s="85"/>
      <c r="AN60" s="86"/>
      <c r="AO60" s="87"/>
      <c r="AP60" s="175"/>
      <c r="AQ60" s="159"/>
      <c r="AR60" s="53"/>
      <c r="AS60" s="58"/>
      <c r="AT60" s="40">
        <v>2.0833333333333332E-2</v>
      </c>
      <c r="AU60" s="55"/>
      <c r="AV60" s="44"/>
      <c r="AW60" s="44"/>
      <c r="AX60" s="45"/>
      <c r="AY60" s="48"/>
      <c r="AZ60" s="49"/>
      <c r="BA60" s="50"/>
      <c r="BB60" s="51"/>
      <c r="BC60" s="52"/>
      <c r="BD60" s="53"/>
      <c r="BE60" s="54"/>
      <c r="BF60" s="40">
        <v>2.0833333333333332E-2</v>
      </c>
      <c r="BG60" s="55"/>
      <c r="BH60" s="44"/>
      <c r="BI60" s="56"/>
      <c r="BJ60" s="45"/>
      <c r="BK60" s="48"/>
      <c r="BL60" s="49"/>
      <c r="BM60" s="50"/>
      <c r="BN60" s="51"/>
      <c r="BO60" s="53"/>
      <c r="BP60" s="54"/>
      <c r="BQ60" s="40"/>
      <c r="BR60" s="55"/>
      <c r="BS60" s="44"/>
      <c r="BT60" s="56"/>
      <c r="BU60" s="45"/>
    </row>
    <row r="61" spans="1:73" ht="13.95" customHeight="1" x14ac:dyDescent="0.4">
      <c r="A61" s="31"/>
      <c r="B61" s="60"/>
      <c r="C61" s="92"/>
      <c r="D61" s="93"/>
      <c r="E61" s="94"/>
      <c r="F61" s="176"/>
      <c r="G61" s="162"/>
      <c r="H61" s="76"/>
      <c r="I61" s="54"/>
      <c r="J61" s="77" t="e">
        <v>#DIV/0!</v>
      </c>
      <c r="K61" s="78" t="e">
        <v>#DIV/0!</v>
      </c>
      <c r="L61" s="44"/>
      <c r="M61" s="44"/>
      <c r="N61" s="45"/>
      <c r="O61" s="92"/>
      <c r="P61" s="93"/>
      <c r="Q61" s="94"/>
      <c r="R61" s="176"/>
      <c r="S61" s="162"/>
      <c r="T61" s="76"/>
      <c r="U61" s="54"/>
      <c r="V61" s="77" t="e">
        <v>#DIV/0!</v>
      </c>
      <c r="W61" s="78" t="e">
        <v>#DIV/0!</v>
      </c>
      <c r="X61" s="44"/>
      <c r="Y61" s="44"/>
      <c r="Z61" s="45"/>
      <c r="AA61" s="92"/>
      <c r="AB61" s="93"/>
      <c r="AC61" s="94"/>
      <c r="AD61" s="176"/>
      <c r="AE61" s="162"/>
      <c r="AF61" s="76"/>
      <c r="AG61" s="54"/>
      <c r="AH61" s="77" t="e">
        <v>#DIV/0!</v>
      </c>
      <c r="AI61" s="78" t="e">
        <v>#DIV/0!</v>
      </c>
      <c r="AJ61" s="44"/>
      <c r="AK61" s="44"/>
      <c r="AL61" s="45"/>
      <c r="AM61" s="92"/>
      <c r="AN61" s="93"/>
      <c r="AO61" s="94"/>
      <c r="AP61" s="176"/>
      <c r="AQ61" s="162"/>
      <c r="AR61" s="76"/>
      <c r="AS61" s="54"/>
      <c r="AT61" s="77" t="e">
        <v>#DIV/0!</v>
      </c>
      <c r="AU61" s="78" t="e">
        <v>#DIV/0!</v>
      </c>
      <c r="AV61" s="44"/>
      <c r="AW61" s="44"/>
      <c r="AX61" s="45"/>
      <c r="AY61" s="71"/>
      <c r="AZ61" s="72"/>
      <c r="BA61" s="73"/>
      <c r="BB61" s="74"/>
      <c r="BC61" s="75"/>
      <c r="BD61" s="76"/>
      <c r="BE61" s="54"/>
      <c r="BF61" s="77" t="e">
        <v>#DIV/0!</v>
      </c>
      <c r="BG61" s="78" t="e">
        <v>#DIV/0!</v>
      </c>
      <c r="BH61" s="44"/>
      <c r="BI61" s="56"/>
      <c r="BJ61" s="45"/>
      <c r="BK61" s="71"/>
      <c r="BL61" s="72"/>
      <c r="BM61" s="73"/>
      <c r="BN61" s="74"/>
      <c r="BO61" s="76"/>
      <c r="BP61" s="54"/>
      <c r="BQ61" s="77"/>
      <c r="BR61" s="78"/>
      <c r="BS61" s="44"/>
      <c r="BT61" s="56"/>
      <c r="BU61" s="45"/>
    </row>
    <row r="62" spans="1:73" ht="13.95" customHeight="1" x14ac:dyDescent="0.4">
      <c r="A62" s="31"/>
      <c r="B62" s="82">
        <f>B60</f>
        <v>45028</v>
      </c>
      <c r="C62" s="85"/>
      <c r="D62" s="86"/>
      <c r="E62" s="87"/>
      <c r="F62" s="175"/>
      <c r="G62" s="159"/>
      <c r="H62" s="53"/>
      <c r="I62" s="58"/>
      <c r="J62" s="40">
        <v>2.0833333333333332E-2</v>
      </c>
      <c r="K62" s="55"/>
      <c r="L62" s="44"/>
      <c r="M62" s="44"/>
      <c r="N62" s="45"/>
      <c r="O62" s="85"/>
      <c r="P62" s="86"/>
      <c r="Q62" s="87"/>
      <c r="R62" s="175"/>
      <c r="S62" s="159"/>
      <c r="T62" s="53"/>
      <c r="U62" s="58"/>
      <c r="V62" s="40">
        <v>2.0833333333333332E-2</v>
      </c>
      <c r="W62" s="55"/>
      <c r="X62" s="44"/>
      <c r="Y62" s="44"/>
      <c r="Z62" s="45"/>
      <c r="AA62" s="85"/>
      <c r="AB62" s="86"/>
      <c r="AC62" s="87"/>
      <c r="AD62" s="175"/>
      <c r="AE62" s="159"/>
      <c r="AF62" s="53"/>
      <c r="AG62" s="58"/>
      <c r="AH62" s="40">
        <v>2.0833333333333332E-2</v>
      </c>
      <c r="AI62" s="55"/>
      <c r="AJ62" s="44"/>
      <c r="AK62" s="44"/>
      <c r="AL62" s="45"/>
      <c r="AM62" s="85"/>
      <c r="AN62" s="86"/>
      <c r="AO62" s="87"/>
      <c r="AP62" s="175"/>
      <c r="AQ62" s="159"/>
      <c r="AR62" s="53"/>
      <c r="AS62" s="58"/>
      <c r="AT62" s="40">
        <v>2.0833333333333332E-2</v>
      </c>
      <c r="AU62" s="55"/>
      <c r="AV62" s="44"/>
      <c r="AW62" s="44"/>
      <c r="AX62" s="45"/>
      <c r="AY62" s="48"/>
      <c r="AZ62" s="168"/>
      <c r="BA62" s="50"/>
      <c r="BB62" s="51"/>
      <c r="BC62" s="52"/>
      <c r="BD62" s="98"/>
      <c r="BE62" s="163"/>
      <c r="BF62" s="40">
        <v>2.0833333333333332E-2</v>
      </c>
      <c r="BG62" s="55"/>
      <c r="BH62" s="44"/>
      <c r="BI62" s="56"/>
      <c r="BJ62" s="45"/>
      <c r="BK62" s="48"/>
      <c r="BL62" s="168"/>
      <c r="BM62" s="50"/>
      <c r="BN62" s="51"/>
      <c r="BO62" s="98"/>
      <c r="BP62" s="163"/>
      <c r="BQ62" s="40"/>
      <c r="BR62" s="55"/>
      <c r="BS62" s="44"/>
      <c r="BT62" s="56"/>
      <c r="BU62" s="45"/>
    </row>
    <row r="63" spans="1:73" ht="13.95" customHeight="1" x14ac:dyDescent="0.4">
      <c r="A63" s="31"/>
      <c r="B63" s="60"/>
      <c r="C63" s="92"/>
      <c r="D63" s="93"/>
      <c r="E63" s="94"/>
      <c r="F63" s="176"/>
      <c r="G63" s="162"/>
      <c r="H63" s="76"/>
      <c r="I63" s="54"/>
      <c r="J63" s="77" t="e">
        <v>#DIV/0!</v>
      </c>
      <c r="K63" s="78" t="e">
        <v>#DIV/0!</v>
      </c>
      <c r="L63" s="44"/>
      <c r="M63" s="44"/>
      <c r="N63" s="45"/>
      <c r="O63" s="92"/>
      <c r="P63" s="93"/>
      <c r="Q63" s="94"/>
      <c r="R63" s="176"/>
      <c r="S63" s="162"/>
      <c r="T63" s="76"/>
      <c r="U63" s="54"/>
      <c r="V63" s="77" t="e">
        <v>#DIV/0!</v>
      </c>
      <c r="W63" s="78" t="e">
        <v>#DIV/0!</v>
      </c>
      <c r="X63" s="44"/>
      <c r="Y63" s="44"/>
      <c r="Z63" s="45"/>
      <c r="AA63" s="92"/>
      <c r="AB63" s="93"/>
      <c r="AC63" s="94"/>
      <c r="AD63" s="176"/>
      <c r="AE63" s="162"/>
      <c r="AF63" s="76"/>
      <c r="AG63" s="54"/>
      <c r="AH63" s="77" t="e">
        <v>#DIV/0!</v>
      </c>
      <c r="AI63" s="78" t="e">
        <v>#DIV/0!</v>
      </c>
      <c r="AJ63" s="44"/>
      <c r="AK63" s="44"/>
      <c r="AL63" s="45"/>
      <c r="AM63" s="92"/>
      <c r="AN63" s="93"/>
      <c r="AO63" s="94"/>
      <c r="AP63" s="176"/>
      <c r="AQ63" s="162"/>
      <c r="AR63" s="76"/>
      <c r="AS63" s="54"/>
      <c r="AT63" s="77" t="e">
        <v>#DIV/0!</v>
      </c>
      <c r="AU63" s="78" t="e">
        <v>#DIV/0!</v>
      </c>
      <c r="AV63" s="44"/>
      <c r="AW63" s="44"/>
      <c r="AX63" s="45"/>
      <c r="AY63" s="71"/>
      <c r="AZ63" s="173"/>
      <c r="BA63" s="73"/>
      <c r="BB63" s="74"/>
      <c r="BC63" s="75"/>
      <c r="BD63" s="101"/>
      <c r="BE63" s="174"/>
      <c r="BF63" s="77" t="e">
        <v>#DIV/0!</v>
      </c>
      <c r="BG63" s="78" t="e">
        <v>#DIV/0!</v>
      </c>
      <c r="BH63" s="44"/>
      <c r="BI63" s="56"/>
      <c r="BJ63" s="45"/>
      <c r="BK63" s="71"/>
      <c r="BL63" s="173"/>
      <c r="BM63" s="73"/>
      <c r="BN63" s="74"/>
      <c r="BO63" s="101"/>
      <c r="BP63" s="174"/>
      <c r="BQ63" s="77"/>
      <c r="BR63" s="78"/>
      <c r="BS63" s="44"/>
      <c r="BT63" s="56"/>
      <c r="BU63" s="45"/>
    </row>
    <row r="64" spans="1:73" ht="13.95" customHeight="1" x14ac:dyDescent="0.4">
      <c r="A64" s="31"/>
      <c r="B64" s="82">
        <f>B48</f>
        <v>45028</v>
      </c>
      <c r="C64" s="85"/>
      <c r="D64" s="86"/>
      <c r="E64" s="87"/>
      <c r="F64" s="175"/>
      <c r="G64" s="159"/>
      <c r="H64" s="53"/>
      <c r="I64" s="58"/>
      <c r="J64" s="40">
        <v>2.0833333333333332E-2</v>
      </c>
      <c r="K64" s="55"/>
      <c r="L64" s="44"/>
      <c r="M64" s="44"/>
      <c r="N64" s="45"/>
      <c r="O64" s="85"/>
      <c r="P64" s="86"/>
      <c r="Q64" s="87"/>
      <c r="R64" s="88"/>
      <c r="S64" s="89"/>
      <c r="T64" s="53"/>
      <c r="U64" s="58"/>
      <c r="V64" s="40">
        <v>2.0833333333333332E-2</v>
      </c>
      <c r="W64" s="55"/>
      <c r="X64" s="44"/>
      <c r="Y64" s="44"/>
      <c r="Z64" s="45"/>
      <c r="AA64" s="85"/>
      <c r="AB64" s="86"/>
      <c r="AC64" s="87"/>
      <c r="AD64" s="175"/>
      <c r="AE64" s="159"/>
      <c r="AF64" s="53"/>
      <c r="AG64" s="58"/>
      <c r="AH64" s="40">
        <v>2.0833333333333332E-2</v>
      </c>
      <c r="AI64" s="55"/>
      <c r="AJ64" s="44"/>
      <c r="AK64" s="44"/>
      <c r="AL64" s="45"/>
      <c r="AM64" s="85"/>
      <c r="AN64" s="86"/>
      <c r="AO64" s="87"/>
      <c r="AP64" s="175"/>
      <c r="AQ64" s="159"/>
      <c r="AR64" s="53"/>
      <c r="AS64" s="58"/>
      <c r="AT64" s="40">
        <v>2.0833333333333332E-2</v>
      </c>
      <c r="AU64" s="55"/>
      <c r="AV64" s="44"/>
      <c r="AW64" s="44"/>
      <c r="AX64" s="45"/>
      <c r="AY64" s="85"/>
      <c r="AZ64" s="86"/>
      <c r="BA64" s="87"/>
      <c r="BB64" s="88"/>
      <c r="BC64" s="52"/>
      <c r="BD64" s="53"/>
      <c r="BE64" s="58"/>
      <c r="BF64" s="40">
        <v>2.0833333333333332E-2</v>
      </c>
      <c r="BG64" s="55"/>
      <c r="BH64" s="44"/>
      <c r="BI64" s="44"/>
      <c r="BJ64" s="45"/>
      <c r="BK64" s="85"/>
      <c r="BL64" s="86"/>
      <c r="BM64" s="87"/>
      <c r="BN64" s="88"/>
      <c r="BO64" s="53"/>
      <c r="BP64" s="58"/>
      <c r="BQ64" s="40"/>
      <c r="BR64" s="55"/>
      <c r="BS64" s="44"/>
      <c r="BT64" s="44"/>
      <c r="BU64" s="45"/>
    </row>
    <row r="65" spans="1:73" ht="13.8" customHeight="1" x14ac:dyDescent="0.4">
      <c r="A65" s="104"/>
      <c r="B65" s="105"/>
      <c r="C65" s="108"/>
      <c r="D65" s="109"/>
      <c r="E65" s="110"/>
      <c r="F65" s="234"/>
      <c r="G65" s="235"/>
      <c r="H65" s="113"/>
      <c r="I65" s="114"/>
      <c r="J65" s="115" t="e">
        <v>#DIV/0!</v>
      </c>
      <c r="K65" s="116" t="e">
        <v>#DIV/0!</v>
      </c>
      <c r="L65" s="106"/>
      <c r="M65" s="106"/>
      <c r="N65" s="107"/>
      <c r="O65" s="108"/>
      <c r="P65" s="109"/>
      <c r="Q65" s="110"/>
      <c r="R65" s="111"/>
      <c r="S65" s="112"/>
      <c r="T65" s="113"/>
      <c r="U65" s="114"/>
      <c r="V65" s="115" t="e">
        <v>#DIV/0!</v>
      </c>
      <c r="W65" s="116" t="e">
        <v>#DIV/0!</v>
      </c>
      <c r="X65" s="106"/>
      <c r="Y65" s="106"/>
      <c r="Z65" s="107"/>
      <c r="AA65" s="108"/>
      <c r="AB65" s="109"/>
      <c r="AC65" s="110"/>
      <c r="AD65" s="234"/>
      <c r="AE65" s="235"/>
      <c r="AF65" s="113"/>
      <c r="AG65" s="114"/>
      <c r="AH65" s="115" t="e">
        <v>#DIV/0!</v>
      </c>
      <c r="AI65" s="116" t="e">
        <v>#DIV/0!</v>
      </c>
      <c r="AJ65" s="106"/>
      <c r="AK65" s="106"/>
      <c r="AL65" s="107"/>
      <c r="AM65" s="92"/>
      <c r="AN65" s="93"/>
      <c r="AO65" s="94"/>
      <c r="AP65" s="176"/>
      <c r="AQ65" s="162"/>
      <c r="AR65" s="76"/>
      <c r="AS65" s="54"/>
      <c r="AT65" s="77" t="e">
        <v>#DIV/0!</v>
      </c>
      <c r="AU65" s="78" t="e">
        <v>#DIV/0!</v>
      </c>
      <c r="AV65" s="106"/>
      <c r="AW65" s="106"/>
      <c r="AX65" s="107"/>
      <c r="AY65" s="92"/>
      <c r="AZ65" s="93"/>
      <c r="BA65" s="94"/>
      <c r="BB65" s="95"/>
      <c r="BC65" s="75"/>
      <c r="BD65" s="76"/>
      <c r="BE65" s="54"/>
      <c r="BF65" s="77" t="e">
        <v>#DIV/0!</v>
      </c>
      <c r="BG65" s="78" t="e">
        <v>#DIV/0!</v>
      </c>
      <c r="BH65" s="44"/>
      <c r="BI65" s="44"/>
      <c r="BJ65" s="107"/>
      <c r="BK65" s="92"/>
      <c r="BL65" s="93"/>
      <c r="BM65" s="94"/>
      <c r="BN65" s="95"/>
      <c r="BO65" s="76"/>
      <c r="BP65" s="54"/>
      <c r="BQ65" s="77"/>
      <c r="BR65" s="78"/>
      <c r="BS65" s="44"/>
      <c r="BT65" s="44"/>
      <c r="BU65" s="107"/>
    </row>
    <row r="66" spans="1:73" ht="13.95" customHeight="1" x14ac:dyDescent="0.4">
      <c r="A66" s="31"/>
      <c r="B66" s="32">
        <f>B64+1</f>
        <v>45029</v>
      </c>
      <c r="C66" s="218" t="s">
        <v>63</v>
      </c>
      <c r="D66" s="232" t="s">
        <v>31</v>
      </c>
      <c r="E66" s="148" t="s">
        <v>64</v>
      </c>
      <c r="F66" s="149">
        <v>13000</v>
      </c>
      <c r="G66" s="150">
        <v>13499</v>
      </c>
      <c r="H66" s="151">
        <v>13444</v>
      </c>
      <c r="I66" s="39">
        <v>14</v>
      </c>
      <c r="J66" s="40"/>
      <c r="K66" s="41">
        <f>K53+J66</f>
        <v>0.3263888888888889</v>
      </c>
      <c r="L66" s="44"/>
      <c r="M66" s="44"/>
      <c r="N66" s="45"/>
      <c r="O66" s="200" t="s">
        <v>49</v>
      </c>
      <c r="P66" s="201" t="s">
        <v>27</v>
      </c>
      <c r="Q66" s="126">
        <v>3800</v>
      </c>
      <c r="R66" s="51">
        <v>3000</v>
      </c>
      <c r="S66" s="97">
        <v>2948</v>
      </c>
      <c r="T66" s="98">
        <v>2888</v>
      </c>
      <c r="U66" s="124">
        <v>15</v>
      </c>
      <c r="V66" s="40"/>
      <c r="W66" s="41">
        <f>W51+V66</f>
        <v>0.30069444444444443</v>
      </c>
      <c r="X66" s="44"/>
      <c r="Y66" s="44"/>
      <c r="Z66" s="45"/>
      <c r="AA66" s="157" t="s">
        <v>30</v>
      </c>
      <c r="AB66" s="158" t="s">
        <v>31</v>
      </c>
      <c r="AC66" s="141" t="s">
        <v>61</v>
      </c>
      <c r="AD66" s="159">
        <v>24000</v>
      </c>
      <c r="AE66" s="159">
        <v>24110</v>
      </c>
      <c r="AF66" s="53">
        <v>23813</v>
      </c>
      <c r="AG66" s="144">
        <v>17</v>
      </c>
      <c r="AH66" s="40"/>
      <c r="AI66" s="41">
        <f>AI47+AH66</f>
        <v>0.31041666666666667</v>
      </c>
      <c r="AJ66" s="42"/>
      <c r="AK66" s="42"/>
      <c r="AL66" s="45"/>
      <c r="AM66" s="164" t="s">
        <v>23</v>
      </c>
      <c r="AN66" s="165" t="s">
        <v>27</v>
      </c>
      <c r="AO66" s="166" t="s">
        <v>77</v>
      </c>
      <c r="AP66" s="88">
        <v>4000</v>
      </c>
      <c r="AQ66" s="89">
        <v>4044</v>
      </c>
      <c r="AR66" s="53">
        <v>3984</v>
      </c>
      <c r="AS66" s="167">
        <v>30</v>
      </c>
      <c r="AT66" s="40">
        <v>0.125</v>
      </c>
      <c r="AU66" s="41">
        <f>AU53+AT66</f>
        <v>0.42152777777777778</v>
      </c>
      <c r="AV66" s="44"/>
      <c r="AW66" s="44"/>
      <c r="AX66" s="45"/>
      <c r="AY66" s="48" t="s">
        <v>47</v>
      </c>
      <c r="AZ66" s="49" t="s">
        <v>22</v>
      </c>
      <c r="BA66" s="50"/>
      <c r="BB66" s="51">
        <v>4132</v>
      </c>
      <c r="BC66" s="51">
        <v>4132</v>
      </c>
      <c r="BD66" s="98">
        <v>4122</v>
      </c>
      <c r="BE66" s="174">
        <v>60</v>
      </c>
      <c r="BF66" s="145"/>
      <c r="BG66" s="41">
        <f>BG45+BF66</f>
        <v>0.32083333333333336</v>
      </c>
      <c r="BH66" s="44"/>
      <c r="BI66" s="56"/>
      <c r="BJ66" s="45"/>
      <c r="BK66" s="48"/>
      <c r="BL66" s="49"/>
      <c r="BM66" s="50"/>
      <c r="BN66" s="51"/>
      <c r="BO66" s="98"/>
      <c r="BP66" s="174"/>
      <c r="BQ66" s="145"/>
      <c r="BR66" s="41"/>
      <c r="BS66" s="44"/>
      <c r="BT66" s="56"/>
      <c r="BU66" s="45"/>
    </row>
    <row r="67" spans="1:73" ht="13.95" customHeight="1" x14ac:dyDescent="0.4">
      <c r="A67" s="31">
        <f>B66</f>
        <v>45029</v>
      </c>
      <c r="B67" s="60"/>
      <c r="C67" s="218"/>
      <c r="D67" s="232"/>
      <c r="E67" s="148"/>
      <c r="F67" s="149"/>
      <c r="G67" s="150"/>
      <c r="H67" s="151"/>
      <c r="I67" s="103"/>
      <c r="J67" s="68">
        <f>F66/I66/60/24/(1-0.05)</f>
        <v>0.67878028404344204</v>
      </c>
      <c r="K67" s="69">
        <f>J67+K66</f>
        <v>1.0051691729323309</v>
      </c>
      <c r="L67" s="44"/>
      <c r="M67" s="44"/>
      <c r="N67" s="45"/>
      <c r="O67" s="202"/>
      <c r="P67" s="203"/>
      <c r="Q67" s="127"/>
      <c r="R67" s="74"/>
      <c r="S67" s="100"/>
      <c r="T67" s="101"/>
      <c r="U67" s="128"/>
      <c r="V67" s="68">
        <f>R66/U66/60/24/(1-0.05)</f>
        <v>0.14619883040935674</v>
      </c>
      <c r="W67" s="69">
        <f>V67+W66</f>
        <v>0.44689327485380115</v>
      </c>
      <c r="X67" s="44"/>
      <c r="Y67" s="44"/>
      <c r="Z67" s="45"/>
      <c r="AA67" s="160"/>
      <c r="AB67" s="161"/>
      <c r="AC67" s="154"/>
      <c r="AD67" s="162"/>
      <c r="AE67" s="162"/>
      <c r="AF67" s="76"/>
      <c r="AG67" s="144"/>
      <c r="AH67" s="68">
        <f>AD66/AG66/60/24/(1-0.05)</f>
        <v>1.0319917440660475</v>
      </c>
      <c r="AI67" s="69">
        <v>0.3125</v>
      </c>
      <c r="AJ67" s="44"/>
      <c r="AK67" s="44"/>
      <c r="AL67" s="45"/>
      <c r="AM67" s="169"/>
      <c r="AN67" s="170"/>
      <c r="AO67" s="171"/>
      <c r="AP67" s="95"/>
      <c r="AQ67" s="96"/>
      <c r="AR67" s="76"/>
      <c r="AS67" s="172"/>
      <c r="AT67" s="68">
        <f>AP66/AS66/60/24/(1-0.05)</f>
        <v>9.7465886939571159E-2</v>
      </c>
      <c r="AU67" s="69">
        <f>AT67+AU66</f>
        <v>0.51899366471734898</v>
      </c>
      <c r="AV67" s="44"/>
      <c r="AW67" s="44"/>
      <c r="AX67" s="45"/>
      <c r="AY67" s="71"/>
      <c r="AZ67" s="72"/>
      <c r="BA67" s="73"/>
      <c r="BB67" s="74"/>
      <c r="BC67" s="74"/>
      <c r="BD67" s="101"/>
      <c r="BE67" s="174"/>
      <c r="BF67" s="68">
        <f>BB66/BE66/60/24/(1-0.05)</f>
        <v>5.0341130604288492E-2</v>
      </c>
      <c r="BG67" s="69">
        <f>BF67+BG66</f>
        <v>0.37117446393762188</v>
      </c>
      <c r="BH67" s="44"/>
      <c r="BI67" s="56"/>
      <c r="BJ67" s="45"/>
      <c r="BK67" s="71"/>
      <c r="BL67" s="72"/>
      <c r="BM67" s="73"/>
      <c r="BN67" s="74"/>
      <c r="BO67" s="101"/>
      <c r="BP67" s="174"/>
      <c r="BQ67" s="68"/>
      <c r="BR67" s="69"/>
      <c r="BS67" s="44"/>
      <c r="BT67" s="56"/>
      <c r="BU67" s="45"/>
    </row>
    <row r="68" spans="1:73" ht="13.95" customHeight="1" x14ac:dyDescent="0.4">
      <c r="A68" s="31" t="s">
        <v>32</v>
      </c>
      <c r="B68" s="82">
        <f>B66</f>
        <v>45029</v>
      </c>
      <c r="C68" s="120" t="s">
        <v>78</v>
      </c>
      <c r="D68" s="121" t="s">
        <v>27</v>
      </c>
      <c r="E68" s="125" t="s">
        <v>79</v>
      </c>
      <c r="F68" s="117">
        <v>5000</v>
      </c>
      <c r="G68" s="118">
        <v>5144</v>
      </c>
      <c r="H68" s="119">
        <v>5100</v>
      </c>
      <c r="I68" s="39">
        <v>14</v>
      </c>
      <c r="J68" s="40"/>
      <c r="K68" s="41">
        <f>K67+J68</f>
        <v>1.0051691729323309</v>
      </c>
      <c r="L68" s="44"/>
      <c r="M68" s="44"/>
      <c r="N68" s="45"/>
      <c r="O68" s="238" t="s">
        <v>80</v>
      </c>
      <c r="P68" s="239" t="s">
        <v>27</v>
      </c>
      <c r="Q68" s="123">
        <v>3799</v>
      </c>
      <c r="R68" s="199">
        <v>2500</v>
      </c>
      <c r="S68" s="187">
        <v>2892</v>
      </c>
      <c r="T68" s="240">
        <v>2800</v>
      </c>
      <c r="U68" s="124">
        <v>15</v>
      </c>
      <c r="V68" s="40"/>
      <c r="W68" s="41">
        <f>W67+V68</f>
        <v>0.44689327485380115</v>
      </c>
      <c r="X68" s="44"/>
      <c r="Y68" s="44"/>
      <c r="Z68" s="45"/>
      <c r="AA68" s="85"/>
      <c r="AB68" s="86"/>
      <c r="AC68" s="87"/>
      <c r="AD68" s="175"/>
      <c r="AE68" s="159"/>
      <c r="AF68" s="53"/>
      <c r="AG68" s="58"/>
      <c r="AH68" s="40">
        <v>2.0833333333333332E-2</v>
      </c>
      <c r="AI68" s="55"/>
      <c r="AJ68" s="44"/>
      <c r="AK68" s="44"/>
      <c r="AL68" s="45"/>
      <c r="AM68" s="164" t="s">
        <v>25</v>
      </c>
      <c r="AN68" s="165" t="s">
        <v>27</v>
      </c>
      <c r="AO68" s="166" t="s">
        <v>81</v>
      </c>
      <c r="AP68" s="175">
        <v>11000</v>
      </c>
      <c r="AQ68" s="89">
        <v>10828</v>
      </c>
      <c r="AR68" s="98">
        <v>10630</v>
      </c>
      <c r="AS68" s="167">
        <v>28</v>
      </c>
      <c r="AT68" s="40"/>
      <c r="AU68" s="41">
        <f>AU67+AT68</f>
        <v>0.51899366471734898</v>
      </c>
      <c r="AV68" s="44"/>
      <c r="AW68" s="44"/>
      <c r="AX68" s="45"/>
      <c r="AY68" s="33" t="s">
        <v>82</v>
      </c>
      <c r="AZ68" s="209" t="s">
        <v>39</v>
      </c>
      <c r="BA68" s="35" t="s">
        <v>83</v>
      </c>
      <c r="BB68" s="47">
        <v>500</v>
      </c>
      <c r="BC68" s="47">
        <v>500</v>
      </c>
      <c r="BD68" s="37">
        <v>480</v>
      </c>
      <c r="BE68" s="210">
        <v>60</v>
      </c>
      <c r="BF68" s="145">
        <v>0.125</v>
      </c>
      <c r="BG68" s="41">
        <f>BG67+BF68</f>
        <v>0.49617446393762188</v>
      </c>
      <c r="BH68" s="44"/>
      <c r="BI68" s="44"/>
      <c r="BJ68" s="45"/>
      <c r="BK68" s="33"/>
      <c r="BL68" s="209"/>
      <c r="BM68" s="35"/>
      <c r="BN68" s="47"/>
      <c r="BO68" s="37"/>
      <c r="BP68" s="210"/>
      <c r="BQ68" s="145"/>
      <c r="BR68" s="41"/>
      <c r="BS68" s="44"/>
      <c r="BT68" s="44"/>
      <c r="BU68" s="45"/>
    </row>
    <row r="69" spans="1:73" ht="13.95" customHeight="1" x14ac:dyDescent="0.4">
      <c r="A69" s="31"/>
      <c r="B69" s="60"/>
      <c r="C69" s="61"/>
      <c r="D69" s="62"/>
      <c r="E69" s="63"/>
      <c r="F69" s="70"/>
      <c r="G69" s="65"/>
      <c r="H69" s="66"/>
      <c r="I69" s="67"/>
      <c r="J69" s="68">
        <f>F68/I68/60/24/(1-0.05)</f>
        <v>0.26106934001670845</v>
      </c>
      <c r="K69" s="69">
        <f>J69+K68</f>
        <v>1.2662385129490392</v>
      </c>
      <c r="L69" s="44"/>
      <c r="M69" s="44"/>
      <c r="N69" s="45"/>
      <c r="O69" s="238"/>
      <c r="P69" s="239"/>
      <c r="Q69" s="123"/>
      <c r="R69" s="199"/>
      <c r="S69" s="187"/>
      <c r="T69" s="240"/>
      <c r="U69" s="124"/>
      <c r="V69" s="68">
        <f>R68/U68/60/24/(1-0.05)</f>
        <v>0.12183235867446394</v>
      </c>
      <c r="W69" s="69">
        <f>V69+W68</f>
        <v>0.56872563352826511</v>
      </c>
      <c r="X69" s="44"/>
      <c r="Y69" s="44"/>
      <c r="Z69" s="45"/>
      <c r="AA69" s="92"/>
      <c r="AB69" s="93"/>
      <c r="AC69" s="94"/>
      <c r="AD69" s="176"/>
      <c r="AE69" s="162"/>
      <c r="AF69" s="76"/>
      <c r="AG69" s="54"/>
      <c r="AH69" s="77" t="e">
        <v>#DIV/0!</v>
      </c>
      <c r="AI69" s="78" t="e">
        <v>#DIV/0!</v>
      </c>
      <c r="AJ69" s="44"/>
      <c r="AK69" s="44"/>
      <c r="AL69" s="45"/>
      <c r="AM69" s="169"/>
      <c r="AN69" s="170"/>
      <c r="AO69" s="171"/>
      <c r="AP69" s="176"/>
      <c r="AQ69" s="96"/>
      <c r="AR69" s="101"/>
      <c r="AS69" s="172"/>
      <c r="AT69" s="68">
        <f>AP68/AS68/60/24/(1-0.05)</f>
        <v>0.28717627401837925</v>
      </c>
      <c r="AU69" s="69">
        <f>AT69+AU68</f>
        <v>0.80616993873572818</v>
      </c>
      <c r="AV69" s="44"/>
      <c r="AW69" s="44"/>
      <c r="AX69" s="45"/>
      <c r="AY69" s="61"/>
      <c r="AZ69" s="211"/>
      <c r="BA69" s="63"/>
      <c r="BB69" s="70"/>
      <c r="BC69" s="70"/>
      <c r="BD69" s="65"/>
      <c r="BE69" s="103"/>
      <c r="BF69" s="68">
        <f>BB68/BE68/60/24/(1-0.05)</f>
        <v>6.0916179337231974E-3</v>
      </c>
      <c r="BG69" s="69">
        <f>BF69+BG68</f>
        <v>0.50226608187134503</v>
      </c>
      <c r="BH69" s="44"/>
      <c r="BI69" s="44"/>
      <c r="BJ69" s="45"/>
      <c r="BK69" s="61"/>
      <c r="BL69" s="211"/>
      <c r="BM69" s="63"/>
      <c r="BN69" s="70"/>
      <c r="BO69" s="65"/>
      <c r="BP69" s="103"/>
      <c r="BQ69" s="68"/>
      <c r="BR69" s="69"/>
      <c r="BS69" s="44"/>
      <c r="BT69" s="44"/>
      <c r="BU69" s="45"/>
    </row>
    <row r="70" spans="1:73" ht="13.95" customHeight="1" x14ac:dyDescent="0.4">
      <c r="A70" s="31"/>
      <c r="B70" s="82">
        <f>B68</f>
        <v>45029</v>
      </c>
      <c r="C70" s="129" t="s">
        <v>78</v>
      </c>
      <c r="D70" s="130" t="s">
        <v>31</v>
      </c>
      <c r="E70" s="125" t="s">
        <v>79</v>
      </c>
      <c r="F70" s="117">
        <v>500</v>
      </c>
      <c r="G70" s="118">
        <v>620</v>
      </c>
      <c r="H70" s="119">
        <v>617</v>
      </c>
      <c r="I70" s="39">
        <v>14</v>
      </c>
      <c r="J70" s="40"/>
      <c r="K70" s="41">
        <f>K69+J70</f>
        <v>1.2662385129490392</v>
      </c>
      <c r="L70" s="44"/>
      <c r="M70" s="44"/>
      <c r="N70" s="45"/>
      <c r="O70" s="200" t="s">
        <v>84</v>
      </c>
      <c r="P70" s="201" t="s">
        <v>27</v>
      </c>
      <c r="Q70" s="126">
        <v>3932</v>
      </c>
      <c r="R70" s="179">
        <v>5000</v>
      </c>
      <c r="S70" s="97">
        <v>5490</v>
      </c>
      <c r="T70" s="98">
        <v>5356</v>
      </c>
      <c r="U70" s="124">
        <v>15</v>
      </c>
      <c r="V70" s="40"/>
      <c r="W70" s="41">
        <f>W69+V70</f>
        <v>0.56872563352826511</v>
      </c>
      <c r="X70" s="44"/>
      <c r="Y70" s="44"/>
      <c r="Z70" s="45"/>
      <c r="AA70" s="85"/>
      <c r="AB70" s="86"/>
      <c r="AC70" s="87"/>
      <c r="AD70" s="175"/>
      <c r="AE70" s="159"/>
      <c r="AF70" s="53"/>
      <c r="AG70" s="58"/>
      <c r="AH70" s="40">
        <v>2.0833333333333332E-2</v>
      </c>
      <c r="AI70" s="55"/>
      <c r="AJ70" s="44"/>
      <c r="AK70" s="44"/>
      <c r="AL70" s="45"/>
      <c r="AM70" s="177" t="s">
        <v>23</v>
      </c>
      <c r="AN70" s="178" t="s">
        <v>31</v>
      </c>
      <c r="AO70" s="166" t="s">
        <v>77</v>
      </c>
      <c r="AP70" s="179">
        <v>4000</v>
      </c>
      <c r="AQ70" s="97">
        <v>3984</v>
      </c>
      <c r="AR70" s="53">
        <v>3927</v>
      </c>
      <c r="AS70" s="167">
        <v>28</v>
      </c>
      <c r="AT70" s="40"/>
      <c r="AU70" s="41">
        <f>AU69+AT70</f>
        <v>0.80616993873572818</v>
      </c>
      <c r="AV70" s="44"/>
      <c r="AW70" s="44"/>
      <c r="AX70" s="45"/>
      <c r="AY70" s="48" t="s">
        <v>47</v>
      </c>
      <c r="AZ70" s="49" t="s">
        <v>31</v>
      </c>
      <c r="BA70" s="50"/>
      <c r="BB70" s="51">
        <v>66000</v>
      </c>
      <c r="BC70" s="51">
        <v>66000</v>
      </c>
      <c r="BD70" s="98">
        <v>66000</v>
      </c>
      <c r="BE70" s="174">
        <v>60</v>
      </c>
      <c r="BF70" s="145"/>
      <c r="BG70" s="41">
        <f>BG69+BF70</f>
        <v>0.50226608187134503</v>
      </c>
      <c r="BH70" s="44"/>
      <c r="BI70" s="44"/>
      <c r="BJ70" s="45"/>
      <c r="BK70" s="48"/>
      <c r="BL70" s="49"/>
      <c r="BM70" s="50"/>
      <c r="BN70" s="51"/>
      <c r="BO70" s="98"/>
      <c r="BP70" s="174"/>
      <c r="BQ70" s="145"/>
      <c r="BR70" s="41"/>
      <c r="BS70" s="44"/>
      <c r="BT70" s="44"/>
      <c r="BU70" s="45"/>
    </row>
    <row r="71" spans="1:73" ht="13.95" customHeight="1" x14ac:dyDescent="0.4">
      <c r="A71" s="31"/>
      <c r="B71" s="60"/>
      <c r="C71" s="90"/>
      <c r="D71" s="91"/>
      <c r="E71" s="63"/>
      <c r="F71" s="70"/>
      <c r="G71" s="65"/>
      <c r="H71" s="66"/>
      <c r="I71" s="67"/>
      <c r="J71" s="68">
        <f>F70/I70/60/24/(1-0.05)</f>
        <v>2.6106934001670842E-2</v>
      </c>
      <c r="K71" s="69">
        <v>0.29097222222222224</v>
      </c>
      <c r="L71" s="44"/>
      <c r="M71" s="44"/>
      <c r="N71" s="45"/>
      <c r="O71" s="202"/>
      <c r="P71" s="203"/>
      <c r="Q71" s="127"/>
      <c r="R71" s="183"/>
      <c r="S71" s="100"/>
      <c r="T71" s="101"/>
      <c r="U71" s="128"/>
      <c r="V71" s="68">
        <f>R70/U70/60/24/(1-0.05)</f>
        <v>0.24366471734892789</v>
      </c>
      <c r="W71" s="69">
        <f>V71+W70</f>
        <v>0.81239035087719302</v>
      </c>
      <c r="X71" s="44"/>
      <c r="Y71" s="44"/>
      <c r="Z71" s="45"/>
      <c r="AA71" s="92"/>
      <c r="AB71" s="93"/>
      <c r="AC71" s="94"/>
      <c r="AD71" s="176"/>
      <c r="AE71" s="162"/>
      <c r="AF71" s="76"/>
      <c r="AG71" s="54"/>
      <c r="AH71" s="77" t="e">
        <v>#DIV/0!</v>
      </c>
      <c r="AI71" s="78" t="e">
        <v>#DIV/0!</v>
      </c>
      <c r="AJ71" s="44"/>
      <c r="AK71" s="44"/>
      <c r="AL71" s="45"/>
      <c r="AM71" s="181"/>
      <c r="AN71" s="182"/>
      <c r="AO71" s="171"/>
      <c r="AP71" s="183"/>
      <c r="AQ71" s="100"/>
      <c r="AR71" s="76"/>
      <c r="AS71" s="172"/>
      <c r="AT71" s="68">
        <f>AP70/AS70/60/24/(1-0.05)</f>
        <v>0.10442773600668337</v>
      </c>
      <c r="AU71" s="69">
        <f>AT71+AU70</f>
        <v>0.9105976747424116</v>
      </c>
      <c r="AV71" s="44"/>
      <c r="AW71" s="44"/>
      <c r="AX71" s="45"/>
      <c r="AY71" s="71"/>
      <c r="AZ71" s="72"/>
      <c r="BA71" s="73"/>
      <c r="BB71" s="74"/>
      <c r="BC71" s="74"/>
      <c r="BD71" s="101"/>
      <c r="BE71" s="174"/>
      <c r="BF71" s="68">
        <f>BB70/BE70/60/24/(1-0.05)</f>
        <v>0.80409356725146197</v>
      </c>
      <c r="BG71" s="69">
        <v>0.31944444444444448</v>
      </c>
      <c r="BH71" s="44"/>
      <c r="BI71" s="44"/>
      <c r="BJ71" s="45"/>
      <c r="BK71" s="71"/>
      <c r="BL71" s="72"/>
      <c r="BM71" s="73"/>
      <c r="BN71" s="74"/>
      <c r="BO71" s="101"/>
      <c r="BP71" s="174"/>
      <c r="BQ71" s="68"/>
      <c r="BR71" s="69"/>
      <c r="BS71" s="44"/>
      <c r="BT71" s="44"/>
      <c r="BU71" s="45"/>
    </row>
    <row r="72" spans="1:73" ht="13.95" customHeight="1" x14ac:dyDescent="0.4">
      <c r="A72" s="31"/>
      <c r="B72" s="82">
        <f>B70</f>
        <v>45029</v>
      </c>
      <c r="C72" s="85"/>
      <c r="D72" s="86"/>
      <c r="E72" s="87"/>
      <c r="F72" s="175"/>
      <c r="G72" s="159"/>
      <c r="H72" s="53"/>
      <c r="I72" s="58"/>
      <c r="J72" s="40">
        <v>2.0833333333333332E-2</v>
      </c>
      <c r="K72" s="55"/>
      <c r="L72" s="44"/>
      <c r="M72" s="44"/>
      <c r="N72" s="45"/>
      <c r="O72" s="200" t="s">
        <v>85</v>
      </c>
      <c r="P72" s="201" t="s">
        <v>27</v>
      </c>
      <c r="Q72" s="126">
        <v>3802</v>
      </c>
      <c r="R72" s="51">
        <v>2500</v>
      </c>
      <c r="S72" s="97">
        <v>2540</v>
      </c>
      <c r="T72" s="98">
        <v>2480</v>
      </c>
      <c r="U72" s="124">
        <v>15</v>
      </c>
      <c r="V72" s="40"/>
      <c r="W72" s="41">
        <f>W71+V72</f>
        <v>0.81239035087719302</v>
      </c>
      <c r="X72" s="44"/>
      <c r="Y72" s="44"/>
      <c r="Z72" s="45"/>
      <c r="AA72" s="85"/>
      <c r="AB72" s="86"/>
      <c r="AC72" s="87"/>
      <c r="AD72" s="175"/>
      <c r="AE72" s="159"/>
      <c r="AF72" s="53"/>
      <c r="AG72" s="58"/>
      <c r="AH72" s="40">
        <v>2.0833333333333332E-2</v>
      </c>
      <c r="AI72" s="55"/>
      <c r="AJ72" s="44"/>
      <c r="AK72" s="44"/>
      <c r="AL72" s="45"/>
      <c r="AM72" s="184" t="s">
        <v>25</v>
      </c>
      <c r="AN72" s="185" t="s">
        <v>31</v>
      </c>
      <c r="AO72" s="46" t="s">
        <v>81</v>
      </c>
      <c r="AP72" s="186">
        <v>11000</v>
      </c>
      <c r="AQ72" s="187">
        <v>10630</v>
      </c>
      <c r="AR72" s="188">
        <v>10590</v>
      </c>
      <c r="AS72" s="167">
        <v>25</v>
      </c>
      <c r="AT72" s="40"/>
      <c r="AU72" s="41">
        <f>AU71+AT72</f>
        <v>0.9105976747424116</v>
      </c>
      <c r="AV72" s="44"/>
      <c r="AW72" s="44"/>
      <c r="AX72" s="45"/>
      <c r="AY72" s="48"/>
      <c r="AZ72" s="168"/>
      <c r="BA72" s="50"/>
      <c r="BB72" s="51"/>
      <c r="BC72" s="52"/>
      <c r="BD72" s="98"/>
      <c r="BE72" s="163"/>
      <c r="BF72" s="40">
        <v>2.0833333333333332E-2</v>
      </c>
      <c r="BG72" s="55"/>
      <c r="BH72" s="44"/>
      <c r="BI72" s="44"/>
      <c r="BJ72" s="45"/>
      <c r="BK72" s="48"/>
      <c r="BL72" s="168"/>
      <c r="BM72" s="50"/>
      <c r="BN72" s="51"/>
      <c r="BO72" s="98"/>
      <c r="BP72" s="163"/>
      <c r="BQ72" s="40"/>
      <c r="BR72" s="55"/>
      <c r="BS72" s="44"/>
      <c r="BT72" s="44"/>
      <c r="BU72" s="45"/>
    </row>
    <row r="73" spans="1:73" ht="13.95" customHeight="1" x14ac:dyDescent="0.4">
      <c r="A73" s="31"/>
      <c r="B73" s="60"/>
      <c r="C73" s="92"/>
      <c r="D73" s="93"/>
      <c r="E73" s="94"/>
      <c r="F73" s="176"/>
      <c r="G73" s="162"/>
      <c r="H73" s="76"/>
      <c r="I73" s="54"/>
      <c r="J73" s="77" t="e">
        <v>#DIV/0!</v>
      </c>
      <c r="K73" s="78" t="e">
        <v>#DIV/0!</v>
      </c>
      <c r="L73" s="44"/>
      <c r="M73" s="44"/>
      <c r="N73" s="45"/>
      <c r="O73" s="202"/>
      <c r="P73" s="203"/>
      <c r="Q73" s="127"/>
      <c r="R73" s="74"/>
      <c r="S73" s="100"/>
      <c r="T73" s="101"/>
      <c r="U73" s="128"/>
      <c r="V73" s="68">
        <f>R72/U72/60/24/(1-0.05)</f>
        <v>0.12183235867446394</v>
      </c>
      <c r="W73" s="69">
        <f>V73+W72</f>
        <v>0.93422270955165698</v>
      </c>
      <c r="X73" s="44"/>
      <c r="Y73" s="44"/>
      <c r="Z73" s="45"/>
      <c r="AA73" s="92"/>
      <c r="AB73" s="93"/>
      <c r="AC73" s="94"/>
      <c r="AD73" s="176"/>
      <c r="AE73" s="162"/>
      <c r="AF73" s="76"/>
      <c r="AG73" s="54"/>
      <c r="AH73" s="77" t="e">
        <v>#DIV/0!</v>
      </c>
      <c r="AI73" s="78" t="e">
        <v>#DIV/0!</v>
      </c>
      <c r="AJ73" s="44"/>
      <c r="AK73" s="44"/>
      <c r="AL73" s="45"/>
      <c r="AM73" s="184"/>
      <c r="AN73" s="185"/>
      <c r="AO73" s="46"/>
      <c r="AP73" s="186"/>
      <c r="AQ73" s="187"/>
      <c r="AR73" s="188"/>
      <c r="AS73" s="172"/>
      <c r="AT73" s="68">
        <f>AP72/AS72/60/24/(1-0.05)</f>
        <v>0.32163742690058478</v>
      </c>
      <c r="AU73" s="69">
        <f>AT73+AU72</f>
        <v>1.2322351016429964</v>
      </c>
      <c r="AV73" s="44"/>
      <c r="AW73" s="44"/>
      <c r="AX73" s="45"/>
      <c r="AY73" s="71"/>
      <c r="AZ73" s="173"/>
      <c r="BA73" s="73"/>
      <c r="BB73" s="74"/>
      <c r="BC73" s="75"/>
      <c r="BD73" s="101"/>
      <c r="BE73" s="174"/>
      <c r="BF73" s="77" t="e">
        <v>#DIV/0!</v>
      </c>
      <c r="BG73" s="78" t="e">
        <v>#DIV/0!</v>
      </c>
      <c r="BH73" s="44"/>
      <c r="BI73" s="44"/>
      <c r="BJ73" s="45"/>
      <c r="BK73" s="71"/>
      <c r="BL73" s="173"/>
      <c r="BM73" s="73"/>
      <c r="BN73" s="74"/>
      <c r="BO73" s="101"/>
      <c r="BP73" s="174"/>
      <c r="BQ73" s="77"/>
      <c r="BR73" s="78"/>
      <c r="BS73" s="44"/>
      <c r="BT73" s="44"/>
      <c r="BU73" s="45"/>
    </row>
    <row r="74" spans="1:73" ht="13.95" customHeight="1" x14ac:dyDescent="0.4">
      <c r="A74" s="31"/>
      <c r="B74" s="82">
        <f>B72</f>
        <v>45029</v>
      </c>
      <c r="C74" s="85"/>
      <c r="D74" s="86"/>
      <c r="E74" s="87"/>
      <c r="F74" s="175"/>
      <c r="G74" s="159"/>
      <c r="H74" s="53"/>
      <c r="I74" s="58"/>
      <c r="J74" s="40">
        <v>2.0833333333333332E-2</v>
      </c>
      <c r="K74" s="55"/>
      <c r="L74" s="44"/>
      <c r="M74" s="44"/>
      <c r="N74" s="45"/>
      <c r="O74" s="200" t="s">
        <v>42</v>
      </c>
      <c r="P74" s="201" t="s">
        <v>27</v>
      </c>
      <c r="Q74" s="126">
        <v>3992</v>
      </c>
      <c r="R74" s="179">
        <v>4200</v>
      </c>
      <c r="S74" s="97">
        <v>4562</v>
      </c>
      <c r="T74" s="98">
        <v>4443</v>
      </c>
      <c r="U74" s="124">
        <v>15</v>
      </c>
      <c r="V74" s="145"/>
      <c r="W74" s="41">
        <f>W73+V74</f>
        <v>0.93422270955165698</v>
      </c>
      <c r="X74" s="44"/>
      <c r="Y74" s="44"/>
      <c r="Z74" s="45"/>
      <c r="AA74" s="85"/>
      <c r="AB74" s="86"/>
      <c r="AC74" s="87"/>
      <c r="AD74" s="175"/>
      <c r="AE74" s="159"/>
      <c r="AF74" s="53"/>
      <c r="AG74" s="58"/>
      <c r="AH74" s="40">
        <v>2.0833333333333332E-2</v>
      </c>
      <c r="AI74" s="55"/>
      <c r="AJ74" s="44"/>
      <c r="AK74" s="44"/>
      <c r="AL74" s="45"/>
      <c r="AM74" s="164" t="s">
        <v>23</v>
      </c>
      <c r="AN74" s="165" t="s">
        <v>27</v>
      </c>
      <c r="AO74" s="166" t="s">
        <v>77</v>
      </c>
      <c r="AP74" s="88">
        <v>3000</v>
      </c>
      <c r="AQ74" s="89">
        <v>3313</v>
      </c>
      <c r="AR74" s="53">
        <v>3264</v>
      </c>
      <c r="AS74" s="167">
        <v>30</v>
      </c>
      <c r="AT74" s="40"/>
      <c r="AU74" s="41">
        <f>AU73+AT74</f>
        <v>1.2322351016429964</v>
      </c>
      <c r="AV74" s="44"/>
      <c r="AW74" s="44"/>
      <c r="AX74" s="45"/>
      <c r="AY74" s="48"/>
      <c r="AZ74" s="57"/>
      <c r="BA74" s="50"/>
      <c r="BB74" s="51"/>
      <c r="BC74" s="52"/>
      <c r="BD74" s="53"/>
      <c r="BE74" s="58"/>
      <c r="BF74" s="40">
        <v>2.0833333333333332E-2</v>
      </c>
      <c r="BG74" s="55"/>
      <c r="BH74" s="44"/>
      <c r="BI74" s="44"/>
      <c r="BJ74" s="45"/>
      <c r="BK74" s="48"/>
      <c r="BL74" s="57"/>
      <c r="BM74" s="50"/>
      <c r="BN74" s="51"/>
      <c r="BO74" s="53"/>
      <c r="BP74" s="58"/>
      <c r="BQ74" s="40"/>
      <c r="BR74" s="55"/>
      <c r="BS74" s="44"/>
      <c r="BT74" s="44"/>
      <c r="BU74" s="45"/>
    </row>
    <row r="75" spans="1:73" ht="13.95" customHeight="1" x14ac:dyDescent="0.4">
      <c r="A75" s="31"/>
      <c r="B75" s="60"/>
      <c r="C75" s="92"/>
      <c r="D75" s="93"/>
      <c r="E75" s="94"/>
      <c r="F75" s="176"/>
      <c r="G75" s="162"/>
      <c r="H75" s="76"/>
      <c r="I75" s="54"/>
      <c r="J75" s="77" t="e">
        <v>#DIV/0!</v>
      </c>
      <c r="K75" s="78" t="e">
        <v>#DIV/0!</v>
      </c>
      <c r="L75" s="44"/>
      <c r="M75" s="44"/>
      <c r="N75" s="45"/>
      <c r="O75" s="202"/>
      <c r="P75" s="203"/>
      <c r="Q75" s="127"/>
      <c r="R75" s="183"/>
      <c r="S75" s="100"/>
      <c r="T75" s="101"/>
      <c r="U75" s="128"/>
      <c r="V75" s="68">
        <f>R74/U74/60/24/(1-0.05)</f>
        <v>0.20467836257309943</v>
      </c>
      <c r="W75" s="69">
        <f>V75+W74</f>
        <v>1.1389010721247563</v>
      </c>
      <c r="X75" s="44"/>
      <c r="Y75" s="44"/>
      <c r="Z75" s="45"/>
      <c r="AA75" s="92"/>
      <c r="AB75" s="93"/>
      <c r="AC75" s="94"/>
      <c r="AD75" s="176"/>
      <c r="AE75" s="162"/>
      <c r="AF75" s="76"/>
      <c r="AG75" s="54"/>
      <c r="AH75" s="77" t="e">
        <v>#DIV/0!</v>
      </c>
      <c r="AI75" s="78" t="e">
        <v>#DIV/0!</v>
      </c>
      <c r="AJ75" s="44"/>
      <c r="AK75" s="44"/>
      <c r="AL75" s="45"/>
      <c r="AM75" s="169"/>
      <c r="AN75" s="170"/>
      <c r="AO75" s="171"/>
      <c r="AP75" s="95"/>
      <c r="AQ75" s="96"/>
      <c r="AR75" s="76"/>
      <c r="AS75" s="172"/>
      <c r="AT75" s="68">
        <f>AP74/AS74/60/24/(1-0.05)</f>
        <v>7.3099415204678372E-2</v>
      </c>
      <c r="AU75" s="69">
        <v>0.3263888888888889</v>
      </c>
      <c r="AV75" s="44"/>
      <c r="AW75" s="44"/>
      <c r="AX75" s="45"/>
      <c r="AY75" s="71"/>
      <c r="AZ75" s="79"/>
      <c r="BA75" s="73"/>
      <c r="BB75" s="74"/>
      <c r="BC75" s="75"/>
      <c r="BD75" s="76"/>
      <c r="BE75" s="54"/>
      <c r="BF75" s="80"/>
      <c r="BG75" s="81"/>
      <c r="BH75" s="44"/>
      <c r="BI75" s="44"/>
      <c r="BJ75" s="45"/>
      <c r="BK75" s="71"/>
      <c r="BL75" s="79"/>
      <c r="BM75" s="73"/>
      <c r="BN75" s="74"/>
      <c r="BO75" s="76"/>
      <c r="BP75" s="54"/>
      <c r="BQ75" s="80"/>
      <c r="BR75" s="81"/>
      <c r="BS75" s="44"/>
      <c r="BT75" s="44"/>
      <c r="BU75" s="45"/>
    </row>
    <row r="76" spans="1:73" ht="13.8" customHeight="1" x14ac:dyDescent="0.4">
      <c r="A76" s="31"/>
      <c r="B76" s="82">
        <f>B72</f>
        <v>45029</v>
      </c>
      <c r="C76" s="85"/>
      <c r="D76" s="86"/>
      <c r="E76" s="87"/>
      <c r="F76" s="175"/>
      <c r="G76" s="159"/>
      <c r="H76" s="53"/>
      <c r="I76" s="58"/>
      <c r="J76" s="40">
        <v>2.0833333333333332E-2</v>
      </c>
      <c r="K76" s="55"/>
      <c r="L76" s="44"/>
      <c r="M76" s="44"/>
      <c r="N76" s="45"/>
      <c r="O76" s="200" t="s">
        <v>86</v>
      </c>
      <c r="P76" s="201" t="s">
        <v>27</v>
      </c>
      <c r="Q76" s="126">
        <v>3963</v>
      </c>
      <c r="R76" s="51">
        <v>2000</v>
      </c>
      <c r="S76" s="97">
        <v>2517</v>
      </c>
      <c r="T76" s="98">
        <v>2472</v>
      </c>
      <c r="U76" s="124">
        <v>15</v>
      </c>
      <c r="V76" s="40">
        <v>4.1666666666666664E-2</v>
      </c>
      <c r="W76" s="41">
        <f>W75+V76</f>
        <v>1.1805677387914231</v>
      </c>
      <c r="X76" s="44"/>
      <c r="Y76" s="44"/>
      <c r="Z76" s="45"/>
      <c r="AA76" s="85"/>
      <c r="AB76" s="86"/>
      <c r="AC76" s="87"/>
      <c r="AD76" s="175"/>
      <c r="AE76" s="159"/>
      <c r="AF76" s="53"/>
      <c r="AG76" s="58"/>
      <c r="AH76" s="40">
        <v>2.0833333333333332E-2</v>
      </c>
      <c r="AI76" s="55"/>
      <c r="AJ76" s="44"/>
      <c r="AK76" s="44"/>
      <c r="AL76" s="45"/>
      <c r="AM76" s="85"/>
      <c r="AN76" s="86"/>
      <c r="AO76" s="87"/>
      <c r="AP76" s="175"/>
      <c r="AQ76" s="159"/>
      <c r="AR76" s="53"/>
      <c r="AS76" s="58"/>
      <c r="AT76" s="40">
        <v>2.0833333333333332E-2</v>
      </c>
      <c r="AU76" s="55"/>
      <c r="AV76" s="44"/>
      <c r="AW76" s="44"/>
      <c r="AX76" s="45"/>
      <c r="AY76" s="48"/>
      <c r="AZ76" s="168"/>
      <c r="BA76" s="50"/>
      <c r="BB76" s="51"/>
      <c r="BC76" s="52"/>
      <c r="BD76" s="98"/>
      <c r="BE76" s="163"/>
      <c r="BF76" s="40">
        <v>2.0833333333333332E-2</v>
      </c>
      <c r="BG76" s="55"/>
      <c r="BH76" s="44"/>
      <c r="BI76" s="56"/>
      <c r="BJ76" s="45"/>
      <c r="BK76" s="48"/>
      <c r="BL76" s="168"/>
      <c r="BM76" s="50"/>
      <c r="BN76" s="51"/>
      <c r="BO76" s="98"/>
      <c r="BP76" s="163"/>
      <c r="BQ76" s="40"/>
      <c r="BR76" s="55"/>
      <c r="BS76" s="44"/>
      <c r="BT76" s="56"/>
      <c r="BU76" s="45"/>
    </row>
    <row r="77" spans="1:73" ht="13.95" customHeight="1" x14ac:dyDescent="0.4">
      <c r="A77" s="31"/>
      <c r="B77" s="60"/>
      <c r="C77" s="92"/>
      <c r="D77" s="93"/>
      <c r="E77" s="94"/>
      <c r="F77" s="176"/>
      <c r="G77" s="162"/>
      <c r="H77" s="76"/>
      <c r="I77" s="54"/>
      <c r="J77" s="77" t="e">
        <v>#DIV/0!</v>
      </c>
      <c r="K77" s="78" t="e">
        <v>#DIV/0!</v>
      </c>
      <c r="L77" s="44"/>
      <c r="M77" s="44"/>
      <c r="N77" s="45"/>
      <c r="O77" s="202"/>
      <c r="P77" s="203"/>
      <c r="Q77" s="127"/>
      <c r="R77" s="74"/>
      <c r="S77" s="100"/>
      <c r="T77" s="101"/>
      <c r="U77" s="128"/>
      <c r="V77" s="68">
        <f>R76/U76/60/24/(1-0.05)</f>
        <v>9.7465886939571159E-2</v>
      </c>
      <c r="W77" s="69">
        <v>0.2986111111111111</v>
      </c>
      <c r="X77" s="44"/>
      <c r="Y77" s="44"/>
      <c r="Z77" s="45"/>
      <c r="AA77" s="92"/>
      <c r="AB77" s="93"/>
      <c r="AC77" s="94"/>
      <c r="AD77" s="176"/>
      <c r="AE77" s="162"/>
      <c r="AF77" s="76"/>
      <c r="AG77" s="54"/>
      <c r="AH77" s="77" t="e">
        <v>#DIV/0!</v>
      </c>
      <c r="AI77" s="78" t="e">
        <v>#DIV/0!</v>
      </c>
      <c r="AJ77" s="44"/>
      <c r="AK77" s="44"/>
      <c r="AL77" s="45"/>
      <c r="AM77" s="92"/>
      <c r="AN77" s="93"/>
      <c r="AO77" s="94"/>
      <c r="AP77" s="176"/>
      <c r="AQ77" s="162"/>
      <c r="AR77" s="76"/>
      <c r="AS77" s="54"/>
      <c r="AT77" s="77" t="e">
        <v>#DIV/0!</v>
      </c>
      <c r="AU77" s="78" t="e">
        <v>#DIV/0!</v>
      </c>
      <c r="AV77" s="44"/>
      <c r="AW77" s="44"/>
      <c r="AX77" s="45"/>
      <c r="AY77" s="71"/>
      <c r="AZ77" s="173"/>
      <c r="BA77" s="73"/>
      <c r="BB77" s="74"/>
      <c r="BC77" s="75"/>
      <c r="BD77" s="101"/>
      <c r="BE77" s="174"/>
      <c r="BF77" s="77" t="e">
        <v>#DIV/0!</v>
      </c>
      <c r="BG77" s="78" t="e">
        <v>#DIV/0!</v>
      </c>
      <c r="BH77" s="44"/>
      <c r="BI77" s="56"/>
      <c r="BJ77" s="45"/>
      <c r="BK77" s="71"/>
      <c r="BL77" s="173"/>
      <c r="BM77" s="73"/>
      <c r="BN77" s="74"/>
      <c r="BO77" s="101"/>
      <c r="BP77" s="174"/>
      <c r="BQ77" s="77"/>
      <c r="BR77" s="78"/>
      <c r="BS77" s="44"/>
      <c r="BT77" s="56"/>
      <c r="BU77" s="45"/>
    </row>
    <row r="78" spans="1:73" ht="13.95" customHeight="1" x14ac:dyDescent="0.4">
      <c r="A78" s="31"/>
      <c r="B78" s="82">
        <f t="shared" ref="B78:B84" si="0">B76</f>
        <v>45029</v>
      </c>
      <c r="C78" s="85"/>
      <c r="D78" s="86"/>
      <c r="E78" s="87"/>
      <c r="F78" s="175"/>
      <c r="G78" s="159"/>
      <c r="H78" s="53"/>
      <c r="I78" s="58"/>
      <c r="J78" s="40">
        <v>2.0833333333333332E-2</v>
      </c>
      <c r="K78" s="55"/>
      <c r="L78" s="44"/>
      <c r="M78" s="44"/>
      <c r="N78" s="45"/>
      <c r="O78" s="85"/>
      <c r="P78" s="86"/>
      <c r="Q78" s="87"/>
      <c r="R78" s="175"/>
      <c r="S78" s="159"/>
      <c r="T78" s="53"/>
      <c r="U78" s="58"/>
      <c r="V78" s="40">
        <v>2.0833333333333332E-2</v>
      </c>
      <c r="W78" s="55"/>
      <c r="X78" s="44"/>
      <c r="Y78" s="44"/>
      <c r="Z78" s="45"/>
      <c r="AA78" s="85"/>
      <c r="AB78" s="86"/>
      <c r="AC78" s="87"/>
      <c r="AD78" s="175"/>
      <c r="AE78" s="159"/>
      <c r="AF78" s="53"/>
      <c r="AG78" s="58"/>
      <c r="AH78" s="40">
        <v>2.0833333333333332E-2</v>
      </c>
      <c r="AI78" s="55"/>
      <c r="AJ78" s="44"/>
      <c r="AK78" s="44"/>
      <c r="AL78" s="45"/>
      <c r="AM78" s="85"/>
      <c r="AN78" s="86"/>
      <c r="AO78" s="87"/>
      <c r="AP78" s="175"/>
      <c r="AQ78" s="159"/>
      <c r="AR78" s="53"/>
      <c r="AS78" s="58"/>
      <c r="AT78" s="40">
        <v>2.0833333333333332E-2</v>
      </c>
      <c r="AU78" s="55"/>
      <c r="AV78" s="44"/>
      <c r="AW78" s="44"/>
      <c r="AX78" s="45"/>
      <c r="AY78" s="48"/>
      <c r="AZ78" s="168"/>
      <c r="BA78" s="50"/>
      <c r="BB78" s="51"/>
      <c r="BC78" s="52"/>
      <c r="BD78" s="98"/>
      <c r="BE78" s="163"/>
      <c r="BF78" s="40">
        <v>2.0833333333333332E-2</v>
      </c>
      <c r="BG78" s="55"/>
      <c r="BH78" s="44"/>
      <c r="BI78" s="56"/>
      <c r="BJ78" s="45"/>
      <c r="BK78" s="48"/>
      <c r="BL78" s="168"/>
      <c r="BM78" s="50"/>
      <c r="BN78" s="51"/>
      <c r="BO78" s="98"/>
      <c r="BP78" s="163"/>
      <c r="BQ78" s="40"/>
      <c r="BR78" s="55"/>
      <c r="BS78" s="44"/>
      <c r="BT78" s="56"/>
      <c r="BU78" s="45"/>
    </row>
    <row r="79" spans="1:73" ht="13.95" customHeight="1" x14ac:dyDescent="0.4">
      <c r="A79" s="31"/>
      <c r="B79" s="60"/>
      <c r="C79" s="92"/>
      <c r="D79" s="93"/>
      <c r="E79" s="94"/>
      <c r="F79" s="176"/>
      <c r="G79" s="162"/>
      <c r="H79" s="76"/>
      <c r="I79" s="54"/>
      <c r="J79" s="77" t="e">
        <v>#DIV/0!</v>
      </c>
      <c r="K79" s="78" t="e">
        <v>#DIV/0!</v>
      </c>
      <c r="L79" s="44"/>
      <c r="M79" s="44"/>
      <c r="N79" s="45"/>
      <c r="O79" s="92"/>
      <c r="P79" s="93"/>
      <c r="Q79" s="94"/>
      <c r="R79" s="176"/>
      <c r="S79" s="162"/>
      <c r="T79" s="76"/>
      <c r="U79" s="54"/>
      <c r="V79" s="77" t="e">
        <v>#DIV/0!</v>
      </c>
      <c r="W79" s="78" t="e">
        <v>#DIV/0!</v>
      </c>
      <c r="X79" s="44"/>
      <c r="Y79" s="44"/>
      <c r="Z79" s="45"/>
      <c r="AA79" s="92"/>
      <c r="AB79" s="93"/>
      <c r="AC79" s="94"/>
      <c r="AD79" s="176"/>
      <c r="AE79" s="162"/>
      <c r="AF79" s="76"/>
      <c r="AG79" s="54"/>
      <c r="AH79" s="77" t="e">
        <v>#DIV/0!</v>
      </c>
      <c r="AI79" s="78" t="e">
        <v>#DIV/0!</v>
      </c>
      <c r="AJ79" s="44"/>
      <c r="AK79" s="44"/>
      <c r="AL79" s="45"/>
      <c r="AM79" s="92"/>
      <c r="AN79" s="93"/>
      <c r="AO79" s="94"/>
      <c r="AP79" s="176"/>
      <c r="AQ79" s="162"/>
      <c r="AR79" s="76"/>
      <c r="AS79" s="54"/>
      <c r="AT79" s="77" t="e">
        <v>#DIV/0!</v>
      </c>
      <c r="AU79" s="78" t="e">
        <v>#DIV/0!</v>
      </c>
      <c r="AV79" s="44"/>
      <c r="AW79" s="44"/>
      <c r="AX79" s="45"/>
      <c r="AY79" s="71"/>
      <c r="AZ79" s="173"/>
      <c r="BA79" s="73"/>
      <c r="BB79" s="74"/>
      <c r="BC79" s="75"/>
      <c r="BD79" s="101"/>
      <c r="BE79" s="174"/>
      <c r="BF79" s="77" t="e">
        <v>#DIV/0!</v>
      </c>
      <c r="BG79" s="78" t="e">
        <v>#DIV/0!</v>
      </c>
      <c r="BH79" s="44"/>
      <c r="BI79" s="56"/>
      <c r="BJ79" s="45"/>
      <c r="BK79" s="71"/>
      <c r="BL79" s="173"/>
      <c r="BM79" s="73"/>
      <c r="BN79" s="74"/>
      <c r="BO79" s="101"/>
      <c r="BP79" s="174"/>
      <c r="BQ79" s="77"/>
      <c r="BR79" s="78"/>
      <c r="BS79" s="44"/>
      <c r="BT79" s="56"/>
      <c r="BU79" s="45"/>
    </row>
    <row r="80" spans="1:73" ht="13.95" customHeight="1" x14ac:dyDescent="0.4">
      <c r="A80" s="31"/>
      <c r="B80" s="82">
        <f t="shared" si="0"/>
        <v>45029</v>
      </c>
      <c r="C80" s="85"/>
      <c r="D80" s="86"/>
      <c r="E80" s="87"/>
      <c r="F80" s="175"/>
      <c r="G80" s="159"/>
      <c r="H80" s="53"/>
      <c r="I80" s="58"/>
      <c r="J80" s="40">
        <v>2.0833333333333332E-2</v>
      </c>
      <c r="K80" s="55"/>
      <c r="L80" s="44"/>
      <c r="M80" s="44"/>
      <c r="N80" s="45"/>
      <c r="O80" s="85"/>
      <c r="P80" s="86"/>
      <c r="Q80" s="87"/>
      <c r="R80" s="175"/>
      <c r="S80" s="159"/>
      <c r="T80" s="53"/>
      <c r="U80" s="58"/>
      <c r="V80" s="40">
        <v>2.0833333333333332E-2</v>
      </c>
      <c r="W80" s="55"/>
      <c r="X80" s="44"/>
      <c r="Y80" s="44"/>
      <c r="Z80" s="45"/>
      <c r="AA80" s="85"/>
      <c r="AB80" s="86"/>
      <c r="AC80" s="87"/>
      <c r="AD80" s="175"/>
      <c r="AE80" s="159"/>
      <c r="AF80" s="53"/>
      <c r="AG80" s="58"/>
      <c r="AH80" s="40">
        <v>2.0833333333333332E-2</v>
      </c>
      <c r="AI80" s="55"/>
      <c r="AJ80" s="44"/>
      <c r="AK80" s="44"/>
      <c r="AL80" s="45"/>
      <c r="AM80" s="85"/>
      <c r="AN80" s="86"/>
      <c r="AO80" s="87"/>
      <c r="AP80" s="175"/>
      <c r="AQ80" s="159"/>
      <c r="AR80" s="53"/>
      <c r="AS80" s="58"/>
      <c r="AT80" s="40">
        <v>2.0833333333333332E-2</v>
      </c>
      <c r="AU80" s="55"/>
      <c r="AV80" s="44"/>
      <c r="AW80" s="44"/>
      <c r="AX80" s="45"/>
      <c r="AY80" s="85"/>
      <c r="AZ80" s="86"/>
      <c r="BA80" s="87"/>
      <c r="BB80" s="88"/>
      <c r="BC80" s="52"/>
      <c r="BD80" s="53"/>
      <c r="BE80" s="58"/>
      <c r="BF80" s="40">
        <v>2.0833333333333332E-2</v>
      </c>
      <c r="BG80" s="55"/>
      <c r="BH80" s="44"/>
      <c r="BI80" s="56"/>
      <c r="BJ80" s="45"/>
      <c r="BK80" s="85"/>
      <c r="BL80" s="86"/>
      <c r="BM80" s="87"/>
      <c r="BN80" s="88"/>
      <c r="BO80" s="53"/>
      <c r="BP80" s="58"/>
      <c r="BQ80" s="40"/>
      <c r="BR80" s="55"/>
      <c r="BS80" s="44"/>
      <c r="BT80" s="56"/>
      <c r="BU80" s="45"/>
    </row>
    <row r="81" spans="1:73" ht="13.95" customHeight="1" x14ac:dyDescent="0.4">
      <c r="A81" s="31"/>
      <c r="B81" s="60"/>
      <c r="C81" s="92"/>
      <c r="D81" s="93"/>
      <c r="E81" s="94"/>
      <c r="F81" s="176"/>
      <c r="G81" s="162"/>
      <c r="H81" s="76"/>
      <c r="I81" s="54"/>
      <c r="J81" s="77" t="e">
        <v>#DIV/0!</v>
      </c>
      <c r="K81" s="78" t="e">
        <v>#DIV/0!</v>
      </c>
      <c r="L81" s="44"/>
      <c r="M81" s="44"/>
      <c r="N81" s="45"/>
      <c r="O81" s="92"/>
      <c r="P81" s="93"/>
      <c r="Q81" s="94"/>
      <c r="R81" s="176"/>
      <c r="S81" s="162"/>
      <c r="T81" s="76"/>
      <c r="U81" s="54"/>
      <c r="V81" s="77" t="e">
        <v>#DIV/0!</v>
      </c>
      <c r="W81" s="78" t="e">
        <v>#DIV/0!</v>
      </c>
      <c r="X81" s="44"/>
      <c r="Y81" s="44"/>
      <c r="Z81" s="45"/>
      <c r="AA81" s="92"/>
      <c r="AB81" s="93"/>
      <c r="AC81" s="94"/>
      <c r="AD81" s="176"/>
      <c r="AE81" s="162"/>
      <c r="AF81" s="76"/>
      <c r="AG81" s="54"/>
      <c r="AH81" s="77" t="e">
        <v>#DIV/0!</v>
      </c>
      <c r="AI81" s="78" t="e">
        <v>#DIV/0!</v>
      </c>
      <c r="AJ81" s="44"/>
      <c r="AK81" s="44"/>
      <c r="AL81" s="45"/>
      <c r="AM81" s="92"/>
      <c r="AN81" s="93"/>
      <c r="AO81" s="94"/>
      <c r="AP81" s="176"/>
      <c r="AQ81" s="162"/>
      <c r="AR81" s="76"/>
      <c r="AS81" s="54"/>
      <c r="AT81" s="77" t="e">
        <v>#DIV/0!</v>
      </c>
      <c r="AU81" s="78" t="e">
        <v>#DIV/0!</v>
      </c>
      <c r="AV81" s="44"/>
      <c r="AW81" s="44"/>
      <c r="AX81" s="45"/>
      <c r="AY81" s="92"/>
      <c r="AZ81" s="93"/>
      <c r="BA81" s="94"/>
      <c r="BB81" s="95"/>
      <c r="BC81" s="75"/>
      <c r="BD81" s="76"/>
      <c r="BE81" s="54"/>
      <c r="BF81" s="77" t="e">
        <v>#DIV/0!</v>
      </c>
      <c r="BG81" s="78" t="e">
        <v>#DIV/0!</v>
      </c>
      <c r="BH81" s="44"/>
      <c r="BI81" s="56"/>
      <c r="BJ81" s="45"/>
      <c r="BK81" s="92"/>
      <c r="BL81" s="93"/>
      <c r="BM81" s="94"/>
      <c r="BN81" s="95"/>
      <c r="BO81" s="76"/>
      <c r="BP81" s="54"/>
      <c r="BQ81" s="77"/>
      <c r="BR81" s="78"/>
      <c r="BS81" s="44"/>
      <c r="BT81" s="56"/>
      <c r="BU81" s="45"/>
    </row>
    <row r="82" spans="1:73" ht="13.95" customHeight="1" x14ac:dyDescent="0.4">
      <c r="A82" s="31"/>
      <c r="B82" s="82">
        <f t="shared" si="0"/>
        <v>45029</v>
      </c>
      <c r="C82" s="85"/>
      <c r="D82" s="86"/>
      <c r="E82" s="87"/>
      <c r="F82" s="175"/>
      <c r="G82" s="159"/>
      <c r="H82" s="53"/>
      <c r="I82" s="58"/>
      <c r="J82" s="40">
        <v>2.0833333333333332E-2</v>
      </c>
      <c r="K82" s="55"/>
      <c r="L82" s="44"/>
      <c r="M82" s="44"/>
      <c r="N82" s="45"/>
      <c r="O82" s="85"/>
      <c r="P82" s="86"/>
      <c r="Q82" s="87"/>
      <c r="R82" s="175"/>
      <c r="S82" s="159"/>
      <c r="T82" s="53"/>
      <c r="U82" s="58"/>
      <c r="V82" s="40">
        <v>2.0833333333333332E-2</v>
      </c>
      <c r="W82" s="55"/>
      <c r="X82" s="44"/>
      <c r="Y82" s="44"/>
      <c r="Z82" s="45"/>
      <c r="AA82" s="85"/>
      <c r="AB82" s="86"/>
      <c r="AC82" s="87"/>
      <c r="AD82" s="175"/>
      <c r="AE82" s="159"/>
      <c r="AF82" s="53"/>
      <c r="AG82" s="58"/>
      <c r="AH82" s="40">
        <v>2.0833333333333332E-2</v>
      </c>
      <c r="AI82" s="55"/>
      <c r="AJ82" s="44"/>
      <c r="AK82" s="44"/>
      <c r="AL82" s="45"/>
      <c r="AM82" s="85"/>
      <c r="AN82" s="86"/>
      <c r="AO82" s="87"/>
      <c r="AP82" s="175"/>
      <c r="AQ82" s="159"/>
      <c r="AR82" s="53"/>
      <c r="AS82" s="58"/>
      <c r="AT82" s="40">
        <v>2.0833333333333332E-2</v>
      </c>
      <c r="AU82" s="55"/>
      <c r="AV82" s="44"/>
      <c r="AW82" s="44"/>
      <c r="AX82" s="45"/>
      <c r="AY82" s="48"/>
      <c r="AZ82" s="57"/>
      <c r="BA82" s="50"/>
      <c r="BB82" s="51"/>
      <c r="BC82" s="52"/>
      <c r="BD82" s="53"/>
      <c r="BE82" s="58"/>
      <c r="BF82" s="40">
        <v>2.0833333333333332E-2</v>
      </c>
      <c r="BG82" s="55"/>
      <c r="BH82" s="44"/>
      <c r="BI82" s="44"/>
      <c r="BJ82" s="45"/>
      <c r="BK82" s="48"/>
      <c r="BL82" s="57"/>
      <c r="BM82" s="50"/>
      <c r="BN82" s="51"/>
      <c r="BO82" s="53"/>
      <c r="BP82" s="58"/>
      <c r="BQ82" s="40"/>
      <c r="BR82" s="55"/>
      <c r="BS82" s="44"/>
      <c r="BT82" s="44"/>
      <c r="BU82" s="45"/>
    </row>
    <row r="83" spans="1:73" ht="13.95" customHeight="1" x14ac:dyDescent="0.4">
      <c r="A83" s="31"/>
      <c r="B83" s="60"/>
      <c r="C83" s="92"/>
      <c r="D83" s="93"/>
      <c r="E83" s="94"/>
      <c r="F83" s="176"/>
      <c r="G83" s="162"/>
      <c r="H83" s="76"/>
      <c r="I83" s="54"/>
      <c r="J83" s="77" t="e">
        <v>#DIV/0!</v>
      </c>
      <c r="K83" s="78" t="e">
        <v>#DIV/0!</v>
      </c>
      <c r="L83" s="44"/>
      <c r="M83" s="44"/>
      <c r="N83" s="45"/>
      <c r="O83" s="92"/>
      <c r="P83" s="93"/>
      <c r="Q83" s="94"/>
      <c r="R83" s="176"/>
      <c r="S83" s="162"/>
      <c r="T83" s="76"/>
      <c r="U83" s="54"/>
      <c r="V83" s="77" t="e">
        <v>#DIV/0!</v>
      </c>
      <c r="W83" s="78" t="e">
        <v>#DIV/0!</v>
      </c>
      <c r="X83" s="44"/>
      <c r="Y83" s="44"/>
      <c r="Z83" s="45"/>
      <c r="AA83" s="92"/>
      <c r="AB83" s="93"/>
      <c r="AC83" s="94"/>
      <c r="AD83" s="176"/>
      <c r="AE83" s="162"/>
      <c r="AF83" s="76"/>
      <c r="AG83" s="54"/>
      <c r="AH83" s="77" t="e">
        <v>#DIV/0!</v>
      </c>
      <c r="AI83" s="78" t="e">
        <v>#DIV/0!</v>
      </c>
      <c r="AJ83" s="44"/>
      <c r="AK83" s="44"/>
      <c r="AL83" s="45"/>
      <c r="AM83" s="92"/>
      <c r="AN83" s="93"/>
      <c r="AO83" s="94"/>
      <c r="AP83" s="176"/>
      <c r="AQ83" s="162"/>
      <c r="AR83" s="76"/>
      <c r="AS83" s="54"/>
      <c r="AT83" s="77" t="e">
        <v>#DIV/0!</v>
      </c>
      <c r="AU83" s="78" t="e">
        <v>#DIV/0!</v>
      </c>
      <c r="AV83" s="44"/>
      <c r="AW83" s="44"/>
      <c r="AX83" s="45"/>
      <c r="AY83" s="71"/>
      <c r="AZ83" s="79"/>
      <c r="BA83" s="73"/>
      <c r="BB83" s="74"/>
      <c r="BC83" s="75"/>
      <c r="BD83" s="76"/>
      <c r="BE83" s="54"/>
      <c r="BF83" s="80"/>
      <c r="BG83" s="81"/>
      <c r="BH83" s="44"/>
      <c r="BI83" s="44"/>
      <c r="BJ83" s="45"/>
      <c r="BK83" s="71"/>
      <c r="BL83" s="79"/>
      <c r="BM83" s="73"/>
      <c r="BN83" s="74"/>
      <c r="BO83" s="76"/>
      <c r="BP83" s="54"/>
      <c r="BQ83" s="80"/>
      <c r="BR83" s="81"/>
      <c r="BS83" s="44"/>
      <c r="BT83" s="44"/>
      <c r="BU83" s="45"/>
    </row>
    <row r="84" spans="1:73" ht="13.95" customHeight="1" x14ac:dyDescent="0.4">
      <c r="A84" s="31"/>
      <c r="B84" s="82">
        <f t="shared" si="0"/>
        <v>45029</v>
      </c>
      <c r="C84" s="85"/>
      <c r="D84" s="86"/>
      <c r="E84" s="87"/>
      <c r="F84" s="175"/>
      <c r="G84" s="159"/>
      <c r="H84" s="53"/>
      <c r="I84" s="58"/>
      <c r="J84" s="40">
        <v>2.0833333333333332E-2</v>
      </c>
      <c r="K84" s="55"/>
      <c r="L84" s="44"/>
      <c r="M84" s="44"/>
      <c r="N84" s="45"/>
      <c r="O84" s="85"/>
      <c r="P84" s="86"/>
      <c r="Q84" s="87"/>
      <c r="R84" s="175"/>
      <c r="S84" s="159"/>
      <c r="T84" s="53"/>
      <c r="U84" s="58"/>
      <c r="V84" s="40">
        <v>2.0833333333333332E-2</v>
      </c>
      <c r="W84" s="55"/>
      <c r="X84" s="44"/>
      <c r="Y84" s="44"/>
      <c r="Z84" s="45"/>
      <c r="AA84" s="85"/>
      <c r="AB84" s="86"/>
      <c r="AC84" s="87"/>
      <c r="AD84" s="175"/>
      <c r="AE84" s="159"/>
      <c r="AF84" s="53"/>
      <c r="AG84" s="58"/>
      <c r="AH84" s="40">
        <v>2.0833333333333332E-2</v>
      </c>
      <c r="AI84" s="55"/>
      <c r="AJ84" s="44"/>
      <c r="AK84" s="44"/>
      <c r="AL84" s="45"/>
      <c r="AM84" s="85"/>
      <c r="AN84" s="86"/>
      <c r="AO84" s="87"/>
      <c r="AP84" s="175"/>
      <c r="AQ84" s="159"/>
      <c r="AR84" s="53"/>
      <c r="AS84" s="58"/>
      <c r="AT84" s="40">
        <v>2.0833333333333332E-2</v>
      </c>
      <c r="AU84" s="55"/>
      <c r="AV84" s="44"/>
      <c r="AW84" s="44"/>
      <c r="AX84" s="45"/>
      <c r="AY84" s="48"/>
      <c r="AZ84" s="57"/>
      <c r="BA84" s="50"/>
      <c r="BB84" s="51"/>
      <c r="BC84" s="52"/>
      <c r="BD84" s="53"/>
      <c r="BE84" s="58"/>
      <c r="BF84" s="40">
        <v>2.0833333333333332E-2</v>
      </c>
      <c r="BG84" s="55"/>
      <c r="BH84" s="44"/>
      <c r="BI84" s="44"/>
      <c r="BJ84" s="45"/>
      <c r="BK84" s="48"/>
      <c r="BL84" s="57"/>
      <c r="BM84" s="50"/>
      <c r="BN84" s="51"/>
      <c r="BO84" s="53"/>
      <c r="BP84" s="58"/>
      <c r="BQ84" s="40"/>
      <c r="BR84" s="55"/>
      <c r="BS84" s="44"/>
      <c r="BT84" s="44"/>
      <c r="BU84" s="45"/>
    </row>
    <row r="85" spans="1:73" ht="13.95" customHeight="1" x14ac:dyDescent="0.4">
      <c r="A85" s="31"/>
      <c r="B85" s="60"/>
      <c r="C85" s="92"/>
      <c r="D85" s="93"/>
      <c r="E85" s="94"/>
      <c r="F85" s="176"/>
      <c r="G85" s="162"/>
      <c r="H85" s="76"/>
      <c r="I85" s="54"/>
      <c r="J85" s="77" t="e">
        <v>#DIV/0!</v>
      </c>
      <c r="K85" s="78" t="e">
        <v>#DIV/0!</v>
      </c>
      <c r="L85" s="44"/>
      <c r="M85" s="44"/>
      <c r="N85" s="45"/>
      <c r="O85" s="92"/>
      <c r="P85" s="93"/>
      <c r="Q85" s="94"/>
      <c r="R85" s="176"/>
      <c r="S85" s="162"/>
      <c r="T85" s="76"/>
      <c r="U85" s="54"/>
      <c r="V85" s="77" t="e">
        <v>#DIV/0!</v>
      </c>
      <c r="W85" s="78" t="e">
        <v>#DIV/0!</v>
      </c>
      <c r="X85" s="44"/>
      <c r="Y85" s="44"/>
      <c r="Z85" s="45"/>
      <c r="AA85" s="92"/>
      <c r="AB85" s="93"/>
      <c r="AC85" s="94"/>
      <c r="AD85" s="176"/>
      <c r="AE85" s="162"/>
      <c r="AF85" s="76"/>
      <c r="AG85" s="54"/>
      <c r="AH85" s="77" t="e">
        <v>#DIV/0!</v>
      </c>
      <c r="AI85" s="78" t="e">
        <v>#DIV/0!</v>
      </c>
      <c r="AJ85" s="44"/>
      <c r="AK85" s="44"/>
      <c r="AL85" s="45"/>
      <c r="AM85" s="92"/>
      <c r="AN85" s="93"/>
      <c r="AO85" s="94"/>
      <c r="AP85" s="176"/>
      <c r="AQ85" s="162"/>
      <c r="AR85" s="76"/>
      <c r="AS85" s="54"/>
      <c r="AT85" s="77" t="e">
        <v>#DIV/0!</v>
      </c>
      <c r="AU85" s="78" t="e">
        <v>#DIV/0!</v>
      </c>
      <c r="AV85" s="44"/>
      <c r="AW85" s="44"/>
      <c r="AX85" s="45"/>
      <c r="AY85" s="71"/>
      <c r="AZ85" s="79"/>
      <c r="BA85" s="73"/>
      <c r="BB85" s="74"/>
      <c r="BC85" s="75"/>
      <c r="BD85" s="76"/>
      <c r="BE85" s="54"/>
      <c r="BF85" s="80"/>
      <c r="BG85" s="81"/>
      <c r="BH85" s="44"/>
      <c r="BI85" s="44"/>
      <c r="BJ85" s="45"/>
      <c r="BK85" s="71"/>
      <c r="BL85" s="79"/>
      <c r="BM85" s="73"/>
      <c r="BN85" s="74"/>
      <c r="BO85" s="76"/>
      <c r="BP85" s="54"/>
      <c r="BQ85" s="80"/>
      <c r="BR85" s="81"/>
      <c r="BS85" s="44"/>
      <c r="BT85" s="44"/>
      <c r="BU85" s="45"/>
    </row>
    <row r="86" spans="1:73" ht="13.95" customHeight="1" x14ac:dyDescent="0.4">
      <c r="A86" s="31"/>
      <c r="B86" s="82">
        <f>B72</f>
        <v>45029</v>
      </c>
      <c r="C86" s="85"/>
      <c r="D86" s="86"/>
      <c r="E86" s="87"/>
      <c r="F86" s="175"/>
      <c r="G86" s="159"/>
      <c r="H86" s="53"/>
      <c r="I86" s="58"/>
      <c r="J86" s="40">
        <v>2.0833333333333332E-2</v>
      </c>
      <c r="K86" s="55"/>
      <c r="L86" s="44"/>
      <c r="M86" s="44"/>
      <c r="N86" s="45"/>
      <c r="O86" s="85"/>
      <c r="P86" s="86"/>
      <c r="Q86" s="87"/>
      <c r="R86" s="175"/>
      <c r="S86" s="159"/>
      <c r="T86" s="53"/>
      <c r="U86" s="58"/>
      <c r="V86" s="40">
        <v>2.0833333333333332E-2</v>
      </c>
      <c r="W86" s="55"/>
      <c r="X86" s="44"/>
      <c r="Y86" s="44"/>
      <c r="Z86" s="45"/>
      <c r="AA86" s="85"/>
      <c r="AB86" s="86"/>
      <c r="AC86" s="87"/>
      <c r="AD86" s="175"/>
      <c r="AE86" s="159"/>
      <c r="AF86" s="53"/>
      <c r="AG86" s="58"/>
      <c r="AH86" s="40">
        <v>2.0833333333333332E-2</v>
      </c>
      <c r="AI86" s="55"/>
      <c r="AJ86" s="44"/>
      <c r="AK86" s="44"/>
      <c r="AL86" s="45"/>
      <c r="AM86" s="85"/>
      <c r="AN86" s="86"/>
      <c r="AO86" s="87"/>
      <c r="AP86" s="175"/>
      <c r="AQ86" s="159"/>
      <c r="AR86" s="53"/>
      <c r="AS86" s="58"/>
      <c r="AT86" s="40">
        <v>2.0833333333333332E-2</v>
      </c>
      <c r="AU86" s="55"/>
      <c r="AV86" s="44"/>
      <c r="AW86" s="44"/>
      <c r="AX86" s="45"/>
      <c r="AY86" s="48"/>
      <c r="AZ86" s="168"/>
      <c r="BA86" s="50"/>
      <c r="BB86" s="51"/>
      <c r="BC86" s="52"/>
      <c r="BD86" s="98"/>
      <c r="BE86" s="163"/>
      <c r="BF86" s="40">
        <v>2.0833333333333332E-2</v>
      </c>
      <c r="BG86" s="55"/>
      <c r="BH86" s="44"/>
      <c r="BI86" s="44"/>
      <c r="BJ86" s="45"/>
      <c r="BK86" s="48"/>
      <c r="BL86" s="168"/>
      <c r="BM86" s="50"/>
      <c r="BN86" s="51"/>
      <c r="BO86" s="98"/>
      <c r="BP86" s="163"/>
      <c r="BQ86" s="40"/>
      <c r="BR86" s="55"/>
      <c r="BS86" s="44"/>
      <c r="BT86" s="44"/>
      <c r="BU86" s="45"/>
    </row>
    <row r="87" spans="1:73" ht="13.95" customHeight="1" x14ac:dyDescent="0.4">
      <c r="A87" s="104"/>
      <c r="B87" s="105"/>
      <c r="C87" s="92"/>
      <c r="D87" s="93"/>
      <c r="E87" s="94"/>
      <c r="F87" s="176"/>
      <c r="G87" s="162"/>
      <c r="H87" s="76"/>
      <c r="I87" s="54"/>
      <c r="J87" s="77" t="e">
        <v>#DIV/0!</v>
      </c>
      <c r="K87" s="78" t="e">
        <v>#DIV/0!</v>
      </c>
      <c r="L87" s="44"/>
      <c r="M87" s="44"/>
      <c r="N87" s="107"/>
      <c r="O87" s="108"/>
      <c r="P87" s="109"/>
      <c r="Q87" s="110"/>
      <c r="R87" s="234"/>
      <c r="S87" s="235"/>
      <c r="T87" s="113"/>
      <c r="U87" s="114"/>
      <c r="V87" s="115" t="e">
        <v>#DIV/0!</v>
      </c>
      <c r="W87" s="116" t="e">
        <v>#DIV/0!</v>
      </c>
      <c r="X87" s="106"/>
      <c r="Y87" s="106"/>
      <c r="Z87" s="107"/>
      <c r="AA87" s="92"/>
      <c r="AB87" s="93"/>
      <c r="AC87" s="94"/>
      <c r="AD87" s="176"/>
      <c r="AE87" s="162"/>
      <c r="AF87" s="76"/>
      <c r="AG87" s="54"/>
      <c r="AH87" s="77" t="e">
        <v>#DIV/0!</v>
      </c>
      <c r="AI87" s="78" t="e">
        <v>#DIV/0!</v>
      </c>
      <c r="AJ87" s="106"/>
      <c r="AK87" s="106"/>
      <c r="AL87" s="107"/>
      <c r="AM87" s="92"/>
      <c r="AN87" s="93"/>
      <c r="AO87" s="94"/>
      <c r="AP87" s="176"/>
      <c r="AQ87" s="162"/>
      <c r="AR87" s="76"/>
      <c r="AS87" s="54"/>
      <c r="AT87" s="77" t="e">
        <v>#DIV/0!</v>
      </c>
      <c r="AU87" s="78" t="e">
        <v>#DIV/0!</v>
      </c>
      <c r="AV87" s="44"/>
      <c r="AW87" s="44"/>
      <c r="AX87" s="107"/>
      <c r="AY87" s="71"/>
      <c r="AZ87" s="173"/>
      <c r="BA87" s="73"/>
      <c r="BB87" s="74"/>
      <c r="BC87" s="75"/>
      <c r="BD87" s="101"/>
      <c r="BE87" s="174"/>
      <c r="BF87" s="77" t="e">
        <v>#DIV/0!</v>
      </c>
      <c r="BG87" s="78" t="e">
        <v>#DIV/0!</v>
      </c>
      <c r="BH87" s="44"/>
      <c r="BI87" s="44"/>
      <c r="BJ87" s="107"/>
      <c r="BK87" s="71"/>
      <c r="BL87" s="173"/>
      <c r="BM87" s="73"/>
      <c r="BN87" s="74"/>
      <c r="BO87" s="101"/>
      <c r="BP87" s="174"/>
      <c r="BQ87" s="77"/>
      <c r="BR87" s="78"/>
      <c r="BS87" s="44"/>
      <c r="BT87" s="44"/>
      <c r="BU87" s="107"/>
    </row>
    <row r="88" spans="1:73" ht="13.95" customHeight="1" x14ac:dyDescent="0.4">
      <c r="A88" s="31"/>
      <c r="B88" s="32">
        <f>B86+1</f>
        <v>45030</v>
      </c>
      <c r="C88" s="129" t="s">
        <v>78</v>
      </c>
      <c r="D88" s="130" t="s">
        <v>31</v>
      </c>
      <c r="E88" s="125" t="s">
        <v>79</v>
      </c>
      <c r="F88" s="117">
        <v>4480</v>
      </c>
      <c r="G88" s="118">
        <v>4343</v>
      </c>
      <c r="H88" s="119">
        <v>4325</v>
      </c>
      <c r="I88" s="39">
        <v>14</v>
      </c>
      <c r="J88" s="40"/>
      <c r="K88" s="41">
        <f>K71+J88</f>
        <v>0.29097222222222224</v>
      </c>
      <c r="L88" s="44"/>
      <c r="M88" s="44"/>
      <c r="N88" s="45"/>
      <c r="O88" s="200" t="s">
        <v>86</v>
      </c>
      <c r="P88" s="201" t="s">
        <v>27</v>
      </c>
      <c r="Q88" s="126">
        <v>3963</v>
      </c>
      <c r="R88" s="51">
        <v>13000</v>
      </c>
      <c r="S88" s="97">
        <v>13426</v>
      </c>
      <c r="T88" s="98">
        <v>13034</v>
      </c>
      <c r="U88" s="124">
        <v>15</v>
      </c>
      <c r="V88" s="40"/>
      <c r="W88" s="41">
        <f>W77+V88</f>
        <v>0.2986111111111111</v>
      </c>
      <c r="X88" s="44"/>
      <c r="Y88" s="44"/>
      <c r="Z88" s="45"/>
      <c r="AA88" s="157" t="s">
        <v>30</v>
      </c>
      <c r="AB88" s="158" t="s">
        <v>31</v>
      </c>
      <c r="AC88" s="141" t="s">
        <v>61</v>
      </c>
      <c r="AD88" s="159">
        <v>2898</v>
      </c>
      <c r="AE88" s="159">
        <v>3083</v>
      </c>
      <c r="AF88" s="53">
        <v>2916</v>
      </c>
      <c r="AG88" s="144">
        <v>17</v>
      </c>
      <c r="AH88" s="40"/>
      <c r="AI88" s="41">
        <f>AI67+AH88</f>
        <v>0.3125</v>
      </c>
      <c r="AJ88" s="42"/>
      <c r="AK88" s="42"/>
      <c r="AL88" s="45"/>
      <c r="AM88" s="164" t="s">
        <v>23</v>
      </c>
      <c r="AN88" s="165" t="s">
        <v>27</v>
      </c>
      <c r="AO88" s="166" t="s">
        <v>77</v>
      </c>
      <c r="AP88" s="88">
        <v>923</v>
      </c>
      <c r="AQ88" s="89">
        <v>924</v>
      </c>
      <c r="AR88" s="53">
        <v>804</v>
      </c>
      <c r="AS88" s="167">
        <v>30</v>
      </c>
      <c r="AT88" s="40"/>
      <c r="AU88" s="41">
        <f>AU75+AT88</f>
        <v>0.3263888888888889</v>
      </c>
      <c r="AV88" s="44"/>
      <c r="AW88" s="44"/>
      <c r="AX88" s="45"/>
      <c r="AY88" s="48" t="s">
        <v>47</v>
      </c>
      <c r="AZ88" s="49" t="s">
        <v>31</v>
      </c>
      <c r="BA88" s="50"/>
      <c r="BB88" s="51">
        <v>60000</v>
      </c>
      <c r="BC88" s="51">
        <v>60000</v>
      </c>
      <c r="BD88" s="98">
        <v>60000</v>
      </c>
      <c r="BE88" s="174">
        <v>60</v>
      </c>
      <c r="BF88" s="145"/>
      <c r="BG88" s="41">
        <f>BG71+BF88</f>
        <v>0.31944444444444448</v>
      </c>
      <c r="BH88" s="44"/>
      <c r="BI88" s="44"/>
      <c r="BJ88" s="45"/>
      <c r="BK88" s="48"/>
      <c r="BL88" s="49"/>
      <c r="BM88" s="50"/>
      <c r="BN88" s="51"/>
      <c r="BO88" s="98"/>
      <c r="BP88" s="174"/>
      <c r="BQ88" s="145"/>
      <c r="BR88" s="41"/>
      <c r="BS88" s="44"/>
      <c r="BT88" s="44"/>
      <c r="BU88" s="45"/>
    </row>
    <row r="89" spans="1:73" ht="13.95" customHeight="1" x14ac:dyDescent="0.4">
      <c r="A89" s="31">
        <f>B88</f>
        <v>45030</v>
      </c>
      <c r="B89" s="60"/>
      <c r="C89" s="90"/>
      <c r="D89" s="91"/>
      <c r="E89" s="63"/>
      <c r="F89" s="70"/>
      <c r="G89" s="65"/>
      <c r="H89" s="66"/>
      <c r="I89" s="67"/>
      <c r="J89" s="68">
        <f>F88/I88/60/24/(1-0.05)</f>
        <v>0.23391812865497075</v>
      </c>
      <c r="K89" s="69">
        <f>J89+K88</f>
        <v>0.52489035087719293</v>
      </c>
      <c r="L89" s="44"/>
      <c r="M89" s="44"/>
      <c r="N89" s="45"/>
      <c r="O89" s="202"/>
      <c r="P89" s="203"/>
      <c r="Q89" s="127"/>
      <c r="R89" s="74"/>
      <c r="S89" s="100"/>
      <c r="T89" s="101"/>
      <c r="U89" s="128"/>
      <c r="V89" s="68">
        <f>R88/U88/60/24/(1-0.05)</f>
        <v>0.6335282651072125</v>
      </c>
      <c r="W89" s="69">
        <v>0.91319444444444453</v>
      </c>
      <c r="X89" s="44"/>
      <c r="Y89" s="44"/>
      <c r="Z89" s="45"/>
      <c r="AA89" s="160"/>
      <c r="AB89" s="161"/>
      <c r="AC89" s="154"/>
      <c r="AD89" s="162"/>
      <c r="AE89" s="162"/>
      <c r="AF89" s="76"/>
      <c r="AG89" s="144"/>
      <c r="AH89" s="68">
        <f>AD88/AG88/60/24/(1-0.05)</f>
        <v>0.12461300309597524</v>
      </c>
      <c r="AI89" s="69">
        <f>AH89+AI88</f>
        <v>0.43711300309597523</v>
      </c>
      <c r="AJ89" s="44"/>
      <c r="AK89" s="44"/>
      <c r="AL89" s="45"/>
      <c r="AM89" s="169"/>
      <c r="AN89" s="170"/>
      <c r="AO89" s="171"/>
      <c r="AP89" s="95"/>
      <c r="AQ89" s="96"/>
      <c r="AR89" s="76"/>
      <c r="AS89" s="172"/>
      <c r="AT89" s="68">
        <f>AP88/AS88/60/24/(1-0.05)</f>
        <v>2.2490253411306043E-2</v>
      </c>
      <c r="AU89" s="69">
        <f>AT89+AU88</f>
        <v>0.34887914230019496</v>
      </c>
      <c r="AV89" s="44"/>
      <c r="AW89" s="44"/>
      <c r="AX89" s="45"/>
      <c r="AY89" s="71"/>
      <c r="AZ89" s="72"/>
      <c r="BA89" s="73"/>
      <c r="BB89" s="74"/>
      <c r="BC89" s="74"/>
      <c r="BD89" s="101"/>
      <c r="BE89" s="174"/>
      <c r="BF89" s="68">
        <f>BB88/BE88/60/24/(1-0.05)</f>
        <v>0.73099415204678375</v>
      </c>
      <c r="BG89" s="69">
        <f>BF89+BG88</f>
        <v>1.0504385964912282</v>
      </c>
      <c r="BH89" s="44"/>
      <c r="BI89" s="44"/>
      <c r="BJ89" s="45"/>
      <c r="BK89" s="71"/>
      <c r="BL89" s="72"/>
      <c r="BM89" s="73"/>
      <c r="BN89" s="74"/>
      <c r="BO89" s="101"/>
      <c r="BP89" s="174"/>
      <c r="BQ89" s="68"/>
      <c r="BR89" s="69"/>
      <c r="BS89" s="44"/>
      <c r="BT89" s="44"/>
      <c r="BU89" s="45"/>
    </row>
    <row r="90" spans="1:73" ht="13.95" customHeight="1" x14ac:dyDescent="0.4">
      <c r="A90" s="31" t="s">
        <v>36</v>
      </c>
      <c r="B90" s="82">
        <f>B88</f>
        <v>45030</v>
      </c>
      <c r="C90" s="33" t="s">
        <v>41</v>
      </c>
      <c r="D90" s="34" t="s">
        <v>22</v>
      </c>
      <c r="E90" s="35">
        <v>6301</v>
      </c>
      <c r="F90" s="47">
        <v>400</v>
      </c>
      <c r="G90" s="37">
        <v>1315</v>
      </c>
      <c r="H90" s="38">
        <v>526</v>
      </c>
      <c r="I90" s="39">
        <v>10</v>
      </c>
      <c r="J90" s="40">
        <v>8.3333333333333329E-2</v>
      </c>
      <c r="K90" s="41">
        <f>K89+J90</f>
        <v>0.60822368421052631</v>
      </c>
      <c r="L90" s="44"/>
      <c r="M90" s="44"/>
      <c r="N90" s="45"/>
      <c r="O90" s="85" t="s">
        <v>40</v>
      </c>
      <c r="P90" s="86"/>
      <c r="Q90" s="87"/>
      <c r="R90" s="175"/>
      <c r="S90" s="159"/>
      <c r="T90" s="53"/>
      <c r="U90" s="58"/>
      <c r="V90" s="40">
        <v>2.0833333333333332E-2</v>
      </c>
      <c r="W90" s="55"/>
      <c r="X90" s="44"/>
      <c r="Y90" s="44"/>
      <c r="Z90" s="45"/>
      <c r="AA90" s="33" t="s">
        <v>54</v>
      </c>
      <c r="AB90" s="34" t="s">
        <v>27</v>
      </c>
      <c r="AC90" s="35" t="s">
        <v>55</v>
      </c>
      <c r="AD90" s="36">
        <v>8000</v>
      </c>
      <c r="AE90" s="37">
        <v>8416</v>
      </c>
      <c r="AF90" s="38">
        <v>8301</v>
      </c>
      <c r="AG90" s="39">
        <v>18</v>
      </c>
      <c r="AH90" s="40"/>
      <c r="AI90" s="41">
        <f>AI89+AH90</f>
        <v>0.43711300309597523</v>
      </c>
      <c r="AJ90" s="44"/>
      <c r="AK90" s="44"/>
      <c r="AL90" s="45"/>
      <c r="AM90" s="164" t="s">
        <v>25</v>
      </c>
      <c r="AN90" s="165" t="s">
        <v>27</v>
      </c>
      <c r="AO90" s="166" t="s">
        <v>81</v>
      </c>
      <c r="AP90" s="175">
        <v>4794</v>
      </c>
      <c r="AQ90" s="89">
        <v>4596</v>
      </c>
      <c r="AR90" s="98">
        <v>4528</v>
      </c>
      <c r="AS90" s="167">
        <v>28</v>
      </c>
      <c r="AT90" s="40"/>
      <c r="AU90" s="41">
        <f>AU89+AT90</f>
        <v>0.34887914230019496</v>
      </c>
      <c r="AV90" s="44"/>
      <c r="AW90" s="44"/>
      <c r="AX90" s="45"/>
      <c r="AY90" s="33" t="s">
        <v>82</v>
      </c>
      <c r="AZ90" s="209" t="s">
        <v>87</v>
      </c>
      <c r="BA90" s="35" t="s">
        <v>83</v>
      </c>
      <c r="BB90" s="47">
        <v>480</v>
      </c>
      <c r="BC90" s="47">
        <v>480</v>
      </c>
      <c r="BD90" s="37">
        <v>460</v>
      </c>
      <c r="BE90" s="210">
        <v>60</v>
      </c>
      <c r="BF90" s="40"/>
      <c r="BG90" s="41">
        <f>BG89+BF90</f>
        <v>1.0504385964912282</v>
      </c>
      <c r="BH90" s="44"/>
      <c r="BI90" s="56"/>
      <c r="BJ90" s="45"/>
      <c r="BK90" s="33"/>
      <c r="BL90" s="209"/>
      <c r="BM90" s="35"/>
      <c r="BN90" s="47"/>
      <c r="BO90" s="37"/>
      <c r="BP90" s="210"/>
      <c r="BQ90" s="40"/>
      <c r="BR90" s="41"/>
      <c r="BS90" s="44"/>
      <c r="BT90" s="56"/>
      <c r="BU90" s="45"/>
    </row>
    <row r="91" spans="1:73" ht="13.95" customHeight="1" x14ac:dyDescent="0.4">
      <c r="A91" s="31"/>
      <c r="B91" s="60"/>
      <c r="C91" s="61"/>
      <c r="D91" s="62"/>
      <c r="E91" s="63"/>
      <c r="F91" s="70"/>
      <c r="G91" s="65"/>
      <c r="H91" s="66"/>
      <c r="I91" s="67"/>
      <c r="J91" s="68">
        <f>F90/I90/60/24/(1-0.05)</f>
        <v>2.9239766081871343E-2</v>
      </c>
      <c r="K91" s="69">
        <f>J91+K90</f>
        <v>0.6374634502923977</v>
      </c>
      <c r="L91" s="44"/>
      <c r="M91" s="44"/>
      <c r="N91" s="45"/>
      <c r="O91" s="92"/>
      <c r="P91" s="93"/>
      <c r="Q91" s="94"/>
      <c r="R91" s="176"/>
      <c r="S91" s="162"/>
      <c r="T91" s="76"/>
      <c r="U91" s="54"/>
      <c r="V91" s="77" t="e">
        <v>#DIV/0!</v>
      </c>
      <c r="W91" s="78" t="e">
        <v>#DIV/0!</v>
      </c>
      <c r="X91" s="44"/>
      <c r="Y91" s="44"/>
      <c r="Z91" s="45"/>
      <c r="AA91" s="61"/>
      <c r="AB91" s="62"/>
      <c r="AC91" s="63"/>
      <c r="AD91" s="64"/>
      <c r="AE91" s="65"/>
      <c r="AF91" s="66"/>
      <c r="AG91" s="67"/>
      <c r="AH91" s="68">
        <f>AD90/AG90/60/24/(1-0.05)</f>
        <v>0.32488628979857048</v>
      </c>
      <c r="AI91" s="69">
        <f>AH91+AI90</f>
        <v>0.76199929289454571</v>
      </c>
      <c r="AJ91" s="44"/>
      <c r="AK91" s="44"/>
      <c r="AL91" s="45"/>
      <c r="AM91" s="169"/>
      <c r="AN91" s="170"/>
      <c r="AO91" s="171"/>
      <c r="AP91" s="176"/>
      <c r="AQ91" s="96"/>
      <c r="AR91" s="101"/>
      <c r="AS91" s="172"/>
      <c r="AT91" s="68">
        <f>AP90/AS90/60/24/(1-0.05)</f>
        <v>0.12515664160401005</v>
      </c>
      <c r="AU91" s="69">
        <f>AT91+AU90</f>
        <v>0.47403578390420498</v>
      </c>
      <c r="AV91" s="44"/>
      <c r="AW91" s="44"/>
      <c r="AX91" s="45"/>
      <c r="AY91" s="61"/>
      <c r="AZ91" s="211"/>
      <c r="BA91" s="63"/>
      <c r="BB91" s="70"/>
      <c r="BC91" s="70"/>
      <c r="BD91" s="65"/>
      <c r="BE91" s="103"/>
      <c r="BF91" s="68">
        <f>BB90/BE90/60/24/(1-0.05)</f>
        <v>5.8479532163742695E-3</v>
      </c>
      <c r="BG91" s="69">
        <v>3.125E-2</v>
      </c>
      <c r="BH91" s="44"/>
      <c r="BI91" s="56"/>
      <c r="BJ91" s="45"/>
      <c r="BK91" s="61"/>
      <c r="BL91" s="211"/>
      <c r="BM91" s="63"/>
      <c r="BN91" s="70"/>
      <c r="BO91" s="65"/>
      <c r="BP91" s="103"/>
      <c r="BQ91" s="68"/>
      <c r="BR91" s="69"/>
      <c r="BS91" s="44"/>
      <c r="BT91" s="56"/>
      <c r="BU91" s="45"/>
    </row>
    <row r="92" spans="1:73" ht="13.95" customHeight="1" x14ac:dyDescent="0.4">
      <c r="A92" s="31"/>
      <c r="B92" s="82">
        <f>B90</f>
        <v>45030</v>
      </c>
      <c r="C92" s="83" t="s">
        <v>41</v>
      </c>
      <c r="D92" s="84" t="s">
        <v>27</v>
      </c>
      <c r="E92" s="35">
        <v>6301</v>
      </c>
      <c r="F92" s="47">
        <v>400</v>
      </c>
      <c r="G92" s="37">
        <v>526</v>
      </c>
      <c r="H92" s="38">
        <v>516</v>
      </c>
      <c r="I92" s="39">
        <v>25</v>
      </c>
      <c r="J92" s="40">
        <v>8.3333333333333329E-2</v>
      </c>
      <c r="K92" s="41">
        <f>K91+J92</f>
        <v>0.72079678362573107</v>
      </c>
      <c r="L92" s="44"/>
      <c r="M92" s="44"/>
      <c r="N92" s="45"/>
      <c r="O92" s="85"/>
      <c r="P92" s="86"/>
      <c r="Q92" s="87"/>
      <c r="R92" s="175"/>
      <c r="S92" s="159"/>
      <c r="T92" s="53"/>
      <c r="U92" s="58"/>
      <c r="V92" s="40">
        <v>2.0833333333333332E-2</v>
      </c>
      <c r="W92" s="55"/>
      <c r="X92" s="44"/>
      <c r="Y92" s="44"/>
      <c r="Z92" s="45"/>
      <c r="AA92" s="83" t="s">
        <v>54</v>
      </c>
      <c r="AB92" s="84" t="s">
        <v>31</v>
      </c>
      <c r="AC92" s="35" t="s">
        <v>55</v>
      </c>
      <c r="AD92" s="36">
        <v>8000</v>
      </c>
      <c r="AE92" s="37">
        <v>8301</v>
      </c>
      <c r="AF92" s="38">
        <v>8271</v>
      </c>
      <c r="AG92" s="39">
        <v>17</v>
      </c>
      <c r="AH92" s="40"/>
      <c r="AI92" s="41">
        <f>AI91+AH92</f>
        <v>0.76199929289454571</v>
      </c>
      <c r="AJ92" s="44"/>
      <c r="AK92" s="44"/>
      <c r="AL92" s="45"/>
      <c r="AM92" s="177" t="s">
        <v>23</v>
      </c>
      <c r="AN92" s="178" t="s">
        <v>31</v>
      </c>
      <c r="AO92" s="166" t="s">
        <v>77</v>
      </c>
      <c r="AP92" s="179">
        <v>4187</v>
      </c>
      <c r="AQ92" s="97">
        <v>4068</v>
      </c>
      <c r="AR92" s="53">
        <v>4038</v>
      </c>
      <c r="AS92" s="167">
        <v>28</v>
      </c>
      <c r="AT92" s="40"/>
      <c r="AU92" s="41">
        <f>AU91+AT92</f>
        <v>0.47403578390420498</v>
      </c>
      <c r="AV92" s="44"/>
      <c r="AW92" s="44"/>
      <c r="AX92" s="45"/>
      <c r="AY92" s="48"/>
      <c r="AZ92" s="168"/>
      <c r="BA92" s="50"/>
      <c r="BB92" s="51"/>
      <c r="BC92" s="52"/>
      <c r="BD92" s="98"/>
      <c r="BE92" s="163"/>
      <c r="BF92" s="40">
        <v>2.0833333333333332E-2</v>
      </c>
      <c r="BG92" s="55"/>
      <c r="BH92" s="44"/>
      <c r="BI92" s="56"/>
      <c r="BJ92" s="45"/>
      <c r="BK92" s="48"/>
      <c r="BL92" s="168"/>
      <c r="BM92" s="50"/>
      <c r="BN92" s="51"/>
      <c r="BO92" s="98"/>
      <c r="BP92" s="163"/>
      <c r="BQ92" s="40"/>
      <c r="BR92" s="55"/>
      <c r="BS92" s="44"/>
      <c r="BT92" s="56"/>
      <c r="BU92" s="45"/>
    </row>
    <row r="93" spans="1:73" ht="13.95" customHeight="1" x14ac:dyDescent="0.4">
      <c r="A93" s="31"/>
      <c r="B93" s="60"/>
      <c r="C93" s="90"/>
      <c r="D93" s="91"/>
      <c r="E93" s="63"/>
      <c r="F93" s="70"/>
      <c r="G93" s="65"/>
      <c r="H93" s="66"/>
      <c r="I93" s="67"/>
      <c r="J93" s="68">
        <f>F92/I92/60/24/(1-0.05)</f>
        <v>1.1695906432748539E-2</v>
      </c>
      <c r="K93" s="69">
        <f>J93+K92</f>
        <v>0.73249269005847961</v>
      </c>
      <c r="L93" s="44"/>
      <c r="M93" s="44"/>
      <c r="N93" s="45"/>
      <c r="O93" s="92"/>
      <c r="P93" s="93"/>
      <c r="Q93" s="94"/>
      <c r="R93" s="176"/>
      <c r="S93" s="162"/>
      <c r="T93" s="76"/>
      <c r="U93" s="54"/>
      <c r="V93" s="77" t="e">
        <v>#DIV/0!</v>
      </c>
      <c r="W93" s="78" t="e">
        <v>#DIV/0!</v>
      </c>
      <c r="X93" s="44"/>
      <c r="Y93" s="44"/>
      <c r="Z93" s="45"/>
      <c r="AA93" s="90"/>
      <c r="AB93" s="91"/>
      <c r="AC93" s="63"/>
      <c r="AD93" s="64"/>
      <c r="AE93" s="65"/>
      <c r="AF93" s="66"/>
      <c r="AG93" s="67"/>
      <c r="AH93" s="68">
        <f>AD92/AG92/60/24/(1-0.05)</f>
        <v>0.34399724802201587</v>
      </c>
      <c r="AI93" s="69">
        <v>0.10486111111111111</v>
      </c>
      <c r="AJ93" s="44"/>
      <c r="AK93" s="44"/>
      <c r="AL93" s="45"/>
      <c r="AM93" s="181"/>
      <c r="AN93" s="182"/>
      <c r="AO93" s="171"/>
      <c r="AP93" s="183"/>
      <c r="AQ93" s="100"/>
      <c r="AR93" s="76"/>
      <c r="AS93" s="172"/>
      <c r="AT93" s="68">
        <f>AP92/AS92/60/24/(1-0.05)</f>
        <v>0.10930973266499582</v>
      </c>
      <c r="AU93" s="69">
        <f>AT93+AU92</f>
        <v>0.58334551656920075</v>
      </c>
      <c r="AV93" s="44"/>
      <c r="AW93" s="44"/>
      <c r="AX93" s="45"/>
      <c r="AY93" s="71"/>
      <c r="AZ93" s="173"/>
      <c r="BA93" s="73"/>
      <c r="BB93" s="74"/>
      <c r="BC93" s="75"/>
      <c r="BD93" s="101"/>
      <c r="BE93" s="174"/>
      <c r="BF93" s="77" t="e">
        <v>#DIV/0!</v>
      </c>
      <c r="BG93" s="78" t="e">
        <v>#DIV/0!</v>
      </c>
      <c r="BH93" s="44"/>
      <c r="BI93" s="56"/>
      <c r="BJ93" s="45"/>
      <c r="BK93" s="71"/>
      <c r="BL93" s="173"/>
      <c r="BM93" s="73"/>
      <c r="BN93" s="74"/>
      <c r="BO93" s="101"/>
      <c r="BP93" s="174"/>
      <c r="BQ93" s="77"/>
      <c r="BR93" s="78"/>
      <c r="BS93" s="44"/>
      <c r="BT93" s="56"/>
      <c r="BU93" s="45"/>
    </row>
    <row r="94" spans="1:73" ht="13.95" customHeight="1" x14ac:dyDescent="0.4">
      <c r="A94" s="31"/>
      <c r="B94" s="82">
        <f>B92</f>
        <v>45030</v>
      </c>
      <c r="C94" s="33" t="s">
        <v>88</v>
      </c>
      <c r="D94" s="34" t="s">
        <v>22</v>
      </c>
      <c r="E94" s="35" t="s">
        <v>89</v>
      </c>
      <c r="F94" s="47">
        <v>400</v>
      </c>
      <c r="G94" s="37">
        <v>964</v>
      </c>
      <c r="H94" s="38">
        <v>324</v>
      </c>
      <c r="I94" s="39">
        <v>13</v>
      </c>
      <c r="J94" s="40">
        <v>4.1666666666666664E-2</v>
      </c>
      <c r="K94" s="41">
        <f>K93+J94</f>
        <v>0.77415935672514624</v>
      </c>
      <c r="L94" s="44"/>
      <c r="M94" s="44"/>
      <c r="N94" s="45"/>
      <c r="O94" s="85"/>
      <c r="P94" s="86"/>
      <c r="Q94" s="87"/>
      <c r="R94" s="175"/>
      <c r="S94" s="159"/>
      <c r="T94" s="53"/>
      <c r="U94" s="58"/>
      <c r="V94" s="40">
        <v>2.0833333333333332E-2</v>
      </c>
      <c r="W94" s="55"/>
      <c r="X94" s="44"/>
      <c r="Y94" s="44"/>
      <c r="Z94" s="45"/>
      <c r="AA94" s="85"/>
      <c r="AB94" s="86"/>
      <c r="AC94" s="87"/>
      <c r="AD94" s="175"/>
      <c r="AE94" s="159"/>
      <c r="AF94" s="53"/>
      <c r="AG94" s="58"/>
      <c r="AH94" s="40">
        <v>2.0833333333333332E-2</v>
      </c>
      <c r="AI94" s="55"/>
      <c r="AJ94" s="44"/>
      <c r="AK94" s="44"/>
      <c r="AL94" s="45"/>
      <c r="AM94" s="184" t="s">
        <v>25</v>
      </c>
      <c r="AN94" s="185" t="s">
        <v>31</v>
      </c>
      <c r="AO94" s="46" t="s">
        <v>81</v>
      </c>
      <c r="AP94" s="186">
        <v>4794</v>
      </c>
      <c r="AQ94" s="187">
        <v>4526</v>
      </c>
      <c r="AR94" s="188">
        <v>4487</v>
      </c>
      <c r="AS94" s="167">
        <v>25</v>
      </c>
      <c r="AT94" s="40"/>
      <c r="AU94" s="41">
        <f>AU93+AT94</f>
        <v>0.58334551656920075</v>
      </c>
      <c r="AV94" s="44"/>
      <c r="AW94" s="44"/>
      <c r="AX94" s="45"/>
      <c r="AY94" s="48"/>
      <c r="AZ94" s="168"/>
      <c r="BA94" s="50"/>
      <c r="BB94" s="51"/>
      <c r="BC94" s="52"/>
      <c r="BD94" s="98"/>
      <c r="BE94" s="163"/>
      <c r="BF94" s="40">
        <v>2.0833333333333332E-2</v>
      </c>
      <c r="BG94" s="55"/>
      <c r="BH94" s="44"/>
      <c r="BI94" s="44"/>
      <c r="BJ94" s="45"/>
      <c r="BK94" s="48"/>
      <c r="BL94" s="168"/>
      <c r="BM94" s="50"/>
      <c r="BN94" s="51"/>
      <c r="BO94" s="98"/>
      <c r="BP94" s="163"/>
      <c r="BQ94" s="40"/>
      <c r="BR94" s="55"/>
      <c r="BS94" s="44"/>
      <c r="BT94" s="44"/>
      <c r="BU94" s="45"/>
    </row>
    <row r="95" spans="1:73" ht="13.8" customHeight="1" x14ac:dyDescent="0.4">
      <c r="A95" s="31"/>
      <c r="B95" s="60"/>
      <c r="C95" s="61"/>
      <c r="D95" s="62"/>
      <c r="E95" s="63"/>
      <c r="F95" s="70"/>
      <c r="G95" s="65"/>
      <c r="H95" s="66"/>
      <c r="I95" s="67"/>
      <c r="J95" s="68">
        <f>F94/I94/60/24/(1-0.05)</f>
        <v>2.2492127755285654E-2</v>
      </c>
      <c r="K95" s="69">
        <f>J95+K94</f>
        <v>0.79665148448043188</v>
      </c>
      <c r="L95" s="44"/>
      <c r="M95" s="44"/>
      <c r="N95" s="45"/>
      <c r="O95" s="92"/>
      <c r="P95" s="93"/>
      <c r="Q95" s="94"/>
      <c r="R95" s="176"/>
      <c r="S95" s="162"/>
      <c r="T95" s="76"/>
      <c r="U95" s="54"/>
      <c r="V95" s="77" t="e">
        <v>#DIV/0!</v>
      </c>
      <c r="W95" s="78" t="e">
        <v>#DIV/0!</v>
      </c>
      <c r="X95" s="44"/>
      <c r="Y95" s="44"/>
      <c r="Z95" s="45"/>
      <c r="AA95" s="92"/>
      <c r="AB95" s="93"/>
      <c r="AC95" s="94"/>
      <c r="AD95" s="176"/>
      <c r="AE95" s="162"/>
      <c r="AF95" s="76"/>
      <c r="AG95" s="54"/>
      <c r="AH95" s="77" t="e">
        <v>#DIV/0!</v>
      </c>
      <c r="AI95" s="78" t="e">
        <v>#DIV/0!</v>
      </c>
      <c r="AJ95" s="44"/>
      <c r="AK95" s="44"/>
      <c r="AL95" s="45"/>
      <c r="AM95" s="184"/>
      <c r="AN95" s="185"/>
      <c r="AO95" s="46"/>
      <c r="AP95" s="186"/>
      <c r="AQ95" s="187"/>
      <c r="AR95" s="188"/>
      <c r="AS95" s="172"/>
      <c r="AT95" s="68">
        <f>AP94/AS94/60/24/(1-0.05)</f>
        <v>0.14017543859649123</v>
      </c>
      <c r="AU95" s="69">
        <f>AT95+AU94</f>
        <v>0.72352095516569204</v>
      </c>
      <c r="AV95" s="44"/>
      <c r="AW95" s="44"/>
      <c r="AX95" s="45"/>
      <c r="AY95" s="71"/>
      <c r="AZ95" s="173"/>
      <c r="BA95" s="73"/>
      <c r="BB95" s="74"/>
      <c r="BC95" s="75"/>
      <c r="BD95" s="101"/>
      <c r="BE95" s="174"/>
      <c r="BF95" s="77" t="e">
        <v>#DIV/0!</v>
      </c>
      <c r="BG95" s="78" t="e">
        <v>#DIV/0!</v>
      </c>
      <c r="BH95" s="44"/>
      <c r="BI95" s="44"/>
      <c r="BJ95" s="45"/>
      <c r="BK95" s="71"/>
      <c r="BL95" s="173"/>
      <c r="BM95" s="73"/>
      <c r="BN95" s="74"/>
      <c r="BO95" s="101"/>
      <c r="BP95" s="174"/>
      <c r="BQ95" s="77"/>
      <c r="BR95" s="78"/>
      <c r="BS95" s="44"/>
      <c r="BT95" s="44"/>
      <c r="BU95" s="45"/>
    </row>
    <row r="96" spans="1:73" ht="13.8" customHeight="1" x14ac:dyDescent="0.4">
      <c r="A96" s="31"/>
      <c r="B96" s="82">
        <f>B94</f>
        <v>45030</v>
      </c>
      <c r="C96" s="33" t="s">
        <v>90</v>
      </c>
      <c r="D96" s="34" t="s">
        <v>22</v>
      </c>
      <c r="E96" s="35" t="s">
        <v>91</v>
      </c>
      <c r="F96" s="47">
        <v>400</v>
      </c>
      <c r="G96" s="37">
        <v>687</v>
      </c>
      <c r="H96" s="38">
        <v>630</v>
      </c>
      <c r="I96" s="39">
        <v>13</v>
      </c>
      <c r="J96" s="40"/>
      <c r="K96" s="41">
        <f>K95+J96</f>
        <v>0.79665148448043188</v>
      </c>
      <c r="L96" s="44"/>
      <c r="M96" s="44"/>
      <c r="N96" s="45"/>
      <c r="O96" s="85"/>
      <c r="P96" s="86"/>
      <c r="Q96" s="87"/>
      <c r="R96" s="175"/>
      <c r="S96" s="159"/>
      <c r="T96" s="53"/>
      <c r="U96" s="58"/>
      <c r="V96" s="40">
        <v>2.0833333333333332E-2</v>
      </c>
      <c r="W96" s="55"/>
      <c r="X96" s="44"/>
      <c r="Y96" s="44"/>
      <c r="Z96" s="45"/>
      <c r="AA96" s="85"/>
      <c r="AB96" s="86"/>
      <c r="AC96" s="87"/>
      <c r="AD96" s="175"/>
      <c r="AE96" s="159"/>
      <c r="AF96" s="53"/>
      <c r="AG96" s="58"/>
      <c r="AH96" s="40">
        <v>2.0833333333333332E-2</v>
      </c>
      <c r="AI96" s="55"/>
      <c r="AJ96" s="44"/>
      <c r="AK96" s="44"/>
      <c r="AL96" s="45"/>
      <c r="AM96" s="139" t="s">
        <v>58</v>
      </c>
      <c r="AN96" s="140" t="s">
        <v>27</v>
      </c>
      <c r="AO96" s="141" t="s">
        <v>61</v>
      </c>
      <c r="AP96" s="142">
        <v>3000</v>
      </c>
      <c r="AQ96" s="142">
        <v>3162</v>
      </c>
      <c r="AR96" s="143">
        <v>3033</v>
      </c>
      <c r="AS96" s="144">
        <v>15</v>
      </c>
      <c r="AT96" s="40"/>
      <c r="AU96" s="41">
        <f>AU95+AT96</f>
        <v>0.72352095516569204</v>
      </c>
      <c r="AV96" s="44"/>
      <c r="AW96" s="44"/>
      <c r="AX96" s="45"/>
      <c r="AY96" s="85"/>
      <c r="AZ96" s="86"/>
      <c r="BA96" s="87"/>
      <c r="BB96" s="88"/>
      <c r="BC96" s="52"/>
      <c r="BD96" s="53"/>
      <c r="BE96" s="58"/>
      <c r="BF96" s="40">
        <v>2.0833333333333332E-2</v>
      </c>
      <c r="BG96" s="55"/>
      <c r="BH96" s="44"/>
      <c r="BI96" s="44"/>
      <c r="BJ96" s="45"/>
      <c r="BK96" s="85"/>
      <c r="BL96" s="86"/>
      <c r="BM96" s="87"/>
      <c r="BN96" s="88"/>
      <c r="BO96" s="53"/>
      <c r="BP96" s="58"/>
      <c r="BQ96" s="40"/>
      <c r="BR96" s="55"/>
      <c r="BS96" s="44"/>
      <c r="BT96" s="44"/>
      <c r="BU96" s="45"/>
    </row>
    <row r="97" spans="1:73" ht="13.8" customHeight="1" x14ac:dyDescent="0.4">
      <c r="A97" s="31"/>
      <c r="B97" s="60"/>
      <c r="C97" s="61"/>
      <c r="D97" s="62"/>
      <c r="E97" s="63"/>
      <c r="F97" s="70"/>
      <c r="G97" s="65"/>
      <c r="H97" s="66"/>
      <c r="I97" s="67"/>
      <c r="J97" s="68">
        <f>F96/I96/60/24/(1-0.05)</f>
        <v>2.2492127755285654E-2</v>
      </c>
      <c r="K97" s="69">
        <v>0.86805555555555547</v>
      </c>
      <c r="L97" s="44"/>
      <c r="M97" s="44"/>
      <c r="N97" s="45"/>
      <c r="O97" s="92"/>
      <c r="P97" s="93"/>
      <c r="Q97" s="94"/>
      <c r="R97" s="176"/>
      <c r="S97" s="162"/>
      <c r="T97" s="76"/>
      <c r="U97" s="54"/>
      <c r="V97" s="77" t="e">
        <v>#DIV/0!</v>
      </c>
      <c r="W97" s="78" t="e">
        <v>#DIV/0!</v>
      </c>
      <c r="X97" s="44"/>
      <c r="Y97" s="44"/>
      <c r="Z97" s="45"/>
      <c r="AA97" s="92"/>
      <c r="AB97" s="93"/>
      <c r="AC97" s="94"/>
      <c r="AD97" s="176"/>
      <c r="AE97" s="162"/>
      <c r="AF97" s="76"/>
      <c r="AG97" s="54"/>
      <c r="AH97" s="77" t="e">
        <v>#DIV/0!</v>
      </c>
      <c r="AI97" s="78" t="e">
        <v>#DIV/0!</v>
      </c>
      <c r="AJ97" s="44"/>
      <c r="AK97" s="44"/>
      <c r="AL97" s="45"/>
      <c r="AM97" s="152"/>
      <c r="AN97" s="153"/>
      <c r="AO97" s="154"/>
      <c r="AP97" s="155"/>
      <c r="AQ97" s="155"/>
      <c r="AR97" s="156"/>
      <c r="AS97" s="144"/>
      <c r="AT97" s="68">
        <f>AP96/AS96/60/24/(1-0.05)</f>
        <v>0.14619883040935674</v>
      </c>
      <c r="AU97" s="69">
        <f>AT97+AU96</f>
        <v>0.86971978557504881</v>
      </c>
      <c r="AV97" s="44"/>
      <c r="AW97" s="44"/>
      <c r="AX97" s="45"/>
      <c r="AY97" s="92"/>
      <c r="AZ97" s="93"/>
      <c r="BA97" s="94"/>
      <c r="BB97" s="95"/>
      <c r="BC97" s="75"/>
      <c r="BD97" s="76"/>
      <c r="BE97" s="54"/>
      <c r="BF97" s="77" t="e">
        <v>#DIV/0!</v>
      </c>
      <c r="BG97" s="78" t="e">
        <v>#DIV/0!</v>
      </c>
      <c r="BH97" s="44"/>
      <c r="BI97" s="44"/>
      <c r="BJ97" s="45"/>
      <c r="BK97" s="92"/>
      <c r="BL97" s="93"/>
      <c r="BM97" s="94"/>
      <c r="BN97" s="95"/>
      <c r="BO97" s="76"/>
      <c r="BP97" s="54"/>
      <c r="BQ97" s="77"/>
      <c r="BR97" s="78"/>
      <c r="BS97" s="44"/>
      <c r="BT97" s="44"/>
      <c r="BU97" s="45"/>
    </row>
    <row r="98" spans="1:73" ht="13.8" customHeight="1" x14ac:dyDescent="0.4">
      <c r="A98" s="31"/>
      <c r="B98" s="82">
        <f>B96</f>
        <v>45030</v>
      </c>
      <c r="C98" s="85"/>
      <c r="D98" s="86"/>
      <c r="E98" s="87"/>
      <c r="F98" s="175"/>
      <c r="G98" s="159"/>
      <c r="H98" s="53"/>
      <c r="I98" s="58"/>
      <c r="J98" s="40">
        <v>2.0833333333333332E-2</v>
      </c>
      <c r="K98" s="55"/>
      <c r="L98" s="44"/>
      <c r="M98" s="44"/>
      <c r="N98" s="45"/>
      <c r="O98" s="85"/>
      <c r="P98" s="86"/>
      <c r="Q98" s="87"/>
      <c r="R98" s="175"/>
      <c r="S98" s="159"/>
      <c r="T98" s="53"/>
      <c r="U98" s="58"/>
      <c r="V98" s="40">
        <v>2.0833333333333332E-2</v>
      </c>
      <c r="W98" s="55"/>
      <c r="X98" s="44"/>
      <c r="Y98" s="44"/>
      <c r="Z98" s="45"/>
      <c r="AA98" s="85"/>
      <c r="AB98" s="86"/>
      <c r="AC98" s="87"/>
      <c r="AD98" s="175"/>
      <c r="AE98" s="159"/>
      <c r="AF98" s="53"/>
      <c r="AG98" s="58"/>
      <c r="AH98" s="40">
        <v>2.0833333333333332E-2</v>
      </c>
      <c r="AI98" s="55"/>
      <c r="AJ98" s="44"/>
      <c r="AK98" s="44"/>
      <c r="AL98" s="45"/>
      <c r="AM98" s="157" t="s">
        <v>30</v>
      </c>
      <c r="AN98" s="158" t="s">
        <v>31</v>
      </c>
      <c r="AO98" s="141" t="s">
        <v>61</v>
      </c>
      <c r="AP98" s="159">
        <v>3000</v>
      </c>
      <c r="AQ98" s="159">
        <v>3032</v>
      </c>
      <c r="AR98" s="53">
        <v>2919</v>
      </c>
      <c r="AS98" s="144">
        <v>14</v>
      </c>
      <c r="AT98" s="40"/>
      <c r="AU98" s="41">
        <f>AU97+AT98</f>
        <v>0.86971978557504881</v>
      </c>
      <c r="AV98" s="44"/>
      <c r="AW98" s="44"/>
      <c r="AX98" s="45"/>
      <c r="AY98" s="85"/>
      <c r="AZ98" s="86"/>
      <c r="BA98" s="87"/>
      <c r="BB98" s="88"/>
      <c r="BC98" s="52"/>
      <c r="BD98" s="53"/>
      <c r="BE98" s="58"/>
      <c r="BF98" s="40">
        <v>2.0833333333333332E-2</v>
      </c>
      <c r="BG98" s="55"/>
      <c r="BH98" s="44"/>
      <c r="BI98" s="44"/>
      <c r="BJ98" s="45"/>
      <c r="BK98" s="85"/>
      <c r="BL98" s="86"/>
      <c r="BM98" s="87"/>
      <c r="BN98" s="88"/>
      <c r="BO98" s="53"/>
      <c r="BP98" s="58"/>
      <c r="BQ98" s="40"/>
      <c r="BR98" s="55"/>
      <c r="BS98" s="44"/>
      <c r="BT98" s="44"/>
      <c r="BU98" s="45"/>
    </row>
    <row r="99" spans="1:73" ht="13.8" customHeight="1" x14ac:dyDescent="0.4">
      <c r="A99" s="31"/>
      <c r="B99" s="60"/>
      <c r="C99" s="92"/>
      <c r="D99" s="93"/>
      <c r="E99" s="94"/>
      <c r="F99" s="176"/>
      <c r="G99" s="162"/>
      <c r="H99" s="76"/>
      <c r="I99" s="54"/>
      <c r="J99" s="77" t="e">
        <v>#DIV/0!</v>
      </c>
      <c r="K99" s="78" t="e">
        <v>#DIV/0!</v>
      </c>
      <c r="L99" s="44"/>
      <c r="M99" s="44"/>
      <c r="N99" s="45"/>
      <c r="O99" s="92"/>
      <c r="P99" s="93"/>
      <c r="Q99" s="94"/>
      <c r="R99" s="176"/>
      <c r="S99" s="162"/>
      <c r="T99" s="76"/>
      <c r="U99" s="54"/>
      <c r="V99" s="77" t="e">
        <v>#DIV/0!</v>
      </c>
      <c r="W99" s="78" t="e">
        <v>#DIV/0!</v>
      </c>
      <c r="X99" s="44"/>
      <c r="Y99" s="44"/>
      <c r="Z99" s="45"/>
      <c r="AA99" s="92"/>
      <c r="AB99" s="93"/>
      <c r="AC99" s="94"/>
      <c r="AD99" s="176"/>
      <c r="AE99" s="162"/>
      <c r="AF99" s="76"/>
      <c r="AG99" s="54"/>
      <c r="AH99" s="77" t="e">
        <v>#DIV/0!</v>
      </c>
      <c r="AI99" s="78" t="e">
        <v>#DIV/0!</v>
      </c>
      <c r="AJ99" s="44"/>
      <c r="AK99" s="44"/>
      <c r="AL99" s="45"/>
      <c r="AM99" s="160"/>
      <c r="AN99" s="161"/>
      <c r="AO99" s="154"/>
      <c r="AP99" s="162"/>
      <c r="AQ99" s="162"/>
      <c r="AR99" s="76"/>
      <c r="AS99" s="144"/>
      <c r="AT99" s="68">
        <f>AP98/AS98/60/24/(1-0.05)</f>
        <v>0.15664160401002508</v>
      </c>
      <c r="AU99" s="69">
        <f>AT99+AU98</f>
        <v>1.0263613895850738</v>
      </c>
      <c r="AV99" s="44"/>
      <c r="AW99" s="44"/>
      <c r="AX99" s="45"/>
      <c r="AY99" s="92"/>
      <c r="AZ99" s="93"/>
      <c r="BA99" s="94"/>
      <c r="BB99" s="95"/>
      <c r="BC99" s="75"/>
      <c r="BD99" s="76"/>
      <c r="BE99" s="54"/>
      <c r="BF99" s="77" t="e">
        <v>#DIV/0!</v>
      </c>
      <c r="BG99" s="78" t="e">
        <v>#DIV/0!</v>
      </c>
      <c r="BH99" s="44"/>
      <c r="BI99" s="44"/>
      <c r="BJ99" s="45"/>
      <c r="BK99" s="92"/>
      <c r="BL99" s="93"/>
      <c r="BM99" s="94"/>
      <c r="BN99" s="95"/>
      <c r="BO99" s="76"/>
      <c r="BP99" s="54"/>
      <c r="BQ99" s="77"/>
      <c r="BR99" s="78"/>
      <c r="BS99" s="44"/>
      <c r="BT99" s="44"/>
      <c r="BU99" s="45"/>
    </row>
    <row r="100" spans="1:73" ht="13.95" customHeight="1" x14ac:dyDescent="0.4">
      <c r="A100" s="31"/>
      <c r="B100" s="82">
        <f>B94</f>
        <v>45030</v>
      </c>
      <c r="C100" s="85"/>
      <c r="D100" s="86"/>
      <c r="E100" s="87"/>
      <c r="F100" s="175"/>
      <c r="G100" s="159"/>
      <c r="H100" s="53"/>
      <c r="I100" s="58"/>
      <c r="J100" s="40">
        <v>2.0833333333333332E-2</v>
      </c>
      <c r="K100" s="55"/>
      <c r="L100" s="44"/>
      <c r="M100" s="44"/>
      <c r="N100" s="45"/>
      <c r="O100" s="85"/>
      <c r="P100" s="86"/>
      <c r="Q100" s="87"/>
      <c r="R100" s="175"/>
      <c r="S100" s="159"/>
      <c r="T100" s="53"/>
      <c r="U100" s="58"/>
      <c r="V100" s="40">
        <v>2.0833333333333332E-2</v>
      </c>
      <c r="W100" s="55"/>
      <c r="X100" s="44"/>
      <c r="Y100" s="44"/>
      <c r="Z100" s="45"/>
      <c r="AA100" s="85"/>
      <c r="AB100" s="86"/>
      <c r="AC100" s="87"/>
      <c r="AD100" s="175"/>
      <c r="AE100" s="159"/>
      <c r="AF100" s="53"/>
      <c r="AG100" s="58"/>
      <c r="AH100" s="40">
        <v>2.0833333333333332E-2</v>
      </c>
      <c r="AI100" s="55"/>
      <c r="AJ100" s="44"/>
      <c r="AK100" s="44"/>
      <c r="AL100" s="45"/>
      <c r="AM100" s="33" t="s">
        <v>92</v>
      </c>
      <c r="AN100" s="34" t="s">
        <v>22</v>
      </c>
      <c r="AO100" s="35" t="s">
        <v>93</v>
      </c>
      <c r="AP100" s="47">
        <v>250</v>
      </c>
      <c r="AQ100" s="37">
        <v>315</v>
      </c>
      <c r="AR100" s="38">
        <v>315</v>
      </c>
      <c r="AS100" s="39">
        <v>12</v>
      </c>
      <c r="AT100" s="40">
        <v>4.1666666666666664E-2</v>
      </c>
      <c r="AU100" s="217">
        <f>AU99+AT100</f>
        <v>1.0680280562517406</v>
      </c>
      <c r="AV100" s="44"/>
      <c r="AW100" s="44"/>
      <c r="AX100" s="45"/>
      <c r="AY100" s="48"/>
      <c r="AZ100" s="168"/>
      <c r="BA100" s="50"/>
      <c r="BB100" s="51"/>
      <c r="BC100" s="52"/>
      <c r="BD100" s="98"/>
      <c r="BE100" s="163"/>
      <c r="BF100" s="40">
        <v>2.0833333333333332E-2</v>
      </c>
      <c r="BG100" s="55"/>
      <c r="BH100" s="44"/>
      <c r="BI100" s="44"/>
      <c r="BJ100" s="45"/>
      <c r="BK100" s="48"/>
      <c r="BL100" s="168"/>
      <c r="BM100" s="50"/>
      <c r="BN100" s="51"/>
      <c r="BO100" s="98"/>
      <c r="BP100" s="163"/>
      <c r="BQ100" s="40"/>
      <c r="BR100" s="55"/>
      <c r="BS100" s="44"/>
      <c r="BT100" s="44"/>
      <c r="BU100" s="45"/>
    </row>
    <row r="101" spans="1:73" ht="13.95" customHeight="1" x14ac:dyDescent="0.4">
      <c r="A101" s="104"/>
      <c r="B101" s="105"/>
      <c r="C101" s="108"/>
      <c r="D101" s="109"/>
      <c r="E101" s="110"/>
      <c r="F101" s="234"/>
      <c r="G101" s="235"/>
      <c r="H101" s="113"/>
      <c r="I101" s="114"/>
      <c r="J101" s="115" t="e">
        <v>#DIV/0!</v>
      </c>
      <c r="K101" s="116" t="e">
        <v>#DIV/0!</v>
      </c>
      <c r="L101" s="44"/>
      <c r="M101" s="44"/>
      <c r="N101" s="107"/>
      <c r="O101" s="108"/>
      <c r="P101" s="109"/>
      <c r="Q101" s="110"/>
      <c r="R101" s="234"/>
      <c r="S101" s="235"/>
      <c r="T101" s="113"/>
      <c r="U101" s="114"/>
      <c r="V101" s="115" t="e">
        <v>#DIV/0!</v>
      </c>
      <c r="W101" s="116" t="e">
        <v>#DIV/0!</v>
      </c>
      <c r="X101" s="106"/>
      <c r="Y101" s="106"/>
      <c r="Z101" s="107"/>
      <c r="AA101" s="92"/>
      <c r="AB101" s="93"/>
      <c r="AC101" s="94"/>
      <c r="AD101" s="176"/>
      <c r="AE101" s="162"/>
      <c r="AF101" s="76"/>
      <c r="AG101" s="54"/>
      <c r="AH101" s="77" t="e">
        <v>#DIV/0!</v>
      </c>
      <c r="AI101" s="78" t="e">
        <v>#DIV/0!</v>
      </c>
      <c r="AJ101" s="106"/>
      <c r="AK101" s="106"/>
      <c r="AL101" s="107"/>
      <c r="AM101" s="61"/>
      <c r="AN101" s="62"/>
      <c r="AO101" s="63"/>
      <c r="AP101" s="70"/>
      <c r="AQ101" s="65"/>
      <c r="AR101" s="66"/>
      <c r="AS101" s="67"/>
      <c r="AT101" s="68">
        <v>2.3674242424242424E-2</v>
      </c>
      <c r="AU101" s="81">
        <f>AT101+AU100</f>
        <v>1.091702298675983</v>
      </c>
      <c r="AV101" s="44"/>
      <c r="AW101" s="44"/>
      <c r="AX101" s="107"/>
      <c r="AY101" s="71"/>
      <c r="AZ101" s="173"/>
      <c r="BA101" s="73"/>
      <c r="BB101" s="74"/>
      <c r="BC101" s="75"/>
      <c r="BD101" s="101"/>
      <c r="BE101" s="174"/>
      <c r="BF101" s="77" t="e">
        <v>#DIV/0!</v>
      </c>
      <c r="BG101" s="78" t="e">
        <v>#DIV/0!</v>
      </c>
      <c r="BH101" s="44"/>
      <c r="BI101" s="44"/>
      <c r="BJ101" s="107"/>
      <c r="BK101" s="71"/>
      <c r="BL101" s="173"/>
      <c r="BM101" s="73"/>
      <c r="BN101" s="74"/>
      <c r="BO101" s="101"/>
      <c r="BP101" s="174"/>
      <c r="BQ101" s="77"/>
      <c r="BR101" s="78"/>
      <c r="BS101" s="44"/>
      <c r="BT101" s="44"/>
      <c r="BU101" s="107"/>
    </row>
    <row r="102" spans="1:73" ht="13.8" customHeight="1" x14ac:dyDescent="0.4">
      <c r="A102" s="212"/>
      <c r="B102" s="32">
        <f>B100+1</f>
        <v>45031</v>
      </c>
      <c r="C102" s="220"/>
      <c r="D102" s="221"/>
      <c r="E102" s="222"/>
      <c r="F102" s="241"/>
      <c r="G102" s="242"/>
      <c r="H102" s="224"/>
      <c r="I102" s="54"/>
      <c r="J102" s="145">
        <v>2.0833333333333332E-2</v>
      </c>
      <c r="K102" s="215"/>
      <c r="L102" s="44"/>
      <c r="M102" s="44"/>
      <c r="N102" s="45"/>
      <c r="O102" s="85"/>
      <c r="P102" s="86"/>
      <c r="Q102" s="87"/>
      <c r="R102" s="175"/>
      <c r="S102" s="159"/>
      <c r="T102" s="53"/>
      <c r="U102" s="58"/>
      <c r="V102" s="40">
        <v>2.0833333333333332E-2</v>
      </c>
      <c r="W102" s="55"/>
      <c r="X102" s="44"/>
      <c r="Y102" s="44"/>
      <c r="Z102" s="45"/>
      <c r="AA102" s="85"/>
      <c r="AB102" s="86"/>
      <c r="AC102" s="87"/>
      <c r="AD102" s="175"/>
      <c r="AE102" s="159"/>
      <c r="AF102" s="53"/>
      <c r="AG102" s="58"/>
      <c r="AH102" s="40">
        <v>2.0833333333333332E-2</v>
      </c>
      <c r="AI102" s="55"/>
      <c r="AJ102" s="42"/>
      <c r="AK102" s="42"/>
      <c r="AL102" s="45"/>
      <c r="AM102" s="33" t="s">
        <v>94</v>
      </c>
      <c r="AN102" s="34" t="s">
        <v>22</v>
      </c>
      <c r="AO102" s="35" t="s">
        <v>95</v>
      </c>
      <c r="AP102" s="47">
        <v>250</v>
      </c>
      <c r="AQ102" s="37">
        <v>315</v>
      </c>
      <c r="AR102" s="38">
        <v>314</v>
      </c>
      <c r="AS102" s="39">
        <v>12</v>
      </c>
      <c r="AT102" s="40"/>
      <c r="AU102" s="217">
        <f>AU101+AT102</f>
        <v>1.091702298675983</v>
      </c>
      <c r="AV102" s="44"/>
      <c r="AW102" s="44"/>
      <c r="AX102" s="45"/>
      <c r="AY102" s="85"/>
      <c r="AZ102" s="132"/>
      <c r="BA102" s="133"/>
      <c r="BB102" s="51"/>
      <c r="BC102" s="52"/>
      <c r="BD102" s="98"/>
      <c r="BE102" s="134"/>
      <c r="BF102" s="40">
        <v>2.0833333333333332E-2</v>
      </c>
      <c r="BG102" s="55"/>
      <c r="BH102" s="44"/>
      <c r="BI102" s="56"/>
      <c r="BJ102" s="45"/>
      <c r="BK102" s="85"/>
      <c r="BL102" s="132"/>
      <c r="BM102" s="133"/>
      <c r="BN102" s="51"/>
      <c r="BO102" s="98"/>
      <c r="BP102" s="134"/>
      <c r="BQ102" s="40"/>
      <c r="BR102" s="55"/>
      <c r="BS102" s="44"/>
      <c r="BT102" s="56"/>
      <c r="BU102" s="45"/>
    </row>
    <row r="103" spans="1:73" ht="13.95" customHeight="1" x14ac:dyDescent="0.4">
      <c r="A103" s="243">
        <f>B102</f>
        <v>45031</v>
      </c>
      <c r="B103" s="60"/>
      <c r="C103" s="92"/>
      <c r="D103" s="93"/>
      <c r="E103" s="94"/>
      <c r="F103" s="176"/>
      <c r="G103" s="162"/>
      <c r="H103" s="76"/>
      <c r="I103" s="54"/>
      <c r="J103" s="77" t="e">
        <v>#DIV/0!</v>
      </c>
      <c r="K103" s="78" t="e">
        <v>#DIV/0!</v>
      </c>
      <c r="L103" s="44"/>
      <c r="M103" s="44"/>
      <c r="N103" s="45"/>
      <c r="O103" s="92"/>
      <c r="P103" s="93"/>
      <c r="Q103" s="94"/>
      <c r="R103" s="176"/>
      <c r="S103" s="162"/>
      <c r="T103" s="76"/>
      <c r="U103" s="54"/>
      <c r="V103" s="77" t="e">
        <v>#DIV/0!</v>
      </c>
      <c r="W103" s="78" t="e">
        <v>#DIV/0!</v>
      </c>
      <c r="X103" s="44"/>
      <c r="Y103" s="44"/>
      <c r="Z103" s="45"/>
      <c r="AA103" s="92"/>
      <c r="AB103" s="93"/>
      <c r="AC103" s="94"/>
      <c r="AD103" s="176"/>
      <c r="AE103" s="162"/>
      <c r="AF103" s="76"/>
      <c r="AG103" s="54"/>
      <c r="AH103" s="77" t="e">
        <v>#DIV/0!</v>
      </c>
      <c r="AI103" s="78" t="e">
        <v>#DIV/0!</v>
      </c>
      <c r="AJ103" s="44"/>
      <c r="AK103" s="44"/>
      <c r="AL103" s="45"/>
      <c r="AM103" s="61"/>
      <c r="AN103" s="62"/>
      <c r="AO103" s="63"/>
      <c r="AP103" s="70"/>
      <c r="AQ103" s="65"/>
      <c r="AR103" s="66"/>
      <c r="AS103" s="67"/>
      <c r="AT103" s="68">
        <v>2.3674242424242424E-2</v>
      </c>
      <c r="AU103" s="81">
        <f>AT103+AU102</f>
        <v>1.1153765411002254</v>
      </c>
      <c r="AV103" s="44"/>
      <c r="AW103" s="44"/>
      <c r="AX103" s="45"/>
      <c r="AY103" s="92"/>
      <c r="AZ103" s="136"/>
      <c r="BA103" s="137"/>
      <c r="BB103" s="74"/>
      <c r="BC103" s="75"/>
      <c r="BD103" s="101"/>
      <c r="BE103" s="58"/>
      <c r="BF103" s="77" t="e">
        <v>#DIV/0!</v>
      </c>
      <c r="BG103" s="78" t="e">
        <v>#DIV/0!</v>
      </c>
      <c r="BH103" s="44"/>
      <c r="BI103" s="56"/>
      <c r="BJ103" s="45"/>
      <c r="BK103" s="92"/>
      <c r="BL103" s="136"/>
      <c r="BM103" s="137"/>
      <c r="BN103" s="74"/>
      <c r="BO103" s="101"/>
      <c r="BP103" s="58"/>
      <c r="BQ103" s="77"/>
      <c r="BR103" s="78"/>
      <c r="BS103" s="44"/>
      <c r="BT103" s="56"/>
      <c r="BU103" s="45"/>
    </row>
    <row r="104" spans="1:73" ht="13.95" customHeight="1" x14ac:dyDescent="0.4">
      <c r="A104" s="243" t="s">
        <v>37</v>
      </c>
      <c r="B104" s="82">
        <f>B102</f>
        <v>45031</v>
      </c>
      <c r="C104" s="85"/>
      <c r="D104" s="86"/>
      <c r="E104" s="87"/>
      <c r="F104" s="175"/>
      <c r="G104" s="159"/>
      <c r="H104" s="53"/>
      <c r="I104" s="58"/>
      <c r="J104" s="40">
        <v>2.0833333333333332E-2</v>
      </c>
      <c r="K104" s="55"/>
      <c r="L104" s="44"/>
      <c r="M104" s="44"/>
      <c r="N104" s="45"/>
      <c r="O104" s="85"/>
      <c r="P104" s="86"/>
      <c r="Q104" s="87"/>
      <c r="R104" s="175"/>
      <c r="S104" s="159"/>
      <c r="T104" s="53"/>
      <c r="U104" s="58"/>
      <c r="V104" s="40">
        <v>2.0833333333333332E-2</v>
      </c>
      <c r="W104" s="55"/>
      <c r="X104" s="44"/>
      <c r="Y104" s="44"/>
      <c r="Z104" s="45"/>
      <c r="AA104" s="85"/>
      <c r="AB104" s="86"/>
      <c r="AC104" s="87"/>
      <c r="AD104" s="175"/>
      <c r="AE104" s="159"/>
      <c r="AF104" s="53"/>
      <c r="AG104" s="58"/>
      <c r="AH104" s="40">
        <v>2.0833333333333332E-2</v>
      </c>
      <c r="AI104" s="55"/>
      <c r="AJ104" s="44"/>
      <c r="AK104" s="44"/>
      <c r="AL104" s="45"/>
      <c r="AM104" s="83" t="s">
        <v>94</v>
      </c>
      <c r="AN104" s="84" t="s">
        <v>27</v>
      </c>
      <c r="AO104" s="35" t="s">
        <v>95</v>
      </c>
      <c r="AP104" s="47">
        <v>250</v>
      </c>
      <c r="AQ104" s="37">
        <v>314</v>
      </c>
      <c r="AR104" s="38">
        <v>311</v>
      </c>
      <c r="AS104" s="39">
        <v>12</v>
      </c>
      <c r="AT104" s="40"/>
      <c r="AU104" s="217">
        <f>AU103+AT104</f>
        <v>1.1153765411002254</v>
      </c>
      <c r="AV104" s="44"/>
      <c r="AW104" s="44"/>
      <c r="AX104" s="45"/>
      <c r="AY104" s="48"/>
      <c r="AZ104" s="168"/>
      <c r="BA104" s="50"/>
      <c r="BB104" s="51"/>
      <c r="BC104" s="52"/>
      <c r="BD104" s="98"/>
      <c r="BE104" s="163"/>
      <c r="BF104" s="40">
        <v>2.0833333333333332E-2</v>
      </c>
      <c r="BG104" s="55"/>
      <c r="BH104" s="44"/>
      <c r="BI104" s="56"/>
      <c r="BJ104" s="45"/>
      <c r="BK104" s="48"/>
      <c r="BL104" s="168"/>
      <c r="BM104" s="50"/>
      <c r="BN104" s="51"/>
      <c r="BO104" s="98"/>
      <c r="BP104" s="163"/>
      <c r="BQ104" s="40"/>
      <c r="BR104" s="55"/>
      <c r="BS104" s="44"/>
      <c r="BT104" s="56"/>
      <c r="BU104" s="45"/>
    </row>
    <row r="105" spans="1:73" ht="13.95" customHeight="1" x14ac:dyDescent="0.4">
      <c r="A105" s="212"/>
      <c r="B105" s="60"/>
      <c r="C105" s="92"/>
      <c r="D105" s="93"/>
      <c r="E105" s="94"/>
      <c r="F105" s="176"/>
      <c r="G105" s="162"/>
      <c r="H105" s="76"/>
      <c r="I105" s="54"/>
      <c r="J105" s="77" t="e">
        <v>#DIV/0!</v>
      </c>
      <c r="K105" s="78" t="e">
        <v>#DIV/0!</v>
      </c>
      <c r="L105" s="44"/>
      <c r="M105" s="44"/>
      <c r="N105" s="45"/>
      <c r="O105" s="92"/>
      <c r="P105" s="93"/>
      <c r="Q105" s="94"/>
      <c r="R105" s="176"/>
      <c r="S105" s="162"/>
      <c r="T105" s="76"/>
      <c r="U105" s="54"/>
      <c r="V105" s="77" t="e">
        <v>#DIV/0!</v>
      </c>
      <c r="W105" s="78" t="e">
        <v>#DIV/0!</v>
      </c>
      <c r="X105" s="44"/>
      <c r="Y105" s="44"/>
      <c r="Z105" s="45"/>
      <c r="AA105" s="92"/>
      <c r="AB105" s="93"/>
      <c r="AC105" s="94"/>
      <c r="AD105" s="176"/>
      <c r="AE105" s="162"/>
      <c r="AF105" s="76"/>
      <c r="AG105" s="54"/>
      <c r="AH105" s="77" t="e">
        <v>#DIV/0!</v>
      </c>
      <c r="AI105" s="78" t="e">
        <v>#DIV/0!</v>
      </c>
      <c r="AJ105" s="44"/>
      <c r="AK105" s="44"/>
      <c r="AL105" s="45"/>
      <c r="AM105" s="90"/>
      <c r="AN105" s="91"/>
      <c r="AO105" s="63"/>
      <c r="AP105" s="70"/>
      <c r="AQ105" s="65"/>
      <c r="AR105" s="66"/>
      <c r="AS105" s="67"/>
      <c r="AT105" s="68">
        <v>2.3674242424242424E-2</v>
      </c>
      <c r="AU105" s="81">
        <f>AT105+AU104</f>
        <v>1.1390507835244679</v>
      </c>
      <c r="AV105" s="44"/>
      <c r="AW105" s="44"/>
      <c r="AX105" s="45"/>
      <c r="AY105" s="71"/>
      <c r="AZ105" s="173"/>
      <c r="BA105" s="73"/>
      <c r="BB105" s="74"/>
      <c r="BC105" s="75"/>
      <c r="BD105" s="101"/>
      <c r="BE105" s="174"/>
      <c r="BF105" s="77" t="e">
        <v>#DIV/0!</v>
      </c>
      <c r="BG105" s="78" t="e">
        <v>#DIV/0!</v>
      </c>
      <c r="BH105" s="44"/>
      <c r="BI105" s="56"/>
      <c r="BJ105" s="45"/>
      <c r="BK105" s="71"/>
      <c r="BL105" s="173"/>
      <c r="BM105" s="73"/>
      <c r="BN105" s="74"/>
      <c r="BO105" s="101"/>
      <c r="BP105" s="174"/>
      <c r="BQ105" s="77"/>
      <c r="BR105" s="78"/>
      <c r="BS105" s="44"/>
      <c r="BT105" s="56"/>
      <c r="BU105" s="45"/>
    </row>
    <row r="106" spans="1:73" ht="13.95" customHeight="1" x14ac:dyDescent="0.4">
      <c r="A106" s="212"/>
      <c r="B106" s="82">
        <f>B104</f>
        <v>45031</v>
      </c>
      <c r="C106" s="85"/>
      <c r="D106" s="86"/>
      <c r="E106" s="87"/>
      <c r="F106" s="175"/>
      <c r="G106" s="159"/>
      <c r="H106" s="53"/>
      <c r="I106" s="58"/>
      <c r="J106" s="40">
        <v>2.0833333333333332E-2</v>
      </c>
      <c r="K106" s="55"/>
      <c r="L106" s="44"/>
      <c r="M106" s="44"/>
      <c r="N106" s="45"/>
      <c r="O106" s="85"/>
      <c r="P106" s="86"/>
      <c r="Q106" s="87"/>
      <c r="R106" s="175"/>
      <c r="S106" s="159"/>
      <c r="T106" s="53"/>
      <c r="U106" s="58"/>
      <c r="V106" s="40">
        <v>2.0833333333333332E-2</v>
      </c>
      <c r="W106" s="55"/>
      <c r="X106" s="44"/>
      <c r="Y106" s="44"/>
      <c r="Z106" s="45"/>
      <c r="AA106" s="85"/>
      <c r="AB106" s="86"/>
      <c r="AC106" s="87"/>
      <c r="AD106" s="175"/>
      <c r="AE106" s="159"/>
      <c r="AF106" s="53"/>
      <c r="AG106" s="58"/>
      <c r="AH106" s="40">
        <v>2.0833333333333332E-2</v>
      </c>
      <c r="AI106" s="55"/>
      <c r="AJ106" s="44"/>
      <c r="AK106" s="44"/>
      <c r="AL106" s="45"/>
      <c r="AM106" s="83" t="s">
        <v>92</v>
      </c>
      <c r="AN106" s="84" t="s">
        <v>27</v>
      </c>
      <c r="AO106" s="35" t="s">
        <v>93</v>
      </c>
      <c r="AP106" s="47">
        <v>250</v>
      </c>
      <c r="AQ106" s="37">
        <v>315</v>
      </c>
      <c r="AR106" s="38">
        <v>311</v>
      </c>
      <c r="AS106" s="39">
        <v>12</v>
      </c>
      <c r="AT106" s="40"/>
      <c r="AU106" s="217">
        <f>AU105+AT106</f>
        <v>1.1390507835244679</v>
      </c>
      <c r="AV106" s="44"/>
      <c r="AW106" s="44"/>
      <c r="AX106" s="45"/>
      <c r="AY106" s="48"/>
      <c r="AZ106" s="49"/>
      <c r="BA106" s="50"/>
      <c r="BB106" s="51"/>
      <c r="BC106" s="52"/>
      <c r="BD106" s="53"/>
      <c r="BE106" s="54"/>
      <c r="BF106" s="40">
        <v>2.0833333333333332E-2</v>
      </c>
      <c r="BG106" s="55"/>
      <c r="BH106" s="44"/>
      <c r="BI106" s="56"/>
      <c r="BJ106" s="45"/>
      <c r="BK106" s="48"/>
      <c r="BL106" s="49"/>
      <c r="BM106" s="50"/>
      <c r="BN106" s="51"/>
      <c r="BO106" s="53"/>
      <c r="BP106" s="54"/>
      <c r="BQ106" s="40"/>
      <c r="BR106" s="55"/>
      <c r="BS106" s="44"/>
      <c r="BT106" s="56"/>
      <c r="BU106" s="45"/>
    </row>
    <row r="107" spans="1:73" ht="13.95" customHeight="1" x14ac:dyDescent="0.4">
      <c r="A107" s="212"/>
      <c r="B107" s="60"/>
      <c r="C107" s="92"/>
      <c r="D107" s="93"/>
      <c r="E107" s="94"/>
      <c r="F107" s="176"/>
      <c r="G107" s="162"/>
      <c r="H107" s="76"/>
      <c r="I107" s="54"/>
      <c r="J107" s="77" t="e">
        <v>#DIV/0!</v>
      </c>
      <c r="K107" s="78" t="e">
        <v>#DIV/0!</v>
      </c>
      <c r="L107" s="44"/>
      <c r="M107" s="44"/>
      <c r="N107" s="45"/>
      <c r="O107" s="92"/>
      <c r="P107" s="93"/>
      <c r="Q107" s="94"/>
      <c r="R107" s="176"/>
      <c r="S107" s="162"/>
      <c r="T107" s="76"/>
      <c r="U107" s="54"/>
      <c r="V107" s="77" t="e">
        <v>#DIV/0!</v>
      </c>
      <c r="W107" s="78" t="e">
        <v>#DIV/0!</v>
      </c>
      <c r="X107" s="44"/>
      <c r="Y107" s="44"/>
      <c r="Z107" s="45"/>
      <c r="AA107" s="92"/>
      <c r="AB107" s="93"/>
      <c r="AC107" s="94"/>
      <c r="AD107" s="176"/>
      <c r="AE107" s="162"/>
      <c r="AF107" s="76"/>
      <c r="AG107" s="54"/>
      <c r="AH107" s="77" t="e">
        <v>#DIV/0!</v>
      </c>
      <c r="AI107" s="78" t="e">
        <v>#DIV/0!</v>
      </c>
      <c r="AJ107" s="44"/>
      <c r="AK107" s="44"/>
      <c r="AL107" s="45"/>
      <c r="AM107" s="90"/>
      <c r="AN107" s="91"/>
      <c r="AO107" s="63"/>
      <c r="AP107" s="70"/>
      <c r="AQ107" s="65"/>
      <c r="AR107" s="66"/>
      <c r="AS107" s="67"/>
      <c r="AT107" s="68">
        <v>2.3674242424242424E-2</v>
      </c>
      <c r="AU107" s="81">
        <v>0.16805555555555554</v>
      </c>
      <c r="AV107" s="44"/>
      <c r="AW107" s="44"/>
      <c r="AX107" s="45"/>
      <c r="AY107" s="71"/>
      <c r="AZ107" s="72"/>
      <c r="BA107" s="73"/>
      <c r="BB107" s="74"/>
      <c r="BC107" s="75"/>
      <c r="BD107" s="76"/>
      <c r="BE107" s="54"/>
      <c r="BF107" s="77" t="e">
        <v>#DIV/0!</v>
      </c>
      <c r="BG107" s="78" t="e">
        <v>#DIV/0!</v>
      </c>
      <c r="BH107" s="44"/>
      <c r="BI107" s="56"/>
      <c r="BJ107" s="45"/>
      <c r="BK107" s="71"/>
      <c r="BL107" s="72"/>
      <c r="BM107" s="73"/>
      <c r="BN107" s="74"/>
      <c r="BO107" s="76"/>
      <c r="BP107" s="54"/>
      <c r="BQ107" s="77"/>
      <c r="BR107" s="78"/>
      <c r="BS107" s="44"/>
      <c r="BT107" s="56"/>
      <c r="BU107" s="45"/>
    </row>
    <row r="108" spans="1:73" ht="13.95" customHeight="1" x14ac:dyDescent="0.4">
      <c r="A108" s="212"/>
      <c r="B108" s="82">
        <f>B106</f>
        <v>45031</v>
      </c>
      <c r="C108" s="85"/>
      <c r="D108" s="86"/>
      <c r="E108" s="87"/>
      <c r="F108" s="175"/>
      <c r="G108" s="159"/>
      <c r="H108" s="53"/>
      <c r="I108" s="58"/>
      <c r="J108" s="40">
        <v>2.0833333333333332E-2</v>
      </c>
      <c r="K108" s="55"/>
      <c r="L108" s="44"/>
      <c r="M108" s="44"/>
      <c r="N108" s="45"/>
      <c r="O108" s="85"/>
      <c r="P108" s="86"/>
      <c r="Q108" s="87"/>
      <c r="R108" s="175"/>
      <c r="S108" s="159"/>
      <c r="T108" s="53"/>
      <c r="U108" s="58"/>
      <c r="V108" s="40">
        <v>2.0833333333333332E-2</v>
      </c>
      <c r="W108" s="55"/>
      <c r="X108" s="44"/>
      <c r="Y108" s="44"/>
      <c r="Z108" s="45"/>
      <c r="AA108" s="85"/>
      <c r="AB108" s="86"/>
      <c r="AC108" s="87"/>
      <c r="AD108" s="175"/>
      <c r="AE108" s="159"/>
      <c r="AF108" s="53"/>
      <c r="AG108" s="58"/>
      <c r="AH108" s="40">
        <v>2.0833333333333332E-2</v>
      </c>
      <c r="AI108" s="55"/>
      <c r="AJ108" s="44"/>
      <c r="AK108" s="44"/>
      <c r="AL108" s="45"/>
      <c r="AM108" s="85"/>
      <c r="AN108" s="86"/>
      <c r="AO108" s="87"/>
      <c r="AP108" s="175"/>
      <c r="AQ108" s="159"/>
      <c r="AR108" s="53"/>
      <c r="AS108" s="58"/>
      <c r="AT108" s="40">
        <v>2.0833333333333332E-2</v>
      </c>
      <c r="AU108" s="55"/>
      <c r="AV108" s="44"/>
      <c r="AW108" s="44"/>
      <c r="AX108" s="45"/>
      <c r="AY108" s="48"/>
      <c r="AZ108" s="57"/>
      <c r="BA108" s="50"/>
      <c r="BB108" s="51"/>
      <c r="BC108" s="52"/>
      <c r="BD108" s="53"/>
      <c r="BE108" s="58"/>
      <c r="BF108" s="40">
        <v>2.0833333333333332E-2</v>
      </c>
      <c r="BG108" s="55"/>
      <c r="BH108" s="44"/>
      <c r="BI108" s="44"/>
      <c r="BJ108" s="45"/>
      <c r="BK108" s="48"/>
      <c r="BL108" s="57"/>
      <c r="BM108" s="50"/>
      <c r="BN108" s="51"/>
      <c r="BO108" s="53"/>
      <c r="BP108" s="58"/>
      <c r="BQ108" s="40"/>
      <c r="BR108" s="55"/>
      <c r="BS108" s="44"/>
      <c r="BT108" s="44"/>
      <c r="BU108" s="45"/>
    </row>
    <row r="109" spans="1:73" ht="13.95" customHeight="1" x14ac:dyDescent="0.4">
      <c r="A109" s="212"/>
      <c r="B109" s="60"/>
      <c r="C109" s="92"/>
      <c r="D109" s="93"/>
      <c r="E109" s="94"/>
      <c r="F109" s="176"/>
      <c r="G109" s="162"/>
      <c r="H109" s="76"/>
      <c r="I109" s="54"/>
      <c r="J109" s="77" t="e">
        <v>#DIV/0!</v>
      </c>
      <c r="K109" s="78" t="e">
        <v>#DIV/0!</v>
      </c>
      <c r="L109" s="44"/>
      <c r="M109" s="44"/>
      <c r="N109" s="45"/>
      <c r="O109" s="92"/>
      <c r="P109" s="93"/>
      <c r="Q109" s="94"/>
      <c r="R109" s="176"/>
      <c r="S109" s="162"/>
      <c r="T109" s="76"/>
      <c r="U109" s="54"/>
      <c r="V109" s="77" t="e">
        <v>#DIV/0!</v>
      </c>
      <c r="W109" s="78" t="e">
        <v>#DIV/0!</v>
      </c>
      <c r="X109" s="44"/>
      <c r="Y109" s="44"/>
      <c r="Z109" s="45"/>
      <c r="AA109" s="92"/>
      <c r="AB109" s="93"/>
      <c r="AC109" s="94"/>
      <c r="AD109" s="176"/>
      <c r="AE109" s="162"/>
      <c r="AF109" s="76"/>
      <c r="AG109" s="54"/>
      <c r="AH109" s="77" t="e">
        <v>#DIV/0!</v>
      </c>
      <c r="AI109" s="78" t="e">
        <v>#DIV/0!</v>
      </c>
      <c r="AJ109" s="44"/>
      <c r="AK109" s="44"/>
      <c r="AL109" s="45"/>
      <c r="AM109" s="92"/>
      <c r="AN109" s="93"/>
      <c r="AO109" s="94"/>
      <c r="AP109" s="176"/>
      <c r="AQ109" s="162"/>
      <c r="AR109" s="76"/>
      <c r="AS109" s="54"/>
      <c r="AT109" s="77" t="e">
        <v>#DIV/0!</v>
      </c>
      <c r="AU109" s="78" t="e">
        <v>#DIV/0!</v>
      </c>
      <c r="AV109" s="44"/>
      <c r="AW109" s="44"/>
      <c r="AX109" s="45"/>
      <c r="AY109" s="71"/>
      <c r="AZ109" s="79"/>
      <c r="BA109" s="73"/>
      <c r="BB109" s="74"/>
      <c r="BC109" s="75"/>
      <c r="BD109" s="76"/>
      <c r="BE109" s="54"/>
      <c r="BF109" s="80"/>
      <c r="BG109" s="81"/>
      <c r="BH109" s="44"/>
      <c r="BI109" s="44"/>
      <c r="BJ109" s="45"/>
      <c r="BK109" s="71"/>
      <c r="BL109" s="79"/>
      <c r="BM109" s="73"/>
      <c r="BN109" s="74"/>
      <c r="BO109" s="76"/>
      <c r="BP109" s="54"/>
      <c r="BQ109" s="80"/>
      <c r="BR109" s="81"/>
      <c r="BS109" s="44"/>
      <c r="BT109" s="44"/>
      <c r="BU109" s="45"/>
    </row>
    <row r="110" spans="1:73" ht="13.95" customHeight="1" x14ac:dyDescent="0.4">
      <c r="A110" s="212"/>
      <c r="B110" s="82">
        <f>B108</f>
        <v>45031</v>
      </c>
      <c r="C110" s="85"/>
      <c r="D110" s="86"/>
      <c r="E110" s="87"/>
      <c r="F110" s="175"/>
      <c r="G110" s="159"/>
      <c r="H110" s="53"/>
      <c r="I110" s="58"/>
      <c r="J110" s="40">
        <v>2.0833333333333332E-2</v>
      </c>
      <c r="K110" s="55"/>
      <c r="L110" s="44"/>
      <c r="M110" s="44"/>
      <c r="N110" s="45"/>
      <c r="O110" s="85"/>
      <c r="P110" s="86"/>
      <c r="Q110" s="87"/>
      <c r="R110" s="175"/>
      <c r="S110" s="159"/>
      <c r="T110" s="53"/>
      <c r="U110" s="58"/>
      <c r="V110" s="40">
        <v>2.0833333333333332E-2</v>
      </c>
      <c r="W110" s="55"/>
      <c r="X110" s="44"/>
      <c r="Y110" s="44"/>
      <c r="Z110" s="45"/>
      <c r="AA110" s="85"/>
      <c r="AB110" s="86"/>
      <c r="AC110" s="87"/>
      <c r="AD110" s="175"/>
      <c r="AE110" s="159"/>
      <c r="AF110" s="53"/>
      <c r="AG110" s="58"/>
      <c r="AH110" s="40">
        <v>2.0833333333333332E-2</v>
      </c>
      <c r="AI110" s="55"/>
      <c r="AJ110" s="44"/>
      <c r="AK110" s="44"/>
      <c r="AL110" s="45"/>
      <c r="AM110" s="85"/>
      <c r="AN110" s="86"/>
      <c r="AO110" s="87"/>
      <c r="AP110" s="175"/>
      <c r="AQ110" s="159"/>
      <c r="AR110" s="53"/>
      <c r="AS110" s="58"/>
      <c r="AT110" s="40">
        <v>2.0833333333333332E-2</v>
      </c>
      <c r="AU110" s="55"/>
      <c r="AV110" s="44"/>
      <c r="AW110" s="44"/>
      <c r="AX110" s="45"/>
      <c r="AY110" s="85"/>
      <c r="AZ110" s="86"/>
      <c r="BA110" s="87"/>
      <c r="BB110" s="88"/>
      <c r="BC110" s="52"/>
      <c r="BD110" s="53"/>
      <c r="BE110" s="58"/>
      <c r="BF110" s="40">
        <v>2.0833333333333332E-2</v>
      </c>
      <c r="BG110" s="55"/>
      <c r="BH110" s="44"/>
      <c r="BI110" s="44"/>
      <c r="BJ110" s="45"/>
      <c r="BK110" s="85"/>
      <c r="BL110" s="86"/>
      <c r="BM110" s="87"/>
      <c r="BN110" s="88"/>
      <c r="BO110" s="53"/>
      <c r="BP110" s="58"/>
      <c r="BQ110" s="40"/>
      <c r="BR110" s="55"/>
      <c r="BS110" s="44"/>
      <c r="BT110" s="44"/>
      <c r="BU110" s="45"/>
    </row>
    <row r="111" spans="1:73" ht="13.95" customHeight="1" x14ac:dyDescent="0.4">
      <c r="A111" s="213"/>
      <c r="B111" s="105"/>
      <c r="C111" s="108"/>
      <c r="D111" s="109"/>
      <c r="E111" s="110"/>
      <c r="F111" s="234"/>
      <c r="G111" s="235"/>
      <c r="H111" s="113"/>
      <c r="I111" s="114"/>
      <c r="J111" s="115" t="e">
        <v>#DIV/0!</v>
      </c>
      <c r="K111" s="116" t="e">
        <v>#DIV/0!</v>
      </c>
      <c r="L111" s="106"/>
      <c r="M111" s="106"/>
      <c r="N111" s="107"/>
      <c r="O111" s="108"/>
      <c r="P111" s="109"/>
      <c r="Q111" s="110"/>
      <c r="R111" s="234"/>
      <c r="S111" s="235"/>
      <c r="T111" s="113"/>
      <c r="U111" s="114"/>
      <c r="V111" s="115" t="e">
        <v>#DIV/0!</v>
      </c>
      <c r="W111" s="116" t="e">
        <v>#DIV/0!</v>
      </c>
      <c r="X111" s="106"/>
      <c r="Y111" s="106"/>
      <c r="Z111" s="107"/>
      <c r="AA111" s="108"/>
      <c r="AB111" s="109"/>
      <c r="AC111" s="110"/>
      <c r="AD111" s="234"/>
      <c r="AE111" s="235"/>
      <c r="AF111" s="113"/>
      <c r="AG111" s="114"/>
      <c r="AH111" s="115" t="e">
        <v>#DIV/0!</v>
      </c>
      <c r="AI111" s="116" t="e">
        <v>#DIV/0!</v>
      </c>
      <c r="AJ111" s="106"/>
      <c r="AK111" s="106"/>
      <c r="AL111" s="107"/>
      <c r="AM111" s="92"/>
      <c r="AN111" s="93"/>
      <c r="AO111" s="94"/>
      <c r="AP111" s="176"/>
      <c r="AQ111" s="162"/>
      <c r="AR111" s="76"/>
      <c r="AS111" s="54"/>
      <c r="AT111" s="77" t="e">
        <v>#DIV/0!</v>
      </c>
      <c r="AU111" s="78" t="e">
        <v>#DIV/0!</v>
      </c>
      <c r="AV111" s="44"/>
      <c r="AW111" s="44"/>
      <c r="AX111" s="107"/>
      <c r="AY111" s="92"/>
      <c r="AZ111" s="93"/>
      <c r="BA111" s="94"/>
      <c r="BB111" s="95"/>
      <c r="BC111" s="75"/>
      <c r="BD111" s="76"/>
      <c r="BE111" s="54"/>
      <c r="BF111" s="77" t="e">
        <v>#DIV/0!</v>
      </c>
      <c r="BG111" s="78" t="e">
        <v>#DIV/0!</v>
      </c>
      <c r="BH111" s="44"/>
      <c r="BI111" s="44"/>
      <c r="BJ111" s="107"/>
      <c r="BK111" s="92"/>
      <c r="BL111" s="93"/>
      <c r="BM111" s="94"/>
      <c r="BN111" s="95"/>
      <c r="BO111" s="76"/>
      <c r="BP111" s="54"/>
      <c r="BQ111" s="77"/>
      <c r="BR111" s="78"/>
      <c r="BS111" s="44"/>
      <c r="BT111" s="44"/>
      <c r="BU111" s="107"/>
    </row>
    <row r="112" spans="1:73" ht="13.95" customHeight="1" x14ac:dyDescent="0.4">
      <c r="A112" s="214"/>
      <c r="B112" s="32">
        <f>B110+1</f>
        <v>45032</v>
      </c>
      <c r="C112" s="220"/>
      <c r="D112" s="221"/>
      <c r="E112" s="222"/>
      <c r="F112" s="241"/>
      <c r="G112" s="242"/>
      <c r="H112" s="224"/>
      <c r="I112" s="54"/>
      <c r="J112" s="145">
        <v>2.0833333333333332E-2</v>
      </c>
      <c r="K112" s="215"/>
      <c r="L112" s="44"/>
      <c r="M112" s="44"/>
      <c r="N112" s="45"/>
      <c r="O112" s="85"/>
      <c r="P112" s="86"/>
      <c r="Q112" s="87"/>
      <c r="R112" s="175"/>
      <c r="S112" s="159"/>
      <c r="T112" s="53"/>
      <c r="U112" s="58"/>
      <c r="V112" s="40">
        <v>2.0833333333333332E-2</v>
      </c>
      <c r="W112" s="55"/>
      <c r="X112" s="44"/>
      <c r="Y112" s="44"/>
      <c r="Z112" s="45"/>
      <c r="AA112" s="220"/>
      <c r="AB112" s="221"/>
      <c r="AC112" s="222"/>
      <c r="AD112" s="241"/>
      <c r="AE112" s="242"/>
      <c r="AF112" s="224"/>
      <c r="AG112" s="54"/>
      <c r="AH112" s="145">
        <v>2.0833333333333332E-2</v>
      </c>
      <c r="AI112" s="215"/>
      <c r="AJ112" s="42"/>
      <c r="AK112" s="42"/>
      <c r="AL112" s="45"/>
      <c r="AM112" s="85"/>
      <c r="AN112" s="86"/>
      <c r="AO112" s="87"/>
      <c r="AP112" s="175"/>
      <c r="AQ112" s="159"/>
      <c r="AR112" s="53"/>
      <c r="AS112" s="58"/>
      <c r="AT112" s="40">
        <v>2.0833333333333332E-2</v>
      </c>
      <c r="AU112" s="55"/>
      <c r="AV112" s="44"/>
      <c r="AW112" s="44"/>
      <c r="AX112" s="45"/>
      <c r="AY112" s="131"/>
      <c r="AZ112" s="168"/>
      <c r="BA112" s="50"/>
      <c r="BB112" s="51"/>
      <c r="BC112" s="52"/>
      <c r="BD112" s="98"/>
      <c r="BE112" s="163"/>
      <c r="BF112" s="40"/>
      <c r="BG112" s="55"/>
      <c r="BH112" s="44"/>
      <c r="BI112" s="56"/>
      <c r="BJ112" s="45"/>
      <c r="BK112" s="131"/>
      <c r="BL112" s="168"/>
      <c r="BM112" s="50"/>
      <c r="BN112" s="51"/>
      <c r="BO112" s="98"/>
      <c r="BP112" s="163"/>
      <c r="BQ112" s="40"/>
      <c r="BR112" s="55"/>
      <c r="BS112" s="44"/>
      <c r="BT112" s="56"/>
      <c r="BU112" s="45"/>
    </row>
    <row r="113" spans="1:73" ht="13.95" customHeight="1" x14ac:dyDescent="0.4">
      <c r="A113" s="214">
        <f>B112</f>
        <v>45032</v>
      </c>
      <c r="B113" s="60"/>
      <c r="C113" s="92"/>
      <c r="D113" s="93"/>
      <c r="E113" s="94"/>
      <c r="F113" s="176"/>
      <c r="G113" s="162"/>
      <c r="H113" s="76"/>
      <c r="I113" s="54"/>
      <c r="J113" s="77" t="e">
        <v>#DIV/0!</v>
      </c>
      <c r="K113" s="78" t="e">
        <v>#DIV/0!</v>
      </c>
      <c r="L113" s="44"/>
      <c r="M113" s="44"/>
      <c r="N113" s="45"/>
      <c r="O113" s="92"/>
      <c r="P113" s="93"/>
      <c r="Q113" s="94"/>
      <c r="R113" s="176"/>
      <c r="S113" s="162"/>
      <c r="T113" s="76"/>
      <c r="U113" s="54"/>
      <c r="V113" s="77" t="e">
        <v>#DIV/0!</v>
      </c>
      <c r="W113" s="78" t="e">
        <v>#DIV/0!</v>
      </c>
      <c r="X113" s="44"/>
      <c r="Y113" s="44"/>
      <c r="Z113" s="45"/>
      <c r="AA113" s="92"/>
      <c r="AB113" s="93"/>
      <c r="AC113" s="94"/>
      <c r="AD113" s="176"/>
      <c r="AE113" s="162"/>
      <c r="AF113" s="76"/>
      <c r="AG113" s="54"/>
      <c r="AH113" s="77" t="e">
        <v>#DIV/0!</v>
      </c>
      <c r="AI113" s="78" t="e">
        <v>#DIV/0!</v>
      </c>
      <c r="AJ113" s="44"/>
      <c r="AK113" s="44"/>
      <c r="AL113" s="45"/>
      <c r="AM113" s="92"/>
      <c r="AN113" s="93"/>
      <c r="AO113" s="94"/>
      <c r="AP113" s="176"/>
      <c r="AQ113" s="162"/>
      <c r="AR113" s="76"/>
      <c r="AS113" s="54"/>
      <c r="AT113" s="77" t="e">
        <v>#DIV/0!</v>
      </c>
      <c r="AU113" s="78" t="e">
        <v>#DIV/0!</v>
      </c>
      <c r="AV113" s="44"/>
      <c r="AW113" s="44"/>
      <c r="AX113" s="45"/>
      <c r="AY113" s="135"/>
      <c r="AZ113" s="173"/>
      <c r="BA113" s="73"/>
      <c r="BB113" s="74"/>
      <c r="BC113" s="75"/>
      <c r="BD113" s="101"/>
      <c r="BE113" s="174"/>
      <c r="BF113" s="77"/>
      <c r="BG113" s="78"/>
      <c r="BH113" s="44"/>
      <c r="BI113" s="56"/>
      <c r="BJ113" s="45"/>
      <c r="BK113" s="135"/>
      <c r="BL113" s="173"/>
      <c r="BM113" s="73"/>
      <c r="BN113" s="74"/>
      <c r="BO113" s="101"/>
      <c r="BP113" s="174"/>
      <c r="BQ113" s="77"/>
      <c r="BR113" s="78"/>
      <c r="BS113" s="44"/>
      <c r="BT113" s="56"/>
      <c r="BU113" s="45"/>
    </row>
    <row r="114" spans="1:73" ht="13.95" customHeight="1" x14ac:dyDescent="0.4">
      <c r="A114" s="214" t="s">
        <v>38</v>
      </c>
      <c r="B114" s="82">
        <f>B112</f>
        <v>45032</v>
      </c>
      <c r="C114" s="85"/>
      <c r="D114" s="86"/>
      <c r="E114" s="87"/>
      <c r="F114" s="175"/>
      <c r="G114" s="159"/>
      <c r="H114" s="53"/>
      <c r="I114" s="58"/>
      <c r="J114" s="40">
        <v>2.0833333333333332E-2</v>
      </c>
      <c r="K114" s="55"/>
      <c r="L114" s="44"/>
      <c r="M114" s="44"/>
      <c r="N114" s="45"/>
      <c r="O114" s="85"/>
      <c r="P114" s="86"/>
      <c r="Q114" s="87"/>
      <c r="R114" s="175"/>
      <c r="S114" s="159"/>
      <c r="T114" s="53"/>
      <c r="U114" s="58"/>
      <c r="V114" s="40">
        <v>2.0833333333333332E-2</v>
      </c>
      <c r="W114" s="55"/>
      <c r="X114" s="44"/>
      <c r="Y114" s="44"/>
      <c r="Z114" s="45"/>
      <c r="AA114" s="85"/>
      <c r="AB114" s="86"/>
      <c r="AC114" s="87"/>
      <c r="AD114" s="175"/>
      <c r="AE114" s="159"/>
      <c r="AF114" s="53"/>
      <c r="AG114" s="58"/>
      <c r="AH114" s="40">
        <v>2.0833333333333332E-2</v>
      </c>
      <c r="AI114" s="55"/>
      <c r="AJ114" s="44"/>
      <c r="AK114" s="44"/>
      <c r="AL114" s="45"/>
      <c r="AM114" s="85"/>
      <c r="AN114" s="86"/>
      <c r="AO114" s="87"/>
      <c r="AP114" s="175"/>
      <c r="AQ114" s="159"/>
      <c r="AR114" s="53"/>
      <c r="AS114" s="58"/>
      <c r="AT114" s="40">
        <v>2.0833333333333332E-2</v>
      </c>
      <c r="AU114" s="55"/>
      <c r="AV114" s="44"/>
      <c r="AW114" s="44"/>
      <c r="AX114" s="45"/>
      <c r="AY114" s="85"/>
      <c r="AZ114" s="86"/>
      <c r="BA114" s="87"/>
      <c r="BB114" s="88"/>
      <c r="BC114" s="52"/>
      <c r="BD114" s="53"/>
      <c r="BE114" s="58"/>
      <c r="BF114" s="40">
        <v>2.0833333333333332E-2</v>
      </c>
      <c r="BG114" s="55"/>
      <c r="BH114" s="44"/>
      <c r="BI114" s="56"/>
      <c r="BJ114" s="45"/>
      <c r="BK114" s="85"/>
      <c r="BL114" s="86"/>
      <c r="BM114" s="87"/>
      <c r="BN114" s="88"/>
      <c r="BO114" s="53"/>
      <c r="BP114" s="58"/>
      <c r="BQ114" s="40"/>
      <c r="BR114" s="55"/>
      <c r="BS114" s="44"/>
      <c r="BT114" s="56"/>
      <c r="BU114" s="45"/>
    </row>
    <row r="115" spans="1:73" ht="13.95" customHeight="1" x14ac:dyDescent="0.4">
      <c r="A115" s="212"/>
      <c r="B115" s="60"/>
      <c r="C115" s="92"/>
      <c r="D115" s="93"/>
      <c r="E115" s="94"/>
      <c r="F115" s="176"/>
      <c r="G115" s="162"/>
      <c r="H115" s="76"/>
      <c r="I115" s="54"/>
      <c r="J115" s="77" t="e">
        <v>#DIV/0!</v>
      </c>
      <c r="K115" s="78" t="e">
        <v>#DIV/0!</v>
      </c>
      <c r="L115" s="44"/>
      <c r="M115" s="44"/>
      <c r="N115" s="45"/>
      <c r="O115" s="92"/>
      <c r="P115" s="93"/>
      <c r="Q115" s="94"/>
      <c r="R115" s="176"/>
      <c r="S115" s="162"/>
      <c r="T115" s="76"/>
      <c r="U115" s="54"/>
      <c r="V115" s="77" t="e">
        <v>#DIV/0!</v>
      </c>
      <c r="W115" s="78" t="e">
        <v>#DIV/0!</v>
      </c>
      <c r="X115" s="44"/>
      <c r="Y115" s="44"/>
      <c r="Z115" s="45"/>
      <c r="AA115" s="92"/>
      <c r="AB115" s="93"/>
      <c r="AC115" s="94"/>
      <c r="AD115" s="176"/>
      <c r="AE115" s="162"/>
      <c r="AF115" s="76"/>
      <c r="AG115" s="54"/>
      <c r="AH115" s="77" t="e">
        <v>#DIV/0!</v>
      </c>
      <c r="AI115" s="78" t="e">
        <v>#DIV/0!</v>
      </c>
      <c r="AJ115" s="44"/>
      <c r="AK115" s="44"/>
      <c r="AL115" s="45"/>
      <c r="AM115" s="92"/>
      <c r="AN115" s="93"/>
      <c r="AO115" s="94"/>
      <c r="AP115" s="176"/>
      <c r="AQ115" s="162"/>
      <c r="AR115" s="76"/>
      <c r="AS115" s="54"/>
      <c r="AT115" s="77" t="e">
        <v>#DIV/0!</v>
      </c>
      <c r="AU115" s="78" t="e">
        <v>#DIV/0!</v>
      </c>
      <c r="AV115" s="44"/>
      <c r="AW115" s="44"/>
      <c r="AX115" s="45"/>
      <c r="AY115" s="92"/>
      <c r="AZ115" s="93"/>
      <c r="BA115" s="94"/>
      <c r="BB115" s="95"/>
      <c r="BC115" s="75"/>
      <c r="BD115" s="76"/>
      <c r="BE115" s="54"/>
      <c r="BF115" s="77" t="e">
        <v>#DIV/0!</v>
      </c>
      <c r="BG115" s="78" t="e">
        <v>#DIV/0!</v>
      </c>
      <c r="BH115" s="44"/>
      <c r="BI115" s="56"/>
      <c r="BJ115" s="45"/>
      <c r="BK115" s="92"/>
      <c r="BL115" s="93"/>
      <c r="BM115" s="94"/>
      <c r="BN115" s="95"/>
      <c r="BO115" s="76"/>
      <c r="BP115" s="54"/>
      <c r="BQ115" s="77"/>
      <c r="BR115" s="78"/>
      <c r="BS115" s="44"/>
      <c r="BT115" s="56"/>
      <c r="BU115" s="45"/>
    </row>
    <row r="116" spans="1:73" ht="13.95" customHeight="1" x14ac:dyDescent="0.4">
      <c r="A116" s="212"/>
      <c r="B116" s="82">
        <f>B114</f>
        <v>45032</v>
      </c>
      <c r="C116" s="85"/>
      <c r="D116" s="86"/>
      <c r="E116" s="87"/>
      <c r="F116" s="175"/>
      <c r="G116" s="159"/>
      <c r="H116" s="53"/>
      <c r="I116" s="58"/>
      <c r="J116" s="40">
        <v>2.0833333333333332E-2</v>
      </c>
      <c r="K116" s="55"/>
      <c r="L116" s="44"/>
      <c r="M116" s="44"/>
      <c r="N116" s="45"/>
      <c r="O116" s="85"/>
      <c r="P116" s="86"/>
      <c r="Q116" s="87"/>
      <c r="R116" s="175"/>
      <c r="S116" s="159"/>
      <c r="T116" s="53"/>
      <c r="U116" s="58"/>
      <c r="V116" s="40">
        <v>2.0833333333333332E-2</v>
      </c>
      <c r="W116" s="55"/>
      <c r="X116" s="44"/>
      <c r="Y116" s="44"/>
      <c r="Z116" s="45"/>
      <c r="AA116" s="85"/>
      <c r="AB116" s="86"/>
      <c r="AC116" s="87"/>
      <c r="AD116" s="175"/>
      <c r="AE116" s="159"/>
      <c r="AF116" s="53"/>
      <c r="AG116" s="58"/>
      <c r="AH116" s="40">
        <v>2.0833333333333332E-2</v>
      </c>
      <c r="AI116" s="55"/>
      <c r="AJ116" s="44"/>
      <c r="AK116" s="44"/>
      <c r="AL116" s="45"/>
      <c r="AM116" s="85"/>
      <c r="AN116" s="86"/>
      <c r="AO116" s="87"/>
      <c r="AP116" s="175"/>
      <c r="AQ116" s="159"/>
      <c r="AR116" s="53"/>
      <c r="AS116" s="58"/>
      <c r="AT116" s="40">
        <v>2.0833333333333332E-2</v>
      </c>
      <c r="AU116" s="55"/>
      <c r="AV116" s="44"/>
      <c r="AW116" s="44"/>
      <c r="AX116" s="45"/>
      <c r="AY116" s="85"/>
      <c r="AZ116" s="86"/>
      <c r="BA116" s="87"/>
      <c r="BB116" s="88"/>
      <c r="BC116" s="52"/>
      <c r="BD116" s="53"/>
      <c r="BE116" s="58"/>
      <c r="BF116" s="40">
        <v>2.0833333333333332E-2</v>
      </c>
      <c r="BG116" s="55"/>
      <c r="BH116" s="44"/>
      <c r="BI116" s="44"/>
      <c r="BJ116" s="45"/>
      <c r="BK116" s="85"/>
      <c r="BL116" s="86"/>
      <c r="BM116" s="87"/>
      <c r="BN116" s="88"/>
      <c r="BO116" s="53"/>
      <c r="BP116" s="58"/>
      <c r="BQ116" s="40"/>
      <c r="BR116" s="55"/>
      <c r="BS116" s="44"/>
      <c r="BT116" s="44"/>
      <c r="BU116" s="45"/>
    </row>
    <row r="117" spans="1:73" ht="13.95" customHeight="1" x14ac:dyDescent="0.4">
      <c r="A117" s="212"/>
      <c r="B117" s="60"/>
      <c r="C117" s="92"/>
      <c r="D117" s="93"/>
      <c r="E117" s="94"/>
      <c r="F117" s="176"/>
      <c r="G117" s="162"/>
      <c r="H117" s="76"/>
      <c r="I117" s="54"/>
      <c r="J117" s="77" t="e">
        <v>#DIV/0!</v>
      </c>
      <c r="K117" s="78" t="e">
        <v>#DIV/0!</v>
      </c>
      <c r="L117" s="44"/>
      <c r="M117" s="44"/>
      <c r="N117" s="45"/>
      <c r="O117" s="92"/>
      <c r="P117" s="93"/>
      <c r="Q117" s="94"/>
      <c r="R117" s="176"/>
      <c r="S117" s="162"/>
      <c r="T117" s="76"/>
      <c r="U117" s="54"/>
      <c r="V117" s="77" t="e">
        <v>#DIV/0!</v>
      </c>
      <c r="W117" s="78" t="e">
        <v>#DIV/0!</v>
      </c>
      <c r="X117" s="44"/>
      <c r="Y117" s="44"/>
      <c r="Z117" s="45"/>
      <c r="AA117" s="92"/>
      <c r="AB117" s="93"/>
      <c r="AC117" s="94"/>
      <c r="AD117" s="176"/>
      <c r="AE117" s="162"/>
      <c r="AF117" s="76"/>
      <c r="AG117" s="54"/>
      <c r="AH117" s="77" t="e">
        <v>#DIV/0!</v>
      </c>
      <c r="AI117" s="78" t="e">
        <v>#DIV/0!</v>
      </c>
      <c r="AJ117" s="44"/>
      <c r="AK117" s="44"/>
      <c r="AL117" s="45"/>
      <c r="AM117" s="92"/>
      <c r="AN117" s="93"/>
      <c r="AO117" s="94"/>
      <c r="AP117" s="176"/>
      <c r="AQ117" s="162"/>
      <c r="AR117" s="76"/>
      <c r="AS117" s="54"/>
      <c r="AT117" s="77" t="e">
        <v>#DIV/0!</v>
      </c>
      <c r="AU117" s="78" t="e">
        <v>#DIV/0!</v>
      </c>
      <c r="AV117" s="44"/>
      <c r="AW117" s="44"/>
      <c r="AX117" s="45"/>
      <c r="AY117" s="92"/>
      <c r="AZ117" s="93"/>
      <c r="BA117" s="94"/>
      <c r="BB117" s="95"/>
      <c r="BC117" s="75"/>
      <c r="BD117" s="76"/>
      <c r="BE117" s="54"/>
      <c r="BF117" s="77" t="e">
        <v>#DIV/0!</v>
      </c>
      <c r="BG117" s="78" t="e">
        <v>#DIV/0!</v>
      </c>
      <c r="BH117" s="44"/>
      <c r="BI117" s="44"/>
      <c r="BJ117" s="45"/>
      <c r="BK117" s="92"/>
      <c r="BL117" s="93"/>
      <c r="BM117" s="94"/>
      <c r="BN117" s="95"/>
      <c r="BO117" s="76"/>
      <c r="BP117" s="54"/>
      <c r="BQ117" s="77"/>
      <c r="BR117" s="78"/>
      <c r="BS117" s="44"/>
      <c r="BT117" s="44"/>
      <c r="BU117" s="45"/>
    </row>
    <row r="118" spans="1:73" ht="13.95" customHeight="1" x14ac:dyDescent="0.4">
      <c r="A118" s="212"/>
      <c r="B118" s="82">
        <f>B116</f>
        <v>45032</v>
      </c>
      <c r="C118" s="85"/>
      <c r="D118" s="86"/>
      <c r="E118" s="87"/>
      <c r="F118" s="175"/>
      <c r="G118" s="159"/>
      <c r="H118" s="53"/>
      <c r="I118" s="58"/>
      <c r="J118" s="40">
        <v>2.0833333333333332E-2</v>
      </c>
      <c r="K118" s="55"/>
      <c r="L118" s="44"/>
      <c r="M118" s="44"/>
      <c r="N118" s="45"/>
      <c r="O118" s="85"/>
      <c r="P118" s="86"/>
      <c r="Q118" s="87"/>
      <c r="R118" s="175"/>
      <c r="S118" s="159"/>
      <c r="T118" s="53"/>
      <c r="U118" s="58"/>
      <c r="V118" s="40">
        <v>2.0833333333333332E-2</v>
      </c>
      <c r="W118" s="55"/>
      <c r="X118" s="44"/>
      <c r="Y118" s="44"/>
      <c r="Z118" s="45"/>
      <c r="AA118" s="85"/>
      <c r="AB118" s="86"/>
      <c r="AC118" s="87"/>
      <c r="AD118" s="175"/>
      <c r="AE118" s="159"/>
      <c r="AF118" s="53"/>
      <c r="AG118" s="58"/>
      <c r="AH118" s="40">
        <v>2.0833333333333332E-2</v>
      </c>
      <c r="AI118" s="55"/>
      <c r="AJ118" s="44"/>
      <c r="AK118" s="44"/>
      <c r="AL118" s="45"/>
      <c r="AM118" s="85"/>
      <c r="AN118" s="86"/>
      <c r="AO118" s="87"/>
      <c r="AP118" s="175"/>
      <c r="AQ118" s="159"/>
      <c r="AR118" s="53"/>
      <c r="AS118" s="58"/>
      <c r="AT118" s="40">
        <v>2.0833333333333332E-2</v>
      </c>
      <c r="AU118" s="55"/>
      <c r="AV118" s="44"/>
      <c r="AW118" s="44"/>
      <c r="AX118" s="45"/>
      <c r="AY118" s="85"/>
      <c r="AZ118" s="86"/>
      <c r="BA118" s="87"/>
      <c r="BB118" s="88"/>
      <c r="BC118" s="52"/>
      <c r="BD118" s="53"/>
      <c r="BE118" s="58"/>
      <c r="BF118" s="40">
        <v>2.0833333333333332E-2</v>
      </c>
      <c r="BG118" s="55"/>
      <c r="BH118" s="44"/>
      <c r="BI118" s="44"/>
      <c r="BJ118" s="45"/>
      <c r="BK118" s="85"/>
      <c r="BL118" s="86"/>
      <c r="BM118" s="87"/>
      <c r="BN118" s="88"/>
      <c r="BO118" s="53"/>
      <c r="BP118" s="58"/>
      <c r="BQ118" s="40"/>
      <c r="BR118" s="55"/>
      <c r="BS118" s="44"/>
      <c r="BT118" s="44"/>
      <c r="BU118" s="45"/>
    </row>
    <row r="119" spans="1:73" ht="13.95" customHeight="1" x14ac:dyDescent="0.4">
      <c r="A119" s="212"/>
      <c r="B119" s="60"/>
      <c r="C119" s="92"/>
      <c r="D119" s="93"/>
      <c r="E119" s="94"/>
      <c r="F119" s="176"/>
      <c r="G119" s="162"/>
      <c r="H119" s="76"/>
      <c r="I119" s="54"/>
      <c r="J119" s="77" t="e">
        <v>#DIV/0!</v>
      </c>
      <c r="K119" s="78" t="e">
        <v>#DIV/0!</v>
      </c>
      <c r="L119" s="44"/>
      <c r="M119" s="44"/>
      <c r="N119" s="45"/>
      <c r="O119" s="92"/>
      <c r="P119" s="93"/>
      <c r="Q119" s="94"/>
      <c r="R119" s="176"/>
      <c r="S119" s="162"/>
      <c r="T119" s="76"/>
      <c r="U119" s="54"/>
      <c r="V119" s="77" t="e">
        <v>#DIV/0!</v>
      </c>
      <c r="W119" s="78" t="e">
        <v>#DIV/0!</v>
      </c>
      <c r="X119" s="44"/>
      <c r="Y119" s="44"/>
      <c r="Z119" s="45"/>
      <c r="AA119" s="92"/>
      <c r="AB119" s="93"/>
      <c r="AC119" s="94"/>
      <c r="AD119" s="176"/>
      <c r="AE119" s="162"/>
      <c r="AF119" s="76"/>
      <c r="AG119" s="54"/>
      <c r="AH119" s="77" t="e">
        <v>#DIV/0!</v>
      </c>
      <c r="AI119" s="78" t="e">
        <v>#DIV/0!</v>
      </c>
      <c r="AJ119" s="44"/>
      <c r="AK119" s="44"/>
      <c r="AL119" s="45"/>
      <c r="AM119" s="92"/>
      <c r="AN119" s="93"/>
      <c r="AO119" s="94"/>
      <c r="AP119" s="176"/>
      <c r="AQ119" s="162"/>
      <c r="AR119" s="76"/>
      <c r="AS119" s="54"/>
      <c r="AT119" s="77" t="e">
        <v>#DIV/0!</v>
      </c>
      <c r="AU119" s="78" t="e">
        <v>#DIV/0!</v>
      </c>
      <c r="AV119" s="44"/>
      <c r="AW119" s="44"/>
      <c r="AX119" s="45"/>
      <c r="AY119" s="92"/>
      <c r="AZ119" s="93"/>
      <c r="BA119" s="94"/>
      <c r="BB119" s="95"/>
      <c r="BC119" s="75"/>
      <c r="BD119" s="76"/>
      <c r="BE119" s="54"/>
      <c r="BF119" s="77" t="e">
        <v>#DIV/0!</v>
      </c>
      <c r="BG119" s="78" t="e">
        <v>#DIV/0!</v>
      </c>
      <c r="BH119" s="44"/>
      <c r="BI119" s="44"/>
      <c r="BJ119" s="45"/>
      <c r="BK119" s="92"/>
      <c r="BL119" s="93"/>
      <c r="BM119" s="94"/>
      <c r="BN119" s="95"/>
      <c r="BO119" s="76"/>
      <c r="BP119" s="54"/>
      <c r="BQ119" s="77"/>
      <c r="BR119" s="78"/>
      <c r="BS119" s="44"/>
      <c r="BT119" s="44"/>
      <c r="BU119" s="45"/>
    </row>
    <row r="120" spans="1:73" ht="13.95" customHeight="1" x14ac:dyDescent="0.4">
      <c r="A120" s="212"/>
      <c r="B120" s="82">
        <f>B118</f>
        <v>45032</v>
      </c>
      <c r="C120" s="85"/>
      <c r="D120" s="86"/>
      <c r="E120" s="87"/>
      <c r="F120" s="175"/>
      <c r="G120" s="159"/>
      <c r="H120" s="53"/>
      <c r="I120" s="58"/>
      <c r="J120" s="40">
        <v>2.0833333333333332E-2</v>
      </c>
      <c r="K120" s="55"/>
      <c r="L120" s="44"/>
      <c r="M120" s="44"/>
      <c r="N120" s="45"/>
      <c r="O120" s="85"/>
      <c r="P120" s="86"/>
      <c r="Q120" s="87"/>
      <c r="R120" s="88"/>
      <c r="S120" s="89"/>
      <c r="T120" s="53"/>
      <c r="U120" s="58"/>
      <c r="V120" s="40">
        <v>2.0833333333333332E-2</v>
      </c>
      <c r="W120" s="55"/>
      <c r="X120" s="44"/>
      <c r="Y120" s="44"/>
      <c r="Z120" s="45"/>
      <c r="AA120" s="85"/>
      <c r="AB120" s="86"/>
      <c r="AC120" s="87"/>
      <c r="AD120" s="175"/>
      <c r="AE120" s="159"/>
      <c r="AF120" s="53"/>
      <c r="AG120" s="58"/>
      <c r="AH120" s="40">
        <v>2.0833333333333332E-2</v>
      </c>
      <c r="AI120" s="55"/>
      <c r="AJ120" s="44"/>
      <c r="AK120" s="44"/>
      <c r="AL120" s="45"/>
      <c r="AM120" s="85"/>
      <c r="AN120" s="86"/>
      <c r="AO120" s="87"/>
      <c r="AP120" s="88"/>
      <c r="AQ120" s="89"/>
      <c r="AR120" s="53"/>
      <c r="AS120" s="58"/>
      <c r="AT120" s="40">
        <v>2.0833333333333332E-2</v>
      </c>
      <c r="AU120" s="55"/>
      <c r="AV120" s="44"/>
      <c r="AW120" s="44"/>
      <c r="AX120" s="45"/>
      <c r="AY120" s="85"/>
      <c r="AZ120" s="86"/>
      <c r="BA120" s="87"/>
      <c r="BB120" s="88"/>
      <c r="BC120" s="52"/>
      <c r="BD120" s="53"/>
      <c r="BE120" s="58"/>
      <c r="BF120" s="40">
        <v>2.0833333333333332E-2</v>
      </c>
      <c r="BG120" s="55"/>
      <c r="BH120" s="44"/>
      <c r="BI120" s="44"/>
      <c r="BJ120" s="45"/>
      <c r="BK120" s="85"/>
      <c r="BL120" s="86"/>
      <c r="BM120" s="87"/>
      <c r="BN120" s="88"/>
      <c r="BO120" s="53"/>
      <c r="BP120" s="58"/>
      <c r="BQ120" s="40"/>
      <c r="BR120" s="55"/>
      <c r="BS120" s="44"/>
      <c r="BT120" s="44"/>
      <c r="BU120" s="45"/>
    </row>
    <row r="121" spans="1:73" ht="13.8" customHeight="1" x14ac:dyDescent="0.4">
      <c r="A121" s="213" t="s">
        <v>96</v>
      </c>
      <c r="B121" s="105"/>
      <c r="C121" s="108"/>
      <c r="D121" s="109"/>
      <c r="E121" s="110"/>
      <c r="F121" s="234"/>
      <c r="G121" s="235"/>
      <c r="H121" s="113"/>
      <c r="I121" s="114"/>
      <c r="J121" s="115" t="e">
        <v>#DIV/0!</v>
      </c>
      <c r="K121" s="116" t="e">
        <v>#DIV/0!</v>
      </c>
      <c r="L121" s="106"/>
      <c r="M121" s="106"/>
      <c r="N121" s="107"/>
      <c r="O121" s="108"/>
      <c r="P121" s="109"/>
      <c r="Q121" s="110"/>
      <c r="R121" s="111"/>
      <c r="S121" s="112"/>
      <c r="T121" s="113"/>
      <c r="U121" s="114"/>
      <c r="V121" s="115" t="e">
        <v>#DIV/0!</v>
      </c>
      <c r="W121" s="116" t="e">
        <v>#DIV/0!</v>
      </c>
      <c r="X121" s="106"/>
      <c r="Y121" s="106"/>
      <c r="Z121" s="107"/>
      <c r="AA121" s="92"/>
      <c r="AB121" s="93"/>
      <c r="AC121" s="94"/>
      <c r="AD121" s="176"/>
      <c r="AE121" s="162"/>
      <c r="AF121" s="76"/>
      <c r="AG121" s="54"/>
      <c r="AH121" s="77" t="e">
        <v>#DIV/0!</v>
      </c>
      <c r="AI121" s="78" t="e">
        <v>#DIV/0!</v>
      </c>
      <c r="AJ121" s="106"/>
      <c r="AK121" s="106"/>
      <c r="AL121" s="107"/>
      <c r="AM121" s="108"/>
      <c r="AN121" s="109"/>
      <c r="AO121" s="110"/>
      <c r="AP121" s="111"/>
      <c r="AQ121" s="112"/>
      <c r="AR121" s="113"/>
      <c r="AS121" s="114"/>
      <c r="AT121" s="115" t="e">
        <v>#DIV/0!</v>
      </c>
      <c r="AU121" s="116" t="e">
        <v>#DIV/0!</v>
      </c>
      <c r="AV121" s="106"/>
      <c r="AW121" s="106"/>
      <c r="AX121" s="107"/>
      <c r="AY121" s="92"/>
      <c r="AZ121" s="93"/>
      <c r="BA121" s="94"/>
      <c r="BB121" s="95"/>
      <c r="BC121" s="75"/>
      <c r="BD121" s="76"/>
      <c r="BE121" s="54"/>
      <c r="BF121" s="77" t="e">
        <v>#DIV/0!</v>
      </c>
      <c r="BG121" s="78" t="e">
        <v>#DIV/0!</v>
      </c>
      <c r="BH121" s="44"/>
      <c r="BI121" s="44"/>
      <c r="BJ121" s="107"/>
      <c r="BK121" s="92"/>
      <c r="BL121" s="93"/>
      <c r="BM121" s="94"/>
      <c r="BN121" s="95"/>
      <c r="BO121" s="76"/>
      <c r="BP121" s="54"/>
      <c r="BQ121" s="77"/>
      <c r="BR121" s="78"/>
      <c r="BS121" s="44"/>
      <c r="BT121" s="44"/>
      <c r="BU121" s="107"/>
    </row>
  </sheetData>
  <mergeCells count="2826">
    <mergeCell ref="BM120:BM121"/>
    <mergeCell ref="BN120:BN121"/>
    <mergeCell ref="BO120:BO121"/>
    <mergeCell ref="BS120:BS121"/>
    <mergeCell ref="BT120:BT121"/>
    <mergeCell ref="BB120:BB121"/>
    <mergeCell ref="BD120:BD121"/>
    <mergeCell ref="BH120:BH121"/>
    <mergeCell ref="BI120:BI121"/>
    <mergeCell ref="BK120:BK121"/>
    <mergeCell ref="BL120:BL121"/>
    <mergeCell ref="AR120:AR121"/>
    <mergeCell ref="AV120:AV121"/>
    <mergeCell ref="AW120:AW121"/>
    <mergeCell ref="AY120:AY121"/>
    <mergeCell ref="AZ120:AZ121"/>
    <mergeCell ref="BA120:BA121"/>
    <mergeCell ref="AK120:AK121"/>
    <mergeCell ref="AM120:AM121"/>
    <mergeCell ref="AN120:AN121"/>
    <mergeCell ref="AO120:AO121"/>
    <mergeCell ref="AP120:AP121"/>
    <mergeCell ref="AQ120:AQ121"/>
    <mergeCell ref="AB120:AB121"/>
    <mergeCell ref="AC120:AC121"/>
    <mergeCell ref="AD120:AD121"/>
    <mergeCell ref="AE120:AE121"/>
    <mergeCell ref="AF120:AF121"/>
    <mergeCell ref="AJ120:AJ121"/>
    <mergeCell ref="R120:R121"/>
    <mergeCell ref="S120:S121"/>
    <mergeCell ref="T120:T121"/>
    <mergeCell ref="X120:X121"/>
    <mergeCell ref="Y120:Y121"/>
    <mergeCell ref="AA120:AA121"/>
    <mergeCell ref="H120:H121"/>
    <mergeCell ref="L120:L121"/>
    <mergeCell ref="M120:M121"/>
    <mergeCell ref="O120:O121"/>
    <mergeCell ref="P120:P121"/>
    <mergeCell ref="Q120:Q121"/>
    <mergeCell ref="B120:B121"/>
    <mergeCell ref="C120:C121"/>
    <mergeCell ref="D120:D121"/>
    <mergeCell ref="E120:E121"/>
    <mergeCell ref="F120:F121"/>
    <mergeCell ref="G120:G121"/>
    <mergeCell ref="BL118:BL119"/>
    <mergeCell ref="BM118:BM119"/>
    <mergeCell ref="BN118:BN119"/>
    <mergeCell ref="BO118:BO119"/>
    <mergeCell ref="BS118:BS119"/>
    <mergeCell ref="BT118:BT119"/>
    <mergeCell ref="BA118:BA119"/>
    <mergeCell ref="BB118:BB119"/>
    <mergeCell ref="BD118:BD119"/>
    <mergeCell ref="BH118:BH119"/>
    <mergeCell ref="BI118:BI119"/>
    <mergeCell ref="BK118:BK119"/>
    <mergeCell ref="AQ118:AQ119"/>
    <mergeCell ref="AR118:AR119"/>
    <mergeCell ref="AV118:AV119"/>
    <mergeCell ref="AW118:AW119"/>
    <mergeCell ref="AY118:AY119"/>
    <mergeCell ref="AZ118:AZ119"/>
    <mergeCell ref="AJ118:AJ119"/>
    <mergeCell ref="AK118:AK119"/>
    <mergeCell ref="AM118:AM119"/>
    <mergeCell ref="AN118:AN119"/>
    <mergeCell ref="AO118:AO119"/>
    <mergeCell ref="AP118:AP119"/>
    <mergeCell ref="AA118:AA119"/>
    <mergeCell ref="AB118:AB119"/>
    <mergeCell ref="AC118:AC119"/>
    <mergeCell ref="AD118:AD119"/>
    <mergeCell ref="AE118:AE119"/>
    <mergeCell ref="AF118:AF119"/>
    <mergeCell ref="Q118:Q119"/>
    <mergeCell ref="R118:R119"/>
    <mergeCell ref="S118:S119"/>
    <mergeCell ref="T118:T119"/>
    <mergeCell ref="X118:X119"/>
    <mergeCell ref="Y118:Y119"/>
    <mergeCell ref="G118:G119"/>
    <mergeCell ref="H118:H119"/>
    <mergeCell ref="L118:L119"/>
    <mergeCell ref="M118:M119"/>
    <mergeCell ref="O118:O119"/>
    <mergeCell ref="P118:P119"/>
    <mergeCell ref="BM116:BM117"/>
    <mergeCell ref="BN116:BN117"/>
    <mergeCell ref="BO116:BO117"/>
    <mergeCell ref="BS116:BS117"/>
    <mergeCell ref="BT116:BT117"/>
    <mergeCell ref="B118:B119"/>
    <mergeCell ref="C118:C119"/>
    <mergeCell ref="D118:D119"/>
    <mergeCell ref="E118:E119"/>
    <mergeCell ref="F118:F119"/>
    <mergeCell ref="BB116:BB117"/>
    <mergeCell ref="BD116:BD117"/>
    <mergeCell ref="BH116:BH117"/>
    <mergeCell ref="BI116:BI117"/>
    <mergeCell ref="BK116:BK117"/>
    <mergeCell ref="BL116:BL117"/>
    <mergeCell ref="AR116:AR117"/>
    <mergeCell ref="AV116:AV117"/>
    <mergeCell ref="AW116:AW117"/>
    <mergeCell ref="AY116:AY117"/>
    <mergeCell ref="AZ116:AZ117"/>
    <mergeCell ref="BA116:BA117"/>
    <mergeCell ref="AK116:AK117"/>
    <mergeCell ref="AM116:AM117"/>
    <mergeCell ref="AN116:AN117"/>
    <mergeCell ref="AO116:AO117"/>
    <mergeCell ref="AP116:AP117"/>
    <mergeCell ref="AQ116:AQ117"/>
    <mergeCell ref="AB116:AB117"/>
    <mergeCell ref="AC116:AC117"/>
    <mergeCell ref="AD116:AD117"/>
    <mergeCell ref="AE116:AE117"/>
    <mergeCell ref="AF116:AF117"/>
    <mergeCell ref="AJ116:AJ117"/>
    <mergeCell ref="R116:R117"/>
    <mergeCell ref="S116:S117"/>
    <mergeCell ref="T116:T117"/>
    <mergeCell ref="X116:X117"/>
    <mergeCell ref="Y116:Y117"/>
    <mergeCell ref="AA116:AA117"/>
    <mergeCell ref="H116:H117"/>
    <mergeCell ref="L116:L117"/>
    <mergeCell ref="M116:M117"/>
    <mergeCell ref="O116:O117"/>
    <mergeCell ref="P116:P117"/>
    <mergeCell ref="Q116:Q117"/>
    <mergeCell ref="B116:B117"/>
    <mergeCell ref="C116:C117"/>
    <mergeCell ref="D116:D117"/>
    <mergeCell ref="E116:E117"/>
    <mergeCell ref="F116:F117"/>
    <mergeCell ref="G116:G117"/>
    <mergeCell ref="BL114:BL115"/>
    <mergeCell ref="BM114:BM115"/>
    <mergeCell ref="BN114:BN115"/>
    <mergeCell ref="BO114:BO115"/>
    <mergeCell ref="BS114:BS115"/>
    <mergeCell ref="BT114:BT115"/>
    <mergeCell ref="BA114:BA115"/>
    <mergeCell ref="BB114:BB115"/>
    <mergeCell ref="BD114:BD115"/>
    <mergeCell ref="BH114:BH115"/>
    <mergeCell ref="BI114:BI115"/>
    <mergeCell ref="BK114:BK115"/>
    <mergeCell ref="AQ114:AQ115"/>
    <mergeCell ref="AR114:AR115"/>
    <mergeCell ref="AV114:AV115"/>
    <mergeCell ref="AW114:AW115"/>
    <mergeCell ref="AY114:AY115"/>
    <mergeCell ref="AZ114:AZ115"/>
    <mergeCell ref="AJ114:AJ115"/>
    <mergeCell ref="AK114:AK115"/>
    <mergeCell ref="AM114:AM115"/>
    <mergeCell ref="AN114:AN115"/>
    <mergeCell ref="AO114:AO115"/>
    <mergeCell ref="AP114:AP115"/>
    <mergeCell ref="AA114:AA115"/>
    <mergeCell ref="AB114:AB115"/>
    <mergeCell ref="AC114:AC115"/>
    <mergeCell ref="AD114:AD115"/>
    <mergeCell ref="AE114:AE115"/>
    <mergeCell ref="AF114:AF115"/>
    <mergeCell ref="Q114:Q115"/>
    <mergeCell ref="R114:R115"/>
    <mergeCell ref="S114:S115"/>
    <mergeCell ref="T114:T115"/>
    <mergeCell ref="X114:X115"/>
    <mergeCell ref="Y114:Y115"/>
    <mergeCell ref="G114:G115"/>
    <mergeCell ref="H114:H115"/>
    <mergeCell ref="L114:L115"/>
    <mergeCell ref="M114:M115"/>
    <mergeCell ref="O114:O115"/>
    <mergeCell ref="P114:P115"/>
    <mergeCell ref="BM112:BM113"/>
    <mergeCell ref="BN112:BN113"/>
    <mergeCell ref="BO112:BO113"/>
    <mergeCell ref="BS112:BS113"/>
    <mergeCell ref="BT112:BT113"/>
    <mergeCell ref="B114:B115"/>
    <mergeCell ref="C114:C115"/>
    <mergeCell ref="D114:D115"/>
    <mergeCell ref="E114:E115"/>
    <mergeCell ref="F114:F115"/>
    <mergeCell ref="BB112:BB113"/>
    <mergeCell ref="BD112:BD113"/>
    <mergeCell ref="BH112:BH113"/>
    <mergeCell ref="BI112:BI113"/>
    <mergeCell ref="BK112:BK113"/>
    <mergeCell ref="BL112:BL113"/>
    <mergeCell ref="AR112:AR113"/>
    <mergeCell ref="AV112:AV113"/>
    <mergeCell ref="AW112:AW113"/>
    <mergeCell ref="AY112:AY113"/>
    <mergeCell ref="AZ112:AZ113"/>
    <mergeCell ref="BA112:BA113"/>
    <mergeCell ref="AK112:AK113"/>
    <mergeCell ref="AM112:AM113"/>
    <mergeCell ref="AN112:AN113"/>
    <mergeCell ref="AO112:AO113"/>
    <mergeCell ref="AP112:AP113"/>
    <mergeCell ref="AQ112:AQ113"/>
    <mergeCell ref="AB112:AB113"/>
    <mergeCell ref="AC112:AC113"/>
    <mergeCell ref="AD112:AD113"/>
    <mergeCell ref="AE112:AE113"/>
    <mergeCell ref="AF112:AF113"/>
    <mergeCell ref="AJ112:AJ113"/>
    <mergeCell ref="R112:R113"/>
    <mergeCell ref="S112:S113"/>
    <mergeCell ref="T112:T113"/>
    <mergeCell ref="X112:X113"/>
    <mergeCell ref="Y112:Y113"/>
    <mergeCell ref="AA112:AA113"/>
    <mergeCell ref="H112:H113"/>
    <mergeCell ref="L112:L113"/>
    <mergeCell ref="M112:M113"/>
    <mergeCell ref="O112:O113"/>
    <mergeCell ref="P112:P113"/>
    <mergeCell ref="Q112:Q113"/>
    <mergeCell ref="B112:B113"/>
    <mergeCell ref="C112:C113"/>
    <mergeCell ref="D112:D113"/>
    <mergeCell ref="E112:E113"/>
    <mergeCell ref="F112:F113"/>
    <mergeCell ref="G112:G113"/>
    <mergeCell ref="BL110:BL111"/>
    <mergeCell ref="BM110:BM111"/>
    <mergeCell ref="BN110:BN111"/>
    <mergeCell ref="BO110:BO111"/>
    <mergeCell ref="BS110:BS111"/>
    <mergeCell ref="BT110:BT111"/>
    <mergeCell ref="BA110:BA111"/>
    <mergeCell ref="BB110:BB111"/>
    <mergeCell ref="BD110:BD111"/>
    <mergeCell ref="BH110:BH111"/>
    <mergeCell ref="BI110:BI111"/>
    <mergeCell ref="BK110:BK111"/>
    <mergeCell ref="AQ110:AQ111"/>
    <mergeCell ref="AR110:AR111"/>
    <mergeCell ref="AV110:AV111"/>
    <mergeCell ref="AW110:AW111"/>
    <mergeCell ref="AY110:AY111"/>
    <mergeCell ref="AZ110:AZ111"/>
    <mergeCell ref="AJ110:AJ111"/>
    <mergeCell ref="AK110:AK111"/>
    <mergeCell ref="AM110:AM111"/>
    <mergeCell ref="AN110:AN111"/>
    <mergeCell ref="AO110:AO111"/>
    <mergeCell ref="AP110:AP111"/>
    <mergeCell ref="AA110:AA111"/>
    <mergeCell ref="AB110:AB111"/>
    <mergeCell ref="AC110:AC111"/>
    <mergeCell ref="AD110:AD111"/>
    <mergeCell ref="AE110:AE111"/>
    <mergeCell ref="AF110:AF111"/>
    <mergeCell ref="Q110:Q111"/>
    <mergeCell ref="R110:R111"/>
    <mergeCell ref="S110:S111"/>
    <mergeCell ref="T110:T111"/>
    <mergeCell ref="X110:X111"/>
    <mergeCell ref="Y110:Y111"/>
    <mergeCell ref="G110:G111"/>
    <mergeCell ref="H110:H111"/>
    <mergeCell ref="L110:L111"/>
    <mergeCell ref="M110:M111"/>
    <mergeCell ref="O110:O111"/>
    <mergeCell ref="P110:P111"/>
    <mergeCell ref="BM108:BM109"/>
    <mergeCell ref="BN108:BN109"/>
    <mergeCell ref="BO108:BO109"/>
    <mergeCell ref="BS108:BS109"/>
    <mergeCell ref="BT108:BT109"/>
    <mergeCell ref="B110:B111"/>
    <mergeCell ref="C110:C111"/>
    <mergeCell ref="D110:D111"/>
    <mergeCell ref="E110:E111"/>
    <mergeCell ref="F110:F111"/>
    <mergeCell ref="BB108:BB109"/>
    <mergeCell ref="BD108:BD109"/>
    <mergeCell ref="BH108:BH109"/>
    <mergeCell ref="BI108:BI109"/>
    <mergeCell ref="BK108:BK109"/>
    <mergeCell ref="BL108:BL109"/>
    <mergeCell ref="AR108:AR109"/>
    <mergeCell ref="AV108:AV109"/>
    <mergeCell ref="AW108:AW109"/>
    <mergeCell ref="AY108:AY109"/>
    <mergeCell ref="AZ108:AZ109"/>
    <mergeCell ref="BA108:BA109"/>
    <mergeCell ref="AK108:AK109"/>
    <mergeCell ref="AM108:AM109"/>
    <mergeCell ref="AN108:AN109"/>
    <mergeCell ref="AO108:AO109"/>
    <mergeCell ref="AP108:AP109"/>
    <mergeCell ref="AQ108:AQ109"/>
    <mergeCell ref="AB108:AB109"/>
    <mergeCell ref="AC108:AC109"/>
    <mergeCell ref="AD108:AD109"/>
    <mergeCell ref="AE108:AE109"/>
    <mergeCell ref="AF108:AF109"/>
    <mergeCell ref="AJ108:AJ109"/>
    <mergeCell ref="R108:R109"/>
    <mergeCell ref="S108:S109"/>
    <mergeCell ref="T108:T109"/>
    <mergeCell ref="X108:X109"/>
    <mergeCell ref="Y108:Y109"/>
    <mergeCell ref="AA108:AA109"/>
    <mergeCell ref="H108:H109"/>
    <mergeCell ref="L108:L109"/>
    <mergeCell ref="M108:M109"/>
    <mergeCell ref="O108:O109"/>
    <mergeCell ref="P108:P109"/>
    <mergeCell ref="Q108:Q109"/>
    <mergeCell ref="B108:B109"/>
    <mergeCell ref="C108:C109"/>
    <mergeCell ref="D108:D109"/>
    <mergeCell ref="E108:E109"/>
    <mergeCell ref="F108:F109"/>
    <mergeCell ref="G108:G109"/>
    <mergeCell ref="BL106:BL107"/>
    <mergeCell ref="BM106:BM107"/>
    <mergeCell ref="BN106:BN107"/>
    <mergeCell ref="BO106:BO107"/>
    <mergeCell ref="BS106:BS107"/>
    <mergeCell ref="BT106:BT107"/>
    <mergeCell ref="BA106:BA107"/>
    <mergeCell ref="BB106:BB107"/>
    <mergeCell ref="BD106:BD107"/>
    <mergeCell ref="BH106:BH107"/>
    <mergeCell ref="BI106:BI107"/>
    <mergeCell ref="BK106:BK107"/>
    <mergeCell ref="AQ106:AQ107"/>
    <mergeCell ref="AR106:AR107"/>
    <mergeCell ref="AV106:AV107"/>
    <mergeCell ref="AW106:AW107"/>
    <mergeCell ref="AY106:AY107"/>
    <mergeCell ref="AZ106:AZ107"/>
    <mergeCell ref="AJ106:AJ107"/>
    <mergeCell ref="AK106:AK107"/>
    <mergeCell ref="AM106:AM107"/>
    <mergeCell ref="AN106:AN107"/>
    <mergeCell ref="AO106:AO107"/>
    <mergeCell ref="AP106:AP107"/>
    <mergeCell ref="AA106:AA107"/>
    <mergeCell ref="AB106:AB107"/>
    <mergeCell ref="AC106:AC107"/>
    <mergeCell ref="AD106:AD107"/>
    <mergeCell ref="AE106:AE107"/>
    <mergeCell ref="AF106:AF107"/>
    <mergeCell ref="Q106:Q107"/>
    <mergeCell ref="R106:R107"/>
    <mergeCell ref="S106:S107"/>
    <mergeCell ref="T106:T107"/>
    <mergeCell ref="X106:X107"/>
    <mergeCell ref="Y106:Y107"/>
    <mergeCell ref="G106:G107"/>
    <mergeCell ref="H106:H107"/>
    <mergeCell ref="L106:L107"/>
    <mergeCell ref="M106:M107"/>
    <mergeCell ref="O106:O107"/>
    <mergeCell ref="P106:P107"/>
    <mergeCell ref="BM104:BM105"/>
    <mergeCell ref="BN104:BN105"/>
    <mergeCell ref="BO104:BO105"/>
    <mergeCell ref="BS104:BS105"/>
    <mergeCell ref="BT104:BT105"/>
    <mergeCell ref="B106:B107"/>
    <mergeCell ref="C106:C107"/>
    <mergeCell ref="D106:D107"/>
    <mergeCell ref="E106:E107"/>
    <mergeCell ref="F106:F107"/>
    <mergeCell ref="BB104:BB105"/>
    <mergeCell ref="BD104:BD105"/>
    <mergeCell ref="BH104:BH105"/>
    <mergeCell ref="BI104:BI105"/>
    <mergeCell ref="BK104:BK105"/>
    <mergeCell ref="BL104:BL105"/>
    <mergeCell ref="AR104:AR105"/>
    <mergeCell ref="AV104:AV105"/>
    <mergeCell ref="AW104:AW105"/>
    <mergeCell ref="AY104:AY105"/>
    <mergeCell ref="AZ104:AZ105"/>
    <mergeCell ref="BA104:BA105"/>
    <mergeCell ref="AK104:AK105"/>
    <mergeCell ref="AM104:AM105"/>
    <mergeCell ref="AN104:AN105"/>
    <mergeCell ref="AO104:AO105"/>
    <mergeCell ref="AP104:AP105"/>
    <mergeCell ref="AQ104:AQ105"/>
    <mergeCell ref="AB104:AB105"/>
    <mergeCell ref="AC104:AC105"/>
    <mergeCell ref="AD104:AD105"/>
    <mergeCell ref="AE104:AE105"/>
    <mergeCell ref="AF104:AF105"/>
    <mergeCell ref="AJ104:AJ105"/>
    <mergeCell ref="R104:R105"/>
    <mergeCell ref="S104:S105"/>
    <mergeCell ref="T104:T105"/>
    <mergeCell ref="X104:X105"/>
    <mergeCell ref="Y104:Y105"/>
    <mergeCell ref="AA104:AA105"/>
    <mergeCell ref="H104:H105"/>
    <mergeCell ref="L104:L105"/>
    <mergeCell ref="M104:M105"/>
    <mergeCell ref="O104:O105"/>
    <mergeCell ref="P104:P105"/>
    <mergeCell ref="Q104:Q105"/>
    <mergeCell ref="B104:B105"/>
    <mergeCell ref="C104:C105"/>
    <mergeCell ref="D104:D105"/>
    <mergeCell ref="E104:E105"/>
    <mergeCell ref="F104:F105"/>
    <mergeCell ref="G104:G105"/>
    <mergeCell ref="BL102:BL103"/>
    <mergeCell ref="BM102:BM103"/>
    <mergeCell ref="BN102:BN103"/>
    <mergeCell ref="BO102:BO103"/>
    <mergeCell ref="BS102:BS103"/>
    <mergeCell ref="BT102:BT103"/>
    <mergeCell ref="BA102:BA103"/>
    <mergeCell ref="BB102:BB103"/>
    <mergeCell ref="BD102:BD103"/>
    <mergeCell ref="BH102:BH103"/>
    <mergeCell ref="BI102:BI103"/>
    <mergeCell ref="BK102:BK103"/>
    <mergeCell ref="AQ102:AQ103"/>
    <mergeCell ref="AR102:AR103"/>
    <mergeCell ref="AV102:AV103"/>
    <mergeCell ref="AW102:AW103"/>
    <mergeCell ref="AY102:AY103"/>
    <mergeCell ref="AZ102:AZ103"/>
    <mergeCell ref="AJ102:AJ103"/>
    <mergeCell ref="AK102:AK103"/>
    <mergeCell ref="AM102:AM103"/>
    <mergeCell ref="AN102:AN103"/>
    <mergeCell ref="AO102:AO103"/>
    <mergeCell ref="AP102:AP103"/>
    <mergeCell ref="AA102:AA103"/>
    <mergeCell ref="AB102:AB103"/>
    <mergeCell ref="AC102:AC103"/>
    <mergeCell ref="AD102:AD103"/>
    <mergeCell ref="AE102:AE103"/>
    <mergeCell ref="AF102:AF103"/>
    <mergeCell ref="Q102:Q103"/>
    <mergeCell ref="R102:R103"/>
    <mergeCell ref="S102:S103"/>
    <mergeCell ref="T102:T103"/>
    <mergeCell ref="X102:X103"/>
    <mergeCell ref="Y102:Y103"/>
    <mergeCell ref="G102:G103"/>
    <mergeCell ref="H102:H103"/>
    <mergeCell ref="L102:L103"/>
    <mergeCell ref="M102:M103"/>
    <mergeCell ref="O102:O103"/>
    <mergeCell ref="P102:P103"/>
    <mergeCell ref="BM100:BM101"/>
    <mergeCell ref="BN100:BN101"/>
    <mergeCell ref="BO100:BO101"/>
    <mergeCell ref="BS100:BS101"/>
    <mergeCell ref="BT100:BT101"/>
    <mergeCell ref="B102:B103"/>
    <mergeCell ref="C102:C103"/>
    <mergeCell ref="D102:D103"/>
    <mergeCell ref="E102:E103"/>
    <mergeCell ref="F102:F103"/>
    <mergeCell ref="BB100:BB101"/>
    <mergeCell ref="BD100:BD101"/>
    <mergeCell ref="BH100:BH101"/>
    <mergeCell ref="BI100:BI101"/>
    <mergeCell ref="BK100:BK101"/>
    <mergeCell ref="BL100:BL101"/>
    <mergeCell ref="AR100:AR101"/>
    <mergeCell ref="AV100:AV101"/>
    <mergeCell ref="AW100:AW101"/>
    <mergeCell ref="AY100:AY101"/>
    <mergeCell ref="AZ100:AZ101"/>
    <mergeCell ref="BA100:BA101"/>
    <mergeCell ref="AK100:AK101"/>
    <mergeCell ref="AM100:AM101"/>
    <mergeCell ref="AN100:AN101"/>
    <mergeCell ref="AO100:AO101"/>
    <mergeCell ref="AP100:AP101"/>
    <mergeCell ref="AQ100:AQ101"/>
    <mergeCell ref="AB100:AB101"/>
    <mergeCell ref="AC100:AC101"/>
    <mergeCell ref="AD100:AD101"/>
    <mergeCell ref="AE100:AE101"/>
    <mergeCell ref="AF100:AF101"/>
    <mergeCell ref="AJ100:AJ101"/>
    <mergeCell ref="R100:R101"/>
    <mergeCell ref="S100:S101"/>
    <mergeCell ref="T100:T101"/>
    <mergeCell ref="X100:X101"/>
    <mergeCell ref="Y100:Y101"/>
    <mergeCell ref="AA100:AA101"/>
    <mergeCell ref="H100:H101"/>
    <mergeCell ref="L100:L101"/>
    <mergeCell ref="M100:M101"/>
    <mergeCell ref="O100:O101"/>
    <mergeCell ref="P100:P101"/>
    <mergeCell ref="Q100:Q101"/>
    <mergeCell ref="B100:B101"/>
    <mergeCell ref="C100:C101"/>
    <mergeCell ref="D100:D101"/>
    <mergeCell ref="E100:E101"/>
    <mergeCell ref="F100:F101"/>
    <mergeCell ref="G100:G101"/>
    <mergeCell ref="BL98:BL99"/>
    <mergeCell ref="BM98:BM99"/>
    <mergeCell ref="BN98:BN99"/>
    <mergeCell ref="BO98:BO99"/>
    <mergeCell ref="BS98:BS99"/>
    <mergeCell ref="BT98:BT99"/>
    <mergeCell ref="BA98:BA99"/>
    <mergeCell ref="BB98:BB99"/>
    <mergeCell ref="BD98:BD99"/>
    <mergeCell ref="BH98:BH99"/>
    <mergeCell ref="BI98:BI99"/>
    <mergeCell ref="BK98:BK99"/>
    <mergeCell ref="AQ98:AQ99"/>
    <mergeCell ref="AR98:AR99"/>
    <mergeCell ref="AV98:AV99"/>
    <mergeCell ref="AW98:AW99"/>
    <mergeCell ref="AY98:AY99"/>
    <mergeCell ref="AZ98:AZ99"/>
    <mergeCell ref="AJ98:AJ99"/>
    <mergeCell ref="AK98:AK99"/>
    <mergeCell ref="AM98:AM99"/>
    <mergeCell ref="AN98:AN99"/>
    <mergeCell ref="AO98:AO99"/>
    <mergeCell ref="AP98:AP99"/>
    <mergeCell ref="AA98:AA99"/>
    <mergeCell ref="AB98:AB99"/>
    <mergeCell ref="AC98:AC99"/>
    <mergeCell ref="AD98:AD99"/>
    <mergeCell ref="AE98:AE99"/>
    <mergeCell ref="AF98:AF99"/>
    <mergeCell ref="Q98:Q99"/>
    <mergeCell ref="R98:R99"/>
    <mergeCell ref="S98:S99"/>
    <mergeCell ref="T98:T99"/>
    <mergeCell ref="X98:X99"/>
    <mergeCell ref="Y98:Y99"/>
    <mergeCell ref="G98:G99"/>
    <mergeCell ref="H98:H99"/>
    <mergeCell ref="L98:L99"/>
    <mergeCell ref="M98:M99"/>
    <mergeCell ref="O98:O99"/>
    <mergeCell ref="P98:P99"/>
    <mergeCell ref="BM96:BM97"/>
    <mergeCell ref="BN96:BN97"/>
    <mergeCell ref="BO96:BO97"/>
    <mergeCell ref="BS96:BS97"/>
    <mergeCell ref="BT96:BT97"/>
    <mergeCell ref="B98:B99"/>
    <mergeCell ref="C98:C99"/>
    <mergeCell ref="D98:D99"/>
    <mergeCell ref="E98:E99"/>
    <mergeCell ref="F98:F99"/>
    <mergeCell ref="BB96:BB97"/>
    <mergeCell ref="BD96:BD97"/>
    <mergeCell ref="BH96:BH97"/>
    <mergeCell ref="BI96:BI97"/>
    <mergeCell ref="BK96:BK97"/>
    <mergeCell ref="BL96:BL97"/>
    <mergeCell ref="AR96:AR97"/>
    <mergeCell ref="AV96:AV97"/>
    <mergeCell ref="AW96:AW97"/>
    <mergeCell ref="AY96:AY97"/>
    <mergeCell ref="AZ96:AZ97"/>
    <mergeCell ref="BA96:BA97"/>
    <mergeCell ref="AK96:AK97"/>
    <mergeCell ref="AM96:AM97"/>
    <mergeCell ref="AN96:AN97"/>
    <mergeCell ref="AO96:AO97"/>
    <mergeCell ref="AP96:AP97"/>
    <mergeCell ref="AQ96:AQ97"/>
    <mergeCell ref="AB96:AB97"/>
    <mergeCell ref="AC96:AC97"/>
    <mergeCell ref="AD96:AD97"/>
    <mergeCell ref="AE96:AE97"/>
    <mergeCell ref="AF96:AF97"/>
    <mergeCell ref="AJ96:AJ97"/>
    <mergeCell ref="R96:R97"/>
    <mergeCell ref="S96:S97"/>
    <mergeCell ref="T96:T97"/>
    <mergeCell ref="X96:X97"/>
    <mergeCell ref="Y96:Y97"/>
    <mergeCell ref="AA96:AA97"/>
    <mergeCell ref="H96:H97"/>
    <mergeCell ref="L96:L97"/>
    <mergeCell ref="M96:M97"/>
    <mergeCell ref="O96:O97"/>
    <mergeCell ref="P96:P97"/>
    <mergeCell ref="Q96:Q97"/>
    <mergeCell ref="B96:B97"/>
    <mergeCell ref="C96:C97"/>
    <mergeCell ref="D96:D97"/>
    <mergeCell ref="E96:E97"/>
    <mergeCell ref="F96:F97"/>
    <mergeCell ref="G96:G97"/>
    <mergeCell ref="BL94:BL95"/>
    <mergeCell ref="BM94:BM95"/>
    <mergeCell ref="BN94:BN95"/>
    <mergeCell ref="BO94:BO95"/>
    <mergeCell ref="BS94:BS95"/>
    <mergeCell ref="BT94:BT95"/>
    <mergeCell ref="BA94:BA95"/>
    <mergeCell ref="BB94:BB95"/>
    <mergeCell ref="BD94:BD95"/>
    <mergeCell ref="BH94:BH95"/>
    <mergeCell ref="BI94:BI95"/>
    <mergeCell ref="BK94:BK95"/>
    <mergeCell ref="AQ94:AQ95"/>
    <mergeCell ref="AR94:AR95"/>
    <mergeCell ref="AV94:AV95"/>
    <mergeCell ref="AW94:AW95"/>
    <mergeCell ref="AY94:AY95"/>
    <mergeCell ref="AZ94:AZ95"/>
    <mergeCell ref="AJ94:AJ95"/>
    <mergeCell ref="AK94:AK95"/>
    <mergeCell ref="AM94:AM95"/>
    <mergeCell ref="AN94:AN95"/>
    <mergeCell ref="AO94:AO95"/>
    <mergeCell ref="AP94:AP95"/>
    <mergeCell ref="AA94:AA95"/>
    <mergeCell ref="AB94:AB95"/>
    <mergeCell ref="AC94:AC95"/>
    <mergeCell ref="AD94:AD95"/>
    <mergeCell ref="AE94:AE95"/>
    <mergeCell ref="AF94:AF95"/>
    <mergeCell ref="Q94:Q95"/>
    <mergeCell ref="R94:R95"/>
    <mergeCell ref="S94:S95"/>
    <mergeCell ref="T94:T95"/>
    <mergeCell ref="X94:X95"/>
    <mergeCell ref="Y94:Y95"/>
    <mergeCell ref="G94:G95"/>
    <mergeCell ref="H94:H95"/>
    <mergeCell ref="L94:L95"/>
    <mergeCell ref="M94:M95"/>
    <mergeCell ref="O94:O95"/>
    <mergeCell ref="P94:P95"/>
    <mergeCell ref="BM92:BM93"/>
    <mergeCell ref="BN92:BN93"/>
    <mergeCell ref="BO92:BO93"/>
    <mergeCell ref="BS92:BS93"/>
    <mergeCell ref="BT92:BT93"/>
    <mergeCell ref="B94:B95"/>
    <mergeCell ref="C94:C95"/>
    <mergeCell ref="D94:D95"/>
    <mergeCell ref="E94:E95"/>
    <mergeCell ref="F94:F95"/>
    <mergeCell ref="BB92:BB93"/>
    <mergeCell ref="BD92:BD93"/>
    <mergeCell ref="BH92:BH93"/>
    <mergeCell ref="BI92:BI93"/>
    <mergeCell ref="BK92:BK93"/>
    <mergeCell ref="BL92:BL93"/>
    <mergeCell ref="AR92:AR93"/>
    <mergeCell ref="AV92:AV93"/>
    <mergeCell ref="AW92:AW93"/>
    <mergeCell ref="AY92:AY93"/>
    <mergeCell ref="AZ92:AZ93"/>
    <mergeCell ref="BA92:BA93"/>
    <mergeCell ref="AK92:AK93"/>
    <mergeCell ref="AM92:AM93"/>
    <mergeCell ref="AN92:AN93"/>
    <mergeCell ref="AO92:AO93"/>
    <mergeCell ref="AP92:AP93"/>
    <mergeCell ref="AQ92:AQ93"/>
    <mergeCell ref="AB92:AB93"/>
    <mergeCell ref="AC92:AC93"/>
    <mergeCell ref="AD92:AD93"/>
    <mergeCell ref="AE92:AE93"/>
    <mergeCell ref="AF92:AF93"/>
    <mergeCell ref="AJ92:AJ93"/>
    <mergeCell ref="R92:R93"/>
    <mergeCell ref="S92:S93"/>
    <mergeCell ref="T92:T93"/>
    <mergeCell ref="X92:X93"/>
    <mergeCell ref="Y92:Y93"/>
    <mergeCell ref="AA92:AA93"/>
    <mergeCell ref="H92:H93"/>
    <mergeCell ref="L92:L93"/>
    <mergeCell ref="M92:M93"/>
    <mergeCell ref="O92:O93"/>
    <mergeCell ref="P92:P93"/>
    <mergeCell ref="Q92:Q93"/>
    <mergeCell ref="B92:B93"/>
    <mergeCell ref="C92:C93"/>
    <mergeCell ref="D92:D93"/>
    <mergeCell ref="E92:E93"/>
    <mergeCell ref="F92:F93"/>
    <mergeCell ref="G92:G93"/>
    <mergeCell ref="BL90:BL91"/>
    <mergeCell ref="BM90:BM91"/>
    <mergeCell ref="BN90:BN91"/>
    <mergeCell ref="BO90:BO91"/>
    <mergeCell ref="BS90:BS91"/>
    <mergeCell ref="BT90:BT91"/>
    <mergeCell ref="BB90:BB91"/>
    <mergeCell ref="BC90:BC91"/>
    <mergeCell ref="BD90:BD91"/>
    <mergeCell ref="BH90:BH91"/>
    <mergeCell ref="BI90:BI91"/>
    <mergeCell ref="BK90:BK91"/>
    <mergeCell ref="AR90:AR91"/>
    <mergeCell ref="AV90:AV91"/>
    <mergeCell ref="AW90:AW91"/>
    <mergeCell ref="AY90:AY91"/>
    <mergeCell ref="AZ90:AZ91"/>
    <mergeCell ref="BA90:BA91"/>
    <mergeCell ref="AK90:AK91"/>
    <mergeCell ref="AM90:AM91"/>
    <mergeCell ref="AN90:AN91"/>
    <mergeCell ref="AO90:AO91"/>
    <mergeCell ref="AP90:AP91"/>
    <mergeCell ref="AQ90:AQ91"/>
    <mergeCell ref="AB90:AB91"/>
    <mergeCell ref="AC90:AC91"/>
    <mergeCell ref="AD90:AD91"/>
    <mergeCell ref="AE90:AE91"/>
    <mergeCell ref="AF90:AF91"/>
    <mergeCell ref="AJ90:AJ91"/>
    <mergeCell ref="R90:R91"/>
    <mergeCell ref="S90:S91"/>
    <mergeCell ref="T90:T91"/>
    <mergeCell ref="X90:X91"/>
    <mergeCell ref="Y90:Y91"/>
    <mergeCell ref="AA90:AA91"/>
    <mergeCell ref="H90:H91"/>
    <mergeCell ref="L90:L91"/>
    <mergeCell ref="M90:M91"/>
    <mergeCell ref="O90:O91"/>
    <mergeCell ref="P90:P91"/>
    <mergeCell ref="Q90:Q91"/>
    <mergeCell ref="B90:B91"/>
    <mergeCell ref="C90:C91"/>
    <mergeCell ref="D90:D91"/>
    <mergeCell ref="E90:E91"/>
    <mergeCell ref="F90:F91"/>
    <mergeCell ref="G90:G91"/>
    <mergeCell ref="BL88:BL89"/>
    <mergeCell ref="BM88:BM89"/>
    <mergeCell ref="BN88:BN89"/>
    <mergeCell ref="BO88:BO89"/>
    <mergeCell ref="BS88:BS89"/>
    <mergeCell ref="BT88:BT89"/>
    <mergeCell ref="BB88:BB89"/>
    <mergeCell ref="BC88:BC89"/>
    <mergeCell ref="BD88:BD89"/>
    <mergeCell ref="BH88:BH89"/>
    <mergeCell ref="BI88:BI89"/>
    <mergeCell ref="BK88:BK89"/>
    <mergeCell ref="AR88:AR89"/>
    <mergeCell ref="AV88:AV89"/>
    <mergeCell ref="AW88:AW89"/>
    <mergeCell ref="AY88:AY89"/>
    <mergeCell ref="AZ88:AZ89"/>
    <mergeCell ref="BA88:BA89"/>
    <mergeCell ref="AK88:AK89"/>
    <mergeCell ref="AM88:AM89"/>
    <mergeCell ref="AN88:AN89"/>
    <mergeCell ref="AO88:AO89"/>
    <mergeCell ref="AP88:AP89"/>
    <mergeCell ref="AQ88:AQ89"/>
    <mergeCell ref="AB88:AB89"/>
    <mergeCell ref="AC88:AC89"/>
    <mergeCell ref="AD88:AD89"/>
    <mergeCell ref="AE88:AE89"/>
    <mergeCell ref="AF88:AF89"/>
    <mergeCell ref="AJ88:AJ89"/>
    <mergeCell ref="R88:R89"/>
    <mergeCell ref="S88:S89"/>
    <mergeCell ref="T88:T89"/>
    <mergeCell ref="X88:X89"/>
    <mergeCell ref="Y88:Y89"/>
    <mergeCell ref="AA88:AA89"/>
    <mergeCell ref="H88:H89"/>
    <mergeCell ref="L88:L89"/>
    <mergeCell ref="M88:M89"/>
    <mergeCell ref="O88:O89"/>
    <mergeCell ref="P88:P89"/>
    <mergeCell ref="Q88:Q89"/>
    <mergeCell ref="B88:B89"/>
    <mergeCell ref="C88:C89"/>
    <mergeCell ref="D88:D89"/>
    <mergeCell ref="E88:E89"/>
    <mergeCell ref="F88:F89"/>
    <mergeCell ref="G88:G89"/>
    <mergeCell ref="BL86:BL87"/>
    <mergeCell ref="BM86:BM87"/>
    <mergeCell ref="BN86:BN87"/>
    <mergeCell ref="BO86:BO87"/>
    <mergeCell ref="BS86:BS87"/>
    <mergeCell ref="BT86:BT87"/>
    <mergeCell ref="BA86:BA87"/>
    <mergeCell ref="BB86:BB87"/>
    <mergeCell ref="BD86:BD87"/>
    <mergeCell ref="BH86:BH87"/>
    <mergeCell ref="BI86:BI87"/>
    <mergeCell ref="BK86:BK87"/>
    <mergeCell ref="AQ86:AQ87"/>
    <mergeCell ref="AR86:AR87"/>
    <mergeCell ref="AV86:AV87"/>
    <mergeCell ref="AW86:AW87"/>
    <mergeCell ref="AY86:AY87"/>
    <mergeCell ref="AZ86:AZ87"/>
    <mergeCell ref="AJ86:AJ87"/>
    <mergeCell ref="AK86:AK87"/>
    <mergeCell ref="AM86:AM87"/>
    <mergeCell ref="AN86:AN87"/>
    <mergeCell ref="AO86:AO87"/>
    <mergeCell ref="AP86:AP87"/>
    <mergeCell ref="AA86:AA87"/>
    <mergeCell ref="AB86:AB87"/>
    <mergeCell ref="AC86:AC87"/>
    <mergeCell ref="AD86:AD87"/>
    <mergeCell ref="AE86:AE87"/>
    <mergeCell ref="AF86:AF87"/>
    <mergeCell ref="Q86:Q87"/>
    <mergeCell ref="R86:R87"/>
    <mergeCell ref="S86:S87"/>
    <mergeCell ref="T86:T87"/>
    <mergeCell ref="X86:X87"/>
    <mergeCell ref="Y86:Y87"/>
    <mergeCell ref="G86:G87"/>
    <mergeCell ref="H86:H87"/>
    <mergeCell ref="L86:L87"/>
    <mergeCell ref="M86:M87"/>
    <mergeCell ref="O86:O87"/>
    <mergeCell ref="P86:P87"/>
    <mergeCell ref="BM84:BM85"/>
    <mergeCell ref="BN84:BN85"/>
    <mergeCell ref="BO84:BO85"/>
    <mergeCell ref="BS84:BS85"/>
    <mergeCell ref="BT84:BT85"/>
    <mergeCell ref="B86:B87"/>
    <mergeCell ref="C86:C87"/>
    <mergeCell ref="D86:D87"/>
    <mergeCell ref="E86:E87"/>
    <mergeCell ref="F86:F87"/>
    <mergeCell ref="BB84:BB85"/>
    <mergeCell ref="BD84:BD85"/>
    <mergeCell ref="BH84:BH85"/>
    <mergeCell ref="BI84:BI85"/>
    <mergeCell ref="BK84:BK85"/>
    <mergeCell ref="BL84:BL85"/>
    <mergeCell ref="AR84:AR85"/>
    <mergeCell ref="AV84:AV85"/>
    <mergeCell ref="AW84:AW85"/>
    <mergeCell ref="AY84:AY85"/>
    <mergeCell ref="AZ84:AZ85"/>
    <mergeCell ref="BA84:BA85"/>
    <mergeCell ref="AK84:AK85"/>
    <mergeCell ref="AM84:AM85"/>
    <mergeCell ref="AN84:AN85"/>
    <mergeCell ref="AO84:AO85"/>
    <mergeCell ref="AP84:AP85"/>
    <mergeCell ref="AQ84:AQ85"/>
    <mergeCell ref="AB84:AB85"/>
    <mergeCell ref="AC84:AC85"/>
    <mergeCell ref="AD84:AD85"/>
    <mergeCell ref="AE84:AE85"/>
    <mergeCell ref="AF84:AF85"/>
    <mergeCell ref="AJ84:AJ85"/>
    <mergeCell ref="R84:R85"/>
    <mergeCell ref="S84:S85"/>
    <mergeCell ref="T84:T85"/>
    <mergeCell ref="X84:X85"/>
    <mergeCell ref="Y84:Y85"/>
    <mergeCell ref="AA84:AA85"/>
    <mergeCell ref="H84:H85"/>
    <mergeCell ref="L84:L85"/>
    <mergeCell ref="M84:M85"/>
    <mergeCell ref="O84:O85"/>
    <mergeCell ref="P84:P85"/>
    <mergeCell ref="Q84:Q85"/>
    <mergeCell ref="B84:B85"/>
    <mergeCell ref="C84:C85"/>
    <mergeCell ref="D84:D85"/>
    <mergeCell ref="E84:E85"/>
    <mergeCell ref="F84:F85"/>
    <mergeCell ref="G84:G85"/>
    <mergeCell ref="BL82:BL83"/>
    <mergeCell ref="BM82:BM83"/>
    <mergeCell ref="BN82:BN83"/>
    <mergeCell ref="BO82:BO83"/>
    <mergeCell ref="BS82:BS83"/>
    <mergeCell ref="BT82:BT83"/>
    <mergeCell ref="BA82:BA83"/>
    <mergeCell ref="BB82:BB83"/>
    <mergeCell ref="BD82:BD83"/>
    <mergeCell ref="BH82:BH83"/>
    <mergeCell ref="BI82:BI83"/>
    <mergeCell ref="BK82:BK83"/>
    <mergeCell ref="AQ82:AQ83"/>
    <mergeCell ref="AR82:AR83"/>
    <mergeCell ref="AV82:AV83"/>
    <mergeCell ref="AW82:AW83"/>
    <mergeCell ref="AY82:AY83"/>
    <mergeCell ref="AZ82:AZ83"/>
    <mergeCell ref="AJ82:AJ83"/>
    <mergeCell ref="AK82:AK83"/>
    <mergeCell ref="AM82:AM83"/>
    <mergeCell ref="AN82:AN83"/>
    <mergeCell ref="AO82:AO83"/>
    <mergeCell ref="AP82:AP83"/>
    <mergeCell ref="AA82:AA83"/>
    <mergeCell ref="AB82:AB83"/>
    <mergeCell ref="AC82:AC83"/>
    <mergeCell ref="AD82:AD83"/>
    <mergeCell ref="AE82:AE83"/>
    <mergeCell ref="AF82:AF83"/>
    <mergeCell ref="Q82:Q83"/>
    <mergeCell ref="R82:R83"/>
    <mergeCell ref="S82:S83"/>
    <mergeCell ref="T82:T83"/>
    <mergeCell ref="X82:X83"/>
    <mergeCell ref="Y82:Y83"/>
    <mergeCell ref="G82:G83"/>
    <mergeCell ref="H82:H83"/>
    <mergeCell ref="L82:L83"/>
    <mergeCell ref="M82:M83"/>
    <mergeCell ref="O82:O83"/>
    <mergeCell ref="P82:P83"/>
    <mergeCell ref="BM80:BM81"/>
    <mergeCell ref="BN80:BN81"/>
    <mergeCell ref="BO80:BO81"/>
    <mergeCell ref="BS80:BS81"/>
    <mergeCell ref="BT80:BT81"/>
    <mergeCell ref="B82:B83"/>
    <mergeCell ref="C82:C83"/>
    <mergeCell ref="D82:D83"/>
    <mergeCell ref="E82:E83"/>
    <mergeCell ref="F82:F83"/>
    <mergeCell ref="BB80:BB81"/>
    <mergeCell ref="BD80:BD81"/>
    <mergeCell ref="BH80:BH81"/>
    <mergeCell ref="BI80:BI81"/>
    <mergeCell ref="BK80:BK81"/>
    <mergeCell ref="BL80:BL81"/>
    <mergeCell ref="AR80:AR81"/>
    <mergeCell ref="AV80:AV81"/>
    <mergeCell ref="AW80:AW81"/>
    <mergeCell ref="AY80:AY81"/>
    <mergeCell ref="AZ80:AZ81"/>
    <mergeCell ref="BA80:BA81"/>
    <mergeCell ref="AK80:AK81"/>
    <mergeCell ref="AM80:AM81"/>
    <mergeCell ref="AN80:AN81"/>
    <mergeCell ref="AO80:AO81"/>
    <mergeCell ref="AP80:AP81"/>
    <mergeCell ref="AQ80:AQ81"/>
    <mergeCell ref="AB80:AB81"/>
    <mergeCell ref="AC80:AC81"/>
    <mergeCell ref="AD80:AD81"/>
    <mergeCell ref="AE80:AE81"/>
    <mergeCell ref="AF80:AF81"/>
    <mergeCell ref="AJ80:AJ81"/>
    <mergeCell ref="R80:R81"/>
    <mergeCell ref="S80:S81"/>
    <mergeCell ref="T80:T81"/>
    <mergeCell ref="X80:X81"/>
    <mergeCell ref="Y80:Y81"/>
    <mergeCell ref="AA80:AA81"/>
    <mergeCell ref="H80:H81"/>
    <mergeCell ref="L80:L81"/>
    <mergeCell ref="M80:M81"/>
    <mergeCell ref="O80:O81"/>
    <mergeCell ref="P80:P81"/>
    <mergeCell ref="Q80:Q81"/>
    <mergeCell ref="B80:B81"/>
    <mergeCell ref="C80:C81"/>
    <mergeCell ref="D80:D81"/>
    <mergeCell ref="E80:E81"/>
    <mergeCell ref="F80:F81"/>
    <mergeCell ref="G80:G81"/>
    <mergeCell ref="BL78:BL79"/>
    <mergeCell ref="BM78:BM79"/>
    <mergeCell ref="BN78:BN79"/>
    <mergeCell ref="BO78:BO79"/>
    <mergeCell ref="BS78:BS79"/>
    <mergeCell ref="BT78:BT79"/>
    <mergeCell ref="BA78:BA79"/>
    <mergeCell ref="BB78:BB79"/>
    <mergeCell ref="BD78:BD79"/>
    <mergeCell ref="BH78:BH79"/>
    <mergeCell ref="BI78:BI79"/>
    <mergeCell ref="BK78:BK79"/>
    <mergeCell ref="AQ78:AQ79"/>
    <mergeCell ref="AR78:AR79"/>
    <mergeCell ref="AV78:AV79"/>
    <mergeCell ref="AW78:AW79"/>
    <mergeCell ref="AY78:AY79"/>
    <mergeCell ref="AZ78:AZ79"/>
    <mergeCell ref="AJ78:AJ79"/>
    <mergeCell ref="AK78:AK79"/>
    <mergeCell ref="AM78:AM79"/>
    <mergeCell ref="AN78:AN79"/>
    <mergeCell ref="AO78:AO79"/>
    <mergeCell ref="AP78:AP79"/>
    <mergeCell ref="AA78:AA79"/>
    <mergeCell ref="AB78:AB79"/>
    <mergeCell ref="AC78:AC79"/>
    <mergeCell ref="AD78:AD79"/>
    <mergeCell ref="AE78:AE79"/>
    <mergeCell ref="AF78:AF79"/>
    <mergeCell ref="Q78:Q79"/>
    <mergeCell ref="R78:R79"/>
    <mergeCell ref="S78:S79"/>
    <mergeCell ref="T78:T79"/>
    <mergeCell ref="X78:X79"/>
    <mergeCell ref="Y78:Y79"/>
    <mergeCell ref="G78:G79"/>
    <mergeCell ref="H78:H79"/>
    <mergeCell ref="L78:L79"/>
    <mergeCell ref="M78:M79"/>
    <mergeCell ref="O78:O79"/>
    <mergeCell ref="P78:P79"/>
    <mergeCell ref="BM76:BM77"/>
    <mergeCell ref="BN76:BN77"/>
    <mergeCell ref="BO76:BO77"/>
    <mergeCell ref="BS76:BS77"/>
    <mergeCell ref="BT76:BT77"/>
    <mergeCell ref="B78:B79"/>
    <mergeCell ref="C78:C79"/>
    <mergeCell ref="D78:D79"/>
    <mergeCell ref="E78:E79"/>
    <mergeCell ref="F78:F79"/>
    <mergeCell ref="BB76:BB77"/>
    <mergeCell ref="BD76:BD77"/>
    <mergeCell ref="BH76:BH77"/>
    <mergeCell ref="BI76:BI77"/>
    <mergeCell ref="BK76:BK77"/>
    <mergeCell ref="BL76:BL77"/>
    <mergeCell ref="AR76:AR77"/>
    <mergeCell ref="AV76:AV77"/>
    <mergeCell ref="AW76:AW77"/>
    <mergeCell ref="AY76:AY77"/>
    <mergeCell ref="AZ76:AZ77"/>
    <mergeCell ref="BA76:BA77"/>
    <mergeCell ref="AK76:AK77"/>
    <mergeCell ref="AM76:AM77"/>
    <mergeCell ref="AN76:AN77"/>
    <mergeCell ref="AO76:AO77"/>
    <mergeCell ref="AP76:AP77"/>
    <mergeCell ref="AQ76:AQ77"/>
    <mergeCell ref="AB76:AB77"/>
    <mergeCell ref="AC76:AC77"/>
    <mergeCell ref="AD76:AD77"/>
    <mergeCell ref="AE76:AE77"/>
    <mergeCell ref="AF76:AF77"/>
    <mergeCell ref="AJ76:AJ77"/>
    <mergeCell ref="R76:R77"/>
    <mergeCell ref="S76:S77"/>
    <mergeCell ref="T76:T77"/>
    <mergeCell ref="X76:X77"/>
    <mergeCell ref="Y76:Y77"/>
    <mergeCell ref="AA76:AA77"/>
    <mergeCell ref="H76:H77"/>
    <mergeCell ref="L76:L77"/>
    <mergeCell ref="M76:M77"/>
    <mergeCell ref="O76:O77"/>
    <mergeCell ref="P76:P77"/>
    <mergeCell ref="Q76:Q77"/>
    <mergeCell ref="B76:B77"/>
    <mergeCell ref="C76:C77"/>
    <mergeCell ref="D76:D77"/>
    <mergeCell ref="E76:E77"/>
    <mergeCell ref="F76:F77"/>
    <mergeCell ref="G76:G77"/>
    <mergeCell ref="BL74:BL75"/>
    <mergeCell ref="BM74:BM75"/>
    <mergeCell ref="BN74:BN75"/>
    <mergeCell ref="BO74:BO75"/>
    <mergeCell ref="BS74:BS75"/>
    <mergeCell ref="BT74:BT75"/>
    <mergeCell ref="BA74:BA75"/>
    <mergeCell ref="BB74:BB75"/>
    <mergeCell ref="BD74:BD75"/>
    <mergeCell ref="BH74:BH75"/>
    <mergeCell ref="BI74:BI75"/>
    <mergeCell ref="BK74:BK75"/>
    <mergeCell ref="AQ74:AQ75"/>
    <mergeCell ref="AR74:AR75"/>
    <mergeCell ref="AV74:AV75"/>
    <mergeCell ref="AW74:AW75"/>
    <mergeCell ref="AY74:AY75"/>
    <mergeCell ref="AZ74:AZ75"/>
    <mergeCell ref="AJ74:AJ75"/>
    <mergeCell ref="AK74:AK75"/>
    <mergeCell ref="AM74:AM75"/>
    <mergeCell ref="AN74:AN75"/>
    <mergeCell ref="AO74:AO75"/>
    <mergeCell ref="AP74:AP75"/>
    <mergeCell ref="AA74:AA75"/>
    <mergeCell ref="AB74:AB75"/>
    <mergeCell ref="AC74:AC75"/>
    <mergeCell ref="AD74:AD75"/>
    <mergeCell ref="AE74:AE75"/>
    <mergeCell ref="AF74:AF75"/>
    <mergeCell ref="Q74:Q75"/>
    <mergeCell ref="R74:R75"/>
    <mergeCell ref="S74:S75"/>
    <mergeCell ref="T74:T75"/>
    <mergeCell ref="X74:X75"/>
    <mergeCell ref="Y74:Y75"/>
    <mergeCell ref="G74:G75"/>
    <mergeCell ref="H74:H75"/>
    <mergeCell ref="L74:L75"/>
    <mergeCell ref="M74:M75"/>
    <mergeCell ref="O74:O75"/>
    <mergeCell ref="P74:P75"/>
    <mergeCell ref="BM72:BM73"/>
    <mergeCell ref="BN72:BN73"/>
    <mergeCell ref="BO72:BO73"/>
    <mergeCell ref="BS72:BS73"/>
    <mergeCell ref="BT72:BT73"/>
    <mergeCell ref="B74:B75"/>
    <mergeCell ref="C74:C75"/>
    <mergeCell ref="D74:D75"/>
    <mergeCell ref="E74:E75"/>
    <mergeCell ref="F74:F75"/>
    <mergeCell ref="BB72:BB73"/>
    <mergeCell ref="BD72:BD73"/>
    <mergeCell ref="BH72:BH73"/>
    <mergeCell ref="BI72:BI73"/>
    <mergeCell ref="BK72:BK73"/>
    <mergeCell ref="BL72:BL73"/>
    <mergeCell ref="AR72:AR73"/>
    <mergeCell ref="AV72:AV73"/>
    <mergeCell ref="AW72:AW73"/>
    <mergeCell ref="AY72:AY73"/>
    <mergeCell ref="AZ72:AZ73"/>
    <mergeCell ref="BA72:BA73"/>
    <mergeCell ref="AK72:AK73"/>
    <mergeCell ref="AM72:AM73"/>
    <mergeCell ref="AN72:AN73"/>
    <mergeCell ref="AO72:AO73"/>
    <mergeCell ref="AP72:AP73"/>
    <mergeCell ref="AQ72:AQ73"/>
    <mergeCell ref="AB72:AB73"/>
    <mergeCell ref="AC72:AC73"/>
    <mergeCell ref="AD72:AD73"/>
    <mergeCell ref="AE72:AE73"/>
    <mergeCell ref="AF72:AF73"/>
    <mergeCell ref="AJ72:AJ73"/>
    <mergeCell ref="R72:R73"/>
    <mergeCell ref="S72:S73"/>
    <mergeCell ref="T72:T73"/>
    <mergeCell ref="X72:X73"/>
    <mergeCell ref="Y72:Y73"/>
    <mergeCell ref="AA72:AA73"/>
    <mergeCell ref="H72:H73"/>
    <mergeCell ref="L72:L73"/>
    <mergeCell ref="M72:M73"/>
    <mergeCell ref="O72:O73"/>
    <mergeCell ref="P72:P73"/>
    <mergeCell ref="Q72:Q73"/>
    <mergeCell ref="B72:B73"/>
    <mergeCell ref="C72:C73"/>
    <mergeCell ref="D72:D73"/>
    <mergeCell ref="E72:E73"/>
    <mergeCell ref="F72:F73"/>
    <mergeCell ref="G72:G73"/>
    <mergeCell ref="BL70:BL71"/>
    <mergeCell ref="BM70:BM71"/>
    <mergeCell ref="BN70:BN71"/>
    <mergeCell ref="BO70:BO71"/>
    <mergeCell ref="BS70:BS71"/>
    <mergeCell ref="BT70:BT71"/>
    <mergeCell ref="BB70:BB71"/>
    <mergeCell ref="BC70:BC71"/>
    <mergeCell ref="BD70:BD71"/>
    <mergeCell ref="BH70:BH71"/>
    <mergeCell ref="BI70:BI71"/>
    <mergeCell ref="BK70:BK71"/>
    <mergeCell ref="AR70:AR71"/>
    <mergeCell ref="AV70:AV71"/>
    <mergeCell ref="AW70:AW71"/>
    <mergeCell ref="AY70:AY71"/>
    <mergeCell ref="AZ70:AZ71"/>
    <mergeCell ref="BA70:BA71"/>
    <mergeCell ref="AK70:AK71"/>
    <mergeCell ref="AM70:AM71"/>
    <mergeCell ref="AN70:AN71"/>
    <mergeCell ref="AO70:AO71"/>
    <mergeCell ref="AP70:AP71"/>
    <mergeCell ref="AQ70:AQ71"/>
    <mergeCell ref="AB70:AB71"/>
    <mergeCell ref="AC70:AC71"/>
    <mergeCell ref="AD70:AD71"/>
    <mergeCell ref="AE70:AE71"/>
    <mergeCell ref="AF70:AF71"/>
    <mergeCell ref="AJ70:AJ71"/>
    <mergeCell ref="R70:R71"/>
    <mergeCell ref="S70:S71"/>
    <mergeCell ref="T70:T71"/>
    <mergeCell ref="X70:X71"/>
    <mergeCell ref="Y70:Y71"/>
    <mergeCell ref="AA70:AA71"/>
    <mergeCell ref="H70:H71"/>
    <mergeCell ref="L70:L71"/>
    <mergeCell ref="M70:M71"/>
    <mergeCell ref="O70:O71"/>
    <mergeCell ref="P70:P71"/>
    <mergeCell ref="Q70:Q71"/>
    <mergeCell ref="B70:B71"/>
    <mergeCell ref="C70:C71"/>
    <mergeCell ref="D70:D71"/>
    <mergeCell ref="E70:E71"/>
    <mergeCell ref="F70:F71"/>
    <mergeCell ref="G70:G71"/>
    <mergeCell ref="BL68:BL69"/>
    <mergeCell ref="BM68:BM69"/>
    <mergeCell ref="BN68:BN69"/>
    <mergeCell ref="BO68:BO69"/>
    <mergeCell ref="BS68:BS69"/>
    <mergeCell ref="BT68:BT69"/>
    <mergeCell ref="BB68:BB69"/>
    <mergeCell ref="BC68:BC69"/>
    <mergeCell ref="BD68:BD69"/>
    <mergeCell ref="BH68:BH69"/>
    <mergeCell ref="BI68:BI69"/>
    <mergeCell ref="BK68:BK69"/>
    <mergeCell ref="AR68:AR69"/>
    <mergeCell ref="AV68:AV69"/>
    <mergeCell ref="AW68:AW69"/>
    <mergeCell ref="AY68:AY69"/>
    <mergeCell ref="AZ68:AZ69"/>
    <mergeCell ref="BA68:BA69"/>
    <mergeCell ref="AK68:AK69"/>
    <mergeCell ref="AM68:AM69"/>
    <mergeCell ref="AN68:AN69"/>
    <mergeCell ref="AO68:AO69"/>
    <mergeCell ref="AP68:AP69"/>
    <mergeCell ref="AQ68:AQ69"/>
    <mergeCell ref="AB68:AB69"/>
    <mergeCell ref="AC68:AC69"/>
    <mergeCell ref="AD68:AD69"/>
    <mergeCell ref="AE68:AE69"/>
    <mergeCell ref="AF68:AF69"/>
    <mergeCell ref="AJ68:AJ69"/>
    <mergeCell ref="R68:R69"/>
    <mergeCell ref="S68:S69"/>
    <mergeCell ref="T68:T69"/>
    <mergeCell ref="X68:X69"/>
    <mergeCell ref="Y68:Y69"/>
    <mergeCell ref="AA68:AA69"/>
    <mergeCell ref="H68:H69"/>
    <mergeCell ref="L68:L69"/>
    <mergeCell ref="M68:M69"/>
    <mergeCell ref="O68:O69"/>
    <mergeCell ref="P68:P69"/>
    <mergeCell ref="Q68:Q69"/>
    <mergeCell ref="B68:B69"/>
    <mergeCell ref="C68:C69"/>
    <mergeCell ref="D68:D69"/>
    <mergeCell ref="E68:E69"/>
    <mergeCell ref="F68:F69"/>
    <mergeCell ref="G68:G69"/>
    <mergeCell ref="BL66:BL67"/>
    <mergeCell ref="BM66:BM67"/>
    <mergeCell ref="BN66:BN67"/>
    <mergeCell ref="BO66:BO67"/>
    <mergeCell ref="BS66:BS67"/>
    <mergeCell ref="BT66:BT67"/>
    <mergeCell ref="BB66:BB67"/>
    <mergeCell ref="BC66:BC67"/>
    <mergeCell ref="BD66:BD67"/>
    <mergeCell ref="BH66:BH67"/>
    <mergeCell ref="BI66:BI67"/>
    <mergeCell ref="BK66:BK67"/>
    <mergeCell ref="AR66:AR67"/>
    <mergeCell ref="AV66:AV67"/>
    <mergeCell ref="AW66:AW67"/>
    <mergeCell ref="AY66:AY67"/>
    <mergeCell ref="AZ66:AZ67"/>
    <mergeCell ref="BA66:BA67"/>
    <mergeCell ref="AK66:AK67"/>
    <mergeCell ref="AM66:AM67"/>
    <mergeCell ref="AN66:AN67"/>
    <mergeCell ref="AO66:AO67"/>
    <mergeCell ref="AP66:AP67"/>
    <mergeCell ref="AQ66:AQ67"/>
    <mergeCell ref="AB66:AB67"/>
    <mergeCell ref="AC66:AC67"/>
    <mergeCell ref="AD66:AD67"/>
    <mergeCell ref="AE66:AE67"/>
    <mergeCell ref="AF66:AF67"/>
    <mergeCell ref="AJ66:AJ67"/>
    <mergeCell ref="R66:R67"/>
    <mergeCell ref="S66:S67"/>
    <mergeCell ref="T66:T67"/>
    <mergeCell ref="X66:X67"/>
    <mergeCell ref="Y66:Y67"/>
    <mergeCell ref="AA66:AA67"/>
    <mergeCell ref="H66:H67"/>
    <mergeCell ref="L66:L67"/>
    <mergeCell ref="M66:M67"/>
    <mergeCell ref="O66:O67"/>
    <mergeCell ref="P66:P67"/>
    <mergeCell ref="Q66:Q67"/>
    <mergeCell ref="B66:B67"/>
    <mergeCell ref="C66:C67"/>
    <mergeCell ref="D66:D67"/>
    <mergeCell ref="E66:E67"/>
    <mergeCell ref="F66:F67"/>
    <mergeCell ref="G66:G67"/>
    <mergeCell ref="BL64:BL65"/>
    <mergeCell ref="BM64:BM65"/>
    <mergeCell ref="BN64:BN65"/>
    <mergeCell ref="BO64:BO65"/>
    <mergeCell ref="BS64:BS65"/>
    <mergeCell ref="BT64:BT65"/>
    <mergeCell ref="BA64:BA65"/>
    <mergeCell ref="BB64:BB65"/>
    <mergeCell ref="BD64:BD65"/>
    <mergeCell ref="BH64:BH65"/>
    <mergeCell ref="BI64:BI65"/>
    <mergeCell ref="BK64:BK65"/>
    <mergeCell ref="AQ64:AQ65"/>
    <mergeCell ref="AR64:AR65"/>
    <mergeCell ref="AV64:AV65"/>
    <mergeCell ref="AW64:AW65"/>
    <mergeCell ref="AY64:AY65"/>
    <mergeCell ref="AZ64:AZ65"/>
    <mergeCell ref="AJ64:AJ65"/>
    <mergeCell ref="AK64:AK65"/>
    <mergeCell ref="AM64:AM65"/>
    <mergeCell ref="AN64:AN65"/>
    <mergeCell ref="AO64:AO65"/>
    <mergeCell ref="AP64:AP65"/>
    <mergeCell ref="AA64:AA65"/>
    <mergeCell ref="AB64:AB65"/>
    <mergeCell ref="AC64:AC65"/>
    <mergeCell ref="AD64:AD65"/>
    <mergeCell ref="AE64:AE65"/>
    <mergeCell ref="AF64:AF65"/>
    <mergeCell ref="Q64:Q65"/>
    <mergeCell ref="R64:R65"/>
    <mergeCell ref="S64:S65"/>
    <mergeCell ref="T64:T65"/>
    <mergeCell ref="X64:X65"/>
    <mergeCell ref="Y64:Y65"/>
    <mergeCell ref="G64:G65"/>
    <mergeCell ref="H64:H65"/>
    <mergeCell ref="L64:L65"/>
    <mergeCell ref="M64:M65"/>
    <mergeCell ref="O64:O65"/>
    <mergeCell ref="P64:P65"/>
    <mergeCell ref="BM62:BM63"/>
    <mergeCell ref="BN62:BN63"/>
    <mergeCell ref="BO62:BO63"/>
    <mergeCell ref="BS62:BS63"/>
    <mergeCell ref="BT62:BT63"/>
    <mergeCell ref="B64:B65"/>
    <mergeCell ref="C64:C65"/>
    <mergeCell ref="D64:D65"/>
    <mergeCell ref="E64:E65"/>
    <mergeCell ref="F64:F65"/>
    <mergeCell ref="BB62:BB63"/>
    <mergeCell ref="BD62:BD63"/>
    <mergeCell ref="BH62:BH63"/>
    <mergeCell ref="BI62:BI63"/>
    <mergeCell ref="BK62:BK63"/>
    <mergeCell ref="BL62:BL63"/>
    <mergeCell ref="AR62:AR63"/>
    <mergeCell ref="AV62:AV63"/>
    <mergeCell ref="AW62:AW63"/>
    <mergeCell ref="AY62:AY63"/>
    <mergeCell ref="AZ62:AZ63"/>
    <mergeCell ref="BA62:BA63"/>
    <mergeCell ref="AK62:AK63"/>
    <mergeCell ref="AM62:AM63"/>
    <mergeCell ref="AN62:AN63"/>
    <mergeCell ref="AO62:AO63"/>
    <mergeCell ref="AP62:AP63"/>
    <mergeCell ref="AQ62:AQ63"/>
    <mergeCell ref="AB62:AB63"/>
    <mergeCell ref="AC62:AC63"/>
    <mergeCell ref="AD62:AD63"/>
    <mergeCell ref="AE62:AE63"/>
    <mergeCell ref="AF62:AF63"/>
    <mergeCell ref="AJ62:AJ63"/>
    <mergeCell ref="R62:R63"/>
    <mergeCell ref="S62:S63"/>
    <mergeCell ref="T62:T63"/>
    <mergeCell ref="X62:X63"/>
    <mergeCell ref="Y62:Y63"/>
    <mergeCell ref="AA62:AA63"/>
    <mergeCell ref="H62:H63"/>
    <mergeCell ref="L62:L63"/>
    <mergeCell ref="M62:M63"/>
    <mergeCell ref="O62:O63"/>
    <mergeCell ref="P62:P63"/>
    <mergeCell ref="Q62:Q63"/>
    <mergeCell ref="B62:B63"/>
    <mergeCell ref="C62:C63"/>
    <mergeCell ref="D62:D63"/>
    <mergeCell ref="E62:E63"/>
    <mergeCell ref="F62:F63"/>
    <mergeCell ref="G62:G63"/>
    <mergeCell ref="BL60:BL61"/>
    <mergeCell ref="BM60:BM61"/>
    <mergeCell ref="BN60:BN61"/>
    <mergeCell ref="BO60:BO61"/>
    <mergeCell ref="BS60:BS61"/>
    <mergeCell ref="BT60:BT61"/>
    <mergeCell ref="BA60:BA61"/>
    <mergeCell ref="BB60:BB61"/>
    <mergeCell ref="BD60:BD61"/>
    <mergeCell ref="BH60:BH61"/>
    <mergeCell ref="BI60:BI61"/>
    <mergeCell ref="BK60:BK61"/>
    <mergeCell ref="AQ60:AQ61"/>
    <mergeCell ref="AR60:AR61"/>
    <mergeCell ref="AV60:AV61"/>
    <mergeCell ref="AW60:AW61"/>
    <mergeCell ref="AY60:AY61"/>
    <mergeCell ref="AZ60:AZ61"/>
    <mergeCell ref="AJ60:AJ61"/>
    <mergeCell ref="AK60:AK61"/>
    <mergeCell ref="AM60:AM61"/>
    <mergeCell ref="AN60:AN61"/>
    <mergeCell ref="AO60:AO61"/>
    <mergeCell ref="AP60:AP61"/>
    <mergeCell ref="AA60:AA61"/>
    <mergeCell ref="AB60:AB61"/>
    <mergeCell ref="AC60:AC61"/>
    <mergeCell ref="AD60:AD61"/>
    <mergeCell ref="AE60:AE61"/>
    <mergeCell ref="AF60:AF61"/>
    <mergeCell ref="Q60:Q61"/>
    <mergeCell ref="R60:R61"/>
    <mergeCell ref="S60:S61"/>
    <mergeCell ref="T60:T61"/>
    <mergeCell ref="X60:X61"/>
    <mergeCell ref="Y60:Y61"/>
    <mergeCell ref="G60:G61"/>
    <mergeCell ref="H60:H61"/>
    <mergeCell ref="L60:L61"/>
    <mergeCell ref="M60:M61"/>
    <mergeCell ref="O60:O61"/>
    <mergeCell ref="P60:P61"/>
    <mergeCell ref="BM58:BM59"/>
    <mergeCell ref="BN58:BN59"/>
    <mergeCell ref="BO58:BO59"/>
    <mergeCell ref="BS58:BS59"/>
    <mergeCell ref="BT58:BT59"/>
    <mergeCell ref="B60:B61"/>
    <mergeCell ref="C60:C61"/>
    <mergeCell ref="D60:D61"/>
    <mergeCell ref="E60:E61"/>
    <mergeCell ref="F60:F61"/>
    <mergeCell ref="BB58:BB59"/>
    <mergeCell ref="BD58:BD59"/>
    <mergeCell ref="BH58:BH59"/>
    <mergeCell ref="BI58:BI59"/>
    <mergeCell ref="BK58:BK59"/>
    <mergeCell ref="BL58:BL59"/>
    <mergeCell ref="AR58:AR59"/>
    <mergeCell ref="AV58:AV59"/>
    <mergeCell ref="AW58:AW59"/>
    <mergeCell ref="AY58:AY59"/>
    <mergeCell ref="AZ58:AZ59"/>
    <mergeCell ref="BA58:BA59"/>
    <mergeCell ref="AK58:AK59"/>
    <mergeCell ref="AM58:AM59"/>
    <mergeCell ref="AN58:AN59"/>
    <mergeCell ref="AO58:AO59"/>
    <mergeCell ref="AP58:AP59"/>
    <mergeCell ref="AQ58:AQ59"/>
    <mergeCell ref="AB58:AB59"/>
    <mergeCell ref="AC58:AC59"/>
    <mergeCell ref="AD58:AD59"/>
    <mergeCell ref="AE58:AE59"/>
    <mergeCell ref="AF58:AF59"/>
    <mergeCell ref="AJ58:AJ59"/>
    <mergeCell ref="R58:R59"/>
    <mergeCell ref="S58:S59"/>
    <mergeCell ref="T58:T59"/>
    <mergeCell ref="X58:X59"/>
    <mergeCell ref="Y58:Y59"/>
    <mergeCell ref="AA58:AA59"/>
    <mergeCell ref="H58:H59"/>
    <mergeCell ref="L58:L59"/>
    <mergeCell ref="M58:M59"/>
    <mergeCell ref="O58:O59"/>
    <mergeCell ref="P58:P59"/>
    <mergeCell ref="Q58:Q59"/>
    <mergeCell ref="B58:B59"/>
    <mergeCell ref="C58:C59"/>
    <mergeCell ref="D58:D59"/>
    <mergeCell ref="E58:E59"/>
    <mergeCell ref="F58:F59"/>
    <mergeCell ref="G58:G59"/>
    <mergeCell ref="BL56:BL57"/>
    <mergeCell ref="BM56:BM57"/>
    <mergeCell ref="BN56:BN57"/>
    <mergeCell ref="BO56:BO57"/>
    <mergeCell ref="BS56:BS57"/>
    <mergeCell ref="BT56:BT57"/>
    <mergeCell ref="BA56:BA57"/>
    <mergeCell ref="BB56:BB57"/>
    <mergeCell ref="BD56:BD57"/>
    <mergeCell ref="BH56:BH57"/>
    <mergeCell ref="BI56:BI57"/>
    <mergeCell ref="BK56:BK57"/>
    <mergeCell ref="AQ56:AQ57"/>
    <mergeCell ref="AR56:AR57"/>
    <mergeCell ref="AV56:AV57"/>
    <mergeCell ref="AW56:AW57"/>
    <mergeCell ref="AY56:AY57"/>
    <mergeCell ref="AZ56:AZ57"/>
    <mergeCell ref="AJ56:AJ57"/>
    <mergeCell ref="AK56:AK57"/>
    <mergeCell ref="AM56:AM57"/>
    <mergeCell ref="AN56:AN57"/>
    <mergeCell ref="AO56:AO57"/>
    <mergeCell ref="AP56:AP57"/>
    <mergeCell ref="AA56:AA57"/>
    <mergeCell ref="AB56:AB57"/>
    <mergeCell ref="AC56:AC57"/>
    <mergeCell ref="AD56:AD57"/>
    <mergeCell ref="AE56:AE57"/>
    <mergeCell ref="AF56:AF57"/>
    <mergeCell ref="Q56:Q57"/>
    <mergeCell ref="R56:R57"/>
    <mergeCell ref="S56:S57"/>
    <mergeCell ref="T56:T57"/>
    <mergeCell ref="X56:X57"/>
    <mergeCell ref="Y56:Y57"/>
    <mergeCell ref="G56:G57"/>
    <mergeCell ref="H56:H57"/>
    <mergeCell ref="L56:L57"/>
    <mergeCell ref="M56:M57"/>
    <mergeCell ref="O56:O57"/>
    <mergeCell ref="P56:P57"/>
    <mergeCell ref="BM54:BM55"/>
    <mergeCell ref="BN54:BN55"/>
    <mergeCell ref="BO54:BO55"/>
    <mergeCell ref="BS54:BS55"/>
    <mergeCell ref="BT54:BT55"/>
    <mergeCell ref="B56:B57"/>
    <mergeCell ref="C56:C57"/>
    <mergeCell ref="D56:D57"/>
    <mergeCell ref="E56:E57"/>
    <mergeCell ref="F56:F57"/>
    <mergeCell ref="BB54:BB55"/>
    <mergeCell ref="BD54:BD55"/>
    <mergeCell ref="BH54:BH55"/>
    <mergeCell ref="BI54:BI55"/>
    <mergeCell ref="BK54:BK55"/>
    <mergeCell ref="BL54:BL55"/>
    <mergeCell ref="AR54:AR55"/>
    <mergeCell ref="AV54:AV55"/>
    <mergeCell ref="AW54:AW55"/>
    <mergeCell ref="AY54:AY55"/>
    <mergeCell ref="AZ54:AZ55"/>
    <mergeCell ref="BA54:BA55"/>
    <mergeCell ref="AK54:AK55"/>
    <mergeCell ref="AM54:AM55"/>
    <mergeCell ref="AN54:AN55"/>
    <mergeCell ref="AO54:AO55"/>
    <mergeCell ref="AP54:AP55"/>
    <mergeCell ref="AQ54:AQ55"/>
    <mergeCell ref="AB54:AB55"/>
    <mergeCell ref="AC54:AC55"/>
    <mergeCell ref="AD54:AD55"/>
    <mergeCell ref="AE54:AE55"/>
    <mergeCell ref="AF54:AF55"/>
    <mergeCell ref="AJ54:AJ55"/>
    <mergeCell ref="R54:R55"/>
    <mergeCell ref="S54:S55"/>
    <mergeCell ref="T54:T55"/>
    <mergeCell ref="X54:X55"/>
    <mergeCell ref="Y54:Y55"/>
    <mergeCell ref="AA54:AA55"/>
    <mergeCell ref="H54:H55"/>
    <mergeCell ref="L54:L55"/>
    <mergeCell ref="M54:M55"/>
    <mergeCell ref="O54:O55"/>
    <mergeCell ref="P54:P55"/>
    <mergeCell ref="Q54:Q55"/>
    <mergeCell ref="B54:B55"/>
    <mergeCell ref="C54:C55"/>
    <mergeCell ref="D54:D55"/>
    <mergeCell ref="E54:E55"/>
    <mergeCell ref="F54:F55"/>
    <mergeCell ref="G54:G55"/>
    <mergeCell ref="BL52:BL53"/>
    <mergeCell ref="BM52:BM53"/>
    <mergeCell ref="BN52:BN53"/>
    <mergeCell ref="BO52:BO53"/>
    <mergeCell ref="BS52:BS53"/>
    <mergeCell ref="BT52:BT53"/>
    <mergeCell ref="BA52:BA53"/>
    <mergeCell ref="BB52:BB53"/>
    <mergeCell ref="BD52:BD53"/>
    <mergeCell ref="BH52:BH53"/>
    <mergeCell ref="BI52:BI53"/>
    <mergeCell ref="BK52:BK53"/>
    <mergeCell ref="AQ52:AQ53"/>
    <mergeCell ref="AR52:AR53"/>
    <mergeCell ref="AV52:AV53"/>
    <mergeCell ref="AW52:AW53"/>
    <mergeCell ref="AY52:AY53"/>
    <mergeCell ref="AZ52:AZ53"/>
    <mergeCell ref="AJ52:AJ53"/>
    <mergeCell ref="AK52:AK53"/>
    <mergeCell ref="AM52:AM53"/>
    <mergeCell ref="AN52:AN53"/>
    <mergeCell ref="AO52:AO53"/>
    <mergeCell ref="AP52:AP53"/>
    <mergeCell ref="AA52:AA53"/>
    <mergeCell ref="AB52:AB53"/>
    <mergeCell ref="AC52:AC53"/>
    <mergeCell ref="AD52:AD53"/>
    <mergeCell ref="AE52:AE53"/>
    <mergeCell ref="AF52:AF53"/>
    <mergeCell ref="Q52:Q53"/>
    <mergeCell ref="R52:R53"/>
    <mergeCell ref="S52:S53"/>
    <mergeCell ref="T52:T53"/>
    <mergeCell ref="X52:X53"/>
    <mergeCell ref="Y52:Y53"/>
    <mergeCell ref="G52:G53"/>
    <mergeCell ref="H52:H53"/>
    <mergeCell ref="L52:L53"/>
    <mergeCell ref="M52:M53"/>
    <mergeCell ref="O52:O53"/>
    <mergeCell ref="P52:P53"/>
    <mergeCell ref="BM50:BM51"/>
    <mergeCell ref="BN50:BN51"/>
    <mergeCell ref="BO50:BO51"/>
    <mergeCell ref="BS50:BS51"/>
    <mergeCell ref="BT50:BT51"/>
    <mergeCell ref="B52:B53"/>
    <mergeCell ref="C52:C53"/>
    <mergeCell ref="D52:D53"/>
    <mergeCell ref="E52:E53"/>
    <mergeCell ref="F52:F53"/>
    <mergeCell ref="BB50:BB51"/>
    <mergeCell ref="BD50:BD51"/>
    <mergeCell ref="BH50:BH51"/>
    <mergeCell ref="BI50:BI51"/>
    <mergeCell ref="BK50:BK51"/>
    <mergeCell ref="BL50:BL51"/>
    <mergeCell ref="AR50:AR51"/>
    <mergeCell ref="AV50:AV51"/>
    <mergeCell ref="AW50:AW51"/>
    <mergeCell ref="AY50:AY51"/>
    <mergeCell ref="AZ50:AZ51"/>
    <mergeCell ref="BA50:BA51"/>
    <mergeCell ref="AK50:AK51"/>
    <mergeCell ref="AM50:AM51"/>
    <mergeCell ref="AN50:AN51"/>
    <mergeCell ref="AO50:AO51"/>
    <mergeCell ref="AP50:AP51"/>
    <mergeCell ref="AQ50:AQ51"/>
    <mergeCell ref="AB50:AB51"/>
    <mergeCell ref="AC50:AC51"/>
    <mergeCell ref="AD50:AD51"/>
    <mergeCell ref="AE50:AE51"/>
    <mergeCell ref="AF50:AF51"/>
    <mergeCell ref="AJ50:AJ51"/>
    <mergeCell ref="R50:R51"/>
    <mergeCell ref="S50:S51"/>
    <mergeCell ref="T50:T51"/>
    <mergeCell ref="X50:X51"/>
    <mergeCell ref="Y50:Y51"/>
    <mergeCell ref="AA50:AA51"/>
    <mergeCell ref="H50:H51"/>
    <mergeCell ref="L50:L51"/>
    <mergeCell ref="M50:M51"/>
    <mergeCell ref="O50:O51"/>
    <mergeCell ref="P50:P51"/>
    <mergeCell ref="Q50:Q51"/>
    <mergeCell ref="B50:B51"/>
    <mergeCell ref="C50:C51"/>
    <mergeCell ref="D50:D51"/>
    <mergeCell ref="E50:E51"/>
    <mergeCell ref="F50:F51"/>
    <mergeCell ref="G50:G51"/>
    <mergeCell ref="BL48:BL49"/>
    <mergeCell ref="BM48:BM49"/>
    <mergeCell ref="BN48:BN49"/>
    <mergeCell ref="BO48:BO49"/>
    <mergeCell ref="BS48:BS49"/>
    <mergeCell ref="BT48:BT49"/>
    <mergeCell ref="BA48:BA49"/>
    <mergeCell ref="BB48:BB49"/>
    <mergeCell ref="BD48:BD49"/>
    <mergeCell ref="BH48:BH49"/>
    <mergeCell ref="BI48:BI49"/>
    <mergeCell ref="BK48:BK49"/>
    <mergeCell ref="AQ48:AQ49"/>
    <mergeCell ref="AR48:AR49"/>
    <mergeCell ref="AV48:AV49"/>
    <mergeCell ref="AW48:AW49"/>
    <mergeCell ref="AY48:AY49"/>
    <mergeCell ref="AZ48:AZ49"/>
    <mergeCell ref="AJ48:AJ49"/>
    <mergeCell ref="AK48:AK49"/>
    <mergeCell ref="AM48:AM49"/>
    <mergeCell ref="AN48:AN49"/>
    <mergeCell ref="AO48:AO49"/>
    <mergeCell ref="AP48:AP49"/>
    <mergeCell ref="AA48:AA49"/>
    <mergeCell ref="AB48:AB49"/>
    <mergeCell ref="AC48:AC49"/>
    <mergeCell ref="AD48:AD49"/>
    <mergeCell ref="AE48:AE49"/>
    <mergeCell ref="AF48:AF49"/>
    <mergeCell ref="Q48:Q49"/>
    <mergeCell ref="R48:R49"/>
    <mergeCell ref="S48:S49"/>
    <mergeCell ref="T48:T49"/>
    <mergeCell ref="X48:X49"/>
    <mergeCell ref="Y48:Y49"/>
    <mergeCell ref="G48:G49"/>
    <mergeCell ref="H48:H49"/>
    <mergeCell ref="L48:L49"/>
    <mergeCell ref="M48:M49"/>
    <mergeCell ref="O48:O49"/>
    <mergeCell ref="P48:P49"/>
    <mergeCell ref="BM46:BM47"/>
    <mergeCell ref="BN46:BN47"/>
    <mergeCell ref="BO46:BO47"/>
    <mergeCell ref="BS46:BS47"/>
    <mergeCell ref="BT46:BT47"/>
    <mergeCell ref="B48:B49"/>
    <mergeCell ref="C48:C49"/>
    <mergeCell ref="D48:D49"/>
    <mergeCell ref="E48:E49"/>
    <mergeCell ref="F48:F49"/>
    <mergeCell ref="BB46:BB47"/>
    <mergeCell ref="BD46:BD47"/>
    <mergeCell ref="BH46:BH47"/>
    <mergeCell ref="BI46:BI47"/>
    <mergeCell ref="BK46:BK47"/>
    <mergeCell ref="BL46:BL47"/>
    <mergeCell ref="AR46:AR47"/>
    <mergeCell ref="AV46:AV47"/>
    <mergeCell ref="AW46:AW47"/>
    <mergeCell ref="AY46:AY47"/>
    <mergeCell ref="AZ46:AZ47"/>
    <mergeCell ref="BA46:BA47"/>
    <mergeCell ref="AK46:AK47"/>
    <mergeCell ref="AM46:AM47"/>
    <mergeCell ref="AN46:AN47"/>
    <mergeCell ref="AO46:AO47"/>
    <mergeCell ref="AP46:AP47"/>
    <mergeCell ref="AQ46:AQ47"/>
    <mergeCell ref="AB46:AB47"/>
    <mergeCell ref="AC46:AC47"/>
    <mergeCell ref="AD46:AD47"/>
    <mergeCell ref="AE46:AE47"/>
    <mergeCell ref="AF46:AF47"/>
    <mergeCell ref="AJ46:AJ47"/>
    <mergeCell ref="R46:R47"/>
    <mergeCell ref="S46:S47"/>
    <mergeCell ref="T46:T47"/>
    <mergeCell ref="X46:X47"/>
    <mergeCell ref="Y46:Y47"/>
    <mergeCell ref="AA46:AA47"/>
    <mergeCell ref="H46:H47"/>
    <mergeCell ref="L46:L47"/>
    <mergeCell ref="M46:M47"/>
    <mergeCell ref="O46:O47"/>
    <mergeCell ref="P46:P47"/>
    <mergeCell ref="Q46:Q47"/>
    <mergeCell ref="B46:B47"/>
    <mergeCell ref="C46:C47"/>
    <mergeCell ref="D46:D47"/>
    <mergeCell ref="E46:E47"/>
    <mergeCell ref="F46:F47"/>
    <mergeCell ref="G46:G47"/>
    <mergeCell ref="BL44:BL45"/>
    <mergeCell ref="BM44:BM45"/>
    <mergeCell ref="BN44:BN45"/>
    <mergeCell ref="BO44:BO45"/>
    <mergeCell ref="BS44:BS45"/>
    <mergeCell ref="BT44:BT45"/>
    <mergeCell ref="BB44:BB45"/>
    <mergeCell ref="BC44:BC45"/>
    <mergeCell ref="BD44:BD45"/>
    <mergeCell ref="BH44:BH45"/>
    <mergeCell ref="BI44:BI45"/>
    <mergeCell ref="BK44:BK45"/>
    <mergeCell ref="AR44:AR45"/>
    <mergeCell ref="AV44:AV45"/>
    <mergeCell ref="AW44:AW45"/>
    <mergeCell ref="AY44:AY45"/>
    <mergeCell ref="AZ44:AZ45"/>
    <mergeCell ref="BA44:BA45"/>
    <mergeCell ref="AK44:AK45"/>
    <mergeCell ref="AM44:AM45"/>
    <mergeCell ref="AN44:AN45"/>
    <mergeCell ref="AO44:AO45"/>
    <mergeCell ref="AP44:AP45"/>
    <mergeCell ref="AQ44:AQ45"/>
    <mergeCell ref="AB44:AB45"/>
    <mergeCell ref="AC44:AC45"/>
    <mergeCell ref="AD44:AD45"/>
    <mergeCell ref="AE44:AE45"/>
    <mergeCell ref="AF44:AF45"/>
    <mergeCell ref="AJ44:AJ45"/>
    <mergeCell ref="R44:R45"/>
    <mergeCell ref="S44:S45"/>
    <mergeCell ref="T44:T45"/>
    <mergeCell ref="X44:X45"/>
    <mergeCell ref="Y44:Y45"/>
    <mergeCell ref="AA44:AA45"/>
    <mergeCell ref="H44:H45"/>
    <mergeCell ref="L44:L45"/>
    <mergeCell ref="M44:M45"/>
    <mergeCell ref="O44:O45"/>
    <mergeCell ref="P44:P45"/>
    <mergeCell ref="Q44:Q45"/>
    <mergeCell ref="B44:B45"/>
    <mergeCell ref="C44:C45"/>
    <mergeCell ref="D44:D45"/>
    <mergeCell ref="E44:E45"/>
    <mergeCell ref="F44:F45"/>
    <mergeCell ref="G44:G45"/>
    <mergeCell ref="BL42:BL43"/>
    <mergeCell ref="BM42:BM43"/>
    <mergeCell ref="BN42:BN43"/>
    <mergeCell ref="BO42:BO43"/>
    <mergeCell ref="BS42:BS43"/>
    <mergeCell ref="BT42:BT43"/>
    <mergeCell ref="BB42:BB43"/>
    <mergeCell ref="BC42:BC43"/>
    <mergeCell ref="BD42:BD43"/>
    <mergeCell ref="BH42:BH43"/>
    <mergeCell ref="BI42:BI43"/>
    <mergeCell ref="BK42:BK43"/>
    <mergeCell ref="AR42:AR43"/>
    <mergeCell ref="AV42:AV43"/>
    <mergeCell ref="AW42:AW43"/>
    <mergeCell ref="AY42:AY43"/>
    <mergeCell ref="AZ42:AZ43"/>
    <mergeCell ref="BA42:BA43"/>
    <mergeCell ref="AK42:AK43"/>
    <mergeCell ref="AM42:AM43"/>
    <mergeCell ref="AN42:AN43"/>
    <mergeCell ref="AO42:AO43"/>
    <mergeCell ref="AP42:AP43"/>
    <mergeCell ref="AQ42:AQ43"/>
    <mergeCell ref="AB42:AB43"/>
    <mergeCell ref="AC42:AC43"/>
    <mergeCell ref="AD42:AD43"/>
    <mergeCell ref="AE42:AE43"/>
    <mergeCell ref="AF42:AF43"/>
    <mergeCell ref="AJ42:AJ43"/>
    <mergeCell ref="R42:R43"/>
    <mergeCell ref="S42:S43"/>
    <mergeCell ref="T42:T43"/>
    <mergeCell ref="X42:X43"/>
    <mergeCell ref="Y42:Y43"/>
    <mergeCell ref="AA42:AA43"/>
    <mergeCell ref="H42:H43"/>
    <mergeCell ref="L42:L43"/>
    <mergeCell ref="M42:M43"/>
    <mergeCell ref="O42:O43"/>
    <mergeCell ref="P42:P43"/>
    <mergeCell ref="Q42:Q43"/>
    <mergeCell ref="B42:B43"/>
    <mergeCell ref="C42:C43"/>
    <mergeCell ref="D42:D43"/>
    <mergeCell ref="E42:E43"/>
    <mergeCell ref="F42:F43"/>
    <mergeCell ref="G42:G43"/>
    <mergeCell ref="BL40:BL41"/>
    <mergeCell ref="BM40:BM41"/>
    <mergeCell ref="BN40:BN41"/>
    <mergeCell ref="BO40:BO41"/>
    <mergeCell ref="BS40:BS41"/>
    <mergeCell ref="BT40:BT41"/>
    <mergeCell ref="BA40:BA41"/>
    <mergeCell ref="BB40:BB41"/>
    <mergeCell ref="BD40:BD41"/>
    <mergeCell ref="BH40:BH41"/>
    <mergeCell ref="BI40:BI41"/>
    <mergeCell ref="BK40:BK41"/>
    <mergeCell ref="AQ40:AQ41"/>
    <mergeCell ref="AR40:AR41"/>
    <mergeCell ref="AV40:AV41"/>
    <mergeCell ref="AW40:AW41"/>
    <mergeCell ref="AY40:AY41"/>
    <mergeCell ref="AZ40:AZ41"/>
    <mergeCell ref="AJ40:AJ41"/>
    <mergeCell ref="AK40:AK41"/>
    <mergeCell ref="AM40:AM41"/>
    <mergeCell ref="AN40:AN41"/>
    <mergeCell ref="AO40:AO41"/>
    <mergeCell ref="AP40:AP41"/>
    <mergeCell ref="AA40:AA41"/>
    <mergeCell ref="AB40:AB41"/>
    <mergeCell ref="AC40:AC41"/>
    <mergeCell ref="AD40:AD41"/>
    <mergeCell ref="AE40:AE41"/>
    <mergeCell ref="AF40:AF41"/>
    <mergeCell ref="Q40:Q41"/>
    <mergeCell ref="R40:R41"/>
    <mergeCell ref="S40:S41"/>
    <mergeCell ref="T40:T41"/>
    <mergeCell ref="X40:X41"/>
    <mergeCell ref="Y40:Y41"/>
    <mergeCell ref="G40:G41"/>
    <mergeCell ref="H40:H41"/>
    <mergeCell ref="L40:L41"/>
    <mergeCell ref="M40:M41"/>
    <mergeCell ref="O40:O41"/>
    <mergeCell ref="P40:P41"/>
    <mergeCell ref="BM38:BM39"/>
    <mergeCell ref="BN38:BN39"/>
    <mergeCell ref="BO38:BO39"/>
    <mergeCell ref="BS38:BS39"/>
    <mergeCell ref="BT38:BT39"/>
    <mergeCell ref="B40:B41"/>
    <mergeCell ref="C40:C41"/>
    <mergeCell ref="D40:D41"/>
    <mergeCell ref="E40:E41"/>
    <mergeCell ref="F40:F41"/>
    <mergeCell ref="BB38:BB39"/>
    <mergeCell ref="BD38:BD39"/>
    <mergeCell ref="BH38:BH39"/>
    <mergeCell ref="BI38:BI39"/>
    <mergeCell ref="BK38:BK39"/>
    <mergeCell ref="BL38:BL39"/>
    <mergeCell ref="AR38:AR39"/>
    <mergeCell ref="AV38:AV39"/>
    <mergeCell ref="AW38:AW39"/>
    <mergeCell ref="AY38:AY39"/>
    <mergeCell ref="AZ38:AZ39"/>
    <mergeCell ref="BA38:BA39"/>
    <mergeCell ref="AK38:AK39"/>
    <mergeCell ref="AM38:AM39"/>
    <mergeCell ref="AN38:AN39"/>
    <mergeCell ref="AO38:AO39"/>
    <mergeCell ref="AP38:AP39"/>
    <mergeCell ref="AQ38:AQ39"/>
    <mergeCell ref="AB38:AB39"/>
    <mergeCell ref="AC38:AC39"/>
    <mergeCell ref="AD38:AD39"/>
    <mergeCell ref="AE38:AE39"/>
    <mergeCell ref="AF38:AF39"/>
    <mergeCell ref="AJ38:AJ39"/>
    <mergeCell ref="R38:R39"/>
    <mergeCell ref="S38:S39"/>
    <mergeCell ref="T38:T39"/>
    <mergeCell ref="X38:X39"/>
    <mergeCell ref="Y38:Y39"/>
    <mergeCell ref="AA38:AA39"/>
    <mergeCell ref="H38:H39"/>
    <mergeCell ref="L38:L39"/>
    <mergeCell ref="M38:M39"/>
    <mergeCell ref="O38:O39"/>
    <mergeCell ref="P38:P39"/>
    <mergeCell ref="Q38:Q39"/>
    <mergeCell ref="B38:B39"/>
    <mergeCell ref="C38:C39"/>
    <mergeCell ref="D38:D39"/>
    <mergeCell ref="E38:E39"/>
    <mergeCell ref="F38:F39"/>
    <mergeCell ref="G38:G39"/>
    <mergeCell ref="BL36:BL37"/>
    <mergeCell ref="BM36:BM37"/>
    <mergeCell ref="BN36:BN37"/>
    <mergeCell ref="BO36:BO37"/>
    <mergeCell ref="BS36:BS37"/>
    <mergeCell ref="BT36:BT37"/>
    <mergeCell ref="BA36:BA37"/>
    <mergeCell ref="BB36:BB37"/>
    <mergeCell ref="BD36:BD37"/>
    <mergeCell ref="BH36:BH37"/>
    <mergeCell ref="BI36:BI37"/>
    <mergeCell ref="BK36:BK37"/>
    <mergeCell ref="AQ36:AQ37"/>
    <mergeCell ref="AR36:AR37"/>
    <mergeCell ref="AV36:AV37"/>
    <mergeCell ref="AW36:AW37"/>
    <mergeCell ref="AY36:AY37"/>
    <mergeCell ref="AZ36:AZ37"/>
    <mergeCell ref="AJ36:AJ37"/>
    <mergeCell ref="AK36:AK37"/>
    <mergeCell ref="AM36:AM37"/>
    <mergeCell ref="AN36:AN37"/>
    <mergeCell ref="AO36:AO37"/>
    <mergeCell ref="AP36:AP37"/>
    <mergeCell ref="AA36:AA37"/>
    <mergeCell ref="AB36:AB37"/>
    <mergeCell ref="AC36:AC37"/>
    <mergeCell ref="AD36:AD37"/>
    <mergeCell ref="AE36:AE37"/>
    <mergeCell ref="AF36:AF37"/>
    <mergeCell ref="Q36:Q37"/>
    <mergeCell ref="R36:R37"/>
    <mergeCell ref="S36:S37"/>
    <mergeCell ref="T36:T37"/>
    <mergeCell ref="X36:X37"/>
    <mergeCell ref="Y36:Y37"/>
    <mergeCell ref="G36:G37"/>
    <mergeCell ref="H36:H37"/>
    <mergeCell ref="L36:L37"/>
    <mergeCell ref="M36:M37"/>
    <mergeCell ref="O36:O37"/>
    <mergeCell ref="P36:P37"/>
    <mergeCell ref="BM34:BM35"/>
    <mergeCell ref="BN34:BN35"/>
    <mergeCell ref="BO34:BO35"/>
    <mergeCell ref="BS34:BS35"/>
    <mergeCell ref="BT34:BT35"/>
    <mergeCell ref="B36:B37"/>
    <mergeCell ref="C36:C37"/>
    <mergeCell ref="D36:D37"/>
    <mergeCell ref="E36:E37"/>
    <mergeCell ref="F36:F37"/>
    <mergeCell ref="BB34:BB35"/>
    <mergeCell ref="BD34:BD35"/>
    <mergeCell ref="BH34:BH35"/>
    <mergeCell ref="BI34:BI35"/>
    <mergeCell ref="BK34:BK35"/>
    <mergeCell ref="BL34:BL35"/>
    <mergeCell ref="AR34:AR35"/>
    <mergeCell ref="AV34:AV35"/>
    <mergeCell ref="AW34:AW35"/>
    <mergeCell ref="AY34:AY35"/>
    <mergeCell ref="AZ34:AZ35"/>
    <mergeCell ref="BA34:BA35"/>
    <mergeCell ref="AK34:AK35"/>
    <mergeCell ref="AM34:AM35"/>
    <mergeCell ref="AN34:AN35"/>
    <mergeCell ref="AO34:AO35"/>
    <mergeCell ref="AP34:AP35"/>
    <mergeCell ref="AQ34:AQ35"/>
    <mergeCell ref="AB34:AB35"/>
    <mergeCell ref="AC34:AC35"/>
    <mergeCell ref="AD34:AD35"/>
    <mergeCell ref="AE34:AE35"/>
    <mergeCell ref="AF34:AF35"/>
    <mergeCell ref="AJ34:AJ35"/>
    <mergeCell ref="R34:R35"/>
    <mergeCell ref="S34:S35"/>
    <mergeCell ref="T34:T35"/>
    <mergeCell ref="X34:X35"/>
    <mergeCell ref="Y34:Y35"/>
    <mergeCell ref="AA34:AA35"/>
    <mergeCell ref="H34:H35"/>
    <mergeCell ref="L34:L35"/>
    <mergeCell ref="M34:M35"/>
    <mergeCell ref="O34:O35"/>
    <mergeCell ref="P34:P35"/>
    <mergeCell ref="Q34:Q35"/>
    <mergeCell ref="B34:B35"/>
    <mergeCell ref="C34:C35"/>
    <mergeCell ref="D34:D35"/>
    <mergeCell ref="E34:E35"/>
    <mergeCell ref="F34:F35"/>
    <mergeCell ref="G34:G35"/>
    <mergeCell ref="BL32:BL33"/>
    <mergeCell ref="BM32:BM33"/>
    <mergeCell ref="BN32:BN33"/>
    <mergeCell ref="BO32:BO33"/>
    <mergeCell ref="BS32:BS33"/>
    <mergeCell ref="BT32:BT33"/>
    <mergeCell ref="BA32:BA33"/>
    <mergeCell ref="BB32:BB33"/>
    <mergeCell ref="BD32:BD33"/>
    <mergeCell ref="BH32:BH33"/>
    <mergeCell ref="BI32:BI33"/>
    <mergeCell ref="BK32:BK33"/>
    <mergeCell ref="AQ32:AQ33"/>
    <mergeCell ref="AR32:AR33"/>
    <mergeCell ref="AV32:AV33"/>
    <mergeCell ref="AW32:AW33"/>
    <mergeCell ref="AY32:AY33"/>
    <mergeCell ref="AZ32:AZ33"/>
    <mergeCell ref="AJ32:AJ33"/>
    <mergeCell ref="AK32:AK33"/>
    <mergeCell ref="AM32:AM33"/>
    <mergeCell ref="AN32:AN33"/>
    <mergeCell ref="AO32:AO33"/>
    <mergeCell ref="AP32:AP33"/>
    <mergeCell ref="AA32:AA33"/>
    <mergeCell ref="AB32:AB33"/>
    <mergeCell ref="AC32:AC33"/>
    <mergeCell ref="AD32:AD33"/>
    <mergeCell ref="AE32:AE33"/>
    <mergeCell ref="AF32:AF33"/>
    <mergeCell ref="Q32:Q33"/>
    <mergeCell ref="R32:R33"/>
    <mergeCell ref="S32:S33"/>
    <mergeCell ref="T32:T33"/>
    <mergeCell ref="X32:X33"/>
    <mergeCell ref="Y32:Y33"/>
    <mergeCell ref="G32:G33"/>
    <mergeCell ref="H32:H33"/>
    <mergeCell ref="L32:L33"/>
    <mergeCell ref="M32:M33"/>
    <mergeCell ref="O32:O33"/>
    <mergeCell ref="P32:P33"/>
    <mergeCell ref="BM30:BM31"/>
    <mergeCell ref="BN30:BN31"/>
    <mergeCell ref="BO30:BO31"/>
    <mergeCell ref="BS30:BS31"/>
    <mergeCell ref="BT30:BT31"/>
    <mergeCell ref="B32:B33"/>
    <mergeCell ref="C32:C33"/>
    <mergeCell ref="D32:D33"/>
    <mergeCell ref="E32:E33"/>
    <mergeCell ref="F32:F33"/>
    <mergeCell ref="BB30:BB31"/>
    <mergeCell ref="BD30:BD31"/>
    <mergeCell ref="BH30:BH31"/>
    <mergeCell ref="BI30:BI31"/>
    <mergeCell ref="BK30:BK31"/>
    <mergeCell ref="BL30:BL31"/>
    <mergeCell ref="AR30:AR31"/>
    <mergeCell ref="AV30:AV31"/>
    <mergeCell ref="AW30:AW31"/>
    <mergeCell ref="AY30:AY31"/>
    <mergeCell ref="AZ30:AZ31"/>
    <mergeCell ref="BA30:BA31"/>
    <mergeCell ref="AK30:AK31"/>
    <mergeCell ref="AM30:AM31"/>
    <mergeCell ref="AN30:AN31"/>
    <mergeCell ref="AO30:AO31"/>
    <mergeCell ref="AP30:AP31"/>
    <mergeCell ref="AQ30:AQ31"/>
    <mergeCell ref="AB30:AB31"/>
    <mergeCell ref="AC30:AC31"/>
    <mergeCell ref="AD30:AD31"/>
    <mergeCell ref="AE30:AE31"/>
    <mergeCell ref="AF30:AF31"/>
    <mergeCell ref="AJ30:AJ31"/>
    <mergeCell ref="R30:R31"/>
    <mergeCell ref="S30:S31"/>
    <mergeCell ref="T30:T31"/>
    <mergeCell ref="X30:X31"/>
    <mergeCell ref="Y30:Y31"/>
    <mergeCell ref="AA30:AA31"/>
    <mergeCell ref="H30:H31"/>
    <mergeCell ref="L30:L31"/>
    <mergeCell ref="M30:M31"/>
    <mergeCell ref="O30:O31"/>
    <mergeCell ref="P30:P31"/>
    <mergeCell ref="Q30:Q31"/>
    <mergeCell ref="B30:B31"/>
    <mergeCell ref="C30:C31"/>
    <mergeCell ref="D30:D31"/>
    <mergeCell ref="E30:E31"/>
    <mergeCell ref="F30:F31"/>
    <mergeCell ref="G30:G31"/>
    <mergeCell ref="BL28:BL29"/>
    <mergeCell ref="BM28:BM29"/>
    <mergeCell ref="BN28:BN29"/>
    <mergeCell ref="BO28:BO29"/>
    <mergeCell ref="BS28:BS29"/>
    <mergeCell ref="BT28:BT29"/>
    <mergeCell ref="BA28:BA29"/>
    <mergeCell ref="BB28:BB29"/>
    <mergeCell ref="BD28:BD29"/>
    <mergeCell ref="BH28:BH29"/>
    <mergeCell ref="BI28:BI29"/>
    <mergeCell ref="BK28:BK29"/>
    <mergeCell ref="AQ28:AQ29"/>
    <mergeCell ref="AR28:AR29"/>
    <mergeCell ref="AV28:AV29"/>
    <mergeCell ref="AW28:AW29"/>
    <mergeCell ref="AY28:AY29"/>
    <mergeCell ref="AZ28:AZ29"/>
    <mergeCell ref="AJ28:AJ29"/>
    <mergeCell ref="AK28:AK29"/>
    <mergeCell ref="AM28:AM29"/>
    <mergeCell ref="AN28:AN29"/>
    <mergeCell ref="AO28:AO29"/>
    <mergeCell ref="AP28:AP29"/>
    <mergeCell ref="AA28:AA29"/>
    <mergeCell ref="AB28:AB29"/>
    <mergeCell ref="AC28:AC29"/>
    <mergeCell ref="AD28:AD29"/>
    <mergeCell ref="AE28:AE29"/>
    <mergeCell ref="AF28:AF29"/>
    <mergeCell ref="Q28:Q29"/>
    <mergeCell ref="R28:R29"/>
    <mergeCell ref="S28:S29"/>
    <mergeCell ref="T28:T29"/>
    <mergeCell ref="X28:X29"/>
    <mergeCell ref="Y28:Y29"/>
    <mergeCell ref="G28:G29"/>
    <mergeCell ref="H28:H29"/>
    <mergeCell ref="L28:L29"/>
    <mergeCell ref="M28:M29"/>
    <mergeCell ref="O28:O29"/>
    <mergeCell ref="P28:P29"/>
    <mergeCell ref="BM26:BM27"/>
    <mergeCell ref="BN26:BN27"/>
    <mergeCell ref="BO26:BO27"/>
    <mergeCell ref="BS26:BS27"/>
    <mergeCell ref="BT26:BT27"/>
    <mergeCell ref="B28:B29"/>
    <mergeCell ref="C28:C29"/>
    <mergeCell ref="D28:D29"/>
    <mergeCell ref="E28:E29"/>
    <mergeCell ref="F28:F29"/>
    <mergeCell ref="BB26:BB27"/>
    <mergeCell ref="BD26:BD27"/>
    <mergeCell ref="BH26:BH27"/>
    <mergeCell ref="BI26:BI27"/>
    <mergeCell ref="BK26:BK27"/>
    <mergeCell ref="BL26:BL27"/>
    <mergeCell ref="AR26:AR27"/>
    <mergeCell ref="AV26:AV27"/>
    <mergeCell ref="AW26:AW27"/>
    <mergeCell ref="AY26:AY27"/>
    <mergeCell ref="AZ26:AZ27"/>
    <mergeCell ref="BA26:BA27"/>
    <mergeCell ref="AK26:AK27"/>
    <mergeCell ref="AM26:AM27"/>
    <mergeCell ref="AN26:AN27"/>
    <mergeCell ref="AO26:AO27"/>
    <mergeCell ref="AP26:AP27"/>
    <mergeCell ref="AQ26:AQ27"/>
    <mergeCell ref="AB26:AB27"/>
    <mergeCell ref="AC26:AC27"/>
    <mergeCell ref="AD26:AD27"/>
    <mergeCell ref="AE26:AE27"/>
    <mergeCell ref="AF26:AF27"/>
    <mergeCell ref="AJ26:AJ27"/>
    <mergeCell ref="R26:R27"/>
    <mergeCell ref="S26:S27"/>
    <mergeCell ref="T26:T27"/>
    <mergeCell ref="X26:X27"/>
    <mergeCell ref="Y26:Y27"/>
    <mergeCell ref="AA26:AA27"/>
    <mergeCell ref="H26:H27"/>
    <mergeCell ref="L26:L27"/>
    <mergeCell ref="M26:M27"/>
    <mergeCell ref="O26:O27"/>
    <mergeCell ref="P26:P27"/>
    <mergeCell ref="Q26:Q27"/>
    <mergeCell ref="B26:B27"/>
    <mergeCell ref="C26:C27"/>
    <mergeCell ref="D26:D27"/>
    <mergeCell ref="E26:E27"/>
    <mergeCell ref="F26:F27"/>
    <mergeCell ref="G26:G27"/>
    <mergeCell ref="BL24:BL25"/>
    <mergeCell ref="BM24:BM25"/>
    <mergeCell ref="BN24:BN25"/>
    <mergeCell ref="BO24:BO25"/>
    <mergeCell ref="BS24:BS25"/>
    <mergeCell ref="BT24:BT25"/>
    <mergeCell ref="BB24:BB25"/>
    <mergeCell ref="BC24:BC25"/>
    <mergeCell ref="BD24:BD25"/>
    <mergeCell ref="BH24:BH25"/>
    <mergeCell ref="BI24:BI25"/>
    <mergeCell ref="BK24:BK25"/>
    <mergeCell ref="AR24:AR25"/>
    <mergeCell ref="AV24:AV25"/>
    <mergeCell ref="AW24:AW25"/>
    <mergeCell ref="AY24:AY25"/>
    <mergeCell ref="AZ24:AZ25"/>
    <mergeCell ref="BA24:BA25"/>
    <mergeCell ref="AK24:AK25"/>
    <mergeCell ref="AM24:AM25"/>
    <mergeCell ref="AN24:AN25"/>
    <mergeCell ref="AO24:AO25"/>
    <mergeCell ref="AP24:AP25"/>
    <mergeCell ref="AQ24:AQ25"/>
    <mergeCell ref="AB24:AB25"/>
    <mergeCell ref="AC24:AC25"/>
    <mergeCell ref="AD24:AD25"/>
    <mergeCell ref="AE24:AE25"/>
    <mergeCell ref="AF24:AF25"/>
    <mergeCell ref="AJ24:AJ25"/>
    <mergeCell ref="R24:R25"/>
    <mergeCell ref="S24:S25"/>
    <mergeCell ref="T24:T25"/>
    <mergeCell ref="X24:X25"/>
    <mergeCell ref="Y24:Y25"/>
    <mergeCell ref="AA24:AA25"/>
    <mergeCell ref="H24:H25"/>
    <mergeCell ref="L24:L25"/>
    <mergeCell ref="M24:M25"/>
    <mergeCell ref="O24:O25"/>
    <mergeCell ref="P24:P25"/>
    <mergeCell ref="Q24:Q25"/>
    <mergeCell ref="B24:B25"/>
    <mergeCell ref="C24:C25"/>
    <mergeCell ref="D24:D25"/>
    <mergeCell ref="E24:E25"/>
    <mergeCell ref="F24:F25"/>
    <mergeCell ref="G24:G25"/>
    <mergeCell ref="BL22:BL23"/>
    <mergeCell ref="BM22:BM23"/>
    <mergeCell ref="BN22:BN23"/>
    <mergeCell ref="BO22:BO23"/>
    <mergeCell ref="BS22:BS23"/>
    <mergeCell ref="BT22:BT23"/>
    <mergeCell ref="BA22:BA23"/>
    <mergeCell ref="BB22:BB23"/>
    <mergeCell ref="BD22:BD23"/>
    <mergeCell ref="BH22:BH23"/>
    <mergeCell ref="BI22:BI23"/>
    <mergeCell ref="BK22:BK23"/>
    <mergeCell ref="AQ22:AQ23"/>
    <mergeCell ref="AR22:AR23"/>
    <mergeCell ref="AV22:AV23"/>
    <mergeCell ref="AW22:AW23"/>
    <mergeCell ref="AY22:AY23"/>
    <mergeCell ref="AZ22:AZ23"/>
    <mergeCell ref="AJ22:AJ23"/>
    <mergeCell ref="AK22:AK23"/>
    <mergeCell ref="AM22:AM23"/>
    <mergeCell ref="AN22:AN23"/>
    <mergeCell ref="AO22:AO23"/>
    <mergeCell ref="AP22:AP23"/>
    <mergeCell ref="AA22:AA23"/>
    <mergeCell ref="AB22:AB23"/>
    <mergeCell ref="AC22:AC23"/>
    <mergeCell ref="AD22:AD23"/>
    <mergeCell ref="AE22:AE23"/>
    <mergeCell ref="AF22:AF23"/>
    <mergeCell ref="Q22:Q23"/>
    <mergeCell ref="R22:R23"/>
    <mergeCell ref="S22:S23"/>
    <mergeCell ref="T22:T23"/>
    <mergeCell ref="X22:X23"/>
    <mergeCell ref="Y22:Y23"/>
    <mergeCell ref="G22:G23"/>
    <mergeCell ref="H22:H23"/>
    <mergeCell ref="L22:L23"/>
    <mergeCell ref="M22:M23"/>
    <mergeCell ref="O22:O23"/>
    <mergeCell ref="P22:P23"/>
    <mergeCell ref="BM20:BM21"/>
    <mergeCell ref="BN20:BN21"/>
    <mergeCell ref="BO20:BO21"/>
    <mergeCell ref="BS20:BS21"/>
    <mergeCell ref="BT20:BT21"/>
    <mergeCell ref="B22:B23"/>
    <mergeCell ref="C22:C23"/>
    <mergeCell ref="D22:D23"/>
    <mergeCell ref="E22:E23"/>
    <mergeCell ref="F22:F23"/>
    <mergeCell ref="BB20:BB21"/>
    <mergeCell ref="BD20:BD21"/>
    <mergeCell ref="BH20:BH21"/>
    <mergeCell ref="BI20:BI21"/>
    <mergeCell ref="BK20:BK21"/>
    <mergeCell ref="BL20:BL21"/>
    <mergeCell ref="AR20:AR21"/>
    <mergeCell ref="AV20:AV21"/>
    <mergeCell ref="AW20:AW21"/>
    <mergeCell ref="AY20:AY21"/>
    <mergeCell ref="AZ20:AZ21"/>
    <mergeCell ref="BA20:BA21"/>
    <mergeCell ref="AK20:AK21"/>
    <mergeCell ref="AM20:AM21"/>
    <mergeCell ref="AN20:AN21"/>
    <mergeCell ref="AO20:AO21"/>
    <mergeCell ref="AP20:AP21"/>
    <mergeCell ref="AQ20:AQ21"/>
    <mergeCell ref="AB20:AB21"/>
    <mergeCell ref="AC20:AC21"/>
    <mergeCell ref="AD20:AD21"/>
    <mergeCell ref="AE20:AE21"/>
    <mergeCell ref="AF20:AF21"/>
    <mergeCell ref="AJ20:AJ21"/>
    <mergeCell ref="R20:R21"/>
    <mergeCell ref="S20:S21"/>
    <mergeCell ref="T20:T21"/>
    <mergeCell ref="X20:X21"/>
    <mergeCell ref="Y20:Y21"/>
    <mergeCell ref="AA20:AA21"/>
    <mergeCell ref="H20:H21"/>
    <mergeCell ref="L20:L21"/>
    <mergeCell ref="M20:M21"/>
    <mergeCell ref="O20:O21"/>
    <mergeCell ref="P20:P21"/>
    <mergeCell ref="Q20:Q21"/>
    <mergeCell ref="B20:B21"/>
    <mergeCell ref="C20:C21"/>
    <mergeCell ref="D20:D21"/>
    <mergeCell ref="E20:E21"/>
    <mergeCell ref="F20:F21"/>
    <mergeCell ref="G20:G21"/>
    <mergeCell ref="BL18:BL19"/>
    <mergeCell ref="BM18:BM19"/>
    <mergeCell ref="BN18:BN19"/>
    <mergeCell ref="BO18:BO19"/>
    <mergeCell ref="BS18:BS19"/>
    <mergeCell ref="BT18:BT19"/>
    <mergeCell ref="BA18:BA19"/>
    <mergeCell ref="BB18:BB19"/>
    <mergeCell ref="BD18:BD19"/>
    <mergeCell ref="BH18:BH19"/>
    <mergeCell ref="BI18:BI19"/>
    <mergeCell ref="BK18:BK19"/>
    <mergeCell ref="AQ18:AQ19"/>
    <mergeCell ref="AR18:AR19"/>
    <mergeCell ref="AV18:AV19"/>
    <mergeCell ref="AW18:AW19"/>
    <mergeCell ref="AY18:AY19"/>
    <mergeCell ref="AZ18:AZ19"/>
    <mergeCell ref="AJ18:AJ19"/>
    <mergeCell ref="AK18:AK19"/>
    <mergeCell ref="AM18:AM19"/>
    <mergeCell ref="AN18:AN19"/>
    <mergeCell ref="AO18:AO19"/>
    <mergeCell ref="AP18:AP19"/>
    <mergeCell ref="AA18:AA19"/>
    <mergeCell ref="AB18:AB19"/>
    <mergeCell ref="AC18:AC19"/>
    <mergeCell ref="AD18:AD19"/>
    <mergeCell ref="AE18:AE19"/>
    <mergeCell ref="AF18:AF19"/>
    <mergeCell ref="Q18:Q19"/>
    <mergeCell ref="R18:R19"/>
    <mergeCell ref="S18:S19"/>
    <mergeCell ref="T18:T19"/>
    <mergeCell ref="X18:X19"/>
    <mergeCell ref="Y18:Y19"/>
    <mergeCell ref="G18:G19"/>
    <mergeCell ref="H18:H19"/>
    <mergeCell ref="L18:L19"/>
    <mergeCell ref="M18:M19"/>
    <mergeCell ref="O18:O19"/>
    <mergeCell ref="P18:P19"/>
    <mergeCell ref="BM16:BM17"/>
    <mergeCell ref="BN16:BN17"/>
    <mergeCell ref="BO16:BO17"/>
    <mergeCell ref="BS16:BS17"/>
    <mergeCell ref="BT16:BT17"/>
    <mergeCell ref="B18:B19"/>
    <mergeCell ref="C18:C19"/>
    <mergeCell ref="D18:D19"/>
    <mergeCell ref="E18:E19"/>
    <mergeCell ref="F18:F19"/>
    <mergeCell ref="BB16:BB17"/>
    <mergeCell ref="BD16:BD17"/>
    <mergeCell ref="BH16:BH17"/>
    <mergeCell ref="BI16:BI17"/>
    <mergeCell ref="BK16:BK17"/>
    <mergeCell ref="BL16:BL17"/>
    <mergeCell ref="AR16:AR17"/>
    <mergeCell ref="AV16:AV17"/>
    <mergeCell ref="AW16:AW17"/>
    <mergeCell ref="AY16:AY17"/>
    <mergeCell ref="AZ16:AZ17"/>
    <mergeCell ref="BA16:BA17"/>
    <mergeCell ref="AK16:AK17"/>
    <mergeCell ref="AM16:AM17"/>
    <mergeCell ref="AN16:AN17"/>
    <mergeCell ref="AO16:AO17"/>
    <mergeCell ref="AP16:AP17"/>
    <mergeCell ref="AQ16:AQ17"/>
    <mergeCell ref="AB16:AB17"/>
    <mergeCell ref="AC16:AC17"/>
    <mergeCell ref="AD16:AD17"/>
    <mergeCell ref="AE16:AE17"/>
    <mergeCell ref="AF16:AF17"/>
    <mergeCell ref="AJ16:AJ17"/>
    <mergeCell ref="R16:R17"/>
    <mergeCell ref="S16:S17"/>
    <mergeCell ref="T16:T17"/>
    <mergeCell ref="X16:X17"/>
    <mergeCell ref="Y16:Y17"/>
    <mergeCell ref="AA16:AA17"/>
    <mergeCell ref="H16:H17"/>
    <mergeCell ref="L16:L17"/>
    <mergeCell ref="M16:M17"/>
    <mergeCell ref="O16:O17"/>
    <mergeCell ref="P16:P17"/>
    <mergeCell ref="Q16:Q17"/>
    <mergeCell ref="BN14:BN15"/>
    <mergeCell ref="BO14:BO15"/>
    <mergeCell ref="BS14:BS15"/>
    <mergeCell ref="BT14:BT15"/>
    <mergeCell ref="B16:B17"/>
    <mergeCell ref="C16:C17"/>
    <mergeCell ref="D16:D17"/>
    <mergeCell ref="E16:E17"/>
    <mergeCell ref="F16:F17"/>
    <mergeCell ref="G16:G17"/>
    <mergeCell ref="BD14:BD15"/>
    <mergeCell ref="BH14:BH15"/>
    <mergeCell ref="BI14:BI15"/>
    <mergeCell ref="BK14:BK15"/>
    <mergeCell ref="BL14:BL15"/>
    <mergeCell ref="BM14:BM15"/>
    <mergeCell ref="AV14:AV15"/>
    <mergeCell ref="AW14:AW15"/>
    <mergeCell ref="AY14:AY15"/>
    <mergeCell ref="AZ14:AZ15"/>
    <mergeCell ref="BA14:BA15"/>
    <mergeCell ref="BB14:BB15"/>
    <mergeCell ref="AM14:AM15"/>
    <mergeCell ref="AN14:AN15"/>
    <mergeCell ref="AO14:AO15"/>
    <mergeCell ref="AP14:AP15"/>
    <mergeCell ref="AQ14:AQ15"/>
    <mergeCell ref="AR14:AR15"/>
    <mergeCell ref="AC14:AC15"/>
    <mergeCell ref="AD14:AD15"/>
    <mergeCell ref="AE14:AE15"/>
    <mergeCell ref="AF14:AF15"/>
    <mergeCell ref="AJ14:AJ15"/>
    <mergeCell ref="AK14:AK15"/>
    <mergeCell ref="S14:S15"/>
    <mergeCell ref="T14:T15"/>
    <mergeCell ref="X14:X15"/>
    <mergeCell ref="Y14:Y15"/>
    <mergeCell ref="AA14:AA15"/>
    <mergeCell ref="AB14:AB15"/>
    <mergeCell ref="L14:L15"/>
    <mergeCell ref="M14:M15"/>
    <mergeCell ref="O14:O15"/>
    <mergeCell ref="P14:P15"/>
    <mergeCell ref="Q14:Q15"/>
    <mergeCell ref="R14:R15"/>
    <mergeCell ref="BO12:BO13"/>
    <mergeCell ref="BS12:BS13"/>
    <mergeCell ref="BT12:BT13"/>
    <mergeCell ref="B14:B15"/>
    <mergeCell ref="C14:C15"/>
    <mergeCell ref="D14:D15"/>
    <mergeCell ref="E14:E15"/>
    <mergeCell ref="F14:F15"/>
    <mergeCell ref="G14:G15"/>
    <mergeCell ref="H14:H15"/>
    <mergeCell ref="BH12:BH13"/>
    <mergeCell ref="BI12:BI13"/>
    <mergeCell ref="BK12:BK13"/>
    <mergeCell ref="BL12:BL13"/>
    <mergeCell ref="BM12:BM13"/>
    <mergeCell ref="BN12:BN13"/>
    <mergeCell ref="AW12:AW13"/>
    <mergeCell ref="AY12:AY13"/>
    <mergeCell ref="AZ12:AZ13"/>
    <mergeCell ref="BA12:BA13"/>
    <mergeCell ref="BB12:BB13"/>
    <mergeCell ref="BD12:BD13"/>
    <mergeCell ref="AN12:AN13"/>
    <mergeCell ref="AO12:AO13"/>
    <mergeCell ref="AP12:AP13"/>
    <mergeCell ref="AQ12:AQ13"/>
    <mergeCell ref="AR12:AR13"/>
    <mergeCell ref="AV12:AV13"/>
    <mergeCell ref="AD12:AD13"/>
    <mergeCell ref="AE12:AE13"/>
    <mergeCell ref="AF12:AF13"/>
    <mergeCell ref="AJ12:AJ13"/>
    <mergeCell ref="AK12:AK13"/>
    <mergeCell ref="AM12:AM13"/>
    <mergeCell ref="T12:T13"/>
    <mergeCell ref="X12:X13"/>
    <mergeCell ref="Y12:Y13"/>
    <mergeCell ref="AA12:AA13"/>
    <mergeCell ref="AB12:AB13"/>
    <mergeCell ref="AC12:AC13"/>
    <mergeCell ref="M12:M13"/>
    <mergeCell ref="O12:O13"/>
    <mergeCell ref="P12:P13"/>
    <mergeCell ref="Q12:Q13"/>
    <mergeCell ref="R12:R13"/>
    <mergeCell ref="S12:S13"/>
    <mergeCell ref="BS10:BS11"/>
    <mergeCell ref="BT10:BT11"/>
    <mergeCell ref="B12:B13"/>
    <mergeCell ref="C12:C13"/>
    <mergeCell ref="D12:D13"/>
    <mergeCell ref="E12:E13"/>
    <mergeCell ref="F12:F13"/>
    <mergeCell ref="G12:G13"/>
    <mergeCell ref="H12:H13"/>
    <mergeCell ref="L12:L13"/>
    <mergeCell ref="BI10:BI11"/>
    <mergeCell ref="BK10:BK11"/>
    <mergeCell ref="BL10:BL11"/>
    <mergeCell ref="BM10:BM11"/>
    <mergeCell ref="BN10:BN11"/>
    <mergeCell ref="BO10:BO11"/>
    <mergeCell ref="AY10:AY11"/>
    <mergeCell ref="AZ10:AZ11"/>
    <mergeCell ref="BA10:BA11"/>
    <mergeCell ref="BB10:BB11"/>
    <mergeCell ref="BD10:BD11"/>
    <mergeCell ref="BH10:BH11"/>
    <mergeCell ref="AO10:AO11"/>
    <mergeCell ref="AP10:AP11"/>
    <mergeCell ref="AQ10:AQ11"/>
    <mergeCell ref="AR10:AR11"/>
    <mergeCell ref="AV10:AV11"/>
    <mergeCell ref="AW10:AW11"/>
    <mergeCell ref="AE10:AE11"/>
    <mergeCell ref="AF10:AF11"/>
    <mergeCell ref="AJ10:AJ11"/>
    <mergeCell ref="AK10:AK11"/>
    <mergeCell ref="AM10:AM11"/>
    <mergeCell ref="AN10:AN11"/>
    <mergeCell ref="X10:X11"/>
    <mergeCell ref="Y10:Y11"/>
    <mergeCell ref="AA10:AA11"/>
    <mergeCell ref="AB10:AB11"/>
    <mergeCell ref="AC10:AC11"/>
    <mergeCell ref="AD10:AD11"/>
    <mergeCell ref="O10:O11"/>
    <mergeCell ref="P10:P11"/>
    <mergeCell ref="Q10:Q11"/>
    <mergeCell ref="R10:R11"/>
    <mergeCell ref="S10:S11"/>
    <mergeCell ref="T10:T11"/>
    <mergeCell ref="BT8:BT9"/>
    <mergeCell ref="B10:B11"/>
    <mergeCell ref="C10:C11"/>
    <mergeCell ref="D10:D11"/>
    <mergeCell ref="E10:E11"/>
    <mergeCell ref="F10:F11"/>
    <mergeCell ref="G10:G11"/>
    <mergeCell ref="H10:H11"/>
    <mergeCell ref="L10:L11"/>
    <mergeCell ref="M10:M11"/>
    <mergeCell ref="BK8:BK9"/>
    <mergeCell ref="BL8:BL9"/>
    <mergeCell ref="BM8:BM9"/>
    <mergeCell ref="BN8:BN9"/>
    <mergeCell ref="BO8:BO9"/>
    <mergeCell ref="BS8:BS9"/>
    <mergeCell ref="AZ8:AZ9"/>
    <mergeCell ref="BA8:BA9"/>
    <mergeCell ref="BB8:BB9"/>
    <mergeCell ref="BD8:BD9"/>
    <mergeCell ref="BH8:BH9"/>
    <mergeCell ref="BI8:BI9"/>
    <mergeCell ref="AP8:AP9"/>
    <mergeCell ref="AQ8:AQ9"/>
    <mergeCell ref="AR8:AR9"/>
    <mergeCell ref="AV8:AV9"/>
    <mergeCell ref="AW8:AW9"/>
    <mergeCell ref="AY8:AY9"/>
    <mergeCell ref="AF8:AF9"/>
    <mergeCell ref="AJ8:AJ9"/>
    <mergeCell ref="AK8:AK9"/>
    <mergeCell ref="AM8:AM9"/>
    <mergeCell ref="AN8:AN9"/>
    <mergeCell ref="AO8:AO9"/>
    <mergeCell ref="Y8:Y9"/>
    <mergeCell ref="AA8:AA9"/>
    <mergeCell ref="AB8:AB9"/>
    <mergeCell ref="AC8:AC9"/>
    <mergeCell ref="AD8:AD9"/>
    <mergeCell ref="AE8:AE9"/>
    <mergeCell ref="P8:P9"/>
    <mergeCell ref="Q8:Q9"/>
    <mergeCell ref="R8:R9"/>
    <mergeCell ref="S8:S9"/>
    <mergeCell ref="T8:T9"/>
    <mergeCell ref="X8:X9"/>
    <mergeCell ref="BT6:BT7"/>
    <mergeCell ref="B8:B9"/>
    <mergeCell ref="C8:C9"/>
    <mergeCell ref="D8:D9"/>
    <mergeCell ref="E8:E9"/>
    <mergeCell ref="F8:F9"/>
    <mergeCell ref="G8:G9"/>
    <mergeCell ref="H8:H9"/>
    <mergeCell ref="L8:L9"/>
    <mergeCell ref="M8:M9"/>
    <mergeCell ref="BK6:BK7"/>
    <mergeCell ref="BL6:BL7"/>
    <mergeCell ref="BM6:BM7"/>
    <mergeCell ref="BN6:BN7"/>
    <mergeCell ref="BO6:BO7"/>
    <mergeCell ref="BS6:BS7"/>
    <mergeCell ref="AZ6:AZ7"/>
    <mergeCell ref="BA6:BA7"/>
    <mergeCell ref="BB6:BB7"/>
    <mergeCell ref="BD6:BD7"/>
    <mergeCell ref="BH6:BH7"/>
    <mergeCell ref="BI6:BI7"/>
    <mergeCell ref="AP6:AP7"/>
    <mergeCell ref="AQ6:AQ7"/>
    <mergeCell ref="AR6:AR7"/>
    <mergeCell ref="AV6:AV7"/>
    <mergeCell ref="AW6:AW7"/>
    <mergeCell ref="AY6:AY7"/>
    <mergeCell ref="AF6:AF7"/>
    <mergeCell ref="AJ6:AJ7"/>
    <mergeCell ref="AK6:AK7"/>
    <mergeCell ref="AM6:AM7"/>
    <mergeCell ref="AN6:AN7"/>
    <mergeCell ref="AO6:AO7"/>
    <mergeCell ref="Y6:Y7"/>
    <mergeCell ref="AA6:AA7"/>
    <mergeCell ref="AB6:AB7"/>
    <mergeCell ref="AC6:AC7"/>
    <mergeCell ref="AD6:AD7"/>
    <mergeCell ref="AE6:AE7"/>
    <mergeCell ref="P6:P7"/>
    <mergeCell ref="Q6:Q7"/>
    <mergeCell ref="R6:R7"/>
    <mergeCell ref="S6:S7"/>
    <mergeCell ref="T6:T7"/>
    <mergeCell ref="X6:X7"/>
    <mergeCell ref="BO4:BO5"/>
    <mergeCell ref="BS4:BS5"/>
    <mergeCell ref="BT4:BT5"/>
    <mergeCell ref="B6:B7"/>
    <mergeCell ref="C6:C7"/>
    <mergeCell ref="D6:D7"/>
    <mergeCell ref="E6:E7"/>
    <mergeCell ref="F6:F7"/>
    <mergeCell ref="G6:G7"/>
    <mergeCell ref="H6:H7"/>
    <mergeCell ref="BH4:BH5"/>
    <mergeCell ref="BI4:BI5"/>
    <mergeCell ref="BK4:BK5"/>
    <mergeCell ref="BL4:BL5"/>
    <mergeCell ref="BM4:BM5"/>
    <mergeCell ref="BN4:BN5"/>
    <mergeCell ref="AY4:AY5"/>
    <mergeCell ref="AZ4:AZ5"/>
    <mergeCell ref="BA4:BA5"/>
    <mergeCell ref="BB4:BB5"/>
    <mergeCell ref="BC4:BC5"/>
    <mergeCell ref="BD4:BD5"/>
    <mergeCell ref="AP4:AP5"/>
    <mergeCell ref="AQ4:AQ5"/>
    <mergeCell ref="AR4:AR5"/>
    <mergeCell ref="AV4:AV5"/>
    <mergeCell ref="AW4:AW5"/>
    <mergeCell ref="AX4:AX5"/>
    <mergeCell ref="AF4:AF5"/>
    <mergeCell ref="AJ4:AJ5"/>
    <mergeCell ref="AK4:AK5"/>
    <mergeCell ref="AM4:AM5"/>
    <mergeCell ref="AN4:AN5"/>
    <mergeCell ref="AO4:AO5"/>
    <mergeCell ref="Y4:Y5"/>
    <mergeCell ref="AA4:AA5"/>
    <mergeCell ref="AB4:AB5"/>
    <mergeCell ref="AC4:AC5"/>
    <mergeCell ref="AD4:AD5"/>
    <mergeCell ref="AE4:AE5"/>
    <mergeCell ref="P4:P5"/>
    <mergeCell ref="Q4:Q5"/>
    <mergeCell ref="R4:R5"/>
    <mergeCell ref="S4:S5"/>
    <mergeCell ref="T4:T5"/>
    <mergeCell ref="X4:X5"/>
    <mergeCell ref="G4:G5"/>
    <mergeCell ref="H4:H5"/>
    <mergeCell ref="L4:L5"/>
    <mergeCell ref="M4:M5"/>
    <mergeCell ref="N4:N15"/>
    <mergeCell ref="O4:O5"/>
    <mergeCell ref="L6:L7"/>
    <mergeCell ref="M6:M7"/>
    <mergeCell ref="O6:O7"/>
    <mergeCell ref="O8:O9"/>
    <mergeCell ref="B4:B5"/>
    <mergeCell ref="C4:C5"/>
    <mergeCell ref="D4:D5"/>
    <mergeCell ref="E4:E5"/>
    <mergeCell ref="F4:F5"/>
    <mergeCell ref="BD2:BD3"/>
    <mergeCell ref="BJ2:BJ3"/>
    <mergeCell ref="AX2:AX3"/>
    <mergeCell ref="AY2:AY3"/>
    <mergeCell ref="AZ2:AZ3"/>
    <mergeCell ref="BA2:BA3"/>
    <mergeCell ref="BB2:BB3"/>
    <mergeCell ref="BC2:BC3"/>
    <mergeCell ref="AM2:AM3"/>
    <mergeCell ref="AN2:AN3"/>
    <mergeCell ref="AO2:AO3"/>
    <mergeCell ref="AP2:AP3"/>
    <mergeCell ref="AQ2:AQ3"/>
    <mergeCell ref="AR2:AR3"/>
    <mergeCell ref="AB2:AB3"/>
    <mergeCell ref="AC2:AC3"/>
    <mergeCell ref="AD2:AD3"/>
    <mergeCell ref="AE2:AE3"/>
    <mergeCell ref="AF2:AF3"/>
    <mergeCell ref="AL2:AL3"/>
    <mergeCell ref="Q2:Q3"/>
    <mergeCell ref="R2:R3"/>
    <mergeCell ref="S2:S3"/>
    <mergeCell ref="T2:T3"/>
    <mergeCell ref="Z2:Z3"/>
    <mergeCell ref="AA2:AA3"/>
    <mergeCell ref="F2:F3"/>
    <mergeCell ref="G2:G3"/>
    <mergeCell ref="H2:H3"/>
    <mergeCell ref="N2:N3"/>
    <mergeCell ref="O2:O3"/>
    <mergeCell ref="P2:P3"/>
    <mergeCell ref="A1:A3"/>
    <mergeCell ref="C1:N1"/>
    <mergeCell ref="O1:Z1"/>
    <mergeCell ref="AA1:AL1"/>
    <mergeCell ref="AM1:AX1"/>
    <mergeCell ref="AY1:BJ1"/>
    <mergeCell ref="B2:B3"/>
    <mergeCell ref="C2:C3"/>
    <mergeCell ref="D2:D3"/>
    <mergeCell ref="E2:E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0213-5705-408B-887A-580C3B974FAC}">
  <dimension ref="A1:BI48"/>
  <sheetViews>
    <sheetView zoomScale="70" zoomScaleNormal="70" workbookViewId="0">
      <selection activeCell="K15" sqref="K15"/>
    </sheetView>
  </sheetViews>
  <sheetFormatPr defaultRowHeight="17.399999999999999" x14ac:dyDescent="0.4"/>
  <cols>
    <col min="1" max="1" width="13" bestFit="1" customWidth="1"/>
    <col min="2" max="2" width="9.3984375" bestFit="1" customWidth="1"/>
    <col min="3" max="3" width="6.8984375" bestFit="1" customWidth="1"/>
    <col min="4" max="4" width="23" bestFit="1" customWidth="1"/>
    <col min="5" max="5" width="8.8984375" bestFit="1" customWidth="1"/>
    <col min="6" max="6" width="6.69921875" bestFit="1" customWidth="1"/>
    <col min="7" max="7" width="9.69921875" customWidth="1"/>
    <col min="8" max="8" width="8.09765625" bestFit="1" customWidth="1"/>
    <col min="9" max="9" width="10.59765625" customWidth="1"/>
    <col min="10" max="10" width="10.8984375" customWidth="1"/>
    <col min="11" max="11" width="10" customWidth="1"/>
    <col min="12" max="12" width="13.5" customWidth="1"/>
    <col min="13" max="13" width="24.69921875" bestFit="1" customWidth="1"/>
    <col min="14" max="14" width="6.8984375" bestFit="1" customWidth="1"/>
    <col min="15" max="15" width="23" bestFit="1" customWidth="1"/>
    <col min="16" max="16" width="8.8984375" bestFit="1" customWidth="1"/>
    <col min="17" max="17" width="6.69921875" bestFit="1" customWidth="1"/>
    <col min="18" max="18" width="9.69921875" bestFit="1" customWidth="1"/>
    <col min="20" max="20" width="10.59765625" customWidth="1"/>
    <col min="21" max="21" width="10.8984375" customWidth="1"/>
    <col min="22" max="22" width="10" customWidth="1"/>
    <col min="23" max="23" width="13.5" customWidth="1"/>
    <col min="24" max="24" width="24.69921875" bestFit="1" customWidth="1"/>
    <col min="25" max="25" width="6.8984375" bestFit="1" customWidth="1"/>
    <col min="26" max="26" width="23" bestFit="1" customWidth="1"/>
    <col min="27" max="27" width="8.8984375" bestFit="1" customWidth="1"/>
    <col min="28" max="28" width="6.69921875" bestFit="1" customWidth="1"/>
    <col min="29" max="29" width="9.69921875" bestFit="1" customWidth="1"/>
    <col min="31" max="31" width="10.59765625" customWidth="1"/>
    <col min="32" max="32" width="10.8984375" customWidth="1"/>
    <col min="33" max="33" width="10" customWidth="1"/>
    <col min="34" max="34" width="13.5" customWidth="1"/>
    <col min="35" max="35" width="24.69921875" bestFit="1" customWidth="1"/>
    <col min="36" max="36" width="6.8984375" bestFit="1" customWidth="1"/>
    <col min="37" max="37" width="23" bestFit="1" customWidth="1"/>
    <col min="38" max="38" width="8.8984375" bestFit="1" customWidth="1"/>
    <col min="39" max="39" width="6.69921875" bestFit="1" customWidth="1"/>
    <col min="40" max="40" width="9.69921875" bestFit="1" customWidth="1"/>
    <col min="41" max="41" width="8.09765625" bestFit="1" customWidth="1"/>
    <col min="42" max="42" width="10.59765625" customWidth="1"/>
    <col min="43" max="43" width="10.8984375" customWidth="1"/>
    <col min="44" max="44" width="10" customWidth="1"/>
    <col min="45" max="45" width="13.5" customWidth="1"/>
    <col min="46" max="46" width="6.19921875" customWidth="1"/>
    <col min="47" max="47" width="6.69921875" customWidth="1"/>
    <col min="48" max="48" width="24.69921875" bestFit="1" customWidth="1"/>
    <col min="49" max="49" width="6.8984375" bestFit="1" customWidth="1"/>
    <col min="50" max="50" width="23" bestFit="1" customWidth="1"/>
    <col min="51" max="51" width="8.8984375" bestFit="1" customWidth="1"/>
    <col min="52" max="52" width="6.69921875" bestFit="1" customWidth="1"/>
    <col min="53" max="53" width="9.69921875" bestFit="1" customWidth="1"/>
    <col min="54" max="54" width="8.09765625" bestFit="1" customWidth="1"/>
    <col min="55" max="55" width="10.59765625" customWidth="1"/>
    <col min="56" max="56" width="10.8984375" customWidth="1"/>
    <col min="57" max="57" width="10" customWidth="1"/>
    <col min="58" max="58" width="13.5" customWidth="1"/>
    <col min="59" max="59" width="6.19921875" customWidth="1"/>
    <col min="60" max="60" width="6.69921875" customWidth="1"/>
    <col min="61" max="61" width="24.69921875" bestFit="1" customWidth="1"/>
  </cols>
  <sheetData>
    <row r="1" spans="1:61" s="262" customFormat="1" ht="34.5" customHeight="1" x14ac:dyDescent="0.4">
      <c r="A1" s="254" t="s">
        <v>0</v>
      </c>
      <c r="B1" s="255"/>
      <c r="C1" s="256" t="s">
        <v>97</v>
      </c>
      <c r="D1" s="257"/>
      <c r="E1" s="258"/>
      <c r="F1" s="258"/>
      <c r="G1" s="259"/>
      <c r="H1" s="259"/>
      <c r="I1" s="259"/>
      <c r="J1" s="259"/>
      <c r="K1" s="259"/>
      <c r="L1" s="259"/>
      <c r="M1" s="260"/>
      <c r="N1" s="261" t="s">
        <v>98</v>
      </c>
      <c r="O1" s="257"/>
      <c r="P1" s="258"/>
      <c r="Q1" s="258"/>
      <c r="R1" s="259"/>
      <c r="S1" s="259"/>
      <c r="T1" s="259"/>
      <c r="U1" s="259"/>
      <c r="V1" s="259"/>
      <c r="W1" s="259"/>
      <c r="X1" s="260"/>
      <c r="Y1" s="261" t="s">
        <v>99</v>
      </c>
      <c r="Z1" s="257"/>
      <c r="AA1" s="258"/>
      <c r="AB1" s="258"/>
      <c r="AC1" s="259"/>
      <c r="AD1" s="259"/>
      <c r="AE1" s="259"/>
      <c r="AF1" s="259"/>
      <c r="AG1" s="259"/>
      <c r="AH1" s="259"/>
      <c r="AI1" s="260"/>
      <c r="AJ1" s="261" t="s">
        <v>100</v>
      </c>
      <c r="AK1" s="257"/>
      <c r="AL1" s="258"/>
      <c r="AM1" s="258"/>
      <c r="AN1" s="259"/>
      <c r="AO1" s="259"/>
      <c r="AP1" s="259"/>
      <c r="AQ1" s="259"/>
      <c r="AR1" s="259"/>
      <c r="AS1" s="259"/>
      <c r="AT1" s="258"/>
      <c r="AU1" s="258"/>
      <c r="AV1" s="260"/>
      <c r="AW1" s="261" t="s">
        <v>101</v>
      </c>
      <c r="AX1" s="257"/>
      <c r="AY1" s="258"/>
      <c r="AZ1" s="258"/>
      <c r="BA1" s="259"/>
      <c r="BB1" s="259"/>
      <c r="BC1" s="259"/>
      <c r="BD1" s="259"/>
      <c r="BE1" s="259"/>
      <c r="BF1" s="259"/>
      <c r="BG1" s="258"/>
      <c r="BH1" s="258"/>
      <c r="BI1" s="260"/>
    </row>
    <row r="2" spans="1:61" s="262" customFormat="1" ht="22.5" customHeight="1" x14ac:dyDescent="0.4">
      <c r="A2" s="263"/>
      <c r="B2" s="255"/>
      <c r="C2" s="264" t="s">
        <v>102</v>
      </c>
      <c r="D2" s="265" t="s">
        <v>103</v>
      </c>
      <c r="E2" s="266" t="s">
        <v>8</v>
      </c>
      <c r="F2" s="267" t="s">
        <v>104</v>
      </c>
      <c r="G2" s="268" t="s">
        <v>9</v>
      </c>
      <c r="H2" s="269"/>
      <c r="I2" s="270" t="s">
        <v>11</v>
      </c>
      <c r="J2" s="271"/>
      <c r="K2" s="271"/>
      <c r="L2" s="272"/>
      <c r="M2" s="275" t="s">
        <v>16</v>
      </c>
      <c r="N2" s="264" t="s">
        <v>102</v>
      </c>
      <c r="O2" s="265" t="s">
        <v>103</v>
      </c>
      <c r="P2" s="266" t="s">
        <v>8</v>
      </c>
      <c r="Q2" s="267" t="s">
        <v>104</v>
      </c>
      <c r="R2" s="268" t="s">
        <v>9</v>
      </c>
      <c r="S2" s="269"/>
      <c r="T2" s="276" t="s">
        <v>11</v>
      </c>
      <c r="U2" s="268"/>
      <c r="V2" s="268"/>
      <c r="W2" s="277"/>
      <c r="X2" s="275" t="s">
        <v>16</v>
      </c>
      <c r="Y2" s="264" t="s">
        <v>102</v>
      </c>
      <c r="Z2" s="265" t="s">
        <v>103</v>
      </c>
      <c r="AA2" s="266" t="s">
        <v>8</v>
      </c>
      <c r="AB2" s="267" t="s">
        <v>104</v>
      </c>
      <c r="AC2" s="268" t="s">
        <v>9</v>
      </c>
      <c r="AD2" s="269"/>
      <c r="AE2" s="276" t="s">
        <v>11</v>
      </c>
      <c r="AF2" s="268"/>
      <c r="AG2" s="268"/>
      <c r="AH2" s="277"/>
      <c r="AI2" s="275" t="s">
        <v>16</v>
      </c>
      <c r="AJ2" s="264" t="s">
        <v>102</v>
      </c>
      <c r="AK2" s="265" t="s">
        <v>103</v>
      </c>
      <c r="AL2" s="266" t="s">
        <v>8</v>
      </c>
      <c r="AM2" s="267" t="s">
        <v>104</v>
      </c>
      <c r="AN2" s="268" t="s">
        <v>9</v>
      </c>
      <c r="AO2" s="269"/>
      <c r="AP2" s="276" t="s">
        <v>11</v>
      </c>
      <c r="AQ2" s="268"/>
      <c r="AR2" s="268"/>
      <c r="AS2" s="277"/>
      <c r="AT2" s="273" t="s">
        <v>105</v>
      </c>
      <c r="AU2" s="274" t="s">
        <v>21</v>
      </c>
      <c r="AV2" s="275" t="s">
        <v>16</v>
      </c>
      <c r="AW2" s="264" t="s">
        <v>102</v>
      </c>
      <c r="AX2" s="265" t="s">
        <v>103</v>
      </c>
      <c r="AY2" s="266" t="s">
        <v>8</v>
      </c>
      <c r="AZ2" s="267" t="s">
        <v>104</v>
      </c>
      <c r="BA2" s="268" t="s">
        <v>9</v>
      </c>
      <c r="BB2" s="269"/>
      <c r="BC2" s="276" t="s">
        <v>11</v>
      </c>
      <c r="BD2" s="268"/>
      <c r="BE2" s="268"/>
      <c r="BF2" s="277"/>
      <c r="BG2" s="273" t="s">
        <v>105</v>
      </c>
      <c r="BH2" s="274" t="s">
        <v>21</v>
      </c>
      <c r="BI2" s="278" t="s">
        <v>16</v>
      </c>
    </row>
    <row r="3" spans="1:61" s="262" customFormat="1" ht="22.5" customHeight="1" x14ac:dyDescent="0.4">
      <c r="A3" s="279"/>
      <c r="B3" s="280"/>
      <c r="C3" s="281"/>
      <c r="D3" s="282"/>
      <c r="E3" s="283"/>
      <c r="F3" s="284"/>
      <c r="G3" s="285" t="s">
        <v>106</v>
      </c>
      <c r="H3" s="286" t="s">
        <v>107</v>
      </c>
      <c r="I3" s="287" t="s">
        <v>108</v>
      </c>
      <c r="J3" s="288" t="s">
        <v>109</v>
      </c>
      <c r="K3" s="288" t="s">
        <v>110</v>
      </c>
      <c r="L3" s="289" t="s">
        <v>111</v>
      </c>
      <c r="M3" s="292"/>
      <c r="N3" s="281"/>
      <c r="O3" s="282"/>
      <c r="P3" s="283"/>
      <c r="Q3" s="284"/>
      <c r="R3" s="285" t="s">
        <v>106</v>
      </c>
      <c r="S3" s="286" t="s">
        <v>107</v>
      </c>
      <c r="T3" s="287" t="s">
        <v>108</v>
      </c>
      <c r="U3" s="288" t="s">
        <v>109</v>
      </c>
      <c r="V3" s="288" t="s">
        <v>110</v>
      </c>
      <c r="W3" s="289" t="s">
        <v>111</v>
      </c>
      <c r="X3" s="292"/>
      <c r="Y3" s="281"/>
      <c r="Z3" s="282"/>
      <c r="AA3" s="283"/>
      <c r="AB3" s="284"/>
      <c r="AC3" s="285" t="s">
        <v>106</v>
      </c>
      <c r="AD3" s="286" t="s">
        <v>107</v>
      </c>
      <c r="AE3" s="287" t="s">
        <v>108</v>
      </c>
      <c r="AF3" s="288" t="s">
        <v>109</v>
      </c>
      <c r="AG3" s="288" t="s">
        <v>110</v>
      </c>
      <c r="AH3" s="289" t="s">
        <v>111</v>
      </c>
      <c r="AI3" s="292"/>
      <c r="AJ3" s="281"/>
      <c r="AK3" s="282"/>
      <c r="AL3" s="283"/>
      <c r="AM3" s="284"/>
      <c r="AN3" s="285" t="s">
        <v>106</v>
      </c>
      <c r="AO3" s="286" t="s">
        <v>107</v>
      </c>
      <c r="AP3" s="287" t="s">
        <v>108</v>
      </c>
      <c r="AQ3" s="288" t="s">
        <v>109</v>
      </c>
      <c r="AR3" s="288" t="s">
        <v>110</v>
      </c>
      <c r="AS3" s="289" t="s">
        <v>111</v>
      </c>
      <c r="AT3" s="290"/>
      <c r="AU3" s="291"/>
      <c r="AV3" s="292"/>
      <c r="AW3" s="281"/>
      <c r="AX3" s="282"/>
      <c r="AY3" s="283"/>
      <c r="AZ3" s="284"/>
      <c r="BA3" s="285" t="s">
        <v>106</v>
      </c>
      <c r="BB3" s="286" t="s">
        <v>107</v>
      </c>
      <c r="BC3" s="287" t="s">
        <v>108</v>
      </c>
      <c r="BD3" s="288" t="s">
        <v>109</v>
      </c>
      <c r="BE3" s="288" t="s">
        <v>110</v>
      </c>
      <c r="BF3" s="289" t="s">
        <v>111</v>
      </c>
      <c r="BG3" s="290"/>
      <c r="BH3" s="291"/>
      <c r="BI3" s="293"/>
    </row>
    <row r="4" spans="1:61" s="262" customFormat="1" ht="25.2" customHeight="1" x14ac:dyDescent="0.4">
      <c r="A4" s="294"/>
      <c r="B4" s="321">
        <v>45026</v>
      </c>
      <c r="C4" s="296" t="s">
        <v>112</v>
      </c>
      <c r="D4" s="297" t="s">
        <v>113</v>
      </c>
      <c r="E4" s="298">
        <v>9362</v>
      </c>
      <c r="F4" s="298">
        <v>100</v>
      </c>
      <c r="G4" s="249">
        <v>3217</v>
      </c>
      <c r="H4" s="248">
        <f>G4*0.85/100</f>
        <v>27.344499999999996</v>
      </c>
      <c r="I4" s="249">
        <v>3217</v>
      </c>
      <c r="J4" s="246">
        <v>2600</v>
      </c>
      <c r="K4" s="246">
        <v>26</v>
      </c>
      <c r="L4" s="299">
        <f>40+40+40+70+60+70</f>
        <v>320</v>
      </c>
      <c r="M4" s="302"/>
      <c r="N4" s="303" t="s">
        <v>112</v>
      </c>
      <c r="O4" s="297" t="s">
        <v>56</v>
      </c>
      <c r="P4" s="298">
        <v>6291</v>
      </c>
      <c r="Q4" s="298">
        <v>100</v>
      </c>
      <c r="R4" s="249">
        <v>4650</v>
      </c>
      <c r="S4" s="248">
        <f>R4*0.9/100</f>
        <v>41.85</v>
      </c>
      <c r="T4" s="249">
        <v>4650</v>
      </c>
      <c r="U4" s="246">
        <v>4400</v>
      </c>
      <c r="V4" s="246">
        <v>44</v>
      </c>
      <c r="W4" s="299">
        <v>95</v>
      </c>
      <c r="X4" s="302"/>
      <c r="Y4" s="296" t="s">
        <v>112</v>
      </c>
      <c r="Z4" s="297" t="s">
        <v>113</v>
      </c>
      <c r="AA4" s="298">
        <v>9362</v>
      </c>
      <c r="AB4" s="298">
        <v>100</v>
      </c>
      <c r="AC4" s="249">
        <v>2665</v>
      </c>
      <c r="AD4" s="248">
        <f>AC4*0.85/100</f>
        <v>22.6525</v>
      </c>
      <c r="AE4" s="249">
        <v>2665</v>
      </c>
      <c r="AF4" s="246">
        <v>2100</v>
      </c>
      <c r="AG4" s="246">
        <v>21</v>
      </c>
      <c r="AH4" s="299">
        <f>45+60</f>
        <v>105</v>
      </c>
      <c r="AI4" s="302"/>
      <c r="AJ4" s="303" t="s">
        <v>112</v>
      </c>
      <c r="AK4" s="322" t="s">
        <v>34</v>
      </c>
      <c r="AL4" s="298">
        <f>IFERROR(VLOOKUP(AK4,'[5]완제품 창고 입고 계획'!$B:$C,2,0),"")</f>
        <v>4563</v>
      </c>
      <c r="AM4" s="298">
        <f>IFERROR(VLOOKUP(AK4,[5]ERP품번!$A:$K,5,0),"")</f>
        <v>100</v>
      </c>
      <c r="AN4" s="249">
        <v>10097</v>
      </c>
      <c r="AO4" s="248">
        <f>IFERROR(ROUNDDOWN(VLOOKUP(AK4,[5]ERP품번!$A:$K,11,0)*AN4/AM4,0),"")</f>
        <v>95</v>
      </c>
      <c r="AP4" s="249">
        <v>10408</v>
      </c>
      <c r="AQ4" s="246">
        <v>9600</v>
      </c>
      <c r="AR4" s="246">
        <v>96</v>
      </c>
      <c r="AS4" s="299">
        <v>509</v>
      </c>
      <c r="AT4" s="317"/>
      <c r="AU4" s="318"/>
      <c r="AV4" s="332"/>
      <c r="AW4" s="303" t="s">
        <v>112</v>
      </c>
      <c r="AX4" s="322" t="s">
        <v>138</v>
      </c>
      <c r="AY4" s="298" t="str">
        <f>IFERROR(VLOOKUP(AX4,'[5]완제품 창고 입고 계획'!$B:$C,2,0),"")</f>
        <v/>
      </c>
      <c r="AZ4" s="298" t="str">
        <f>IFERROR(VLOOKUP(AX4,[5]ERP품번!$A:$K,5,0),"")</f>
        <v/>
      </c>
      <c r="BA4" s="249">
        <v>5000</v>
      </c>
      <c r="BB4" s="248" t="str">
        <f>IFERROR(ROUNDDOWN(VLOOKUP(AX4,[5]ERP품번!$A:$K,11,0)*BA4/AZ4,0),"")</f>
        <v/>
      </c>
      <c r="BC4" s="249">
        <v>5100</v>
      </c>
      <c r="BD4" s="246"/>
      <c r="BE4" s="246"/>
      <c r="BF4" s="299">
        <v>5035</v>
      </c>
      <c r="BG4" s="382"/>
      <c r="BH4" s="383"/>
      <c r="BI4" s="309" t="s">
        <v>139</v>
      </c>
    </row>
    <row r="5" spans="1:61" s="262" customFormat="1" ht="25.5" customHeight="1" x14ac:dyDescent="0.4">
      <c r="A5" s="320">
        <f>B4</f>
        <v>45026</v>
      </c>
      <c r="B5" s="321">
        <f t="shared" ref="B5" si="0">B4</f>
        <v>45026</v>
      </c>
      <c r="C5" s="303" t="s">
        <v>114</v>
      </c>
      <c r="D5" s="297" t="s">
        <v>73</v>
      </c>
      <c r="E5" s="298" t="s">
        <v>115</v>
      </c>
      <c r="F5" s="298">
        <v>50</v>
      </c>
      <c r="G5" s="249">
        <v>1439</v>
      </c>
      <c r="H5" s="248">
        <f>G5*0.9/50</f>
        <v>25.902000000000001</v>
      </c>
      <c r="I5" s="249">
        <v>1439</v>
      </c>
      <c r="J5" s="246">
        <v>1300</v>
      </c>
      <c r="K5" s="246">
        <v>26</v>
      </c>
      <c r="L5" s="299">
        <v>87</v>
      </c>
      <c r="M5" s="302"/>
      <c r="N5" s="303" t="s">
        <v>114</v>
      </c>
      <c r="O5" s="297" t="s">
        <v>56</v>
      </c>
      <c r="P5" s="298">
        <v>6291</v>
      </c>
      <c r="Q5" s="298">
        <v>100</v>
      </c>
      <c r="R5" s="249">
        <v>2020</v>
      </c>
      <c r="S5" s="248">
        <f>R5*0.9/100</f>
        <v>18.18</v>
      </c>
      <c r="T5" s="249">
        <v>2020</v>
      </c>
      <c r="U5" s="246">
        <v>1800</v>
      </c>
      <c r="V5" s="246">
        <v>18</v>
      </c>
      <c r="W5" s="299">
        <v>152</v>
      </c>
      <c r="X5" s="302"/>
      <c r="Y5" s="303" t="s">
        <v>114</v>
      </c>
      <c r="Z5" s="297" t="s">
        <v>116</v>
      </c>
      <c r="AA5" s="298" t="s">
        <v>117</v>
      </c>
      <c r="AB5" s="298">
        <v>50</v>
      </c>
      <c r="AC5" s="249">
        <v>1026</v>
      </c>
      <c r="AD5" s="248">
        <f>AC5*0.9/50</f>
        <v>18.468</v>
      </c>
      <c r="AE5" s="249">
        <v>1026</v>
      </c>
      <c r="AF5" s="246">
        <v>950</v>
      </c>
      <c r="AG5" s="246">
        <v>19</v>
      </c>
      <c r="AH5" s="299">
        <v>46</v>
      </c>
      <c r="AI5" s="302" t="s">
        <v>118</v>
      </c>
      <c r="AJ5" s="303" t="s">
        <v>114</v>
      </c>
      <c r="AK5" s="322" t="s">
        <v>34</v>
      </c>
      <c r="AL5" s="298">
        <f>IFERROR(VLOOKUP(AK5,'[5]완제품 창고 입고 계획'!$B:$C,2,0),"")</f>
        <v>4563</v>
      </c>
      <c r="AM5" s="298">
        <f>IFERROR(VLOOKUP(AK5,[5]ERP품번!$A:$K,5,0),"")</f>
        <v>100</v>
      </c>
      <c r="AN5" s="249">
        <v>9716</v>
      </c>
      <c r="AO5" s="248">
        <f>IFERROR(ROUNDDOWN(VLOOKUP(AK5,[5]ERP품번!$A:$K,11,0)*AN5/AM5,0),"")</f>
        <v>91</v>
      </c>
      <c r="AP5" s="249">
        <v>6415</v>
      </c>
      <c r="AQ5" s="246">
        <v>5300</v>
      </c>
      <c r="AR5" s="246">
        <v>53</v>
      </c>
      <c r="AS5" s="299">
        <v>240</v>
      </c>
      <c r="AT5" s="317"/>
      <c r="AU5" s="318"/>
      <c r="AV5" s="332"/>
      <c r="AW5" s="303" t="s">
        <v>112</v>
      </c>
      <c r="AX5" s="322" t="s">
        <v>138</v>
      </c>
      <c r="AY5" s="298" t="str">
        <f>IFERROR(VLOOKUP(AX5,'[5]완제품 창고 입고 계획'!$B:$C,2,0),"")</f>
        <v/>
      </c>
      <c r="AZ5" s="298" t="str">
        <f>IFERROR(VLOOKUP(AX5,[5]ERP품번!$A:$K,5,0),"")</f>
        <v/>
      </c>
      <c r="BA5" s="249">
        <v>2500</v>
      </c>
      <c r="BB5" s="248" t="str">
        <f>IFERROR(ROUNDDOWN(VLOOKUP(AX5,[5]ERP품번!$A:$K,11,0)*BA5/AZ5,0),"")</f>
        <v/>
      </c>
      <c r="BC5" s="249">
        <v>5400</v>
      </c>
      <c r="BD5" s="246"/>
      <c r="BE5" s="246"/>
      <c r="BF5" s="299">
        <v>5691</v>
      </c>
      <c r="BG5" s="317"/>
      <c r="BH5" s="318"/>
      <c r="BI5" s="302" t="s">
        <v>140</v>
      </c>
    </row>
    <row r="6" spans="1:61" s="262" customFormat="1" ht="25.5" customHeight="1" x14ac:dyDescent="0.4">
      <c r="A6" s="320" t="s">
        <v>24</v>
      </c>
      <c r="B6" s="321">
        <f>B5</f>
        <v>45026</v>
      </c>
      <c r="C6" s="304"/>
      <c r="D6" s="305"/>
      <c r="E6" s="306"/>
      <c r="F6" s="306"/>
      <c r="G6" s="307"/>
      <c r="H6" s="308"/>
      <c r="I6" s="252"/>
      <c r="J6" s="250"/>
      <c r="K6" s="250"/>
      <c r="L6" s="251"/>
      <c r="M6" s="309"/>
      <c r="N6" s="303" t="s">
        <v>114</v>
      </c>
      <c r="O6" s="297" t="s">
        <v>54</v>
      </c>
      <c r="P6" s="298" t="s">
        <v>119</v>
      </c>
      <c r="Q6" s="298">
        <v>50</v>
      </c>
      <c r="R6" s="249">
        <v>2979</v>
      </c>
      <c r="S6" s="248">
        <f>R6*0.92/50</f>
        <v>54.813600000000008</v>
      </c>
      <c r="T6" s="249">
        <v>2979</v>
      </c>
      <c r="U6" s="246">
        <v>2750</v>
      </c>
      <c r="V6" s="246">
        <v>55</v>
      </c>
      <c r="W6" s="299">
        <v>92</v>
      </c>
      <c r="X6" s="302" t="s">
        <v>120</v>
      </c>
      <c r="Y6" s="303" t="s">
        <v>114</v>
      </c>
      <c r="Z6" s="297" t="s">
        <v>54</v>
      </c>
      <c r="AA6" s="298" t="s">
        <v>119</v>
      </c>
      <c r="AB6" s="298">
        <v>50</v>
      </c>
      <c r="AC6" s="249">
        <v>3702</v>
      </c>
      <c r="AD6" s="248">
        <f>AC6*0.92/50</f>
        <v>68.116799999999998</v>
      </c>
      <c r="AE6" s="249">
        <v>3702</v>
      </c>
      <c r="AF6" s="246">
        <v>3500</v>
      </c>
      <c r="AG6" s="246">
        <v>70</v>
      </c>
      <c r="AH6" s="299">
        <v>92</v>
      </c>
      <c r="AI6" s="302" t="s">
        <v>120</v>
      </c>
      <c r="AJ6" s="325"/>
      <c r="AK6" s="326"/>
      <c r="AL6" s="327"/>
      <c r="AM6" s="327"/>
      <c r="AN6" s="328"/>
      <c r="AO6" s="329"/>
      <c r="AP6" s="328"/>
      <c r="AQ6" s="330"/>
      <c r="AR6" s="330"/>
      <c r="AS6" s="331"/>
      <c r="AT6" s="317"/>
      <c r="AU6" s="318"/>
      <c r="AV6" s="332"/>
      <c r="AW6" s="303" t="s">
        <v>114</v>
      </c>
      <c r="AX6" s="322" t="s">
        <v>138</v>
      </c>
      <c r="AY6" s="298" t="str">
        <f>IFERROR(VLOOKUP(AX6,'[5]완제품 창고 입고 계획'!$B:$C,2,0),"")</f>
        <v/>
      </c>
      <c r="AZ6" s="298" t="str">
        <f>IFERROR(VLOOKUP(AX6,[5]ERP품번!$A:$K,5,0),"")</f>
        <v/>
      </c>
      <c r="BA6" s="249">
        <v>4000</v>
      </c>
      <c r="BB6" s="248" t="str">
        <f>IFERROR(ROUNDDOWN(VLOOKUP(AX6,[5]ERP품번!$A:$K,11,0)*BA6/AZ6,0),"")</f>
        <v/>
      </c>
      <c r="BC6" s="249">
        <v>2400</v>
      </c>
      <c r="BD6" s="246"/>
      <c r="BE6" s="246"/>
      <c r="BF6" s="299">
        <v>2520</v>
      </c>
      <c r="BG6" s="317"/>
      <c r="BH6" s="318"/>
      <c r="BI6" s="302" t="s">
        <v>140</v>
      </c>
    </row>
    <row r="7" spans="1:61" s="262" customFormat="1" ht="25.5" customHeight="1" x14ac:dyDescent="0.4">
      <c r="A7" s="294"/>
      <c r="B7" s="321">
        <f>B6</f>
        <v>45026</v>
      </c>
      <c r="C7" s="304"/>
      <c r="D7" s="305"/>
      <c r="E7" s="306"/>
      <c r="F7" s="306"/>
      <c r="G7" s="307"/>
      <c r="H7" s="308"/>
      <c r="I7" s="252"/>
      <c r="J7" s="250"/>
      <c r="K7" s="250"/>
      <c r="L7" s="251"/>
      <c r="M7" s="309"/>
      <c r="N7" s="303"/>
      <c r="O7" s="297"/>
      <c r="P7" s="298"/>
      <c r="Q7" s="298"/>
      <c r="R7" s="249"/>
      <c r="S7" s="248"/>
      <c r="T7" s="249"/>
      <c r="U7" s="246"/>
      <c r="V7" s="246"/>
      <c r="W7" s="299"/>
      <c r="X7" s="302"/>
      <c r="Y7" s="303"/>
      <c r="Z7" s="297"/>
      <c r="AA7" s="298"/>
      <c r="AB7" s="298"/>
      <c r="AC7" s="249"/>
      <c r="AD7" s="248"/>
      <c r="AE7" s="249"/>
      <c r="AF7" s="246"/>
      <c r="AG7" s="246"/>
      <c r="AH7" s="299"/>
      <c r="AI7" s="302"/>
      <c r="AJ7" s="325"/>
      <c r="AK7" s="326"/>
      <c r="AL7" s="327"/>
      <c r="AM7" s="327"/>
      <c r="AN7" s="328"/>
      <c r="AO7" s="329"/>
      <c r="AP7" s="328"/>
      <c r="AQ7" s="330"/>
      <c r="AR7" s="330"/>
      <c r="AS7" s="331"/>
      <c r="AT7" s="317"/>
      <c r="AU7" s="318"/>
      <c r="AV7" s="332"/>
      <c r="AW7" s="303" t="s">
        <v>114</v>
      </c>
      <c r="AX7" s="322" t="s">
        <v>25</v>
      </c>
      <c r="AY7" s="298" t="str">
        <f>IFERROR(VLOOKUP(AX7,'[5]완제품 창고 입고 계획'!$B:$C,2,0),"")</f>
        <v>V0092</v>
      </c>
      <c r="AZ7" s="298">
        <f>IFERROR(VLOOKUP(AX7,[5]ERP품번!$A:$K,5,0),"")</f>
        <v>50</v>
      </c>
      <c r="BA7" s="249">
        <v>3377</v>
      </c>
      <c r="BB7" s="248">
        <f>IFERROR(ROUNDDOWN(VLOOKUP(AX7,[5]ERP품번!$A:$K,11,0)*BA7/AZ7,0),"")</f>
        <v>64</v>
      </c>
      <c r="BC7" s="249">
        <v>3377</v>
      </c>
      <c r="BD7" s="246">
        <v>2700</v>
      </c>
      <c r="BE7" s="246">
        <v>54</v>
      </c>
      <c r="BF7" s="299">
        <v>188</v>
      </c>
      <c r="BG7" s="382"/>
      <c r="BH7" s="383"/>
      <c r="BI7" s="309"/>
    </row>
    <row r="8" spans="1:61" s="262" customFormat="1" ht="25.5" customHeight="1" x14ac:dyDescent="0.4">
      <c r="A8" s="294"/>
      <c r="B8" s="321">
        <f>B7</f>
        <v>45026</v>
      </c>
      <c r="C8" s="304"/>
      <c r="D8" s="305"/>
      <c r="E8" s="306"/>
      <c r="F8" s="306"/>
      <c r="G8" s="307"/>
      <c r="H8" s="308"/>
      <c r="I8" s="252"/>
      <c r="J8" s="250"/>
      <c r="K8" s="250"/>
      <c r="L8" s="251"/>
      <c r="M8" s="302"/>
      <c r="N8" s="303"/>
      <c r="O8" s="297"/>
      <c r="P8" s="298"/>
      <c r="Q8" s="298"/>
      <c r="R8" s="249"/>
      <c r="S8" s="248"/>
      <c r="T8" s="249"/>
      <c r="U8" s="246"/>
      <c r="V8" s="246"/>
      <c r="W8" s="299"/>
      <c r="X8" s="302"/>
      <c r="Y8" s="326"/>
      <c r="Z8" s="326"/>
      <c r="AA8" s="338"/>
      <c r="AB8" s="338"/>
      <c r="AC8" s="339"/>
      <c r="AD8" s="314"/>
      <c r="AE8" s="340"/>
      <c r="AF8" s="341"/>
      <c r="AG8" s="341"/>
      <c r="AH8" s="342"/>
      <c r="AI8" s="319"/>
      <c r="AJ8" s="304"/>
      <c r="AK8" s="305"/>
      <c r="AL8" s="306"/>
      <c r="AM8" s="306"/>
      <c r="AN8" s="307"/>
      <c r="AO8" s="308"/>
      <c r="AP8" s="252"/>
      <c r="AQ8" s="250"/>
      <c r="AR8" s="250"/>
      <c r="AS8" s="251"/>
      <c r="AT8" s="300"/>
      <c r="AU8" s="301"/>
      <c r="AV8" s="309"/>
      <c r="AW8" s="326"/>
      <c r="AX8" s="326"/>
      <c r="AY8" s="338"/>
      <c r="AZ8" s="338"/>
      <c r="BA8" s="339"/>
      <c r="BB8" s="314"/>
      <c r="BC8" s="340"/>
      <c r="BD8" s="341"/>
      <c r="BE8" s="341"/>
      <c r="BF8" s="342"/>
      <c r="BG8" s="317"/>
      <c r="BH8" s="301"/>
      <c r="BI8" s="324"/>
    </row>
    <row r="9" spans="1:61" s="262" customFormat="1" ht="25.5" customHeight="1" x14ac:dyDescent="0.4">
      <c r="A9" s="343"/>
      <c r="B9" s="344">
        <f>B8</f>
        <v>45026</v>
      </c>
      <c r="C9" s="345"/>
      <c r="D9" s="346"/>
      <c r="E9" s="347"/>
      <c r="F9" s="347"/>
      <c r="G9" s="348"/>
      <c r="H9" s="349"/>
      <c r="I9" s="350"/>
      <c r="J9" s="351"/>
      <c r="K9" s="351"/>
      <c r="L9" s="352"/>
      <c r="M9" s="355"/>
      <c r="N9" s="345"/>
      <c r="O9" s="346"/>
      <c r="P9" s="347"/>
      <c r="Q9" s="347"/>
      <c r="R9" s="348"/>
      <c r="S9" s="349"/>
      <c r="T9" s="350"/>
      <c r="U9" s="351"/>
      <c r="V9" s="351"/>
      <c r="W9" s="352"/>
      <c r="X9" s="355"/>
      <c r="Y9" s="356"/>
      <c r="Z9" s="356"/>
      <c r="AA9" s="347"/>
      <c r="AB9" s="347"/>
      <c r="AC9" s="357"/>
      <c r="AD9" s="349"/>
      <c r="AE9" s="358"/>
      <c r="AF9" s="351"/>
      <c r="AG9" s="351"/>
      <c r="AH9" s="359"/>
      <c r="AI9" s="355"/>
      <c r="AJ9" s="361"/>
      <c r="AK9" s="362"/>
      <c r="AL9" s="363"/>
      <c r="AM9" s="363"/>
      <c r="AN9" s="364"/>
      <c r="AO9" s="365"/>
      <c r="AP9" s="366"/>
      <c r="AQ9" s="367"/>
      <c r="AR9" s="367"/>
      <c r="AS9" s="368"/>
      <c r="AT9" s="369"/>
      <c r="AU9" s="360"/>
      <c r="AV9" s="370"/>
      <c r="AW9" s="356"/>
      <c r="AX9" s="356"/>
      <c r="AY9" s="347"/>
      <c r="AZ9" s="347"/>
      <c r="BA9" s="357"/>
      <c r="BB9" s="349"/>
      <c r="BC9" s="358"/>
      <c r="BD9" s="351"/>
      <c r="BE9" s="351"/>
      <c r="BF9" s="359"/>
      <c r="BG9" s="353"/>
      <c r="BH9" s="360"/>
      <c r="BI9" s="371"/>
    </row>
    <row r="10" spans="1:61" s="262" customFormat="1" ht="25.5" customHeight="1" x14ac:dyDescent="0.4">
      <c r="A10" s="294"/>
      <c r="B10" s="295">
        <f>B9+1</f>
        <v>45027</v>
      </c>
      <c r="C10" s="296" t="s">
        <v>112</v>
      </c>
      <c r="D10" s="297" t="s">
        <v>113</v>
      </c>
      <c r="E10" s="298">
        <v>9362</v>
      </c>
      <c r="F10" s="298">
        <v>100</v>
      </c>
      <c r="G10" s="249">
        <v>3586</v>
      </c>
      <c r="H10" s="248">
        <f>G10*0.85/100</f>
        <v>30.480999999999998</v>
      </c>
      <c r="I10" s="249">
        <v>3586</v>
      </c>
      <c r="J10" s="246">
        <v>2900</v>
      </c>
      <c r="K10" s="246">
        <v>29</v>
      </c>
      <c r="L10" s="299">
        <f>75+90+70+70+45+35</f>
        <v>385</v>
      </c>
      <c r="M10" s="302"/>
      <c r="N10" s="303" t="s">
        <v>112</v>
      </c>
      <c r="O10" s="297" t="s">
        <v>73</v>
      </c>
      <c r="P10" s="298" t="s">
        <v>115</v>
      </c>
      <c r="Q10" s="298">
        <v>50</v>
      </c>
      <c r="R10" s="249">
        <v>822</v>
      </c>
      <c r="S10" s="248">
        <f>R10*0.9/50</f>
        <v>14.796000000000001</v>
      </c>
      <c r="T10" s="249">
        <v>822</v>
      </c>
      <c r="U10" s="246">
        <v>800</v>
      </c>
      <c r="V10" s="246">
        <v>16</v>
      </c>
      <c r="W10" s="299">
        <v>0</v>
      </c>
      <c r="X10" s="302"/>
      <c r="Y10" s="296" t="s">
        <v>112</v>
      </c>
      <c r="Z10" s="297" t="s">
        <v>113</v>
      </c>
      <c r="AA10" s="298">
        <v>9362</v>
      </c>
      <c r="AB10" s="298">
        <v>100</v>
      </c>
      <c r="AC10" s="249">
        <v>3150</v>
      </c>
      <c r="AD10" s="248">
        <f>AC10*0.85/100</f>
        <v>26.774999999999999</v>
      </c>
      <c r="AE10" s="249">
        <v>3150</v>
      </c>
      <c r="AF10" s="246">
        <v>2800</v>
      </c>
      <c r="AG10" s="246">
        <v>28</v>
      </c>
      <c r="AH10" s="299">
        <f>45+75</f>
        <v>120</v>
      </c>
      <c r="AI10" s="302"/>
      <c r="AJ10" s="303" t="s">
        <v>112</v>
      </c>
      <c r="AK10" s="322" t="s">
        <v>34</v>
      </c>
      <c r="AL10" s="298">
        <f>IFERROR(VLOOKUP(AK10,'[5]완제품 창고 입고 계획'!$B:$C,2,0),"")</f>
        <v>4563</v>
      </c>
      <c r="AM10" s="298">
        <f>IFERROR(VLOOKUP(AK10,[5]ERP품번!$A:$K,5,0),"")</f>
        <v>100</v>
      </c>
      <c r="AN10" s="249">
        <v>4261</v>
      </c>
      <c r="AO10" s="248">
        <f>IFERROR(ROUNDDOWN(VLOOKUP(AK10,[5]ERP품번!$A:$K,11,0)*AN10/AM10,0),"")</f>
        <v>40</v>
      </c>
      <c r="AP10" s="249">
        <v>4261</v>
      </c>
      <c r="AQ10" s="246">
        <v>4000</v>
      </c>
      <c r="AR10" s="246">
        <v>40</v>
      </c>
      <c r="AS10" s="299">
        <v>0</v>
      </c>
      <c r="AT10" s="317"/>
      <c r="AU10" s="318"/>
      <c r="AV10" s="332"/>
      <c r="AW10" s="303" t="s">
        <v>112</v>
      </c>
      <c r="AX10" s="322" t="s">
        <v>25</v>
      </c>
      <c r="AY10" s="298" t="str">
        <f>IFERROR(VLOOKUP(AX10,'[5]완제품 창고 입고 계획'!$B:$C,2,0),"")</f>
        <v>V0092</v>
      </c>
      <c r="AZ10" s="298">
        <f>IFERROR(VLOOKUP(AX10,[5]ERP품번!$A:$K,5,0),"")</f>
        <v>50</v>
      </c>
      <c r="BA10" s="249">
        <v>3863</v>
      </c>
      <c r="BB10" s="248">
        <f>IFERROR(ROUNDDOWN(VLOOKUP(AX10,[5]ERP품번!$A:$K,11,0)*BA10/AZ10,0),"")</f>
        <v>73</v>
      </c>
      <c r="BC10" s="249">
        <v>3863</v>
      </c>
      <c r="BD10" s="246">
        <v>3050</v>
      </c>
      <c r="BE10" s="246">
        <v>61</v>
      </c>
      <c r="BF10" s="299">
        <v>295</v>
      </c>
      <c r="BG10" s="382"/>
      <c r="BH10" s="383"/>
      <c r="BI10" s="309"/>
    </row>
    <row r="11" spans="1:61" s="262" customFormat="1" ht="25.5" customHeight="1" x14ac:dyDescent="0.4">
      <c r="A11" s="320">
        <f>B10</f>
        <v>45027</v>
      </c>
      <c r="B11" s="321">
        <f t="shared" ref="B11:B16" si="1">B10</f>
        <v>45027</v>
      </c>
      <c r="C11" s="372" t="s">
        <v>114</v>
      </c>
      <c r="D11" s="373" t="s">
        <v>121</v>
      </c>
      <c r="E11" s="374">
        <v>6320</v>
      </c>
      <c r="F11" s="374">
        <v>100</v>
      </c>
      <c r="G11" s="375">
        <v>220</v>
      </c>
      <c r="H11" s="376">
        <f>G11*0.9/100</f>
        <v>1.98</v>
      </c>
      <c r="I11" s="375">
        <v>220</v>
      </c>
      <c r="J11" s="377">
        <v>0</v>
      </c>
      <c r="K11" s="377">
        <v>0</v>
      </c>
      <c r="L11" s="378">
        <v>199</v>
      </c>
      <c r="M11" s="381"/>
      <c r="N11" s="303" t="s">
        <v>112</v>
      </c>
      <c r="O11" s="297" t="s">
        <v>122</v>
      </c>
      <c r="P11" s="298" t="s">
        <v>123</v>
      </c>
      <c r="Q11" s="298">
        <v>50</v>
      </c>
      <c r="R11" s="249">
        <v>859</v>
      </c>
      <c r="S11" s="248">
        <f>R11*0.9/50</f>
        <v>15.462</v>
      </c>
      <c r="T11" s="249">
        <v>859</v>
      </c>
      <c r="U11" s="246">
        <v>800</v>
      </c>
      <c r="V11" s="246">
        <v>16</v>
      </c>
      <c r="W11" s="299">
        <v>0</v>
      </c>
      <c r="X11" s="302" t="s">
        <v>124</v>
      </c>
      <c r="Y11" s="296" t="s">
        <v>114</v>
      </c>
      <c r="Z11" s="297" t="s">
        <v>113</v>
      </c>
      <c r="AA11" s="298">
        <v>9362</v>
      </c>
      <c r="AB11" s="298">
        <v>100</v>
      </c>
      <c r="AC11" s="249">
        <v>1460</v>
      </c>
      <c r="AD11" s="248">
        <f>AC11*0.85/100</f>
        <v>12.41</v>
      </c>
      <c r="AE11" s="249">
        <v>1460</v>
      </c>
      <c r="AF11" s="246">
        <v>900</v>
      </c>
      <c r="AG11" s="246">
        <v>9</v>
      </c>
      <c r="AH11" s="299">
        <f>35+(0.7*100*2)+110</f>
        <v>285</v>
      </c>
      <c r="AI11" s="302"/>
      <c r="AJ11" s="303" t="s">
        <v>112</v>
      </c>
      <c r="AK11" s="322" t="s">
        <v>25</v>
      </c>
      <c r="AL11" s="298" t="str">
        <f>IFERROR(VLOOKUP(AK11,'[5]완제품 창고 입고 계획'!$B:$C,2,0),"")</f>
        <v>V0092</v>
      </c>
      <c r="AM11" s="298">
        <f>IFERROR(VLOOKUP(AK11,[5]ERP품번!$A:$K,5,0),"")</f>
        <v>50</v>
      </c>
      <c r="AN11" s="249">
        <v>1825</v>
      </c>
      <c r="AO11" s="248">
        <f>IFERROR(ROUNDDOWN(VLOOKUP(AK11,[5]ERP품번!$A:$K,11,0)*AN11/AM11,0),"")</f>
        <v>34</v>
      </c>
      <c r="AP11" s="249">
        <v>1825</v>
      </c>
      <c r="AQ11" s="246">
        <v>1550</v>
      </c>
      <c r="AR11" s="246">
        <v>31</v>
      </c>
      <c r="AS11" s="299">
        <v>71</v>
      </c>
      <c r="AT11" s="317"/>
      <c r="AU11" s="318"/>
      <c r="AV11" s="332"/>
      <c r="AW11" s="303" t="s">
        <v>114</v>
      </c>
      <c r="AX11" s="322" t="s">
        <v>34</v>
      </c>
      <c r="AY11" s="298">
        <f>IFERROR(VLOOKUP(AX11,'[5]완제품 창고 입고 계획'!$B:$C,2,0),"")</f>
        <v>4563</v>
      </c>
      <c r="AZ11" s="298">
        <f>IFERROR(VLOOKUP(AX11,[5]ERP품번!$A:$K,5,0),"")</f>
        <v>100</v>
      </c>
      <c r="BA11" s="249">
        <v>10139</v>
      </c>
      <c r="BB11" s="248">
        <f>IFERROR(ROUNDDOWN(VLOOKUP(AX11,[5]ERP품번!$A:$K,11,0)*BA11/AZ11,0),"")</f>
        <v>95</v>
      </c>
      <c r="BC11" s="249">
        <v>10139</v>
      </c>
      <c r="BD11" s="246">
        <v>9600</v>
      </c>
      <c r="BE11" s="246">
        <v>96</v>
      </c>
      <c r="BF11" s="299">
        <v>265</v>
      </c>
      <c r="BG11" s="317"/>
      <c r="BH11" s="318"/>
      <c r="BI11" s="332"/>
    </row>
    <row r="12" spans="1:61" s="262" customFormat="1" ht="25.5" customHeight="1" x14ac:dyDescent="0.4">
      <c r="A12" s="320" t="s">
        <v>26</v>
      </c>
      <c r="B12" s="321">
        <f t="shared" si="1"/>
        <v>45027</v>
      </c>
      <c r="C12" s="372" t="s">
        <v>114</v>
      </c>
      <c r="D12" s="373" t="s">
        <v>125</v>
      </c>
      <c r="E12" s="374">
        <v>6315</v>
      </c>
      <c r="F12" s="374">
        <v>100</v>
      </c>
      <c r="G12" s="375">
        <v>262</v>
      </c>
      <c r="H12" s="376">
        <f>G12*0.9/100</f>
        <v>2.3580000000000001</v>
      </c>
      <c r="I12" s="375">
        <v>262</v>
      </c>
      <c r="J12" s="377">
        <v>0</v>
      </c>
      <c r="K12" s="377">
        <v>0</v>
      </c>
      <c r="L12" s="378">
        <v>249</v>
      </c>
      <c r="M12" s="381"/>
      <c r="N12" s="372" t="s">
        <v>114</v>
      </c>
      <c r="O12" s="373" t="s">
        <v>126</v>
      </c>
      <c r="P12" s="374">
        <v>6318</v>
      </c>
      <c r="Q12" s="374">
        <v>100</v>
      </c>
      <c r="R12" s="375">
        <v>374</v>
      </c>
      <c r="S12" s="376">
        <f>R12*0.9/100</f>
        <v>3.3660000000000001</v>
      </c>
      <c r="T12" s="375">
        <v>374</v>
      </c>
      <c r="U12" s="377">
        <v>300</v>
      </c>
      <c r="V12" s="377">
        <v>3</v>
      </c>
      <c r="W12" s="378">
        <v>51</v>
      </c>
      <c r="X12" s="381"/>
      <c r="Y12" s="303" t="s">
        <v>114</v>
      </c>
      <c r="Z12" s="297" t="s">
        <v>122</v>
      </c>
      <c r="AA12" s="298" t="s">
        <v>123</v>
      </c>
      <c r="AB12" s="298">
        <v>50</v>
      </c>
      <c r="AC12" s="249">
        <v>1026</v>
      </c>
      <c r="AD12" s="248">
        <f>AC12*0.9/50</f>
        <v>18.468</v>
      </c>
      <c r="AE12" s="249">
        <v>1026</v>
      </c>
      <c r="AF12" s="246">
        <v>950</v>
      </c>
      <c r="AG12" s="246">
        <v>19</v>
      </c>
      <c r="AH12" s="299">
        <v>31</v>
      </c>
      <c r="AI12" s="302"/>
      <c r="AJ12" s="303" t="s">
        <v>112</v>
      </c>
      <c r="AK12" s="322" t="s">
        <v>58</v>
      </c>
      <c r="AL12" s="298" t="str">
        <f>IFERROR(VLOOKUP(AK12,'[5]완제품 창고 입고 계획'!$B:$C,2,0),"")</f>
        <v>V0098</v>
      </c>
      <c r="AM12" s="298">
        <f>IFERROR(VLOOKUP(AK12,[5]ERP품번!$A:$K,5,0),"")</f>
        <v>50</v>
      </c>
      <c r="AN12" s="249">
        <v>106</v>
      </c>
      <c r="AO12" s="248">
        <f>IFERROR(ROUNDDOWN(VLOOKUP(AK12,[5]ERP품번!$A:$K,11,0)*AN12/AM12,0),"")</f>
        <v>1</v>
      </c>
      <c r="AP12" s="249">
        <v>106</v>
      </c>
      <c r="AQ12" s="246">
        <v>100</v>
      </c>
      <c r="AR12" s="246">
        <v>2</v>
      </c>
      <c r="AS12" s="299">
        <v>0</v>
      </c>
      <c r="AT12" s="382"/>
      <c r="AU12" s="383"/>
      <c r="AV12" s="332"/>
      <c r="AW12" s="303"/>
      <c r="AX12" s="297"/>
      <c r="AY12" s="298"/>
      <c r="AZ12" s="298"/>
      <c r="BA12" s="249"/>
      <c r="BB12" s="248"/>
      <c r="BC12" s="249"/>
      <c r="BD12" s="246"/>
      <c r="BE12" s="246"/>
      <c r="BF12" s="299"/>
      <c r="BG12" s="382"/>
      <c r="BH12" s="383"/>
      <c r="BI12" s="467"/>
    </row>
    <row r="13" spans="1:61" s="262" customFormat="1" ht="25.5" customHeight="1" x14ac:dyDescent="0.4">
      <c r="A13" s="294"/>
      <c r="B13" s="321">
        <f t="shared" si="1"/>
        <v>45027</v>
      </c>
      <c r="C13" s="303" t="s">
        <v>114</v>
      </c>
      <c r="D13" s="297" t="s">
        <v>122</v>
      </c>
      <c r="E13" s="298" t="s">
        <v>123</v>
      </c>
      <c r="F13" s="298">
        <v>50</v>
      </c>
      <c r="G13" s="249">
        <v>1430</v>
      </c>
      <c r="H13" s="248">
        <f>G13*0.9/50</f>
        <v>25.74</v>
      </c>
      <c r="I13" s="249">
        <v>1430</v>
      </c>
      <c r="J13" s="246">
        <v>1350</v>
      </c>
      <c r="K13" s="246">
        <v>27</v>
      </c>
      <c r="L13" s="299">
        <v>41</v>
      </c>
      <c r="M13" s="302"/>
      <c r="N13" s="303" t="s">
        <v>114</v>
      </c>
      <c r="O13" s="297" t="s">
        <v>57</v>
      </c>
      <c r="P13" s="298">
        <v>6292</v>
      </c>
      <c r="Q13" s="298">
        <v>100</v>
      </c>
      <c r="R13" s="249">
        <v>1038</v>
      </c>
      <c r="S13" s="248">
        <f>R13*0.9/100</f>
        <v>9.3420000000000005</v>
      </c>
      <c r="T13" s="249">
        <v>1038</v>
      </c>
      <c r="U13" s="246">
        <v>900</v>
      </c>
      <c r="V13" s="246">
        <v>9</v>
      </c>
      <c r="W13" s="299">
        <v>96</v>
      </c>
      <c r="X13" s="302"/>
      <c r="Y13" s="303"/>
      <c r="Z13" s="297"/>
      <c r="AA13" s="298"/>
      <c r="AB13" s="298"/>
      <c r="AC13" s="249"/>
      <c r="AD13" s="248"/>
      <c r="AE13" s="249"/>
      <c r="AF13" s="246"/>
      <c r="AG13" s="246"/>
      <c r="AH13" s="299"/>
      <c r="AI13" s="302"/>
      <c r="AJ13" s="303" t="s">
        <v>114</v>
      </c>
      <c r="AK13" s="322" t="s">
        <v>34</v>
      </c>
      <c r="AL13" s="298">
        <f>IFERROR(VLOOKUP(AK13,'[5]완제품 창고 입고 계획'!$B:$C,2,0),"")</f>
        <v>4563</v>
      </c>
      <c r="AM13" s="298">
        <f>IFERROR(VLOOKUP(AK13,[5]ERP품번!$A:$K,5,0),"")</f>
        <v>100</v>
      </c>
      <c r="AN13" s="249">
        <v>10111</v>
      </c>
      <c r="AO13" s="248">
        <f>IFERROR(ROUNDDOWN(VLOOKUP(AK13,[5]ERP품번!$A:$K,11,0)*AN13/AM13,0),"")</f>
        <v>95</v>
      </c>
      <c r="AP13" s="249">
        <v>10111</v>
      </c>
      <c r="AQ13" s="246">
        <v>9700</v>
      </c>
      <c r="AR13" s="246">
        <v>97</v>
      </c>
      <c r="AS13" s="299">
        <v>155</v>
      </c>
      <c r="AT13" s="317"/>
      <c r="AU13" s="318"/>
      <c r="AV13" s="332"/>
      <c r="AW13" s="326"/>
      <c r="AX13" s="326"/>
      <c r="AY13" s="338"/>
      <c r="AZ13" s="338"/>
      <c r="BA13" s="339"/>
      <c r="BB13" s="314"/>
      <c r="BC13" s="340"/>
      <c r="BD13" s="341"/>
      <c r="BE13" s="341"/>
      <c r="BF13" s="342"/>
      <c r="BG13" s="317"/>
      <c r="BH13" s="301"/>
      <c r="BI13" s="319"/>
    </row>
    <row r="14" spans="1:61" s="262" customFormat="1" ht="25.5" customHeight="1" x14ac:dyDescent="0.4">
      <c r="A14" s="294"/>
      <c r="B14" s="321">
        <f t="shared" si="1"/>
        <v>45027</v>
      </c>
      <c r="C14" s="303" t="s">
        <v>114</v>
      </c>
      <c r="D14" s="297" t="s">
        <v>127</v>
      </c>
      <c r="E14" s="298" t="s">
        <v>119</v>
      </c>
      <c r="F14" s="298">
        <v>200</v>
      </c>
      <c r="G14" s="249">
        <v>2466</v>
      </c>
      <c r="H14" s="248">
        <f>G14*0.92/200</f>
        <v>11.343600000000002</v>
      </c>
      <c r="I14" s="249">
        <v>2466</v>
      </c>
      <c r="J14" s="246">
        <v>2400</v>
      </c>
      <c r="K14" s="246">
        <v>12</v>
      </c>
      <c r="L14" s="299">
        <v>0</v>
      </c>
      <c r="M14" s="302"/>
      <c r="N14" s="303" t="s">
        <v>114</v>
      </c>
      <c r="O14" s="297" t="s">
        <v>51</v>
      </c>
      <c r="P14" s="298">
        <v>6303</v>
      </c>
      <c r="Q14" s="298">
        <v>100</v>
      </c>
      <c r="R14" s="249">
        <v>1441</v>
      </c>
      <c r="S14" s="248">
        <f>R14*0.9/100</f>
        <v>12.969000000000001</v>
      </c>
      <c r="T14" s="249">
        <v>1441</v>
      </c>
      <c r="U14" s="246">
        <v>1400</v>
      </c>
      <c r="V14" s="246">
        <v>14</v>
      </c>
      <c r="W14" s="299">
        <v>0</v>
      </c>
      <c r="X14" s="332"/>
      <c r="Y14" s="303"/>
      <c r="Z14" s="297"/>
      <c r="AA14" s="298"/>
      <c r="AB14" s="298"/>
      <c r="AC14" s="249"/>
      <c r="AD14" s="248"/>
      <c r="AE14" s="249"/>
      <c r="AF14" s="246"/>
      <c r="AG14" s="246"/>
      <c r="AH14" s="299"/>
      <c r="AI14" s="302"/>
      <c r="AJ14" s="326"/>
      <c r="AK14" s="326"/>
      <c r="AL14" s="338"/>
      <c r="AM14" s="338"/>
      <c r="AN14" s="339"/>
      <c r="AO14" s="314"/>
      <c r="AP14" s="340"/>
      <c r="AQ14" s="341"/>
      <c r="AR14" s="341"/>
      <c r="AS14" s="342"/>
      <c r="AT14" s="317"/>
      <c r="AU14" s="318"/>
      <c r="AV14" s="319"/>
      <c r="AW14" s="326"/>
      <c r="AX14" s="326"/>
      <c r="AY14" s="338"/>
      <c r="AZ14" s="338"/>
      <c r="BA14" s="339"/>
      <c r="BB14" s="314"/>
      <c r="BC14" s="340"/>
      <c r="BD14" s="341"/>
      <c r="BE14" s="341"/>
      <c r="BF14" s="342"/>
      <c r="BG14" s="317"/>
      <c r="BH14" s="301"/>
      <c r="BI14" s="319"/>
    </row>
    <row r="15" spans="1:61" s="262" customFormat="1" ht="25.5" customHeight="1" x14ac:dyDescent="0.4">
      <c r="A15" s="294"/>
      <c r="B15" s="321">
        <f t="shared" si="1"/>
        <v>45027</v>
      </c>
      <c r="C15" s="303"/>
      <c r="D15" s="297"/>
      <c r="E15" s="298"/>
      <c r="F15" s="298"/>
      <c r="G15" s="249"/>
      <c r="H15" s="248"/>
      <c r="I15" s="249"/>
      <c r="J15" s="246"/>
      <c r="K15" s="246"/>
      <c r="L15" s="299"/>
      <c r="M15" s="302"/>
      <c r="N15" s="303" t="s">
        <v>114</v>
      </c>
      <c r="O15" s="297" t="s">
        <v>48</v>
      </c>
      <c r="P15" s="298">
        <v>6297</v>
      </c>
      <c r="Q15" s="298">
        <v>100</v>
      </c>
      <c r="R15" s="249">
        <v>1344</v>
      </c>
      <c r="S15" s="248">
        <f>R15*0.9/100</f>
        <v>12.096000000000002</v>
      </c>
      <c r="T15" s="249">
        <v>1344</v>
      </c>
      <c r="U15" s="246">
        <v>1200</v>
      </c>
      <c r="V15" s="250">
        <v>12</v>
      </c>
      <c r="W15" s="251">
        <v>61</v>
      </c>
      <c r="X15" s="319"/>
      <c r="Y15" s="326"/>
      <c r="Z15" s="326"/>
      <c r="AA15" s="338"/>
      <c r="AB15" s="338"/>
      <c r="AC15" s="339"/>
      <c r="AD15" s="314"/>
      <c r="AE15" s="340"/>
      <c r="AF15" s="341"/>
      <c r="AG15" s="341"/>
      <c r="AH15" s="342"/>
      <c r="AI15" s="319"/>
      <c r="AJ15" s="326"/>
      <c r="AK15" s="326"/>
      <c r="AL15" s="338"/>
      <c r="AM15" s="338"/>
      <c r="AN15" s="339"/>
      <c r="AO15" s="314"/>
      <c r="AP15" s="340"/>
      <c r="AQ15" s="341"/>
      <c r="AR15" s="341"/>
      <c r="AS15" s="342"/>
      <c r="AT15" s="317"/>
      <c r="AU15" s="301"/>
      <c r="AV15" s="319"/>
      <c r="AW15" s="326"/>
      <c r="AX15" s="326"/>
      <c r="AY15" s="338"/>
      <c r="AZ15" s="338"/>
      <c r="BA15" s="339"/>
      <c r="BB15" s="314"/>
      <c r="BC15" s="340"/>
      <c r="BD15" s="341"/>
      <c r="BE15" s="341"/>
      <c r="BF15" s="342"/>
      <c r="BG15" s="317"/>
      <c r="BH15" s="301"/>
      <c r="BI15" s="324"/>
    </row>
    <row r="16" spans="1:61" s="262" customFormat="1" ht="25.5" customHeight="1" x14ac:dyDescent="0.4">
      <c r="A16" s="294"/>
      <c r="B16" s="321">
        <f t="shared" si="1"/>
        <v>45027</v>
      </c>
      <c r="C16" s="304"/>
      <c r="D16" s="305"/>
      <c r="E16" s="306"/>
      <c r="F16" s="306"/>
      <c r="G16" s="307"/>
      <c r="H16" s="308"/>
      <c r="I16" s="252"/>
      <c r="J16" s="250"/>
      <c r="K16" s="250"/>
      <c r="L16" s="251"/>
      <c r="M16" s="309"/>
      <c r="N16" s="303" t="s">
        <v>114</v>
      </c>
      <c r="O16" s="297" t="s">
        <v>128</v>
      </c>
      <c r="P16" s="298">
        <v>6293</v>
      </c>
      <c r="Q16" s="298">
        <v>100</v>
      </c>
      <c r="R16" s="249">
        <v>1033</v>
      </c>
      <c r="S16" s="248">
        <f>R16*0.9/100</f>
        <v>9.2970000000000006</v>
      </c>
      <c r="T16" s="249">
        <v>1033</v>
      </c>
      <c r="U16" s="250">
        <v>1000</v>
      </c>
      <c r="V16" s="250">
        <v>10</v>
      </c>
      <c r="W16" s="251">
        <v>0</v>
      </c>
      <c r="X16" s="309"/>
      <c r="Y16" s="326"/>
      <c r="Z16" s="326"/>
      <c r="AA16" s="338"/>
      <c r="AB16" s="338"/>
      <c r="AC16" s="339"/>
      <c r="AD16" s="314"/>
      <c r="AE16" s="340"/>
      <c r="AF16" s="341"/>
      <c r="AG16" s="341"/>
      <c r="AH16" s="342"/>
      <c r="AI16" s="319"/>
      <c r="AJ16" s="326"/>
      <c r="AK16" s="326"/>
      <c r="AL16" s="338"/>
      <c r="AM16" s="338"/>
      <c r="AN16" s="339"/>
      <c r="AO16" s="314"/>
      <c r="AP16" s="340"/>
      <c r="AQ16" s="341"/>
      <c r="AR16" s="341"/>
      <c r="AS16" s="342"/>
      <c r="AT16" s="317"/>
      <c r="AU16" s="301"/>
      <c r="AV16" s="319"/>
      <c r="AW16" s="326"/>
      <c r="AX16" s="326"/>
      <c r="AY16" s="338"/>
      <c r="AZ16" s="338"/>
      <c r="BA16" s="339"/>
      <c r="BB16" s="314"/>
      <c r="BC16" s="340"/>
      <c r="BD16" s="341"/>
      <c r="BE16" s="341"/>
      <c r="BF16" s="342"/>
      <c r="BG16" s="317"/>
      <c r="BH16" s="301"/>
      <c r="BI16" s="324"/>
    </row>
    <row r="17" spans="1:61" s="262" customFormat="1" ht="25.5" customHeight="1" x14ac:dyDescent="0.4">
      <c r="A17" s="343"/>
      <c r="B17" s="344">
        <f>B14</f>
        <v>45027</v>
      </c>
      <c r="C17" s="361"/>
      <c r="D17" s="362"/>
      <c r="E17" s="363"/>
      <c r="F17" s="363"/>
      <c r="G17" s="364"/>
      <c r="H17" s="365"/>
      <c r="I17" s="366"/>
      <c r="J17" s="367"/>
      <c r="K17" s="367"/>
      <c r="L17" s="368"/>
      <c r="M17" s="370"/>
      <c r="N17" s="356"/>
      <c r="O17" s="356"/>
      <c r="P17" s="347"/>
      <c r="Q17" s="347"/>
      <c r="R17" s="348"/>
      <c r="S17" s="349"/>
      <c r="T17" s="350"/>
      <c r="U17" s="351"/>
      <c r="V17" s="351"/>
      <c r="W17" s="352"/>
      <c r="X17" s="355"/>
      <c r="Y17" s="356"/>
      <c r="Z17" s="356"/>
      <c r="AA17" s="347"/>
      <c r="AB17" s="347"/>
      <c r="AC17" s="357"/>
      <c r="AD17" s="349"/>
      <c r="AE17" s="358"/>
      <c r="AF17" s="351"/>
      <c r="AG17" s="351"/>
      <c r="AH17" s="359"/>
      <c r="AI17" s="355"/>
      <c r="AJ17" s="356"/>
      <c r="AK17" s="356"/>
      <c r="AL17" s="347"/>
      <c r="AM17" s="347"/>
      <c r="AN17" s="357"/>
      <c r="AO17" s="349"/>
      <c r="AP17" s="358"/>
      <c r="AQ17" s="351"/>
      <c r="AR17" s="351"/>
      <c r="AS17" s="359"/>
      <c r="AT17" s="353"/>
      <c r="AU17" s="354"/>
      <c r="AV17" s="355"/>
      <c r="AW17" s="356"/>
      <c r="AX17" s="356"/>
      <c r="AY17" s="347"/>
      <c r="AZ17" s="347"/>
      <c r="BA17" s="357"/>
      <c r="BB17" s="349"/>
      <c r="BC17" s="358"/>
      <c r="BD17" s="351"/>
      <c r="BE17" s="351"/>
      <c r="BF17" s="359"/>
      <c r="BG17" s="353"/>
      <c r="BH17" s="360"/>
      <c r="BI17" s="355"/>
    </row>
    <row r="18" spans="1:61" s="262" customFormat="1" ht="25.5" customHeight="1" x14ac:dyDescent="0.4">
      <c r="A18" s="294"/>
      <c r="B18" s="295">
        <f>B17+1</f>
        <v>45028</v>
      </c>
      <c r="C18" s="303" t="s">
        <v>112</v>
      </c>
      <c r="D18" s="297" t="s">
        <v>127</v>
      </c>
      <c r="E18" s="298" t="s">
        <v>119</v>
      </c>
      <c r="F18" s="298">
        <v>200</v>
      </c>
      <c r="G18" s="249">
        <v>5754</v>
      </c>
      <c r="H18" s="248">
        <f>G18*0.92/200</f>
        <v>26.468400000000003</v>
      </c>
      <c r="I18" s="249">
        <v>5754</v>
      </c>
      <c r="J18" s="246">
        <v>5600</v>
      </c>
      <c r="K18" s="246">
        <v>28</v>
      </c>
      <c r="L18" s="299">
        <v>0</v>
      </c>
      <c r="M18" s="302"/>
      <c r="N18" s="303" t="s">
        <v>112</v>
      </c>
      <c r="O18" s="297" t="s">
        <v>129</v>
      </c>
      <c r="P18" s="298">
        <v>3824</v>
      </c>
      <c r="Q18" s="298">
        <v>100</v>
      </c>
      <c r="R18" s="249">
        <v>2246</v>
      </c>
      <c r="S18" s="248">
        <f>R18*0.92/100</f>
        <v>20.663200000000003</v>
      </c>
      <c r="T18" s="249">
        <v>2246</v>
      </c>
      <c r="U18" s="246">
        <v>2100</v>
      </c>
      <c r="V18" s="246">
        <v>21</v>
      </c>
      <c r="W18" s="299">
        <v>81</v>
      </c>
      <c r="X18" s="302"/>
      <c r="Y18" s="303" t="s">
        <v>112</v>
      </c>
      <c r="Z18" s="297" t="s">
        <v>52</v>
      </c>
      <c r="AA18" s="298" t="s">
        <v>130</v>
      </c>
      <c r="AB18" s="298">
        <v>50</v>
      </c>
      <c r="AC18" s="249">
        <v>2293</v>
      </c>
      <c r="AD18" s="248">
        <f>AC18*0.9/50</f>
        <v>41.274000000000008</v>
      </c>
      <c r="AE18" s="249">
        <v>2293</v>
      </c>
      <c r="AF18" s="246">
        <v>2150</v>
      </c>
      <c r="AG18" s="246">
        <v>43</v>
      </c>
      <c r="AH18" s="299">
        <v>67</v>
      </c>
      <c r="AI18" s="302"/>
      <c r="AJ18" s="303" t="s">
        <v>112</v>
      </c>
      <c r="AK18" s="322" t="s">
        <v>141</v>
      </c>
      <c r="AL18" s="298">
        <f>IFERROR(VLOOKUP(AK18,'[5]완제품 창고 입고 계획'!$B:$C,2,0),"")</f>
        <v>6279</v>
      </c>
      <c r="AM18" s="298">
        <f>IFERROR(VLOOKUP(AK18,[5]ERP품번!$A:$K,5,0),"")</f>
        <v>100</v>
      </c>
      <c r="AN18" s="249">
        <v>1978</v>
      </c>
      <c r="AO18" s="248">
        <f>IFERROR(ROUNDDOWN(VLOOKUP(AK18,[5]ERP품번!$A:$K,11,0)*AN18/AM18,0),"")</f>
        <v>17</v>
      </c>
      <c r="AP18" s="249">
        <v>1978</v>
      </c>
      <c r="AQ18" s="246">
        <v>300</v>
      </c>
      <c r="AR18" s="246">
        <v>3</v>
      </c>
      <c r="AS18" s="299">
        <v>721</v>
      </c>
      <c r="AT18" s="300"/>
      <c r="AU18" s="318"/>
      <c r="AV18" s="332"/>
      <c r="AW18" s="303" t="s">
        <v>112</v>
      </c>
      <c r="AX18" s="322" t="s">
        <v>28</v>
      </c>
      <c r="AY18" s="298" t="str">
        <f>IFERROR(VLOOKUP(AX18,'[5]완제품 창고 입고 계획'!$B:$C,2,0),"")</f>
        <v>V8001</v>
      </c>
      <c r="AZ18" s="298">
        <f>IFERROR(VLOOKUP(AX18,[5]ERP품번!$A:$K,5,0),"")</f>
        <v>50</v>
      </c>
      <c r="BA18" s="249">
        <v>3562</v>
      </c>
      <c r="BB18" s="248">
        <f>IFERROR(ROUNDDOWN(VLOOKUP(AX18,[5]ERP품번!$A:$K,11,0)*BA18/AZ18,0),"")</f>
        <v>64</v>
      </c>
      <c r="BC18" s="249">
        <v>3646</v>
      </c>
      <c r="BD18" s="246">
        <v>3450</v>
      </c>
      <c r="BE18" s="246">
        <v>69</v>
      </c>
      <c r="BF18" s="299">
        <v>35</v>
      </c>
      <c r="BG18" s="300"/>
      <c r="BH18" s="301"/>
      <c r="BI18" s="302" t="s">
        <v>142</v>
      </c>
    </row>
    <row r="19" spans="1:61" s="262" customFormat="1" ht="25.5" customHeight="1" x14ac:dyDescent="0.4">
      <c r="A19" s="320">
        <f>B18</f>
        <v>45028</v>
      </c>
      <c r="B19" s="321">
        <f>B18</f>
        <v>45028</v>
      </c>
      <c r="C19" s="303" t="s">
        <v>114</v>
      </c>
      <c r="D19" s="297" t="s">
        <v>131</v>
      </c>
      <c r="E19" s="298" t="s">
        <v>132</v>
      </c>
      <c r="F19" s="298">
        <v>200</v>
      </c>
      <c r="G19" s="249">
        <v>4669</v>
      </c>
      <c r="H19" s="248">
        <f>G19*0.92/200</f>
        <v>21.477400000000003</v>
      </c>
      <c r="I19" s="249">
        <f>203*23</f>
        <v>4669</v>
      </c>
      <c r="J19" s="246">
        <v>4600</v>
      </c>
      <c r="K19" s="246">
        <v>23</v>
      </c>
      <c r="L19" s="299">
        <v>0</v>
      </c>
      <c r="M19" s="302"/>
      <c r="N19" s="303" t="s">
        <v>112</v>
      </c>
      <c r="O19" s="297" t="s">
        <v>133</v>
      </c>
      <c r="P19" s="298">
        <v>3990</v>
      </c>
      <c r="Q19" s="298">
        <v>100</v>
      </c>
      <c r="R19" s="249">
        <v>2836</v>
      </c>
      <c r="S19" s="248">
        <f>R19*0.9/100</f>
        <v>25.524000000000001</v>
      </c>
      <c r="T19" s="249">
        <v>2836</v>
      </c>
      <c r="U19" s="246">
        <v>2200</v>
      </c>
      <c r="V19" s="246">
        <v>22</v>
      </c>
      <c r="W19" s="299">
        <v>575</v>
      </c>
      <c r="X19" s="302"/>
      <c r="Y19" s="303" t="s">
        <v>112</v>
      </c>
      <c r="Z19" s="297" t="s">
        <v>73</v>
      </c>
      <c r="AA19" s="298" t="s">
        <v>115</v>
      </c>
      <c r="AB19" s="298">
        <v>50</v>
      </c>
      <c r="AC19" s="249">
        <v>1337</v>
      </c>
      <c r="AD19" s="248">
        <f>AC19*0.9/50</f>
        <v>24.065999999999999</v>
      </c>
      <c r="AE19" s="249">
        <v>1337</v>
      </c>
      <c r="AF19" s="246">
        <v>1200</v>
      </c>
      <c r="AG19" s="246">
        <v>24</v>
      </c>
      <c r="AH19" s="299">
        <v>77</v>
      </c>
      <c r="AI19" s="302"/>
      <c r="AJ19" s="303" t="s">
        <v>112</v>
      </c>
      <c r="AK19" s="322" t="s">
        <v>28</v>
      </c>
      <c r="AL19" s="298" t="str">
        <f>IFERROR(VLOOKUP(AK19,'[5]완제품 창고 입고 계획'!$B:$C,2,0),"")</f>
        <v>V8001</v>
      </c>
      <c r="AM19" s="298">
        <f>IFERROR(VLOOKUP(AK19,[5]ERP품번!$A:$K,5,0),"")</f>
        <v>50</v>
      </c>
      <c r="AN19" s="249">
        <v>1348</v>
      </c>
      <c r="AO19" s="248">
        <f>IFERROR(ROUNDDOWN(VLOOKUP(AK19,[5]ERP품번!$A:$K,11,0)*AN19/AM19,0),"")</f>
        <v>24</v>
      </c>
      <c r="AP19" s="249">
        <v>1348</v>
      </c>
      <c r="AQ19" s="246">
        <v>1300</v>
      </c>
      <c r="AR19" s="246">
        <v>26</v>
      </c>
      <c r="AS19" s="299">
        <v>0</v>
      </c>
      <c r="AT19" s="300"/>
      <c r="AU19" s="301"/>
      <c r="AV19" s="302" t="s">
        <v>142</v>
      </c>
      <c r="AW19" s="303" t="s">
        <v>114</v>
      </c>
      <c r="AX19" s="322" t="s">
        <v>28</v>
      </c>
      <c r="AY19" s="298" t="str">
        <f>IFERROR(VLOOKUP(AX19,'[5]완제품 창고 입고 계획'!$B:$C,2,0),"")</f>
        <v>V8001</v>
      </c>
      <c r="AZ19" s="298">
        <f>IFERROR(VLOOKUP(AX19,[5]ERP품번!$A:$K,5,0),"")</f>
        <v>50</v>
      </c>
      <c r="BA19" s="249">
        <v>1541</v>
      </c>
      <c r="BB19" s="248">
        <f>IFERROR(ROUNDDOWN(VLOOKUP(AX19,[5]ERP품번!$A:$K,11,0)*BA19/AZ19,0),"")</f>
        <v>27</v>
      </c>
      <c r="BC19" s="249">
        <v>1541</v>
      </c>
      <c r="BD19" s="246">
        <v>1450</v>
      </c>
      <c r="BE19" s="246">
        <v>29</v>
      </c>
      <c r="BF19" s="299">
        <v>0</v>
      </c>
      <c r="BG19" s="300"/>
      <c r="BH19" s="301"/>
      <c r="BI19" s="302" t="s">
        <v>142</v>
      </c>
    </row>
    <row r="20" spans="1:61" s="262" customFormat="1" ht="25.5" customHeight="1" x14ac:dyDescent="0.4">
      <c r="A20" s="320" t="s">
        <v>29</v>
      </c>
      <c r="B20" s="321">
        <f>B19</f>
        <v>45028</v>
      </c>
      <c r="C20" s="303" t="s">
        <v>114</v>
      </c>
      <c r="D20" s="297" t="s">
        <v>58</v>
      </c>
      <c r="E20" s="298" t="s">
        <v>132</v>
      </c>
      <c r="F20" s="298">
        <v>50</v>
      </c>
      <c r="G20" s="249">
        <v>263</v>
      </c>
      <c r="H20" s="248">
        <f>G20*0.92/50</f>
        <v>4.8391999999999999</v>
      </c>
      <c r="I20" s="249">
        <v>263</v>
      </c>
      <c r="J20" s="246">
        <v>150</v>
      </c>
      <c r="K20" s="246">
        <v>3</v>
      </c>
      <c r="L20" s="299">
        <v>41</v>
      </c>
      <c r="M20" s="302"/>
      <c r="N20" s="303" t="s">
        <v>114</v>
      </c>
      <c r="O20" s="297" t="s">
        <v>54</v>
      </c>
      <c r="P20" s="298" t="s">
        <v>134</v>
      </c>
      <c r="Q20" s="298">
        <v>50</v>
      </c>
      <c r="R20" s="249">
        <v>1596</v>
      </c>
      <c r="S20" s="248">
        <f>R20*0.92/50</f>
        <v>29.366400000000002</v>
      </c>
      <c r="T20" s="249">
        <v>1596</v>
      </c>
      <c r="U20" s="246">
        <v>1550</v>
      </c>
      <c r="V20" s="246">
        <v>31</v>
      </c>
      <c r="W20" s="299">
        <v>0</v>
      </c>
      <c r="X20" s="302"/>
      <c r="Y20" s="372" t="s">
        <v>112</v>
      </c>
      <c r="Z20" s="373" t="s">
        <v>135</v>
      </c>
      <c r="AA20" s="374">
        <v>9377</v>
      </c>
      <c r="AB20" s="374">
        <v>100</v>
      </c>
      <c r="AC20" s="375">
        <v>120</v>
      </c>
      <c r="AD20" s="376">
        <f>AC20*0.9/100</f>
        <v>1.08</v>
      </c>
      <c r="AE20" s="375">
        <v>120</v>
      </c>
      <c r="AF20" s="377"/>
      <c r="AG20" s="377"/>
      <c r="AH20" s="378">
        <v>112</v>
      </c>
      <c r="AI20" s="381"/>
      <c r="AJ20" s="372" t="s">
        <v>112</v>
      </c>
      <c r="AK20" s="468" t="s">
        <v>92</v>
      </c>
      <c r="AL20" s="374" t="s">
        <v>93</v>
      </c>
      <c r="AM20" s="374">
        <v>50</v>
      </c>
      <c r="AN20" s="375">
        <v>311</v>
      </c>
      <c r="AO20" s="376">
        <v>6</v>
      </c>
      <c r="AP20" s="375">
        <v>311</v>
      </c>
      <c r="AQ20" s="377">
        <v>250</v>
      </c>
      <c r="AR20" s="377">
        <v>5</v>
      </c>
      <c r="AS20" s="378">
        <v>45</v>
      </c>
      <c r="AT20" s="379"/>
      <c r="AU20" s="380"/>
      <c r="AV20" s="381" t="s">
        <v>143</v>
      </c>
      <c r="AW20" s="326"/>
      <c r="AX20" s="326"/>
      <c r="AY20" s="338"/>
      <c r="AZ20" s="338"/>
      <c r="BA20" s="339"/>
      <c r="BB20" s="314"/>
      <c r="BC20" s="340"/>
      <c r="BD20" s="341"/>
      <c r="BE20" s="341"/>
      <c r="BF20" s="342"/>
      <c r="BG20" s="317"/>
      <c r="BH20" s="301"/>
      <c r="BI20" s="324"/>
    </row>
    <row r="21" spans="1:61" s="262" customFormat="1" ht="25.5" customHeight="1" x14ac:dyDescent="0.4">
      <c r="A21" s="294"/>
      <c r="B21" s="321">
        <f>B20</f>
        <v>45028</v>
      </c>
      <c r="C21" s="304"/>
      <c r="D21" s="305"/>
      <c r="E21" s="306"/>
      <c r="F21" s="306"/>
      <c r="G21" s="307"/>
      <c r="H21" s="308"/>
      <c r="I21" s="252"/>
      <c r="J21" s="250"/>
      <c r="K21" s="250"/>
      <c r="L21" s="251"/>
      <c r="M21" s="309"/>
      <c r="N21" s="303"/>
      <c r="O21" s="297"/>
      <c r="P21" s="298"/>
      <c r="Q21" s="298"/>
      <c r="R21" s="249"/>
      <c r="S21" s="248"/>
      <c r="T21" s="249"/>
      <c r="U21" s="246"/>
      <c r="V21" s="246"/>
      <c r="W21" s="299"/>
      <c r="X21" s="302"/>
      <c r="Y21" s="372" t="s">
        <v>112</v>
      </c>
      <c r="Z21" s="373" t="s">
        <v>135</v>
      </c>
      <c r="AA21" s="374">
        <v>9375</v>
      </c>
      <c r="AB21" s="374">
        <v>100</v>
      </c>
      <c r="AC21" s="375">
        <v>98</v>
      </c>
      <c r="AD21" s="376">
        <f>AC21*0.9/100</f>
        <v>0.88200000000000001</v>
      </c>
      <c r="AE21" s="375">
        <v>98</v>
      </c>
      <c r="AF21" s="377"/>
      <c r="AG21" s="377"/>
      <c r="AH21" s="378">
        <v>80</v>
      </c>
      <c r="AI21" s="381"/>
      <c r="AJ21" s="372" t="s">
        <v>112</v>
      </c>
      <c r="AK21" s="468" t="s">
        <v>94</v>
      </c>
      <c r="AL21" s="374" t="s">
        <v>95</v>
      </c>
      <c r="AM21" s="374">
        <v>50</v>
      </c>
      <c r="AN21" s="375">
        <v>311</v>
      </c>
      <c r="AO21" s="376">
        <v>6</v>
      </c>
      <c r="AP21" s="375">
        <v>311</v>
      </c>
      <c r="AQ21" s="377">
        <v>250</v>
      </c>
      <c r="AR21" s="377">
        <v>5</v>
      </c>
      <c r="AS21" s="378">
        <v>45</v>
      </c>
      <c r="AT21" s="379"/>
      <c r="AU21" s="380"/>
      <c r="AV21" s="381" t="s">
        <v>144</v>
      </c>
      <c r="AW21" s="326"/>
      <c r="AX21" s="326"/>
      <c r="AY21" s="338"/>
      <c r="AZ21" s="338"/>
      <c r="BA21" s="339"/>
      <c r="BB21" s="314"/>
      <c r="BC21" s="340"/>
      <c r="BD21" s="341"/>
      <c r="BE21" s="341"/>
      <c r="BF21" s="342"/>
      <c r="BG21" s="317"/>
      <c r="BH21" s="301"/>
      <c r="BI21" s="324"/>
    </row>
    <row r="22" spans="1:61" s="262" customFormat="1" ht="25.5" customHeight="1" x14ac:dyDescent="0.4">
      <c r="A22" s="294"/>
      <c r="B22" s="321">
        <f>B21</f>
        <v>45028</v>
      </c>
      <c r="C22" s="304"/>
      <c r="D22" s="305"/>
      <c r="E22" s="306"/>
      <c r="F22" s="306"/>
      <c r="G22" s="307"/>
      <c r="H22" s="308"/>
      <c r="I22" s="252"/>
      <c r="J22" s="250"/>
      <c r="K22" s="250"/>
      <c r="L22" s="251"/>
      <c r="M22" s="309"/>
      <c r="N22" s="326"/>
      <c r="O22" s="326"/>
      <c r="P22" s="338"/>
      <c r="Q22" s="338"/>
      <c r="R22" s="389"/>
      <c r="S22" s="314"/>
      <c r="T22" s="99"/>
      <c r="U22" s="341"/>
      <c r="V22" s="341"/>
      <c r="W22" s="390"/>
      <c r="X22" s="319"/>
      <c r="Y22" s="303" t="s">
        <v>114</v>
      </c>
      <c r="Z22" s="297" t="s">
        <v>52</v>
      </c>
      <c r="AA22" s="298" t="s">
        <v>130</v>
      </c>
      <c r="AB22" s="298">
        <v>50</v>
      </c>
      <c r="AC22" s="249">
        <v>2240</v>
      </c>
      <c r="AD22" s="248">
        <f>AC22*0.9/50</f>
        <v>40.32</v>
      </c>
      <c r="AE22" s="249">
        <v>2240</v>
      </c>
      <c r="AF22" s="246">
        <v>1900</v>
      </c>
      <c r="AG22" s="246">
        <v>38</v>
      </c>
      <c r="AH22" s="299">
        <v>179</v>
      </c>
      <c r="AI22" s="302"/>
      <c r="AJ22" s="326"/>
      <c r="AK22" s="326"/>
      <c r="AL22" s="338"/>
      <c r="AM22" s="338"/>
      <c r="AN22" s="339"/>
      <c r="AO22" s="314"/>
      <c r="AP22" s="340"/>
      <c r="AQ22" s="341"/>
      <c r="AR22" s="341"/>
      <c r="AS22" s="342"/>
      <c r="AT22" s="317"/>
      <c r="AU22" s="301"/>
      <c r="AV22" s="319"/>
      <c r="AW22" s="326"/>
      <c r="AX22" s="326"/>
      <c r="AY22" s="338"/>
      <c r="AZ22" s="338"/>
      <c r="BA22" s="339"/>
      <c r="BB22" s="314"/>
      <c r="BC22" s="340"/>
      <c r="BD22" s="341"/>
      <c r="BE22" s="341"/>
      <c r="BF22" s="342"/>
      <c r="BG22" s="317"/>
      <c r="BH22" s="301"/>
      <c r="BI22" s="324"/>
    </row>
    <row r="23" spans="1:61" s="262" customFormat="1" ht="25.5" customHeight="1" x14ac:dyDescent="0.4">
      <c r="A23" s="294"/>
      <c r="B23" s="321">
        <f>B22</f>
        <v>45028</v>
      </c>
      <c r="C23" s="391"/>
      <c r="D23" s="392"/>
      <c r="E23" s="393"/>
      <c r="F23" s="393"/>
      <c r="G23" s="394"/>
      <c r="H23" s="395"/>
      <c r="I23" s="244"/>
      <c r="J23" s="245"/>
      <c r="K23" s="245"/>
      <c r="L23" s="247"/>
      <c r="M23" s="397"/>
      <c r="N23" s="398"/>
      <c r="O23" s="398"/>
      <c r="P23" s="399"/>
      <c r="Q23" s="399"/>
      <c r="R23" s="400"/>
      <c r="S23" s="401"/>
      <c r="T23" s="102"/>
      <c r="U23" s="402"/>
      <c r="V23" s="402"/>
      <c r="W23" s="403"/>
      <c r="X23" s="388"/>
      <c r="Y23" s="303" t="s">
        <v>114</v>
      </c>
      <c r="Z23" s="297" t="s">
        <v>122</v>
      </c>
      <c r="AA23" s="298" t="s">
        <v>123</v>
      </c>
      <c r="AB23" s="298">
        <v>50</v>
      </c>
      <c r="AC23" s="249">
        <v>2168</v>
      </c>
      <c r="AD23" s="248">
        <f>AC23*0.9/50</f>
        <v>39.024000000000001</v>
      </c>
      <c r="AE23" s="249">
        <v>2168</v>
      </c>
      <c r="AF23" s="246">
        <v>1950</v>
      </c>
      <c r="AG23" s="246">
        <v>39</v>
      </c>
      <c r="AH23" s="299">
        <v>148</v>
      </c>
      <c r="AI23" s="302"/>
      <c r="AJ23" s="398"/>
      <c r="AK23" s="398"/>
      <c r="AL23" s="399"/>
      <c r="AM23" s="399"/>
      <c r="AN23" s="405"/>
      <c r="AO23" s="401"/>
      <c r="AP23" s="406"/>
      <c r="AQ23" s="402"/>
      <c r="AR23" s="402"/>
      <c r="AS23" s="407"/>
      <c r="AT23" s="404"/>
      <c r="AU23" s="396"/>
      <c r="AV23" s="388"/>
      <c r="AW23" s="398"/>
      <c r="AX23" s="398"/>
      <c r="AY23" s="399"/>
      <c r="AZ23" s="399"/>
      <c r="BA23" s="405"/>
      <c r="BB23" s="401"/>
      <c r="BC23" s="406"/>
      <c r="BD23" s="402"/>
      <c r="BE23" s="402"/>
      <c r="BF23" s="407"/>
      <c r="BG23" s="404"/>
      <c r="BH23" s="396"/>
      <c r="BI23" s="408"/>
    </row>
    <row r="24" spans="1:61" s="262" customFormat="1" ht="25.5" customHeight="1" x14ac:dyDescent="0.4">
      <c r="A24" s="343"/>
      <c r="B24" s="344">
        <f>B22</f>
        <v>45028</v>
      </c>
      <c r="C24" s="361"/>
      <c r="D24" s="362"/>
      <c r="E24" s="363"/>
      <c r="F24" s="363"/>
      <c r="G24" s="364"/>
      <c r="H24" s="365"/>
      <c r="I24" s="366"/>
      <c r="J24" s="367"/>
      <c r="K24" s="367"/>
      <c r="L24" s="368"/>
      <c r="M24" s="370"/>
      <c r="N24" s="356"/>
      <c r="O24" s="356"/>
      <c r="P24" s="347"/>
      <c r="Q24" s="347"/>
      <c r="R24" s="348"/>
      <c r="S24" s="349"/>
      <c r="T24" s="350"/>
      <c r="U24" s="351"/>
      <c r="V24" s="351"/>
      <c r="W24" s="352"/>
      <c r="X24" s="355"/>
      <c r="Y24" s="356"/>
      <c r="Z24" s="356"/>
      <c r="AA24" s="347"/>
      <c r="AB24" s="347"/>
      <c r="AC24" s="357"/>
      <c r="AD24" s="349"/>
      <c r="AE24" s="358"/>
      <c r="AF24" s="351"/>
      <c r="AG24" s="351"/>
      <c r="AH24" s="359"/>
      <c r="AI24" s="355"/>
      <c r="AJ24" s="356"/>
      <c r="AK24" s="356"/>
      <c r="AL24" s="347"/>
      <c r="AM24" s="347"/>
      <c r="AN24" s="357"/>
      <c r="AO24" s="349"/>
      <c r="AP24" s="358"/>
      <c r="AQ24" s="351"/>
      <c r="AR24" s="351"/>
      <c r="AS24" s="359"/>
      <c r="AT24" s="353"/>
      <c r="AU24" s="360"/>
      <c r="AV24" s="355"/>
      <c r="AW24" s="356"/>
      <c r="AX24" s="356"/>
      <c r="AY24" s="347"/>
      <c r="AZ24" s="347"/>
      <c r="BA24" s="357"/>
      <c r="BB24" s="349"/>
      <c r="BC24" s="358"/>
      <c r="BD24" s="351"/>
      <c r="BE24" s="351"/>
      <c r="BF24" s="359"/>
      <c r="BG24" s="353"/>
      <c r="BH24" s="360"/>
      <c r="BI24" s="371"/>
    </row>
    <row r="25" spans="1:61" s="262" customFormat="1" ht="25.5" customHeight="1" x14ac:dyDescent="0.4">
      <c r="A25" s="294"/>
      <c r="B25" s="295">
        <f>B24+1</f>
        <v>45029</v>
      </c>
      <c r="C25" s="303" t="s">
        <v>112</v>
      </c>
      <c r="D25" s="297" t="s">
        <v>131</v>
      </c>
      <c r="E25" s="298" t="s">
        <v>132</v>
      </c>
      <c r="F25" s="298">
        <v>200</v>
      </c>
      <c r="G25" s="249">
        <v>1235</v>
      </c>
      <c r="H25" s="248">
        <f>G25*0.9/200</f>
        <v>5.5575000000000001</v>
      </c>
      <c r="I25" s="249">
        <v>1235</v>
      </c>
      <c r="J25" s="246">
        <v>1200</v>
      </c>
      <c r="K25" s="246">
        <v>6</v>
      </c>
      <c r="L25" s="299">
        <v>0</v>
      </c>
      <c r="M25" s="302"/>
      <c r="N25" s="303" t="s">
        <v>112</v>
      </c>
      <c r="O25" s="297" t="s">
        <v>85</v>
      </c>
      <c r="P25" s="298">
        <v>3802</v>
      </c>
      <c r="Q25" s="298">
        <v>100</v>
      </c>
      <c r="R25" s="249">
        <v>6039</v>
      </c>
      <c r="S25" s="248">
        <f>R25*0.9/100</f>
        <v>54.351000000000006</v>
      </c>
      <c r="T25" s="249">
        <v>6039</v>
      </c>
      <c r="U25" s="246">
        <v>5500</v>
      </c>
      <c r="V25" s="246">
        <v>55</v>
      </c>
      <c r="W25" s="299">
        <v>370</v>
      </c>
      <c r="X25" s="302"/>
      <c r="Y25" s="303" t="s">
        <v>112</v>
      </c>
      <c r="Z25" s="297" t="s">
        <v>52</v>
      </c>
      <c r="AA25" s="298" t="s">
        <v>130</v>
      </c>
      <c r="AB25" s="298">
        <v>50</v>
      </c>
      <c r="AC25" s="249">
        <v>1001</v>
      </c>
      <c r="AD25" s="248">
        <f>AC25*0.9/50</f>
        <v>18.018000000000001</v>
      </c>
      <c r="AE25" s="249">
        <v>1001</v>
      </c>
      <c r="AF25" s="246">
        <v>850</v>
      </c>
      <c r="AG25" s="246">
        <v>17</v>
      </c>
      <c r="AH25" s="299">
        <v>71</v>
      </c>
      <c r="AI25" s="302"/>
      <c r="AJ25" s="325"/>
      <c r="AK25" s="326"/>
      <c r="AL25" s="327"/>
      <c r="AM25" s="327"/>
      <c r="AN25" s="328"/>
      <c r="AO25" s="329"/>
      <c r="AP25" s="328"/>
      <c r="AQ25" s="330"/>
      <c r="AR25" s="330"/>
      <c r="AS25" s="331"/>
      <c r="AT25" s="317"/>
      <c r="AU25" s="318"/>
      <c r="AV25" s="332"/>
      <c r="AW25" s="325"/>
      <c r="AX25" s="326"/>
      <c r="AY25" s="327"/>
      <c r="AZ25" s="327"/>
      <c r="BA25" s="328"/>
      <c r="BB25" s="329"/>
      <c r="BC25" s="328"/>
      <c r="BD25" s="330"/>
      <c r="BE25" s="330"/>
      <c r="BF25" s="331"/>
      <c r="BG25" s="317"/>
      <c r="BH25" s="318"/>
      <c r="BI25" s="332"/>
    </row>
    <row r="26" spans="1:61" s="262" customFormat="1" ht="25.5" customHeight="1" x14ac:dyDescent="0.4">
      <c r="A26" s="320">
        <f>B25</f>
        <v>45029</v>
      </c>
      <c r="B26" s="321">
        <f>B25</f>
        <v>45029</v>
      </c>
      <c r="C26" s="303" t="s">
        <v>112</v>
      </c>
      <c r="D26" s="297" t="s">
        <v>127</v>
      </c>
      <c r="E26" s="298" t="s">
        <v>134</v>
      </c>
      <c r="F26" s="298">
        <v>200</v>
      </c>
      <c r="G26" s="249">
        <v>3045</v>
      </c>
      <c r="H26" s="248">
        <f>G26*0.92/200</f>
        <v>14.007</v>
      </c>
      <c r="I26" s="249">
        <v>3045</v>
      </c>
      <c r="J26" s="246">
        <v>3000</v>
      </c>
      <c r="K26" s="246">
        <v>15</v>
      </c>
      <c r="L26" s="299">
        <v>0</v>
      </c>
      <c r="M26" s="302"/>
      <c r="N26" s="303" t="s">
        <v>114</v>
      </c>
      <c r="O26" s="297" t="s">
        <v>52</v>
      </c>
      <c r="P26" s="298" t="s">
        <v>130</v>
      </c>
      <c r="Q26" s="298">
        <v>50</v>
      </c>
      <c r="R26" s="249">
        <v>822</v>
      </c>
      <c r="S26" s="248">
        <f>R26*0.9/50</f>
        <v>14.796000000000001</v>
      </c>
      <c r="T26" s="249">
        <v>822</v>
      </c>
      <c r="U26" s="246">
        <v>800</v>
      </c>
      <c r="V26" s="246">
        <v>16</v>
      </c>
      <c r="W26" s="299">
        <v>0</v>
      </c>
      <c r="X26" s="302"/>
      <c r="Y26" s="303" t="s">
        <v>112</v>
      </c>
      <c r="Z26" s="297" t="s">
        <v>84</v>
      </c>
      <c r="AA26" s="298">
        <v>3932</v>
      </c>
      <c r="AB26" s="298">
        <v>100</v>
      </c>
      <c r="AC26" s="249">
        <v>2472</v>
      </c>
      <c r="AD26" s="248">
        <f>AC26*0.9/100</f>
        <v>22.248000000000001</v>
      </c>
      <c r="AE26" s="249">
        <v>2472</v>
      </c>
      <c r="AF26" s="246">
        <v>2400</v>
      </c>
      <c r="AG26" s="246">
        <v>24</v>
      </c>
      <c r="AH26" s="299">
        <v>0</v>
      </c>
      <c r="AI26" s="302"/>
      <c r="AJ26" s="325"/>
      <c r="AK26" s="326"/>
      <c r="AL26" s="327"/>
      <c r="AM26" s="327"/>
      <c r="AN26" s="328"/>
      <c r="AO26" s="329"/>
      <c r="AP26" s="328"/>
      <c r="AQ26" s="330"/>
      <c r="AR26" s="330"/>
      <c r="AS26" s="331"/>
      <c r="AT26" s="317"/>
      <c r="AU26" s="318"/>
      <c r="AV26" s="332"/>
      <c r="AW26" s="325"/>
      <c r="AX26" s="326"/>
      <c r="AY26" s="327"/>
      <c r="AZ26" s="327"/>
      <c r="BA26" s="328"/>
      <c r="BB26" s="329"/>
      <c r="BC26" s="328"/>
      <c r="BD26" s="330"/>
      <c r="BE26" s="330"/>
      <c r="BF26" s="331"/>
      <c r="BG26" s="317"/>
      <c r="BH26" s="318"/>
      <c r="BI26" s="332"/>
    </row>
    <row r="27" spans="1:61" s="262" customFormat="1" ht="25.5" customHeight="1" x14ac:dyDescent="0.4">
      <c r="A27" s="320" t="s">
        <v>32</v>
      </c>
      <c r="B27" s="321">
        <f>B26</f>
        <v>45029</v>
      </c>
      <c r="C27" s="303" t="s">
        <v>112</v>
      </c>
      <c r="D27" s="297" t="s">
        <v>54</v>
      </c>
      <c r="E27" s="298" t="s">
        <v>134</v>
      </c>
      <c r="F27" s="298">
        <v>50</v>
      </c>
      <c r="G27" s="249">
        <v>90</v>
      </c>
      <c r="H27" s="248">
        <f>G27*0.9/50</f>
        <v>1.62</v>
      </c>
      <c r="I27" s="249">
        <v>1265</v>
      </c>
      <c r="J27" s="246">
        <v>1100</v>
      </c>
      <c r="K27" s="246">
        <v>22</v>
      </c>
      <c r="L27" s="299">
        <v>82</v>
      </c>
      <c r="M27" s="302"/>
      <c r="N27" s="303" t="s">
        <v>114</v>
      </c>
      <c r="O27" s="297" t="s">
        <v>73</v>
      </c>
      <c r="P27" s="298" t="s">
        <v>115</v>
      </c>
      <c r="Q27" s="298">
        <v>50</v>
      </c>
      <c r="R27" s="249">
        <v>822</v>
      </c>
      <c r="S27" s="248">
        <f>R27*0.9/50</f>
        <v>14.796000000000001</v>
      </c>
      <c r="T27" s="249">
        <v>822</v>
      </c>
      <c r="U27" s="246">
        <v>750</v>
      </c>
      <c r="V27" s="246">
        <v>15</v>
      </c>
      <c r="W27" s="299">
        <v>46</v>
      </c>
      <c r="X27" s="302"/>
      <c r="Y27" s="303" t="s">
        <v>112</v>
      </c>
      <c r="Z27" s="297" t="s">
        <v>85</v>
      </c>
      <c r="AA27" s="298">
        <v>3802</v>
      </c>
      <c r="AB27" s="298">
        <v>100</v>
      </c>
      <c r="AC27" s="249">
        <v>1138</v>
      </c>
      <c r="AD27" s="248">
        <f>AC27*0.9/100</f>
        <v>10.242000000000001</v>
      </c>
      <c r="AE27" s="249">
        <v>1138</v>
      </c>
      <c r="AF27" s="246">
        <v>1000</v>
      </c>
      <c r="AG27" s="246">
        <v>10</v>
      </c>
      <c r="AH27" s="299">
        <v>96</v>
      </c>
      <c r="AI27" s="302"/>
      <c r="AJ27" s="326"/>
      <c r="AK27" s="326"/>
      <c r="AL27" s="338"/>
      <c r="AM27" s="338"/>
      <c r="AN27" s="339"/>
      <c r="AO27" s="314"/>
      <c r="AP27" s="340"/>
      <c r="AQ27" s="341"/>
      <c r="AR27" s="341"/>
      <c r="AS27" s="342"/>
      <c r="AT27" s="317"/>
      <c r="AU27" s="301"/>
      <c r="AV27" s="319"/>
      <c r="AW27" s="326"/>
      <c r="AX27" s="326"/>
      <c r="AY27" s="338"/>
      <c r="AZ27" s="338"/>
      <c r="BA27" s="339"/>
      <c r="BB27" s="314"/>
      <c r="BC27" s="340"/>
      <c r="BD27" s="341"/>
      <c r="BE27" s="341"/>
      <c r="BF27" s="342"/>
      <c r="BG27" s="317"/>
      <c r="BH27" s="301"/>
      <c r="BI27" s="324"/>
    </row>
    <row r="28" spans="1:61" s="262" customFormat="1" ht="25.5" customHeight="1" x14ac:dyDescent="0.4">
      <c r="A28" s="294"/>
      <c r="B28" s="321">
        <f>B27</f>
        <v>45029</v>
      </c>
      <c r="C28" s="303" t="s">
        <v>114</v>
      </c>
      <c r="D28" s="297" t="s">
        <v>54</v>
      </c>
      <c r="E28" s="298" t="s">
        <v>134</v>
      </c>
      <c r="F28" s="298">
        <v>50</v>
      </c>
      <c r="G28" s="249">
        <v>4369</v>
      </c>
      <c r="H28" s="248">
        <f>G28*0.9/50</f>
        <v>78.641999999999996</v>
      </c>
      <c r="I28" s="249">
        <v>4369</v>
      </c>
      <c r="J28" s="246">
        <v>4250</v>
      </c>
      <c r="K28" s="246">
        <v>85</v>
      </c>
      <c r="L28" s="299">
        <v>0</v>
      </c>
      <c r="M28" s="302"/>
      <c r="N28" s="303" t="s">
        <v>114</v>
      </c>
      <c r="O28" s="297" t="s">
        <v>35</v>
      </c>
      <c r="P28" s="298">
        <v>4572</v>
      </c>
      <c r="Q28" s="298">
        <v>100</v>
      </c>
      <c r="R28" s="249">
        <v>4776</v>
      </c>
      <c r="S28" s="248">
        <f>R28*0.9/100</f>
        <v>42.984000000000009</v>
      </c>
      <c r="T28" s="249">
        <v>4776</v>
      </c>
      <c r="U28" s="246">
        <v>4500</v>
      </c>
      <c r="V28" s="246">
        <v>45</v>
      </c>
      <c r="W28" s="299">
        <v>95</v>
      </c>
      <c r="X28" s="302"/>
      <c r="Y28" s="303" t="s">
        <v>114</v>
      </c>
      <c r="Z28" s="297" t="s">
        <v>84</v>
      </c>
      <c r="AA28" s="298">
        <v>3932</v>
      </c>
      <c r="AB28" s="298">
        <v>100</v>
      </c>
      <c r="AC28" s="249">
        <v>4842</v>
      </c>
      <c r="AD28" s="248">
        <f>AC28*0.9/100</f>
        <v>43.578000000000003</v>
      </c>
      <c r="AE28" s="249">
        <v>4842</v>
      </c>
      <c r="AF28" s="246">
        <v>4700</v>
      </c>
      <c r="AG28" s="246">
        <v>47</v>
      </c>
      <c r="AH28" s="331">
        <v>0</v>
      </c>
      <c r="AI28" s="332"/>
      <c r="AJ28" s="326"/>
      <c r="AK28" s="326"/>
      <c r="AL28" s="338"/>
      <c r="AM28" s="338"/>
      <c r="AN28" s="339"/>
      <c r="AO28" s="314"/>
      <c r="AP28" s="340"/>
      <c r="AQ28" s="341"/>
      <c r="AR28" s="341"/>
      <c r="AS28" s="342"/>
      <c r="AT28" s="317"/>
      <c r="AU28" s="301"/>
      <c r="AV28" s="319"/>
      <c r="AW28" s="326"/>
      <c r="AX28" s="326"/>
      <c r="AY28" s="338"/>
      <c r="AZ28" s="338"/>
      <c r="BA28" s="339"/>
      <c r="BB28" s="314"/>
      <c r="BC28" s="340"/>
      <c r="BD28" s="341"/>
      <c r="BE28" s="341"/>
      <c r="BF28" s="342"/>
      <c r="BG28" s="317"/>
      <c r="BH28" s="301"/>
      <c r="BI28" s="324"/>
    </row>
    <row r="29" spans="1:61" s="262" customFormat="1" ht="25.5" customHeight="1" x14ac:dyDescent="0.4">
      <c r="A29" s="294"/>
      <c r="B29" s="321">
        <f>B28</f>
        <v>45029</v>
      </c>
      <c r="C29" s="304"/>
      <c r="D29" s="305"/>
      <c r="E29" s="306"/>
      <c r="F29" s="306"/>
      <c r="G29" s="307"/>
      <c r="H29" s="308"/>
      <c r="I29" s="252"/>
      <c r="J29" s="250"/>
      <c r="K29" s="250"/>
      <c r="L29" s="251"/>
      <c r="M29" s="309"/>
      <c r="N29" s="326"/>
      <c r="O29" s="326"/>
      <c r="P29" s="338"/>
      <c r="Q29" s="338"/>
      <c r="R29" s="389"/>
      <c r="S29" s="314"/>
      <c r="T29" s="99"/>
      <c r="U29" s="341"/>
      <c r="V29" s="341"/>
      <c r="W29" s="390"/>
      <c r="X29" s="319"/>
      <c r="Y29" s="303" t="s">
        <v>114</v>
      </c>
      <c r="Z29" s="297" t="s">
        <v>58</v>
      </c>
      <c r="AA29" s="298" t="s">
        <v>132</v>
      </c>
      <c r="AB29" s="298">
        <v>50</v>
      </c>
      <c r="AC29" s="249">
        <v>1031</v>
      </c>
      <c r="AD29" s="248">
        <f>AC29*0.9/50</f>
        <v>18.558</v>
      </c>
      <c r="AE29" s="249">
        <v>1031</v>
      </c>
      <c r="AF29" s="246">
        <v>1000</v>
      </c>
      <c r="AG29" s="246">
        <v>20</v>
      </c>
      <c r="AH29" s="331">
        <v>0</v>
      </c>
      <c r="AI29" s="332"/>
      <c r="AJ29" s="326"/>
      <c r="AK29" s="326"/>
      <c r="AL29" s="338"/>
      <c r="AM29" s="338"/>
      <c r="AN29" s="339"/>
      <c r="AO29" s="314"/>
      <c r="AP29" s="340"/>
      <c r="AQ29" s="341"/>
      <c r="AR29" s="341"/>
      <c r="AS29" s="342"/>
      <c r="AT29" s="317"/>
      <c r="AU29" s="301"/>
      <c r="AV29" s="319"/>
      <c r="AW29" s="326"/>
      <c r="AX29" s="326"/>
      <c r="AY29" s="338"/>
      <c r="AZ29" s="338"/>
      <c r="BA29" s="339"/>
      <c r="BB29" s="314"/>
      <c r="BC29" s="340"/>
      <c r="BD29" s="341"/>
      <c r="BE29" s="341"/>
      <c r="BF29" s="342"/>
      <c r="BG29" s="317"/>
      <c r="BH29" s="301"/>
      <c r="BI29" s="324"/>
    </row>
    <row r="30" spans="1:61" s="262" customFormat="1" ht="25.5" customHeight="1" x14ac:dyDescent="0.4">
      <c r="A30" s="343"/>
      <c r="B30" s="344">
        <f>B29</f>
        <v>45029</v>
      </c>
      <c r="C30" s="361"/>
      <c r="D30" s="362"/>
      <c r="E30" s="363"/>
      <c r="F30" s="363"/>
      <c r="G30" s="364"/>
      <c r="H30" s="365"/>
      <c r="I30" s="366"/>
      <c r="J30" s="367"/>
      <c r="K30" s="367"/>
      <c r="L30" s="368"/>
      <c r="M30" s="370"/>
      <c r="N30" s="356"/>
      <c r="O30" s="356"/>
      <c r="P30" s="347"/>
      <c r="Q30" s="347"/>
      <c r="R30" s="348"/>
      <c r="S30" s="349"/>
      <c r="T30" s="350"/>
      <c r="U30" s="351"/>
      <c r="V30" s="351"/>
      <c r="W30" s="352"/>
      <c r="X30" s="355"/>
      <c r="Y30" s="356"/>
      <c r="Z30" s="356"/>
      <c r="AA30" s="347"/>
      <c r="AB30" s="347"/>
      <c r="AC30" s="357"/>
      <c r="AD30" s="349"/>
      <c r="AE30" s="358"/>
      <c r="AF30" s="351"/>
      <c r="AG30" s="351"/>
      <c r="AH30" s="359"/>
      <c r="AI30" s="355"/>
      <c r="AJ30" s="356"/>
      <c r="AK30" s="356"/>
      <c r="AL30" s="347"/>
      <c r="AM30" s="347"/>
      <c r="AN30" s="357"/>
      <c r="AO30" s="349"/>
      <c r="AP30" s="358"/>
      <c r="AQ30" s="351"/>
      <c r="AR30" s="351"/>
      <c r="AS30" s="359"/>
      <c r="AT30" s="353"/>
      <c r="AU30" s="360"/>
      <c r="AV30" s="355"/>
      <c r="AW30" s="356"/>
      <c r="AX30" s="356"/>
      <c r="AY30" s="347"/>
      <c r="AZ30" s="347"/>
      <c r="BA30" s="357"/>
      <c r="BB30" s="349"/>
      <c r="BC30" s="358"/>
      <c r="BD30" s="351"/>
      <c r="BE30" s="351"/>
      <c r="BF30" s="359"/>
      <c r="BG30" s="353"/>
      <c r="BH30" s="360"/>
      <c r="BI30" s="371"/>
    </row>
    <row r="31" spans="1:61" s="262" customFormat="1" ht="25.5" customHeight="1" x14ac:dyDescent="0.4">
      <c r="A31" s="294"/>
      <c r="B31" s="295">
        <f>B30+1</f>
        <v>45030</v>
      </c>
      <c r="C31" s="303" t="s">
        <v>112</v>
      </c>
      <c r="D31" s="297" t="s">
        <v>54</v>
      </c>
      <c r="E31" s="298" t="s">
        <v>134</v>
      </c>
      <c r="F31" s="298">
        <v>50</v>
      </c>
      <c r="G31" s="249">
        <v>3288</v>
      </c>
      <c r="H31" s="248">
        <f>G31*0.9/50</f>
        <v>59.184000000000005</v>
      </c>
      <c r="I31" s="249">
        <v>3288</v>
      </c>
      <c r="J31" s="246">
        <v>3200</v>
      </c>
      <c r="K31" s="246">
        <v>64</v>
      </c>
      <c r="L31" s="299">
        <v>0</v>
      </c>
      <c r="M31" s="302"/>
      <c r="N31" s="303" t="s">
        <v>112</v>
      </c>
      <c r="O31" s="297" t="s">
        <v>35</v>
      </c>
      <c r="P31" s="298">
        <v>4572</v>
      </c>
      <c r="Q31" s="298">
        <v>100</v>
      </c>
      <c r="R31" s="249">
        <v>8979</v>
      </c>
      <c r="S31" s="248">
        <f>R31*0.9/100</f>
        <v>80.811000000000007</v>
      </c>
      <c r="T31" s="249">
        <v>8979</v>
      </c>
      <c r="U31" s="246">
        <v>8600</v>
      </c>
      <c r="V31" s="246">
        <v>38</v>
      </c>
      <c r="W31" s="299">
        <v>153</v>
      </c>
      <c r="X31" s="302"/>
      <c r="Y31" s="303" t="s">
        <v>112</v>
      </c>
      <c r="Z31" s="297" t="s">
        <v>35</v>
      </c>
      <c r="AA31" s="298">
        <v>4572</v>
      </c>
      <c r="AB31" s="298">
        <v>100</v>
      </c>
      <c r="AC31" s="249">
        <v>11075</v>
      </c>
      <c r="AD31" s="248">
        <f>AC31*0.9/100</f>
        <v>99.674999999999997</v>
      </c>
      <c r="AE31" s="249">
        <v>11075</v>
      </c>
      <c r="AF31" s="246">
        <v>10600</v>
      </c>
      <c r="AG31" s="246">
        <v>106</v>
      </c>
      <c r="AH31" s="299">
        <v>125</v>
      </c>
      <c r="AI31" s="302"/>
      <c r="AJ31" s="325"/>
      <c r="AK31" s="326"/>
      <c r="AL31" s="327"/>
      <c r="AM31" s="327"/>
      <c r="AN31" s="328"/>
      <c r="AO31" s="329"/>
      <c r="AP31" s="328"/>
      <c r="AQ31" s="330"/>
      <c r="AR31" s="330"/>
      <c r="AS31" s="331"/>
      <c r="AT31" s="317"/>
      <c r="AU31" s="318"/>
      <c r="AV31" s="332"/>
      <c r="AW31" s="325"/>
      <c r="AX31" s="384"/>
      <c r="AY31" s="327"/>
      <c r="AZ31" s="327"/>
      <c r="BA31" s="328"/>
      <c r="BB31" s="329"/>
      <c r="BC31" s="328"/>
      <c r="BD31" s="330"/>
      <c r="BE31" s="330"/>
      <c r="BF31" s="331"/>
      <c r="BG31" s="385"/>
      <c r="BH31" s="386"/>
      <c r="BI31" s="319"/>
    </row>
    <row r="32" spans="1:61" s="262" customFormat="1" ht="25.5" customHeight="1" x14ac:dyDescent="0.4">
      <c r="A32" s="320">
        <f>B31</f>
        <v>45030</v>
      </c>
      <c r="B32" s="321">
        <f>B31</f>
        <v>45030</v>
      </c>
      <c r="C32" s="372" t="s">
        <v>112</v>
      </c>
      <c r="D32" s="373" t="s">
        <v>136</v>
      </c>
      <c r="E32" s="374">
        <v>6314</v>
      </c>
      <c r="F32" s="374">
        <v>100</v>
      </c>
      <c r="G32" s="375">
        <v>416</v>
      </c>
      <c r="H32" s="376">
        <f>G32*0.9/100</f>
        <v>3.7440000000000002</v>
      </c>
      <c r="I32" s="375">
        <v>416</v>
      </c>
      <c r="J32" s="377">
        <v>300</v>
      </c>
      <c r="K32" s="377">
        <v>3</v>
      </c>
      <c r="L32" s="378">
        <v>100</v>
      </c>
      <c r="M32" s="381"/>
      <c r="N32" s="303" t="s">
        <v>114</v>
      </c>
      <c r="O32" s="297" t="s">
        <v>35</v>
      </c>
      <c r="P32" s="298">
        <v>4572</v>
      </c>
      <c r="Q32" s="298">
        <v>100</v>
      </c>
      <c r="R32" s="249">
        <v>4499</v>
      </c>
      <c r="S32" s="248">
        <f>R32*0.9/100</f>
        <v>40.491</v>
      </c>
      <c r="T32" s="249">
        <v>4499</v>
      </c>
      <c r="U32" s="246">
        <v>4300</v>
      </c>
      <c r="V32" s="246">
        <v>43</v>
      </c>
      <c r="W32" s="299">
        <v>112</v>
      </c>
      <c r="X32" s="302"/>
      <c r="Y32" s="303" t="s">
        <v>114</v>
      </c>
      <c r="Z32" s="297" t="s">
        <v>73</v>
      </c>
      <c r="AA32" s="298" t="s">
        <v>115</v>
      </c>
      <c r="AB32" s="298">
        <v>50</v>
      </c>
      <c r="AC32" s="249">
        <v>556</v>
      </c>
      <c r="AD32" s="248">
        <f>AC32*0.9/50</f>
        <v>10.008000000000001</v>
      </c>
      <c r="AE32" s="249">
        <v>556</v>
      </c>
      <c r="AF32" s="246">
        <v>400</v>
      </c>
      <c r="AG32" s="246">
        <v>8</v>
      </c>
      <c r="AH32" s="299">
        <v>61</v>
      </c>
      <c r="AI32" s="302"/>
      <c r="AJ32" s="325"/>
      <c r="AK32" s="384"/>
      <c r="AL32" s="327"/>
      <c r="AM32" s="327"/>
      <c r="AN32" s="328"/>
      <c r="AO32" s="329"/>
      <c r="AP32" s="328"/>
      <c r="AQ32" s="330"/>
      <c r="AR32" s="330"/>
      <c r="AS32" s="331"/>
      <c r="AT32" s="385"/>
      <c r="AU32" s="386"/>
      <c r="AV32" s="319"/>
      <c r="AW32" s="325"/>
      <c r="AX32" s="384"/>
      <c r="AY32" s="327"/>
      <c r="AZ32" s="327"/>
      <c r="BA32" s="328"/>
      <c r="BB32" s="329"/>
      <c r="BC32" s="328"/>
      <c r="BD32" s="330"/>
      <c r="BE32" s="330"/>
      <c r="BF32" s="331"/>
      <c r="BG32" s="385"/>
      <c r="BH32" s="386"/>
      <c r="BI32" s="319"/>
    </row>
    <row r="33" spans="1:61" s="262" customFormat="1" ht="25.5" customHeight="1" x14ac:dyDescent="0.4">
      <c r="A33" s="320" t="s">
        <v>36</v>
      </c>
      <c r="B33" s="321">
        <f>B32</f>
        <v>45030</v>
      </c>
      <c r="C33" s="372" t="s">
        <v>112</v>
      </c>
      <c r="D33" s="373" t="s">
        <v>137</v>
      </c>
      <c r="E33" s="374">
        <v>6319</v>
      </c>
      <c r="F33" s="374">
        <v>100</v>
      </c>
      <c r="G33" s="375">
        <v>385</v>
      </c>
      <c r="H33" s="376">
        <f>G33*0.9/100</f>
        <v>3.4649999999999999</v>
      </c>
      <c r="I33" s="375">
        <v>385</v>
      </c>
      <c r="J33" s="377">
        <v>200</v>
      </c>
      <c r="K33" s="377">
        <v>2</v>
      </c>
      <c r="L33" s="378">
        <v>160</v>
      </c>
      <c r="M33" s="381"/>
      <c r="N33" s="303" t="s">
        <v>114</v>
      </c>
      <c r="O33" s="297" t="s">
        <v>86</v>
      </c>
      <c r="P33" s="298">
        <v>3963</v>
      </c>
      <c r="Q33" s="298">
        <v>100</v>
      </c>
      <c r="R33" s="249">
        <v>2064</v>
      </c>
      <c r="S33" s="248">
        <f>R33*0.9/100</f>
        <v>18.576000000000001</v>
      </c>
      <c r="T33" s="249">
        <v>2064</v>
      </c>
      <c r="U33" s="246">
        <v>2000</v>
      </c>
      <c r="V33" s="246">
        <v>20</v>
      </c>
      <c r="W33" s="331">
        <v>0</v>
      </c>
      <c r="X33" s="319"/>
      <c r="Y33" s="303" t="s">
        <v>114</v>
      </c>
      <c r="Z33" s="297" t="s">
        <v>35</v>
      </c>
      <c r="AA33" s="298">
        <v>4572</v>
      </c>
      <c r="AB33" s="298">
        <v>100</v>
      </c>
      <c r="AC33" s="249">
        <v>5817</v>
      </c>
      <c r="AD33" s="248">
        <f>AC33*0.9/100</f>
        <v>52.353000000000002</v>
      </c>
      <c r="AE33" s="249">
        <v>5817</v>
      </c>
      <c r="AF33" s="246">
        <v>5500</v>
      </c>
      <c r="AG33" s="246">
        <v>55</v>
      </c>
      <c r="AH33" s="299">
        <v>130</v>
      </c>
      <c r="AI33" s="302"/>
      <c r="AJ33" s="326"/>
      <c r="AK33" s="326"/>
      <c r="AL33" s="338"/>
      <c r="AM33" s="338"/>
      <c r="AN33" s="339"/>
      <c r="AO33" s="314"/>
      <c r="AP33" s="340"/>
      <c r="AQ33" s="341"/>
      <c r="AR33" s="341"/>
      <c r="AS33" s="342"/>
      <c r="AT33" s="317"/>
      <c r="AU33" s="301"/>
      <c r="AV33" s="319"/>
      <c r="AW33" s="325"/>
      <c r="AX33" s="384"/>
      <c r="AY33" s="327"/>
      <c r="AZ33" s="327"/>
      <c r="BA33" s="328"/>
      <c r="BB33" s="329"/>
      <c r="BC33" s="328"/>
      <c r="BD33" s="330"/>
      <c r="BE33" s="330"/>
      <c r="BF33" s="331"/>
      <c r="BG33" s="385"/>
      <c r="BH33" s="386"/>
      <c r="BI33" s="387"/>
    </row>
    <row r="34" spans="1:61" s="262" customFormat="1" ht="25.5" customHeight="1" x14ac:dyDescent="0.4">
      <c r="A34" s="294"/>
      <c r="B34" s="321">
        <f>B33</f>
        <v>45030</v>
      </c>
      <c r="C34" s="303" t="s">
        <v>114</v>
      </c>
      <c r="D34" s="297" t="s">
        <v>86</v>
      </c>
      <c r="E34" s="298">
        <v>3963</v>
      </c>
      <c r="F34" s="298">
        <v>100</v>
      </c>
      <c r="G34" s="249">
        <v>6388</v>
      </c>
      <c r="H34" s="248">
        <f>G34*0.9/100</f>
        <v>57.491999999999997</v>
      </c>
      <c r="I34" s="249">
        <v>6388</v>
      </c>
      <c r="J34" s="246">
        <v>6200</v>
      </c>
      <c r="K34" s="246">
        <v>62</v>
      </c>
      <c r="L34" s="331">
        <v>0</v>
      </c>
      <c r="M34" s="319"/>
      <c r="N34" s="326"/>
      <c r="O34" s="326"/>
      <c r="P34" s="338"/>
      <c r="Q34" s="338"/>
      <c r="R34" s="389"/>
      <c r="S34" s="314"/>
      <c r="T34" s="99"/>
      <c r="U34" s="341"/>
      <c r="V34" s="341"/>
      <c r="W34" s="390"/>
      <c r="X34" s="319"/>
      <c r="Y34" s="303" t="s">
        <v>114</v>
      </c>
      <c r="Z34" s="297" t="s">
        <v>86</v>
      </c>
      <c r="AA34" s="298">
        <v>3963</v>
      </c>
      <c r="AB34" s="298">
        <v>100</v>
      </c>
      <c r="AC34" s="249">
        <v>620</v>
      </c>
      <c r="AD34" s="248">
        <f>AC34*0.9/100</f>
        <v>5.58</v>
      </c>
      <c r="AE34" s="249">
        <v>620</v>
      </c>
      <c r="AF34" s="246">
        <v>600</v>
      </c>
      <c r="AG34" s="246">
        <v>6</v>
      </c>
      <c r="AH34" s="331">
        <v>0</v>
      </c>
      <c r="AI34" s="332"/>
      <c r="AJ34" s="326"/>
      <c r="AK34" s="326"/>
      <c r="AL34" s="338"/>
      <c r="AM34" s="338"/>
      <c r="AN34" s="339"/>
      <c r="AO34" s="314"/>
      <c r="AP34" s="340"/>
      <c r="AQ34" s="341"/>
      <c r="AR34" s="341"/>
      <c r="AS34" s="342"/>
      <c r="AT34" s="317"/>
      <c r="AU34" s="301"/>
      <c r="AV34" s="319"/>
      <c r="AW34" s="326"/>
      <c r="AX34" s="326"/>
      <c r="AY34" s="338"/>
      <c r="AZ34" s="338"/>
      <c r="BA34" s="339"/>
      <c r="BB34" s="314"/>
      <c r="BC34" s="340"/>
      <c r="BD34" s="341"/>
      <c r="BE34" s="341"/>
      <c r="BF34" s="342"/>
      <c r="BG34" s="317"/>
      <c r="BH34" s="301"/>
      <c r="BI34" s="324"/>
    </row>
    <row r="35" spans="1:61" s="262" customFormat="1" ht="25.5" customHeight="1" x14ac:dyDescent="0.4">
      <c r="A35" s="294"/>
      <c r="B35" s="321">
        <f>B34</f>
        <v>45030</v>
      </c>
      <c r="C35" s="303"/>
      <c r="D35" s="297"/>
      <c r="E35" s="298"/>
      <c r="F35" s="298"/>
      <c r="G35" s="249"/>
      <c r="H35" s="248"/>
      <c r="I35" s="249"/>
      <c r="J35" s="246"/>
      <c r="K35" s="246"/>
      <c r="L35" s="331"/>
      <c r="M35" s="319"/>
      <c r="N35" s="326"/>
      <c r="O35" s="326"/>
      <c r="P35" s="338"/>
      <c r="Q35" s="338"/>
      <c r="R35" s="389"/>
      <c r="S35" s="314"/>
      <c r="T35" s="99"/>
      <c r="U35" s="341"/>
      <c r="V35" s="341"/>
      <c r="W35" s="390"/>
      <c r="X35" s="319"/>
      <c r="Y35" s="326"/>
      <c r="Z35" s="326"/>
      <c r="AA35" s="338"/>
      <c r="AB35" s="338"/>
      <c r="AC35" s="339"/>
      <c r="AD35" s="314"/>
      <c r="AE35" s="340"/>
      <c r="AF35" s="341"/>
      <c r="AG35" s="341"/>
      <c r="AH35" s="342"/>
      <c r="AI35" s="319"/>
      <c r="AJ35" s="326"/>
      <c r="AK35" s="326"/>
      <c r="AL35" s="338"/>
      <c r="AM35" s="338"/>
      <c r="AN35" s="339"/>
      <c r="AO35" s="314"/>
      <c r="AP35" s="340"/>
      <c r="AQ35" s="341"/>
      <c r="AR35" s="341"/>
      <c r="AS35" s="342"/>
      <c r="AT35" s="317"/>
      <c r="AU35" s="301"/>
      <c r="AV35" s="319"/>
      <c r="AW35" s="326"/>
      <c r="AX35" s="326"/>
      <c r="AY35" s="338"/>
      <c r="AZ35" s="338"/>
      <c r="BA35" s="339"/>
      <c r="BB35" s="314"/>
      <c r="BC35" s="340"/>
      <c r="BD35" s="341"/>
      <c r="BE35" s="341"/>
      <c r="BF35" s="342"/>
      <c r="BG35" s="317"/>
      <c r="BH35" s="301"/>
      <c r="BI35" s="324"/>
    </row>
    <row r="36" spans="1:61" s="262" customFormat="1" ht="25.5" customHeight="1" x14ac:dyDescent="0.4">
      <c r="A36" s="343"/>
      <c r="B36" s="344">
        <f>B35</f>
        <v>45030</v>
      </c>
      <c r="C36" s="361"/>
      <c r="D36" s="362"/>
      <c r="E36" s="363"/>
      <c r="F36" s="363"/>
      <c r="G36" s="364"/>
      <c r="H36" s="365"/>
      <c r="I36" s="366"/>
      <c r="J36" s="367"/>
      <c r="K36" s="367"/>
      <c r="L36" s="368"/>
      <c r="M36" s="370"/>
      <c r="N36" s="356"/>
      <c r="O36" s="356"/>
      <c r="P36" s="347"/>
      <c r="Q36" s="347"/>
      <c r="R36" s="348"/>
      <c r="S36" s="349"/>
      <c r="T36" s="350"/>
      <c r="U36" s="351"/>
      <c r="V36" s="351"/>
      <c r="W36" s="352"/>
      <c r="X36" s="355"/>
      <c r="Y36" s="356"/>
      <c r="Z36" s="356"/>
      <c r="AA36" s="347"/>
      <c r="AB36" s="347"/>
      <c r="AC36" s="357"/>
      <c r="AD36" s="349"/>
      <c r="AE36" s="358"/>
      <c r="AF36" s="351"/>
      <c r="AG36" s="351"/>
      <c r="AH36" s="359"/>
      <c r="AI36" s="355"/>
      <c r="AJ36" s="356"/>
      <c r="AK36" s="356"/>
      <c r="AL36" s="347"/>
      <c r="AM36" s="347"/>
      <c r="AN36" s="357"/>
      <c r="AO36" s="349"/>
      <c r="AP36" s="358"/>
      <c r="AQ36" s="351"/>
      <c r="AR36" s="351"/>
      <c r="AS36" s="359"/>
      <c r="AT36" s="353"/>
      <c r="AU36" s="360"/>
      <c r="AV36" s="355"/>
      <c r="AW36" s="356"/>
      <c r="AX36" s="356"/>
      <c r="AY36" s="347"/>
      <c r="AZ36" s="347"/>
      <c r="BA36" s="357"/>
      <c r="BB36" s="349"/>
      <c r="BC36" s="358"/>
      <c r="BD36" s="351"/>
      <c r="BE36" s="351"/>
      <c r="BF36" s="359"/>
      <c r="BG36" s="353"/>
      <c r="BH36" s="360"/>
      <c r="BI36" s="371"/>
    </row>
    <row r="37" spans="1:61" s="262" customFormat="1" ht="25.5" customHeight="1" x14ac:dyDescent="0.4">
      <c r="A37" s="409"/>
      <c r="B37" s="295">
        <f>B36+1</f>
        <v>45031</v>
      </c>
      <c r="C37" s="303"/>
      <c r="D37" s="297"/>
      <c r="E37" s="298"/>
      <c r="F37" s="298"/>
      <c r="G37" s="249"/>
      <c r="H37" s="248"/>
      <c r="I37" s="249"/>
      <c r="J37" s="246"/>
      <c r="K37" s="246"/>
      <c r="L37" s="299"/>
      <c r="M37" s="302"/>
      <c r="N37" s="325"/>
      <c r="O37" s="384"/>
      <c r="P37" s="327"/>
      <c r="Q37" s="327"/>
      <c r="R37" s="328"/>
      <c r="S37" s="329"/>
      <c r="T37" s="328"/>
      <c r="U37" s="330"/>
      <c r="V37" s="330"/>
      <c r="W37" s="331"/>
      <c r="X37" s="332"/>
      <c r="Y37" s="325"/>
      <c r="Z37" s="384"/>
      <c r="AA37" s="327"/>
      <c r="AB37" s="327"/>
      <c r="AC37" s="328"/>
      <c r="AD37" s="329"/>
      <c r="AE37" s="328"/>
      <c r="AF37" s="330"/>
      <c r="AG37" s="330"/>
      <c r="AH37" s="331"/>
      <c r="AI37" s="332"/>
      <c r="AJ37" s="325"/>
      <c r="AK37" s="384"/>
      <c r="AL37" s="327"/>
      <c r="AM37" s="327"/>
      <c r="AN37" s="328"/>
      <c r="AO37" s="329"/>
      <c r="AP37" s="328"/>
      <c r="AQ37" s="330"/>
      <c r="AR37" s="330"/>
      <c r="AS37" s="331"/>
      <c r="AT37" s="385"/>
      <c r="AU37" s="386"/>
      <c r="AV37" s="387"/>
      <c r="AW37" s="325"/>
      <c r="AX37" s="384"/>
      <c r="AY37" s="327"/>
      <c r="AZ37" s="327"/>
      <c r="BA37" s="328"/>
      <c r="BB37" s="329"/>
      <c r="BC37" s="328"/>
      <c r="BD37" s="330"/>
      <c r="BE37" s="330"/>
      <c r="BF37" s="331"/>
      <c r="BG37" s="385"/>
      <c r="BH37" s="386"/>
      <c r="BI37" s="387"/>
    </row>
    <row r="38" spans="1:61" s="262" customFormat="1" ht="25.5" customHeight="1" x14ac:dyDescent="0.4">
      <c r="A38" s="410">
        <f>B37</f>
        <v>45031</v>
      </c>
      <c r="B38" s="321">
        <f>B37</f>
        <v>45031</v>
      </c>
      <c r="C38" s="303"/>
      <c r="D38" s="297"/>
      <c r="E38" s="298"/>
      <c r="F38" s="298"/>
      <c r="G38" s="249"/>
      <c r="H38" s="248"/>
      <c r="I38" s="249"/>
      <c r="J38" s="246"/>
      <c r="K38" s="246"/>
      <c r="L38" s="299"/>
      <c r="M38" s="302"/>
      <c r="N38" s="325"/>
      <c r="O38" s="384"/>
      <c r="P38" s="327"/>
      <c r="Q38" s="327"/>
      <c r="R38" s="328"/>
      <c r="S38" s="329"/>
      <c r="T38" s="328"/>
      <c r="U38" s="330"/>
      <c r="V38" s="330"/>
      <c r="W38" s="331"/>
      <c r="X38" s="332"/>
      <c r="Y38" s="325"/>
      <c r="Z38" s="384"/>
      <c r="AA38" s="327"/>
      <c r="AB38" s="327"/>
      <c r="AC38" s="328"/>
      <c r="AD38" s="329"/>
      <c r="AE38" s="328"/>
      <c r="AF38" s="330"/>
      <c r="AG38" s="330"/>
      <c r="AH38" s="331"/>
      <c r="AI38" s="332"/>
      <c r="AJ38" s="310"/>
      <c r="AK38" s="311"/>
      <c r="AL38" s="312"/>
      <c r="AM38" s="312"/>
      <c r="AN38" s="313"/>
      <c r="AO38" s="314"/>
      <c r="AP38" s="313"/>
      <c r="AQ38" s="315"/>
      <c r="AR38" s="315"/>
      <c r="AS38" s="316"/>
      <c r="AT38" s="317"/>
      <c r="AU38" s="318"/>
      <c r="AV38" s="319"/>
      <c r="AW38" s="325"/>
      <c r="AX38" s="384"/>
      <c r="AY38" s="327"/>
      <c r="AZ38" s="327"/>
      <c r="BA38" s="328"/>
      <c r="BB38" s="329"/>
      <c r="BC38" s="328"/>
      <c r="BD38" s="330"/>
      <c r="BE38" s="330"/>
      <c r="BF38" s="331"/>
      <c r="BG38" s="385"/>
      <c r="BH38" s="386"/>
      <c r="BI38" s="387"/>
    </row>
    <row r="39" spans="1:61" s="262" customFormat="1" ht="25.5" customHeight="1" x14ac:dyDescent="0.4">
      <c r="A39" s="410" t="s">
        <v>37</v>
      </c>
      <c r="B39" s="321">
        <f>B38</f>
        <v>45031</v>
      </c>
      <c r="C39" s="303"/>
      <c r="D39" s="297"/>
      <c r="E39" s="298"/>
      <c r="F39" s="298"/>
      <c r="G39" s="249"/>
      <c r="H39" s="248"/>
      <c r="I39" s="249"/>
      <c r="J39" s="246"/>
      <c r="K39" s="246"/>
      <c r="L39" s="299"/>
      <c r="M39" s="302"/>
      <c r="N39" s="325"/>
      <c r="O39" s="384"/>
      <c r="P39" s="327"/>
      <c r="Q39" s="327"/>
      <c r="R39" s="328"/>
      <c r="S39" s="329"/>
      <c r="T39" s="328"/>
      <c r="U39" s="330"/>
      <c r="V39" s="330"/>
      <c r="W39" s="331"/>
      <c r="X39" s="319"/>
      <c r="Y39" s="323"/>
      <c r="Z39" s="323"/>
      <c r="AA39" s="312"/>
      <c r="AB39" s="312"/>
      <c r="AC39" s="313"/>
      <c r="AD39" s="314"/>
      <c r="AE39" s="313"/>
      <c r="AF39" s="315"/>
      <c r="AG39" s="315"/>
      <c r="AH39" s="316"/>
      <c r="AI39" s="319"/>
      <c r="AJ39" s="323"/>
      <c r="AK39" s="323"/>
      <c r="AL39" s="312"/>
      <c r="AM39" s="312"/>
      <c r="AN39" s="313"/>
      <c r="AO39" s="314"/>
      <c r="AP39" s="313"/>
      <c r="AQ39" s="315"/>
      <c r="AR39" s="315"/>
      <c r="AS39" s="316"/>
      <c r="AT39" s="317"/>
      <c r="AU39" s="318"/>
      <c r="AV39" s="319"/>
      <c r="AW39" s="323"/>
      <c r="AX39" s="323"/>
      <c r="AY39" s="312"/>
      <c r="AZ39" s="312"/>
      <c r="BA39" s="313"/>
      <c r="BB39" s="314"/>
      <c r="BC39" s="313"/>
      <c r="BD39" s="315"/>
      <c r="BE39" s="315"/>
      <c r="BF39" s="316"/>
      <c r="BG39" s="317"/>
      <c r="BH39" s="318"/>
      <c r="BI39" s="324"/>
    </row>
    <row r="40" spans="1:61" s="262" customFormat="1" ht="25.5" customHeight="1" x14ac:dyDescent="0.4">
      <c r="A40" s="294"/>
      <c r="B40" s="321">
        <f>B39</f>
        <v>45031</v>
      </c>
      <c r="C40" s="304"/>
      <c r="D40" s="305"/>
      <c r="E40" s="306"/>
      <c r="F40" s="306"/>
      <c r="G40" s="307"/>
      <c r="H40" s="308"/>
      <c r="I40" s="252"/>
      <c r="J40" s="250"/>
      <c r="K40" s="250"/>
      <c r="L40" s="251"/>
      <c r="M40" s="309"/>
      <c r="N40" s="326"/>
      <c r="O40" s="326"/>
      <c r="P40" s="338"/>
      <c r="Q40" s="338"/>
      <c r="R40" s="389"/>
      <c r="S40" s="314"/>
      <c r="T40" s="99"/>
      <c r="U40" s="341"/>
      <c r="V40" s="341"/>
      <c r="W40" s="390"/>
      <c r="X40" s="319"/>
      <c r="Y40" s="326"/>
      <c r="Z40" s="326"/>
      <c r="AA40" s="338"/>
      <c r="AB40" s="338"/>
      <c r="AC40" s="339"/>
      <c r="AD40" s="314"/>
      <c r="AE40" s="340"/>
      <c r="AF40" s="341"/>
      <c r="AG40" s="341"/>
      <c r="AH40" s="342"/>
      <c r="AI40" s="319"/>
      <c r="AJ40" s="326"/>
      <c r="AK40" s="326"/>
      <c r="AL40" s="338"/>
      <c r="AM40" s="338"/>
      <c r="AN40" s="339"/>
      <c r="AO40" s="314"/>
      <c r="AP40" s="340"/>
      <c r="AQ40" s="341"/>
      <c r="AR40" s="341"/>
      <c r="AS40" s="342"/>
      <c r="AT40" s="317"/>
      <c r="AU40" s="301"/>
      <c r="AV40" s="319"/>
      <c r="AW40" s="326"/>
      <c r="AX40" s="326"/>
      <c r="AY40" s="338"/>
      <c r="AZ40" s="338"/>
      <c r="BA40" s="339"/>
      <c r="BB40" s="314"/>
      <c r="BC40" s="340"/>
      <c r="BD40" s="341"/>
      <c r="BE40" s="341"/>
      <c r="BF40" s="342"/>
      <c r="BG40" s="317"/>
      <c r="BH40" s="301"/>
      <c r="BI40" s="324"/>
    </row>
    <row r="41" spans="1:61" s="262" customFormat="1" ht="25.5" customHeight="1" x14ac:dyDescent="0.4">
      <c r="A41" s="294"/>
      <c r="B41" s="321">
        <f>B40</f>
        <v>45031</v>
      </c>
      <c r="C41" s="304"/>
      <c r="D41" s="305"/>
      <c r="E41" s="306"/>
      <c r="F41" s="306"/>
      <c r="G41" s="307"/>
      <c r="H41" s="308"/>
      <c r="I41" s="252"/>
      <c r="J41" s="250"/>
      <c r="K41" s="250"/>
      <c r="L41" s="251"/>
      <c r="M41" s="309"/>
      <c r="N41" s="337"/>
      <c r="O41" s="411"/>
      <c r="P41" s="338"/>
      <c r="Q41" s="338"/>
      <c r="R41" s="389"/>
      <c r="S41" s="314"/>
      <c r="T41" s="99"/>
      <c r="U41" s="341"/>
      <c r="V41" s="341"/>
      <c r="W41" s="390"/>
      <c r="X41" s="319"/>
      <c r="Y41" s="326"/>
      <c r="Z41" s="326"/>
      <c r="AA41" s="338"/>
      <c r="AB41" s="338"/>
      <c r="AC41" s="339"/>
      <c r="AD41" s="314"/>
      <c r="AE41" s="340"/>
      <c r="AF41" s="341"/>
      <c r="AG41" s="341"/>
      <c r="AH41" s="342"/>
      <c r="AI41" s="319"/>
      <c r="AJ41" s="326"/>
      <c r="AK41" s="326"/>
      <c r="AL41" s="338"/>
      <c r="AM41" s="338"/>
      <c r="AN41" s="339"/>
      <c r="AO41" s="314"/>
      <c r="AP41" s="340"/>
      <c r="AQ41" s="341"/>
      <c r="AR41" s="341"/>
      <c r="AS41" s="342"/>
      <c r="AT41" s="317"/>
      <c r="AU41" s="301"/>
      <c r="AV41" s="319"/>
      <c r="AW41" s="326"/>
      <c r="AX41" s="326"/>
      <c r="AY41" s="338"/>
      <c r="AZ41" s="338"/>
      <c r="BA41" s="339"/>
      <c r="BB41" s="314"/>
      <c r="BC41" s="340"/>
      <c r="BD41" s="341"/>
      <c r="BE41" s="341"/>
      <c r="BF41" s="342"/>
      <c r="BG41" s="317"/>
      <c r="BH41" s="301"/>
      <c r="BI41" s="324"/>
    </row>
    <row r="42" spans="1:61" s="262" customFormat="1" ht="25.5" customHeight="1" x14ac:dyDescent="0.4">
      <c r="A42" s="343"/>
      <c r="B42" s="344">
        <f>B41</f>
        <v>45031</v>
      </c>
      <c r="C42" s="361"/>
      <c r="D42" s="362"/>
      <c r="E42" s="363"/>
      <c r="F42" s="363"/>
      <c r="G42" s="364"/>
      <c r="H42" s="365"/>
      <c r="I42" s="366"/>
      <c r="J42" s="367"/>
      <c r="K42" s="367"/>
      <c r="L42" s="368"/>
      <c r="M42" s="370"/>
      <c r="N42" s="345"/>
      <c r="O42" s="346"/>
      <c r="P42" s="347"/>
      <c r="Q42" s="347"/>
      <c r="R42" s="348"/>
      <c r="S42" s="349"/>
      <c r="T42" s="350"/>
      <c r="U42" s="351"/>
      <c r="V42" s="351"/>
      <c r="W42" s="352"/>
      <c r="X42" s="355"/>
      <c r="Y42" s="356"/>
      <c r="Z42" s="356"/>
      <c r="AA42" s="347"/>
      <c r="AB42" s="347"/>
      <c r="AC42" s="357"/>
      <c r="AD42" s="349"/>
      <c r="AE42" s="358"/>
      <c r="AF42" s="351"/>
      <c r="AG42" s="351"/>
      <c r="AH42" s="359"/>
      <c r="AI42" s="355"/>
      <c r="AJ42" s="356"/>
      <c r="AK42" s="356"/>
      <c r="AL42" s="347"/>
      <c r="AM42" s="347"/>
      <c r="AN42" s="357"/>
      <c r="AO42" s="349"/>
      <c r="AP42" s="358"/>
      <c r="AQ42" s="351"/>
      <c r="AR42" s="351"/>
      <c r="AS42" s="359"/>
      <c r="AT42" s="353"/>
      <c r="AU42" s="360"/>
      <c r="AV42" s="355"/>
      <c r="AW42" s="356"/>
      <c r="AX42" s="356"/>
      <c r="AY42" s="347"/>
      <c r="AZ42" s="347"/>
      <c r="BA42" s="357"/>
      <c r="BB42" s="349"/>
      <c r="BC42" s="358"/>
      <c r="BD42" s="351"/>
      <c r="BE42" s="351"/>
      <c r="BF42" s="359"/>
      <c r="BG42" s="353"/>
      <c r="BH42" s="360"/>
      <c r="BI42" s="371"/>
    </row>
    <row r="43" spans="1:61" s="262" customFormat="1" ht="25.5" customHeight="1" x14ac:dyDescent="0.4">
      <c r="A43" s="294"/>
      <c r="B43" s="295">
        <f>B42+1</f>
        <v>45032</v>
      </c>
      <c r="C43" s="310"/>
      <c r="D43" s="334"/>
      <c r="E43" s="312"/>
      <c r="F43" s="312"/>
      <c r="G43" s="313"/>
      <c r="H43" s="314"/>
      <c r="I43" s="313"/>
      <c r="J43" s="315"/>
      <c r="K43" s="315"/>
      <c r="L43" s="316"/>
      <c r="M43" s="319"/>
      <c r="N43" s="310"/>
      <c r="O43" s="334"/>
      <c r="P43" s="312"/>
      <c r="Q43" s="312"/>
      <c r="R43" s="412"/>
      <c r="S43" s="314"/>
      <c r="T43" s="412"/>
      <c r="U43" s="315"/>
      <c r="V43" s="315"/>
      <c r="W43" s="314"/>
      <c r="X43" s="319"/>
      <c r="Y43" s="323"/>
      <c r="Z43" s="413"/>
      <c r="AA43" s="414"/>
      <c r="AB43" s="312"/>
      <c r="AC43" s="313"/>
      <c r="AD43" s="314"/>
      <c r="AE43" s="313"/>
      <c r="AF43" s="315"/>
      <c r="AG43" s="315"/>
      <c r="AH43" s="316"/>
      <c r="AI43" s="319"/>
      <c r="AJ43" s="323"/>
      <c r="AK43" s="415"/>
      <c r="AL43" s="312"/>
      <c r="AM43" s="312"/>
      <c r="AN43" s="313"/>
      <c r="AO43" s="314"/>
      <c r="AP43" s="313"/>
      <c r="AQ43" s="315"/>
      <c r="AR43" s="315"/>
      <c r="AS43" s="316"/>
      <c r="AT43" s="317"/>
      <c r="AU43" s="318"/>
      <c r="AV43" s="319"/>
      <c r="AW43" s="323"/>
      <c r="AX43" s="415"/>
      <c r="AY43" s="312"/>
      <c r="AZ43" s="312"/>
      <c r="BA43" s="313"/>
      <c r="BB43" s="314"/>
      <c r="BC43" s="313"/>
      <c r="BD43" s="315"/>
      <c r="BE43" s="315"/>
      <c r="BF43" s="316"/>
      <c r="BG43" s="317"/>
      <c r="BH43" s="318"/>
      <c r="BI43" s="324"/>
    </row>
    <row r="44" spans="1:61" s="262" customFormat="1" ht="25.5" customHeight="1" x14ac:dyDescent="0.4">
      <c r="A44" s="409">
        <f>B43</f>
        <v>45032</v>
      </c>
      <c r="B44" s="321">
        <f>B43</f>
        <v>45032</v>
      </c>
      <c r="C44" s="333"/>
      <c r="D44" s="334"/>
      <c r="E44" s="335"/>
      <c r="F44" s="335"/>
      <c r="G44" s="416"/>
      <c r="H44" s="308"/>
      <c r="I44" s="416"/>
      <c r="J44" s="336"/>
      <c r="K44" s="336"/>
      <c r="L44" s="308"/>
      <c r="M44" s="309"/>
      <c r="N44" s="310"/>
      <c r="O44" s="311"/>
      <c r="P44" s="312"/>
      <c r="Q44" s="312"/>
      <c r="R44" s="412"/>
      <c r="S44" s="314"/>
      <c r="T44" s="412"/>
      <c r="U44" s="315"/>
      <c r="V44" s="315"/>
      <c r="W44" s="314"/>
      <c r="X44" s="319"/>
      <c r="Y44" s="323"/>
      <c r="Z44" s="323"/>
      <c r="AA44" s="312"/>
      <c r="AB44" s="312"/>
      <c r="AC44" s="313"/>
      <c r="AD44" s="314"/>
      <c r="AE44" s="313"/>
      <c r="AF44" s="315"/>
      <c r="AG44" s="315"/>
      <c r="AH44" s="316"/>
      <c r="AI44" s="319"/>
      <c r="AJ44" s="323"/>
      <c r="AK44" s="323"/>
      <c r="AL44" s="312"/>
      <c r="AM44" s="312"/>
      <c r="AN44" s="313"/>
      <c r="AO44" s="314"/>
      <c r="AP44" s="313"/>
      <c r="AQ44" s="315"/>
      <c r="AR44" s="315"/>
      <c r="AS44" s="316"/>
      <c r="AT44" s="317"/>
      <c r="AU44" s="318"/>
      <c r="AV44" s="319"/>
      <c r="AW44" s="323"/>
      <c r="AX44" s="323"/>
      <c r="AY44" s="312"/>
      <c r="AZ44" s="312"/>
      <c r="BA44" s="313"/>
      <c r="BB44" s="314"/>
      <c r="BC44" s="313"/>
      <c r="BD44" s="315"/>
      <c r="BE44" s="315"/>
      <c r="BF44" s="316"/>
      <c r="BG44" s="317"/>
      <c r="BH44" s="318"/>
      <c r="BI44" s="324"/>
    </row>
    <row r="45" spans="1:61" s="262" customFormat="1" ht="25.5" customHeight="1" x14ac:dyDescent="0.4">
      <c r="A45" s="409" t="s">
        <v>38</v>
      </c>
      <c r="B45" s="321">
        <f>B44</f>
        <v>45032</v>
      </c>
      <c r="C45" s="417"/>
      <c r="D45" s="418"/>
      <c r="E45" s="419"/>
      <c r="F45" s="419"/>
      <c r="G45" s="420"/>
      <c r="H45" s="421"/>
      <c r="I45" s="422"/>
      <c r="J45" s="423"/>
      <c r="K45" s="423"/>
      <c r="L45" s="253"/>
      <c r="M45" s="425"/>
      <c r="N45" s="426"/>
      <c r="O45" s="427"/>
      <c r="P45" s="428"/>
      <c r="Q45" s="428"/>
      <c r="R45" s="429"/>
      <c r="S45" s="430"/>
      <c r="T45" s="431"/>
      <c r="U45" s="432"/>
      <c r="V45" s="432"/>
      <c r="W45" s="433"/>
      <c r="X45" s="435"/>
      <c r="Y45" s="436"/>
      <c r="Z45" s="436"/>
      <c r="AA45" s="428"/>
      <c r="AB45" s="428"/>
      <c r="AC45" s="437"/>
      <c r="AD45" s="430"/>
      <c r="AE45" s="438"/>
      <c r="AF45" s="432"/>
      <c r="AG45" s="432"/>
      <c r="AH45" s="439"/>
      <c r="AI45" s="435"/>
      <c r="AJ45" s="436"/>
      <c r="AK45" s="436"/>
      <c r="AL45" s="428"/>
      <c r="AM45" s="428"/>
      <c r="AN45" s="437"/>
      <c r="AO45" s="430"/>
      <c r="AP45" s="438"/>
      <c r="AQ45" s="432"/>
      <c r="AR45" s="432"/>
      <c r="AS45" s="439"/>
      <c r="AT45" s="434"/>
      <c r="AU45" s="424"/>
      <c r="AV45" s="435"/>
      <c r="AW45" s="436"/>
      <c r="AX45" s="436"/>
      <c r="AY45" s="428"/>
      <c r="AZ45" s="428"/>
      <c r="BA45" s="437"/>
      <c r="BB45" s="430"/>
      <c r="BC45" s="438"/>
      <c r="BD45" s="432"/>
      <c r="BE45" s="432"/>
      <c r="BF45" s="439"/>
      <c r="BG45" s="434"/>
      <c r="BH45" s="424"/>
      <c r="BI45" s="440"/>
    </row>
    <row r="46" spans="1:61" s="262" customFormat="1" ht="25.5" customHeight="1" x14ac:dyDescent="0.4">
      <c r="A46" s="294"/>
      <c r="B46" s="321">
        <f>B45</f>
        <v>45032</v>
      </c>
      <c r="C46" s="417"/>
      <c r="D46" s="418"/>
      <c r="E46" s="419"/>
      <c r="F46" s="419"/>
      <c r="G46" s="420"/>
      <c r="H46" s="421"/>
      <c r="I46" s="422"/>
      <c r="J46" s="423"/>
      <c r="K46" s="423"/>
      <c r="L46" s="253"/>
      <c r="M46" s="425"/>
      <c r="N46" s="426"/>
      <c r="O46" s="427"/>
      <c r="P46" s="428"/>
      <c r="Q46" s="428"/>
      <c r="R46" s="429"/>
      <c r="S46" s="430"/>
      <c r="T46" s="431"/>
      <c r="U46" s="432"/>
      <c r="V46" s="432"/>
      <c r="W46" s="433"/>
      <c r="X46" s="435"/>
      <c r="Y46" s="436"/>
      <c r="Z46" s="436"/>
      <c r="AA46" s="428"/>
      <c r="AB46" s="428"/>
      <c r="AC46" s="437"/>
      <c r="AD46" s="430"/>
      <c r="AE46" s="438"/>
      <c r="AF46" s="432"/>
      <c r="AG46" s="432"/>
      <c r="AH46" s="439"/>
      <c r="AI46" s="435"/>
      <c r="AJ46" s="436"/>
      <c r="AK46" s="436"/>
      <c r="AL46" s="428"/>
      <c r="AM46" s="428"/>
      <c r="AN46" s="437"/>
      <c r="AO46" s="430"/>
      <c r="AP46" s="438"/>
      <c r="AQ46" s="432"/>
      <c r="AR46" s="432"/>
      <c r="AS46" s="439"/>
      <c r="AT46" s="434"/>
      <c r="AU46" s="424"/>
      <c r="AV46" s="435"/>
      <c r="AW46" s="436"/>
      <c r="AX46" s="436"/>
      <c r="AY46" s="428"/>
      <c r="AZ46" s="428"/>
      <c r="BA46" s="437"/>
      <c r="BB46" s="430"/>
      <c r="BC46" s="438"/>
      <c r="BD46" s="432"/>
      <c r="BE46" s="432"/>
      <c r="BF46" s="439"/>
      <c r="BG46" s="434"/>
      <c r="BH46" s="424"/>
      <c r="BI46" s="440"/>
    </row>
    <row r="47" spans="1:61" s="262" customFormat="1" ht="25.5" customHeight="1" x14ac:dyDescent="0.4">
      <c r="A47" s="294"/>
      <c r="B47" s="321">
        <f>B46</f>
        <v>45032</v>
      </c>
      <c r="C47" s="417"/>
      <c r="D47" s="418"/>
      <c r="E47" s="419"/>
      <c r="F47" s="419"/>
      <c r="G47" s="420"/>
      <c r="H47" s="421"/>
      <c r="I47" s="422"/>
      <c r="J47" s="423"/>
      <c r="K47" s="423"/>
      <c r="L47" s="253"/>
      <c r="M47" s="425"/>
      <c r="N47" s="426"/>
      <c r="O47" s="427"/>
      <c r="P47" s="428"/>
      <c r="Q47" s="428"/>
      <c r="R47" s="429"/>
      <c r="S47" s="430"/>
      <c r="T47" s="431"/>
      <c r="U47" s="432"/>
      <c r="V47" s="432"/>
      <c r="W47" s="433"/>
      <c r="X47" s="435"/>
      <c r="Y47" s="436"/>
      <c r="Z47" s="436"/>
      <c r="AA47" s="428"/>
      <c r="AB47" s="428"/>
      <c r="AC47" s="437"/>
      <c r="AD47" s="430"/>
      <c r="AE47" s="438"/>
      <c r="AF47" s="432"/>
      <c r="AG47" s="432"/>
      <c r="AH47" s="439"/>
      <c r="AI47" s="435"/>
      <c r="AJ47" s="436"/>
      <c r="AK47" s="436"/>
      <c r="AL47" s="428"/>
      <c r="AM47" s="428"/>
      <c r="AN47" s="437"/>
      <c r="AO47" s="430"/>
      <c r="AP47" s="438"/>
      <c r="AQ47" s="432"/>
      <c r="AR47" s="432"/>
      <c r="AS47" s="439"/>
      <c r="AT47" s="434"/>
      <c r="AU47" s="424"/>
      <c r="AV47" s="435"/>
      <c r="AW47" s="436"/>
      <c r="AX47" s="436"/>
      <c r="AY47" s="428"/>
      <c r="AZ47" s="428"/>
      <c r="BA47" s="437"/>
      <c r="BB47" s="430"/>
      <c r="BC47" s="438"/>
      <c r="BD47" s="432"/>
      <c r="BE47" s="432"/>
      <c r="BF47" s="439"/>
      <c r="BG47" s="434"/>
      <c r="BH47" s="424"/>
      <c r="BI47" s="440"/>
    </row>
    <row r="48" spans="1:61" s="262" customFormat="1" ht="25.2" customHeight="1" x14ac:dyDescent="0.45">
      <c r="A48" s="441">
        <f>WEEKNUM(B48,11)</f>
        <v>16</v>
      </c>
      <c r="B48" s="344">
        <f>B47</f>
        <v>45032</v>
      </c>
      <c r="C48" s="442"/>
      <c r="D48" s="443"/>
      <c r="E48" s="444"/>
      <c r="F48" s="444"/>
      <c r="G48" s="445"/>
      <c r="H48" s="446"/>
      <c r="I48" s="447"/>
      <c r="J48" s="448"/>
      <c r="K48" s="448"/>
      <c r="L48" s="449"/>
      <c r="M48" s="451"/>
      <c r="N48" s="452"/>
      <c r="O48" s="453"/>
      <c r="P48" s="454"/>
      <c r="Q48" s="454"/>
      <c r="R48" s="455"/>
      <c r="S48" s="456"/>
      <c r="T48" s="457"/>
      <c r="U48" s="458"/>
      <c r="V48" s="458"/>
      <c r="W48" s="459"/>
      <c r="X48" s="461"/>
      <c r="Y48" s="462"/>
      <c r="Z48" s="462"/>
      <c r="AA48" s="454"/>
      <c r="AB48" s="454"/>
      <c r="AC48" s="463"/>
      <c r="AD48" s="456"/>
      <c r="AE48" s="464"/>
      <c r="AF48" s="458"/>
      <c r="AG48" s="458"/>
      <c r="AH48" s="465"/>
      <c r="AI48" s="461"/>
      <c r="AJ48" s="462"/>
      <c r="AK48" s="462"/>
      <c r="AL48" s="454"/>
      <c r="AM48" s="454"/>
      <c r="AN48" s="463"/>
      <c r="AO48" s="456"/>
      <c r="AP48" s="464"/>
      <c r="AQ48" s="458"/>
      <c r="AR48" s="458"/>
      <c r="AS48" s="465"/>
      <c r="AT48" s="460"/>
      <c r="AU48" s="450"/>
      <c r="AV48" s="461"/>
      <c r="AW48" s="462"/>
      <c r="AX48" s="462"/>
      <c r="AY48" s="454"/>
      <c r="AZ48" s="454"/>
      <c r="BA48" s="463"/>
      <c r="BB48" s="456"/>
      <c r="BC48" s="464"/>
      <c r="BD48" s="458"/>
      <c r="BE48" s="458"/>
      <c r="BF48" s="465"/>
      <c r="BG48" s="460"/>
      <c r="BH48" s="450"/>
      <c r="BI48" s="466"/>
    </row>
  </sheetData>
  <mergeCells count="46">
    <mergeCell ref="BG2:BG3"/>
    <mergeCell ref="BH2:BH3"/>
    <mergeCell ref="BI2:BI3"/>
    <mergeCell ref="AW2:AW3"/>
    <mergeCell ref="AX2:AX3"/>
    <mergeCell ref="AY2:AY3"/>
    <mergeCell ref="AZ2:AZ3"/>
    <mergeCell ref="BA2:BB2"/>
    <mergeCell ref="BC2:BF2"/>
    <mergeCell ref="AM2:AM3"/>
    <mergeCell ref="AN2:AO2"/>
    <mergeCell ref="AP2:AS2"/>
    <mergeCell ref="AT2:AT3"/>
    <mergeCell ref="AU2:AU3"/>
    <mergeCell ref="AV2:AV3"/>
    <mergeCell ref="AI2:AI3"/>
    <mergeCell ref="AJ2:AJ3"/>
    <mergeCell ref="AK2:AK3"/>
    <mergeCell ref="AL2:AL3"/>
    <mergeCell ref="Y2:Y3"/>
    <mergeCell ref="Z2:Z3"/>
    <mergeCell ref="AA2:AA3"/>
    <mergeCell ref="AB2:AB3"/>
    <mergeCell ref="AC2:AD2"/>
    <mergeCell ref="AE2:AH2"/>
    <mergeCell ref="Q2:Q3"/>
    <mergeCell ref="R2:S2"/>
    <mergeCell ref="T2:W2"/>
    <mergeCell ref="X2:X3"/>
    <mergeCell ref="AW1:BI1"/>
    <mergeCell ref="C2:C3"/>
    <mergeCell ref="D2:D3"/>
    <mergeCell ref="E2:E3"/>
    <mergeCell ref="F2:F3"/>
    <mergeCell ref="G2:H2"/>
    <mergeCell ref="I2:L2"/>
    <mergeCell ref="A1:A3"/>
    <mergeCell ref="B1:B3"/>
    <mergeCell ref="C1:M1"/>
    <mergeCell ref="N1:X1"/>
    <mergeCell ref="Y1:AI1"/>
    <mergeCell ref="AJ1:AV1"/>
    <mergeCell ref="M2:M3"/>
    <mergeCell ref="N2:N3"/>
    <mergeCell ref="O2:O3"/>
    <mergeCell ref="P2:P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생산계획</vt:lpstr>
      <vt:lpstr>가공계획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ANYONE</dc:creator>
  <cp:lastModifiedBy>ANYONE</cp:lastModifiedBy>
  <dcterms:created xsi:type="dcterms:W3CDTF">2023-05-05T08:17:52Z</dcterms:created>
  <dcterms:modified xsi:type="dcterms:W3CDTF">2023-05-05T08:22:54Z</dcterms:modified>
</cp:coreProperties>
</file>