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4235287d71e6a91/Desktop/Stanford/ChemE277/FinalProject/Trials/"/>
    </mc:Choice>
  </mc:AlternateContent>
  <xr:revisionPtr revIDLastSave="561" documentId="11_F25DC773A252ABDACC1048E3019D5DB45BDE58ED" xr6:coauthVersionLast="47" xr6:coauthVersionMax="47" xr10:uidLastSave="{F508B6E0-5EC2-472A-9553-4E5FA679A10B}"/>
  <bookViews>
    <workbookView xWindow="518" yWindow="360" windowWidth="20797" windowHeight="11048" activeTab="5" xr2:uid="{00000000-000D-0000-FFFF-FFFF00000000}"/>
  </bookViews>
  <sheets>
    <sheet name="Test and Train" sheetId="1" r:id="rId1"/>
    <sheet name="Clustering" sheetId="5" r:id="rId2"/>
    <sheet name="1Cluster" sheetId="2" r:id="rId3"/>
    <sheet name="3Clusters" sheetId="4" r:id="rId4"/>
    <sheet name="6Clusters; infinity" sheetId="6" r:id="rId5"/>
    <sheet name="9Clusters" sheetId="3" r:id="rId6"/>
    <sheet name="Total Error" sheetId="7" r:id="rId7"/>
    <sheet name="6Clusters; 60 min" sheetId="8" r:id="rId8"/>
    <sheet name="6Clusters; 240 mi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7" l="1" a="1"/>
  <c r="F63" i="7" s="1"/>
  <c r="F65" i="7" a="1"/>
  <c r="F65" i="7" s="1"/>
  <c r="F64" i="7" a="1"/>
  <c r="F64" i="7" s="1"/>
  <c r="F62" i="7" a="1"/>
  <c r="F62" i="7" s="1"/>
  <c r="S6" i="7" a="1"/>
  <c r="S6" i="7" s="1"/>
  <c r="P6" i="7" a="1"/>
  <c r="P6" i="7" s="1"/>
  <c r="L38" i="9"/>
  <c r="M38" i="9"/>
  <c r="N38" i="9"/>
  <c r="L31" i="9"/>
  <c r="P5" i="7" s="1" a="1"/>
  <c r="P5" i="7" s="1"/>
  <c r="M31" i="9"/>
  <c r="N31" i="9"/>
  <c r="O38" i="9"/>
  <c r="O31" i="9"/>
  <c r="S5" i="7" a="1"/>
  <c r="S5" i="7" s="1"/>
  <c r="M38" i="8"/>
  <c r="L38" i="8"/>
  <c r="N38" i="8"/>
  <c r="O38" i="8"/>
  <c r="S4" i="7" a="1"/>
  <c r="S4" i="7" s="1"/>
  <c r="L31" i="8"/>
  <c r="M31" i="8"/>
  <c r="N31" i="8"/>
  <c r="O31" i="8"/>
  <c r="P4" i="7" a="1"/>
  <c r="P4" i="7" s="1"/>
  <c r="H7" i="7" a="1"/>
  <c r="H7" i="7" s="1"/>
  <c r="H6" i="7" a="1"/>
  <c r="H6" i="7" s="1"/>
  <c r="H5" i="7" a="1"/>
  <c r="H5" i="7" s="1"/>
  <c r="I4" i="7"/>
  <c r="J4" i="7"/>
  <c r="H4" i="7"/>
  <c r="O38" i="2"/>
  <c r="N38" i="2"/>
  <c r="M38" i="2"/>
  <c r="L38" i="2"/>
  <c r="O38" i="4"/>
  <c r="N38" i="4"/>
  <c r="M38" i="4"/>
  <c r="L38" i="4"/>
  <c r="O38" i="6"/>
  <c r="N38" i="6"/>
  <c r="M38" i="6"/>
  <c r="L38" i="6"/>
  <c r="L38" i="3"/>
  <c r="N38" i="3"/>
  <c r="O38" i="3"/>
  <c r="M38" i="3"/>
  <c r="F6" i="7"/>
  <c r="O31" i="2"/>
  <c r="N31" i="2"/>
  <c r="M31" i="2"/>
  <c r="L31" i="2"/>
  <c r="O31" i="4"/>
  <c r="G5" i="7" s="1"/>
  <c r="N31" i="4"/>
  <c r="M31" i="4"/>
  <c r="F5" i="7" s="1"/>
  <c r="L31" i="4"/>
  <c r="O31" i="6"/>
  <c r="N31" i="6"/>
  <c r="M31" i="6"/>
  <c r="L31" i="6"/>
  <c r="L31" i="3"/>
  <c r="M31" i="3"/>
  <c r="N31" i="3"/>
  <c r="O31" i="3"/>
  <c r="G7" i="7"/>
  <c r="F7" i="7"/>
  <c r="E7" i="7"/>
  <c r="G6" i="7"/>
  <c r="E6" i="7"/>
  <c r="E5" i="7"/>
  <c r="G4" i="7"/>
  <c r="F4" i="7"/>
  <c r="E4" i="7"/>
  <c r="N35" i="3"/>
  <c r="N37" i="9"/>
  <c r="M37" i="9"/>
  <c r="L37" i="9"/>
  <c r="N35" i="9"/>
  <c r="M35" i="9"/>
  <c r="L35" i="9"/>
  <c r="N33" i="9"/>
  <c r="M33" i="9"/>
  <c r="L33" i="9"/>
  <c r="N30" i="9"/>
  <c r="M30" i="9"/>
  <c r="L30" i="9"/>
  <c r="O30" i="9" s="1"/>
  <c r="N29" i="9"/>
  <c r="M29" i="9"/>
  <c r="L29" i="9"/>
  <c r="O29" i="9" s="1"/>
  <c r="N28" i="9"/>
  <c r="M28" i="9"/>
  <c r="L28" i="9"/>
  <c r="O28" i="9" s="1"/>
  <c r="N27" i="9"/>
  <c r="M27" i="9"/>
  <c r="L27" i="9"/>
  <c r="N26" i="9"/>
  <c r="M26" i="9"/>
  <c r="L26" i="9"/>
  <c r="N25" i="9"/>
  <c r="M25" i="9"/>
  <c r="L25" i="9"/>
  <c r="N24" i="9"/>
  <c r="M24" i="9"/>
  <c r="L24" i="9"/>
  <c r="N23" i="9"/>
  <c r="M23" i="9"/>
  <c r="L23" i="9"/>
  <c r="O23" i="9" s="1"/>
  <c r="N22" i="9"/>
  <c r="M22" i="9"/>
  <c r="L22" i="9"/>
  <c r="O22" i="9" s="1"/>
  <c r="N21" i="9"/>
  <c r="M21" i="9"/>
  <c r="L21" i="9"/>
  <c r="O21" i="9" s="1"/>
  <c r="N20" i="9"/>
  <c r="M20" i="9"/>
  <c r="L20" i="9"/>
  <c r="N19" i="9"/>
  <c r="M19" i="9"/>
  <c r="L19" i="9"/>
  <c r="N18" i="9"/>
  <c r="M18" i="9"/>
  <c r="L18" i="9"/>
  <c r="O18" i="9" s="1"/>
  <c r="N17" i="9"/>
  <c r="M17" i="9"/>
  <c r="L17" i="9"/>
  <c r="O17" i="9" s="1"/>
  <c r="N16" i="9"/>
  <c r="M16" i="9"/>
  <c r="L16" i="9"/>
  <c r="O16" i="9" s="1"/>
  <c r="N15" i="9"/>
  <c r="M15" i="9"/>
  <c r="L15" i="9"/>
  <c r="O15" i="9" s="1"/>
  <c r="N14" i="9"/>
  <c r="M14" i="9"/>
  <c r="L14" i="9"/>
  <c r="O14" i="9" s="1"/>
  <c r="N13" i="9"/>
  <c r="M13" i="9"/>
  <c r="L13" i="9"/>
  <c r="N12" i="9"/>
  <c r="M12" i="9"/>
  <c r="L12" i="9"/>
  <c r="N11" i="9"/>
  <c r="M11" i="9"/>
  <c r="L11" i="9"/>
  <c r="O11" i="9" s="1"/>
  <c r="N10" i="9"/>
  <c r="M10" i="9"/>
  <c r="L10" i="9"/>
  <c r="N9" i="9"/>
  <c r="M9" i="9"/>
  <c r="L9" i="9"/>
  <c r="N8" i="9"/>
  <c r="M8" i="9"/>
  <c r="L8" i="9"/>
  <c r="N7" i="9"/>
  <c r="M7" i="9"/>
  <c r="L7" i="9"/>
  <c r="N6" i="9"/>
  <c r="M6" i="9"/>
  <c r="L6" i="9"/>
  <c r="O6" i="9" s="1"/>
  <c r="N5" i="9"/>
  <c r="M5" i="9"/>
  <c r="L5" i="9"/>
  <c r="N4" i="9"/>
  <c r="M4" i="9"/>
  <c r="L4" i="9"/>
  <c r="N3" i="9"/>
  <c r="M3" i="9"/>
  <c r="L3" i="9"/>
  <c r="N2" i="9"/>
  <c r="M2" i="9"/>
  <c r="L2" i="9"/>
  <c r="N37" i="8"/>
  <c r="M37" i="8"/>
  <c r="L37" i="8"/>
  <c r="N35" i="8"/>
  <c r="M35" i="8"/>
  <c r="L35" i="8"/>
  <c r="N33" i="8"/>
  <c r="M33" i="8"/>
  <c r="L33" i="8"/>
  <c r="O33" i="8" s="1"/>
  <c r="N30" i="8"/>
  <c r="M30" i="8"/>
  <c r="L30" i="8"/>
  <c r="O30" i="8" s="1"/>
  <c r="N29" i="8"/>
  <c r="M29" i="8"/>
  <c r="L29" i="8"/>
  <c r="N28" i="8"/>
  <c r="M28" i="8"/>
  <c r="L28" i="8"/>
  <c r="O28" i="8" s="1"/>
  <c r="N27" i="8"/>
  <c r="M27" i="8"/>
  <c r="L27" i="8"/>
  <c r="O27" i="8" s="1"/>
  <c r="N26" i="8"/>
  <c r="M26" i="8"/>
  <c r="L26" i="8"/>
  <c r="N25" i="8"/>
  <c r="M25" i="8"/>
  <c r="L25" i="8"/>
  <c r="N24" i="8"/>
  <c r="M24" i="8"/>
  <c r="L24" i="8"/>
  <c r="N23" i="8"/>
  <c r="M23" i="8"/>
  <c r="L23" i="8"/>
  <c r="O23" i="8" s="1"/>
  <c r="N22" i="8"/>
  <c r="M22" i="8"/>
  <c r="L22" i="8"/>
  <c r="N21" i="8"/>
  <c r="M21" i="8"/>
  <c r="L21" i="8"/>
  <c r="O21" i="8" s="1"/>
  <c r="N20" i="8"/>
  <c r="M20" i="8"/>
  <c r="L20" i="8"/>
  <c r="O20" i="8" s="1"/>
  <c r="N19" i="8"/>
  <c r="M19" i="8"/>
  <c r="L19" i="8"/>
  <c r="N18" i="8"/>
  <c r="M18" i="8"/>
  <c r="L18" i="8"/>
  <c r="O18" i="8" s="1"/>
  <c r="N17" i="8"/>
  <c r="M17" i="8"/>
  <c r="L17" i="8"/>
  <c r="O17" i="8" s="1"/>
  <c r="N16" i="8"/>
  <c r="M16" i="8"/>
  <c r="L16" i="8"/>
  <c r="O16" i="8" s="1"/>
  <c r="N15" i="8"/>
  <c r="M15" i="8"/>
  <c r="L15" i="8"/>
  <c r="O15" i="8" s="1"/>
  <c r="N14" i="8"/>
  <c r="M14" i="8"/>
  <c r="L14" i="8"/>
  <c r="O14" i="8" s="1"/>
  <c r="N13" i="8"/>
  <c r="M13" i="8"/>
  <c r="L13" i="8"/>
  <c r="N12" i="8"/>
  <c r="M12" i="8"/>
  <c r="L12" i="8"/>
  <c r="N11" i="8"/>
  <c r="M11" i="8"/>
  <c r="L11" i="8"/>
  <c r="N10" i="8"/>
  <c r="M10" i="8"/>
  <c r="L10" i="8"/>
  <c r="O10" i="8" s="1"/>
  <c r="N9" i="8"/>
  <c r="M9" i="8"/>
  <c r="L9" i="8"/>
  <c r="N8" i="8"/>
  <c r="M8" i="8"/>
  <c r="L8" i="8"/>
  <c r="N7" i="8"/>
  <c r="M7" i="8"/>
  <c r="L7" i="8"/>
  <c r="O7" i="8" s="1"/>
  <c r="N6" i="8"/>
  <c r="M6" i="8"/>
  <c r="L6" i="8"/>
  <c r="N5" i="8"/>
  <c r="M5" i="8"/>
  <c r="L5" i="8"/>
  <c r="N4" i="8"/>
  <c r="M4" i="8"/>
  <c r="L4" i="8"/>
  <c r="N3" i="8"/>
  <c r="M3" i="8"/>
  <c r="L3" i="8"/>
  <c r="O3" i="8" s="1"/>
  <c r="N2" i="8"/>
  <c r="M2" i="8"/>
  <c r="L2" i="8"/>
  <c r="N37" i="2"/>
  <c r="M37" i="2"/>
  <c r="L37" i="2"/>
  <c r="O37" i="2" s="1"/>
  <c r="N35" i="2"/>
  <c r="M35" i="2"/>
  <c r="L35" i="2"/>
  <c r="O35" i="2" s="1"/>
  <c r="N33" i="2"/>
  <c r="M33" i="2"/>
  <c r="L33" i="2"/>
  <c r="O33" i="2" s="1"/>
  <c r="O37" i="4"/>
  <c r="N37" i="4"/>
  <c r="M37" i="4"/>
  <c r="L37" i="4"/>
  <c r="N35" i="4"/>
  <c r="M35" i="4"/>
  <c r="L35" i="4"/>
  <c r="O35" i="4" s="1"/>
  <c r="N33" i="4"/>
  <c r="M33" i="4"/>
  <c r="L33" i="4"/>
  <c r="O33" i="4" s="1"/>
  <c r="N37" i="6"/>
  <c r="M37" i="6"/>
  <c r="L37" i="6"/>
  <c r="O37" i="6" s="1"/>
  <c r="N35" i="6"/>
  <c r="M35" i="6"/>
  <c r="L35" i="6"/>
  <c r="O35" i="6" s="1"/>
  <c r="N33" i="6"/>
  <c r="M33" i="6"/>
  <c r="L33" i="6"/>
  <c r="O33" i="6" s="1"/>
  <c r="O33" i="3"/>
  <c r="O37" i="3"/>
  <c r="O35" i="3"/>
  <c r="N37" i="3"/>
  <c r="M37" i="3"/>
  <c r="L37" i="3"/>
  <c r="M35" i="3"/>
  <c r="L35" i="3"/>
  <c r="M33" i="3"/>
  <c r="N33" i="3"/>
  <c r="L33" i="3"/>
  <c r="N30" i="2"/>
  <c r="M30" i="2"/>
  <c r="L30" i="2"/>
  <c r="O30" i="2" s="1"/>
  <c r="N29" i="2"/>
  <c r="M29" i="2"/>
  <c r="L29" i="2"/>
  <c r="O29" i="2" s="1"/>
  <c r="N28" i="2"/>
  <c r="M28" i="2"/>
  <c r="L28" i="2"/>
  <c r="O28" i="2" s="1"/>
  <c r="N27" i="2"/>
  <c r="M27" i="2"/>
  <c r="L27" i="2"/>
  <c r="O27" i="2" s="1"/>
  <c r="N26" i="2"/>
  <c r="M26" i="2"/>
  <c r="L26" i="2"/>
  <c r="O26" i="2" s="1"/>
  <c r="O25" i="2"/>
  <c r="N25" i="2"/>
  <c r="M25" i="2"/>
  <c r="L25" i="2"/>
  <c r="N24" i="2"/>
  <c r="M24" i="2"/>
  <c r="L24" i="2"/>
  <c r="O24" i="2" s="1"/>
  <c r="N23" i="2"/>
  <c r="M23" i="2"/>
  <c r="L23" i="2"/>
  <c r="O23" i="2" s="1"/>
  <c r="N22" i="2"/>
  <c r="M22" i="2"/>
  <c r="L22" i="2"/>
  <c r="O22" i="2" s="1"/>
  <c r="N21" i="2"/>
  <c r="M21" i="2"/>
  <c r="L21" i="2"/>
  <c r="O21" i="2" s="1"/>
  <c r="N20" i="2"/>
  <c r="M20" i="2"/>
  <c r="O20" i="2" s="1"/>
  <c r="L20" i="2"/>
  <c r="N19" i="2"/>
  <c r="M19" i="2"/>
  <c r="L19" i="2"/>
  <c r="O19" i="2" s="1"/>
  <c r="N18" i="2"/>
  <c r="M18" i="2"/>
  <c r="L18" i="2"/>
  <c r="O18" i="2" s="1"/>
  <c r="O17" i="2"/>
  <c r="N17" i="2"/>
  <c r="M17" i="2"/>
  <c r="L17" i="2"/>
  <c r="N16" i="2"/>
  <c r="M16" i="2"/>
  <c r="L16" i="2"/>
  <c r="O16" i="2" s="1"/>
  <c r="N15" i="2"/>
  <c r="M15" i="2"/>
  <c r="L15" i="2"/>
  <c r="O15" i="2" s="1"/>
  <c r="O14" i="2"/>
  <c r="N14" i="2"/>
  <c r="M14" i="2"/>
  <c r="L14" i="2"/>
  <c r="N13" i="2"/>
  <c r="M13" i="2"/>
  <c r="L13" i="2"/>
  <c r="O13" i="2" s="1"/>
  <c r="N12" i="2"/>
  <c r="M12" i="2"/>
  <c r="L12" i="2"/>
  <c r="O12" i="2" s="1"/>
  <c r="N11" i="2"/>
  <c r="M11" i="2"/>
  <c r="L11" i="2"/>
  <c r="O11" i="2" s="1"/>
  <c r="N10" i="2"/>
  <c r="M10" i="2"/>
  <c r="L10" i="2"/>
  <c r="O10" i="2" s="1"/>
  <c r="N9" i="2"/>
  <c r="M9" i="2"/>
  <c r="O9" i="2" s="1"/>
  <c r="L9" i="2"/>
  <c r="N8" i="2"/>
  <c r="M8" i="2"/>
  <c r="L8" i="2"/>
  <c r="O8" i="2" s="1"/>
  <c r="N7" i="2"/>
  <c r="M7" i="2"/>
  <c r="L7" i="2"/>
  <c r="O7" i="2" s="1"/>
  <c r="N6" i="2"/>
  <c r="M6" i="2"/>
  <c r="L6" i="2"/>
  <c r="O6" i="2" s="1"/>
  <c r="N5" i="2"/>
  <c r="M5" i="2"/>
  <c r="L5" i="2"/>
  <c r="O5" i="2" s="1"/>
  <c r="N4" i="2"/>
  <c r="M4" i="2"/>
  <c r="L4" i="2"/>
  <c r="O4" i="2" s="1"/>
  <c r="O3" i="2"/>
  <c r="N3" i="2"/>
  <c r="M3" i="2"/>
  <c r="L3" i="2"/>
  <c r="N2" i="2"/>
  <c r="M2" i="2"/>
  <c r="L2" i="2"/>
  <c r="O2" i="2" s="1"/>
  <c r="N30" i="4"/>
  <c r="M30" i="4"/>
  <c r="L30" i="4"/>
  <c r="O30" i="4" s="1"/>
  <c r="N29" i="4"/>
  <c r="M29" i="4"/>
  <c r="L29" i="4"/>
  <c r="O29" i="4" s="1"/>
  <c r="N28" i="4"/>
  <c r="M28" i="4"/>
  <c r="L28" i="4"/>
  <c r="O28" i="4" s="1"/>
  <c r="N27" i="4"/>
  <c r="M27" i="4"/>
  <c r="L27" i="4"/>
  <c r="O27" i="4" s="1"/>
  <c r="N26" i="4"/>
  <c r="M26" i="4"/>
  <c r="L26" i="4"/>
  <c r="O26" i="4" s="1"/>
  <c r="O25" i="4"/>
  <c r="N25" i="4"/>
  <c r="M25" i="4"/>
  <c r="L25" i="4"/>
  <c r="N24" i="4"/>
  <c r="M24" i="4"/>
  <c r="L24" i="4"/>
  <c r="O24" i="4" s="1"/>
  <c r="N23" i="4"/>
  <c r="M23" i="4"/>
  <c r="L23" i="4"/>
  <c r="O23" i="4" s="1"/>
  <c r="N22" i="4"/>
  <c r="M22" i="4"/>
  <c r="L22" i="4"/>
  <c r="O22" i="4" s="1"/>
  <c r="N21" i="4"/>
  <c r="M21" i="4"/>
  <c r="L21" i="4"/>
  <c r="O21" i="4" s="1"/>
  <c r="N20" i="4"/>
  <c r="M20" i="4"/>
  <c r="O20" i="4" s="1"/>
  <c r="L20" i="4"/>
  <c r="N19" i="4"/>
  <c r="M19" i="4"/>
  <c r="L19" i="4"/>
  <c r="O19" i="4" s="1"/>
  <c r="N18" i="4"/>
  <c r="M18" i="4"/>
  <c r="L18" i="4"/>
  <c r="O18" i="4" s="1"/>
  <c r="N17" i="4"/>
  <c r="M17" i="4"/>
  <c r="L17" i="4"/>
  <c r="O17" i="4" s="1"/>
  <c r="N16" i="4"/>
  <c r="M16" i="4"/>
  <c r="L16" i="4"/>
  <c r="O16" i="4" s="1"/>
  <c r="N15" i="4"/>
  <c r="M15" i="4"/>
  <c r="L15" i="4"/>
  <c r="O15" i="4" s="1"/>
  <c r="O14" i="4"/>
  <c r="N14" i="4"/>
  <c r="M14" i="4"/>
  <c r="L14" i="4"/>
  <c r="N13" i="4"/>
  <c r="M13" i="4"/>
  <c r="L13" i="4"/>
  <c r="O13" i="4" s="1"/>
  <c r="N12" i="4"/>
  <c r="M12" i="4"/>
  <c r="L12" i="4"/>
  <c r="O12" i="4" s="1"/>
  <c r="N11" i="4"/>
  <c r="M11" i="4"/>
  <c r="L11" i="4"/>
  <c r="O11" i="4" s="1"/>
  <c r="N10" i="4"/>
  <c r="M10" i="4"/>
  <c r="L10" i="4"/>
  <c r="O10" i="4" s="1"/>
  <c r="N9" i="4"/>
  <c r="M9" i="4"/>
  <c r="O9" i="4" s="1"/>
  <c r="L9" i="4"/>
  <c r="N8" i="4"/>
  <c r="M8" i="4"/>
  <c r="L8" i="4"/>
  <c r="O8" i="4" s="1"/>
  <c r="N7" i="4"/>
  <c r="M7" i="4"/>
  <c r="L7" i="4"/>
  <c r="O7" i="4" s="1"/>
  <c r="N6" i="4"/>
  <c r="M6" i="4"/>
  <c r="L6" i="4"/>
  <c r="O6" i="4" s="1"/>
  <c r="N5" i="4"/>
  <c r="M5" i="4"/>
  <c r="L5" i="4"/>
  <c r="O5" i="4" s="1"/>
  <c r="N4" i="4"/>
  <c r="M4" i="4"/>
  <c r="L4" i="4"/>
  <c r="O4" i="4" s="1"/>
  <c r="O3" i="4"/>
  <c r="N3" i="4"/>
  <c r="M3" i="4"/>
  <c r="L3" i="4"/>
  <c r="N2" i="4"/>
  <c r="M2" i="4"/>
  <c r="L2" i="4"/>
  <c r="O2" i="4" s="1"/>
  <c r="N30" i="6"/>
  <c r="M30" i="6"/>
  <c r="L30" i="6"/>
  <c r="O30" i="6" s="1"/>
  <c r="O29" i="6"/>
  <c r="N29" i="6"/>
  <c r="M29" i="6"/>
  <c r="L29" i="6"/>
  <c r="N28" i="6"/>
  <c r="M28" i="6"/>
  <c r="L28" i="6"/>
  <c r="O28" i="6" s="1"/>
  <c r="N27" i="6"/>
  <c r="M27" i="6"/>
  <c r="L27" i="6"/>
  <c r="O27" i="6" s="1"/>
  <c r="N26" i="6"/>
  <c r="M26" i="6"/>
  <c r="L26" i="6"/>
  <c r="O26" i="6" s="1"/>
  <c r="N25" i="6"/>
  <c r="O25" i="6" s="1"/>
  <c r="M25" i="6"/>
  <c r="L25" i="6"/>
  <c r="N24" i="6"/>
  <c r="M24" i="6"/>
  <c r="L24" i="6"/>
  <c r="O24" i="6" s="1"/>
  <c r="N23" i="6"/>
  <c r="M23" i="6"/>
  <c r="L23" i="6"/>
  <c r="O23" i="6" s="1"/>
  <c r="N22" i="6"/>
  <c r="M22" i="6"/>
  <c r="L22" i="6"/>
  <c r="O22" i="6" s="1"/>
  <c r="N21" i="6"/>
  <c r="M21" i="6"/>
  <c r="L21" i="6"/>
  <c r="O21" i="6" s="1"/>
  <c r="N20" i="6"/>
  <c r="M20" i="6"/>
  <c r="L20" i="6"/>
  <c r="O20" i="6" s="1"/>
  <c r="N19" i="6"/>
  <c r="M19" i="6"/>
  <c r="L19" i="6"/>
  <c r="O19" i="6" s="1"/>
  <c r="O18" i="6"/>
  <c r="N18" i="6"/>
  <c r="M18" i="6"/>
  <c r="L18" i="6"/>
  <c r="N17" i="6"/>
  <c r="M17" i="6"/>
  <c r="L17" i="6"/>
  <c r="O17" i="6" s="1"/>
  <c r="N16" i="6"/>
  <c r="M16" i="6"/>
  <c r="L16" i="6"/>
  <c r="O16" i="6" s="1"/>
  <c r="N15" i="6"/>
  <c r="M15" i="6"/>
  <c r="L15" i="6"/>
  <c r="O15" i="6" s="1"/>
  <c r="N14" i="6"/>
  <c r="O14" i="6" s="1"/>
  <c r="M14" i="6"/>
  <c r="L14" i="6"/>
  <c r="N13" i="6"/>
  <c r="M13" i="6"/>
  <c r="O13" i="6" s="1"/>
  <c r="L13" i="6"/>
  <c r="N12" i="6"/>
  <c r="M12" i="6"/>
  <c r="L12" i="6"/>
  <c r="O12" i="6" s="1"/>
  <c r="N11" i="6"/>
  <c r="M11" i="6"/>
  <c r="L11" i="6"/>
  <c r="O11" i="6" s="1"/>
  <c r="N10" i="6"/>
  <c r="M10" i="6"/>
  <c r="L10" i="6"/>
  <c r="O10" i="6" s="1"/>
  <c r="N9" i="6"/>
  <c r="M9" i="6"/>
  <c r="L9" i="6"/>
  <c r="O9" i="6" s="1"/>
  <c r="N8" i="6"/>
  <c r="M8" i="6"/>
  <c r="L8" i="6"/>
  <c r="O8" i="6" s="1"/>
  <c r="O7" i="6"/>
  <c r="N7" i="6"/>
  <c r="M7" i="6"/>
  <c r="L7" i="6"/>
  <c r="N6" i="6"/>
  <c r="M6" i="6"/>
  <c r="L6" i="6"/>
  <c r="O6" i="6" s="1"/>
  <c r="N5" i="6"/>
  <c r="M5" i="6"/>
  <c r="L5" i="6"/>
  <c r="O5" i="6" s="1"/>
  <c r="N4" i="6"/>
  <c r="M4" i="6"/>
  <c r="L4" i="6"/>
  <c r="O4" i="6" s="1"/>
  <c r="N3" i="6"/>
  <c r="O3" i="6" s="1"/>
  <c r="M3" i="6"/>
  <c r="L3" i="6"/>
  <c r="N2" i="6"/>
  <c r="M2" i="6"/>
  <c r="O2" i="6" s="1"/>
  <c r="L2" i="6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2" i="3"/>
  <c r="L3" i="3"/>
  <c r="M3" i="3"/>
  <c r="N3" i="3"/>
  <c r="L4" i="3"/>
  <c r="M4" i="3"/>
  <c r="N4" i="3"/>
  <c r="L5" i="3"/>
  <c r="M5" i="3"/>
  <c r="N5" i="3"/>
  <c r="L6" i="3"/>
  <c r="M6" i="3"/>
  <c r="N6" i="3"/>
  <c r="L7" i="3"/>
  <c r="M7" i="3"/>
  <c r="N7" i="3"/>
  <c r="L8" i="3"/>
  <c r="M8" i="3"/>
  <c r="N8" i="3"/>
  <c r="L9" i="3"/>
  <c r="M9" i="3"/>
  <c r="N9" i="3"/>
  <c r="L10" i="3"/>
  <c r="M10" i="3"/>
  <c r="N10" i="3"/>
  <c r="L11" i="3"/>
  <c r="M11" i="3"/>
  <c r="N11" i="3"/>
  <c r="L12" i="3"/>
  <c r="M12" i="3"/>
  <c r="N12" i="3"/>
  <c r="L13" i="3"/>
  <c r="M13" i="3"/>
  <c r="N13" i="3"/>
  <c r="L14" i="3"/>
  <c r="M14" i="3"/>
  <c r="N14" i="3"/>
  <c r="L15" i="3"/>
  <c r="M15" i="3"/>
  <c r="N15" i="3"/>
  <c r="L16" i="3"/>
  <c r="M16" i="3"/>
  <c r="N16" i="3"/>
  <c r="L17" i="3"/>
  <c r="M17" i="3"/>
  <c r="N17" i="3"/>
  <c r="L18" i="3"/>
  <c r="M18" i="3"/>
  <c r="N18" i="3"/>
  <c r="L19" i="3"/>
  <c r="M19" i="3"/>
  <c r="N19" i="3"/>
  <c r="L20" i="3"/>
  <c r="M20" i="3"/>
  <c r="N20" i="3"/>
  <c r="L21" i="3"/>
  <c r="M21" i="3"/>
  <c r="N21" i="3"/>
  <c r="L22" i="3"/>
  <c r="M22" i="3"/>
  <c r="N22" i="3"/>
  <c r="L23" i="3"/>
  <c r="M23" i="3"/>
  <c r="N23" i="3"/>
  <c r="L24" i="3"/>
  <c r="M24" i="3"/>
  <c r="N24" i="3"/>
  <c r="L25" i="3"/>
  <c r="M25" i="3"/>
  <c r="N25" i="3"/>
  <c r="L26" i="3"/>
  <c r="M26" i="3"/>
  <c r="N26" i="3"/>
  <c r="L27" i="3"/>
  <c r="M27" i="3"/>
  <c r="N27" i="3"/>
  <c r="L28" i="3"/>
  <c r="M28" i="3"/>
  <c r="N28" i="3"/>
  <c r="L29" i="3"/>
  <c r="M29" i="3"/>
  <c r="N29" i="3"/>
  <c r="L30" i="3"/>
  <c r="M30" i="3"/>
  <c r="N30" i="3"/>
  <c r="M2" i="3"/>
  <c r="N2" i="3"/>
  <c r="L2" i="3"/>
  <c r="O33" i="9" l="1"/>
  <c r="O25" i="9"/>
  <c r="O26" i="9"/>
  <c r="O27" i="9"/>
  <c r="O20" i="9"/>
  <c r="O8" i="9"/>
  <c r="O9" i="9"/>
  <c r="O10" i="9"/>
  <c r="O7" i="9"/>
  <c r="O3" i="9"/>
  <c r="O4" i="9"/>
  <c r="O37" i="9"/>
  <c r="O24" i="9"/>
  <c r="O13" i="9"/>
  <c r="O5" i="9"/>
  <c r="O12" i="9"/>
  <c r="O19" i="9"/>
  <c r="O2" i="9"/>
  <c r="O35" i="9"/>
  <c r="O29" i="8"/>
  <c r="O25" i="8"/>
  <c r="O6" i="8"/>
  <c r="O8" i="8"/>
  <c r="O9" i="8"/>
  <c r="O4" i="8"/>
  <c r="O37" i="8"/>
  <c r="O13" i="8"/>
  <c r="O22" i="8"/>
  <c r="O2" i="8"/>
  <c r="O24" i="8"/>
  <c r="O11" i="8"/>
  <c r="O26" i="8"/>
  <c r="O5" i="8"/>
  <c r="O12" i="8"/>
  <c r="O19" i="8"/>
  <c r="O3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<sst xmlns="http://schemas.openxmlformats.org/spreadsheetml/2006/main" count="381" uniqueCount="65">
  <si>
    <t>Drug</t>
  </si>
  <si>
    <t>Molecular Weight [g/mol]</t>
  </si>
  <si>
    <t>Melting Point [C]</t>
  </si>
  <si>
    <t>Solubility [mg/l]</t>
  </si>
  <si>
    <t>pKa</t>
  </si>
  <si>
    <t>logP</t>
  </si>
  <si>
    <t>Simulated Dose [mg]</t>
  </si>
  <si>
    <t>midazolam</t>
  </si>
  <si>
    <t>simvastatin</t>
  </si>
  <si>
    <t>tolbutamide</t>
  </si>
  <si>
    <t>atorvastatin</t>
  </si>
  <si>
    <t>caffeine</t>
  </si>
  <si>
    <t>codeine</t>
  </si>
  <si>
    <t>diazepam</t>
  </si>
  <si>
    <t>nizatidine</t>
  </si>
  <si>
    <t>paracetamol</t>
  </si>
  <si>
    <t>pravastatin</t>
  </si>
  <si>
    <t>torasemide</t>
  </si>
  <si>
    <t>total_exp</t>
  </si>
  <si>
    <t>max_exp</t>
  </si>
  <si>
    <t>half_life</t>
  </si>
  <si>
    <t>cluster_num</t>
  </si>
  <si>
    <t>total_exp_pred</t>
  </si>
  <si>
    <t>max_exp_pred</t>
  </si>
  <si>
    <t>half_life_pred</t>
  </si>
  <si>
    <t>Dose</t>
  </si>
  <si>
    <t>10</t>
  </si>
  <si>
    <t>20</t>
  </si>
  <si>
    <t>80</t>
  </si>
  <si>
    <t>100</t>
  </si>
  <si>
    <t>250</t>
  </si>
  <si>
    <t>200</t>
  </si>
  <si>
    <t>375</t>
  </si>
  <si>
    <t>400</t>
  </si>
  <si>
    <t>30</t>
  </si>
  <si>
    <t>60</t>
  </si>
  <si>
    <t>120</t>
  </si>
  <si>
    <t>2</t>
  </si>
  <si>
    <t>5</t>
  </si>
  <si>
    <t>15</t>
  </si>
  <si>
    <t>150</t>
  </si>
  <si>
    <t>300</t>
  </si>
  <si>
    <t>1000</t>
  </si>
  <si>
    <t>600</t>
  </si>
  <si>
    <t>1500</t>
  </si>
  <si>
    <t>325</t>
  </si>
  <si>
    <t>500</t>
  </si>
  <si>
    <t>40</t>
  </si>
  <si>
    <t>[0 0 0 0 0 0 0 0 0]</t>
  </si>
  <si>
    <t>[1 0 1 1 1 1 1 1 1]</t>
  </si>
  <si>
    <t>[2 1 0 0 0 0 0 0 0]</t>
  </si>
  <si>
    <t>[0 3 1 1 1 1 2 2 1]</t>
  </si>
  <si>
    <t>[2 4 3 0 7 6 1 5 8]</t>
  </si>
  <si>
    <t>Clusters</t>
  </si>
  <si>
    <t>Train Errors</t>
  </si>
  <si>
    <t>Max Exposure Error</t>
  </si>
  <si>
    <t>Total Exposure Error</t>
  </si>
  <si>
    <t>Half Life Error</t>
  </si>
  <si>
    <t>Test Errors</t>
  </si>
  <si>
    <t>Training Data</t>
  </si>
  <si>
    <t>Test Data</t>
  </si>
  <si>
    <t>Midazolam (Predicting 10mg)</t>
  </si>
  <si>
    <t>Train Drugs:</t>
  </si>
  <si>
    <t>Test Drugs:</t>
  </si>
  <si>
    <t>0 (insoluble)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</si>
</sst>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11" fontId="0" fillId="0" borderId="0" xfId="0" applyNumberForma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Error'!$F$3</c:f>
              <c:strCache>
                <c:ptCount val="1"/>
                <c:pt idx="0">
                  <c:v>Max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Error'!$D$4:$D$7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Error'!$F$4:$F$7</c:f>
              <c:numCache>
                <c:formatCode>0.00E+00</c:formatCode>
                <c:ptCount val="4"/>
                <c:pt idx="0">
                  <c:v>4171.9643337788739</c:v>
                </c:pt>
                <c:pt idx="1">
                  <c:v>637.33813392731895</c:v>
                </c:pt>
                <c:pt idx="2">
                  <c:v>255.31400992790907</c:v>
                </c:pt>
                <c:pt idx="3">
                  <c:v>255.31400992790907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51-4DAD-B587-0293FB85C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641343"/>
        <c:axId val="1452641823"/>
      </c:scatterChart>
      <c:valAx>
        <c:axId val="145264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41823"/>
        <c:crosses val="autoZero"/>
        <c:crossBetween val="midCat"/>
      </c:valAx>
      <c:valAx>
        <c:axId val="14526418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4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95129083544686"/>
          <c:y val="5.5077462620328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Error'!$E$3</c:f>
              <c:strCache>
                <c:ptCount val="1"/>
                <c:pt idx="0">
                  <c:v>Total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Error'!$D$4:$D$7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Error'!$E$4:$E$7</c:f>
              <c:numCache>
                <c:formatCode>0.00E+00</c:formatCode>
                <c:ptCount val="4"/>
                <c:pt idx="0">
                  <c:v>377058736.37020183</c:v>
                </c:pt>
                <c:pt idx="1">
                  <c:v>189255914.59304735</c:v>
                </c:pt>
                <c:pt idx="2">
                  <c:v>501646811.51551366</c:v>
                </c:pt>
                <c:pt idx="3">
                  <c:v>2443998435.4131632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1-4FE8-86E3-632576130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809471"/>
        <c:axId val="2034120975"/>
      </c:scatterChart>
      <c:valAx>
        <c:axId val="186380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20975"/>
        <c:crosses val="autoZero"/>
        <c:crossBetween val="midCat"/>
      </c:valAx>
      <c:valAx>
        <c:axId val="20341209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0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Error'!$G$3</c:f>
              <c:strCache>
                <c:ptCount val="1"/>
                <c:pt idx="0">
                  <c:v>Half Life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Error'!$D$4:$D$7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Error'!$G$4:$G$7</c:f>
              <c:numCache>
                <c:formatCode>0.00E+00</c:formatCode>
                <c:ptCount val="4"/>
                <c:pt idx="0">
                  <c:v>410017444.79463392</c:v>
                </c:pt>
                <c:pt idx="1">
                  <c:v>925287929.06782329</c:v>
                </c:pt>
                <c:pt idx="2">
                  <c:v>2632839502.8194842</c:v>
                </c:pt>
                <c:pt idx="3">
                  <c:v>188840812.09230995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8C-4C5A-9D76-2C31245D9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054623"/>
        <c:axId val="1822720671"/>
      </c:scatterChart>
      <c:valAx>
        <c:axId val="119305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20671"/>
        <c:crosses val="autoZero"/>
        <c:crossBetween val="midCat"/>
      </c:valAx>
      <c:valAx>
        <c:axId val="18227206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05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Error'!$H$3</c:f>
              <c:strCache>
                <c:ptCount val="1"/>
                <c:pt idx="0">
                  <c:v>Total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Error'!$D$4:$D$7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Error'!$H$4:$H$7</c:f>
              <c:numCache>
                <c:formatCode>General</c:formatCode>
                <c:ptCount val="4"/>
                <c:pt idx="0">
                  <c:v>60152187072.333649</c:v>
                </c:pt>
                <c:pt idx="1">
                  <c:v>30543091454.475182</c:v>
                </c:pt>
                <c:pt idx="2">
                  <c:v>79437976017.988892</c:v>
                </c:pt>
                <c:pt idx="3">
                  <c:v>431498555175.56061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86-467B-BEF4-67E92DC83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43983"/>
        <c:axId val="82844943"/>
      </c:scatterChart>
      <c:valAx>
        <c:axId val="8284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4943"/>
        <c:crosses val="autoZero"/>
        <c:crossBetween val="midCat"/>
      </c:valAx>
      <c:valAx>
        <c:axId val="828449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Error'!$I$3</c:f>
              <c:strCache>
                <c:ptCount val="1"/>
                <c:pt idx="0">
                  <c:v>Max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Error'!$D$4:$D$7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Error'!$I$4:$I$7</c:f>
              <c:numCache>
                <c:formatCode>General</c:formatCode>
                <c:ptCount val="4"/>
                <c:pt idx="0">
                  <c:v>669642.72598604299</c:v>
                </c:pt>
                <c:pt idx="1">
                  <c:v>103222.49808027349</c:v>
                </c:pt>
                <c:pt idx="2">
                  <c:v>623737.16893830406</c:v>
                </c:pt>
                <c:pt idx="3">
                  <c:v>44272.031238417148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3B-4386-893C-07DAF4660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431743"/>
        <c:axId val="1809432223"/>
      </c:scatterChart>
      <c:valAx>
        <c:axId val="180943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32223"/>
        <c:crosses val="autoZero"/>
        <c:crossBetween val="midCat"/>
      </c:valAx>
      <c:valAx>
        <c:axId val="18094322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3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Error'!$J$3</c:f>
              <c:strCache>
                <c:ptCount val="1"/>
                <c:pt idx="0">
                  <c:v>Half Life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Error'!$D$4:$D$7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Error'!$J$4:$J$7</c:f>
              <c:numCache>
                <c:formatCode>General</c:formatCode>
                <c:ptCount val="4"/>
                <c:pt idx="0">
                  <c:v>65625978129.799217</c:v>
                </c:pt>
                <c:pt idx="1">
                  <c:v>118021700837.83873</c:v>
                </c:pt>
                <c:pt idx="2">
                  <c:v>2570797374.0001421</c:v>
                </c:pt>
                <c:pt idx="3">
                  <c:v>33479771553.290298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8C-4DFD-AF9D-24D3DE2C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8047"/>
        <c:axId val="4358527"/>
      </c:scatterChart>
      <c:valAx>
        <c:axId val="435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527"/>
        <c:crosses val="autoZero"/>
        <c:crossBetween val="midCat"/>
      </c:valAx>
      <c:valAx>
        <c:axId val="43585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Error'!$P$3</c:f>
              <c:strCache>
                <c:ptCount val="1"/>
                <c:pt idx="0">
                  <c:v>Total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Error'!$O$4:$O$6</c:f>
              <c:numCache>
                <c:formatCode>General</c:formatCode>
                <c:ptCount val="3"/>
                <c:pt idx="0">
                  <c:v>60</c:v>
                </c:pt>
                <c:pt idx="1">
                  <c:v>240</c:v>
                </c:pt>
                <c:pt idx="2">
                  <c:v>900</c:v>
                </c:pt>
              </c:numCache>
            </c:numRef>
          </c:xVal>
          <c:yVal>
            <c:numRef>
              <c:f>'Total Error'!$P$4:$P$6</c:f>
              <c:numCache>
                <c:formatCode>0.00E+00</c:formatCode>
                <c:ptCount val="3"/>
                <c:pt idx="0">
                  <c:v>5334396.2707039835</c:v>
                </c:pt>
                <c:pt idx="1">
                  <c:v>152606415.04046041</c:v>
                </c:pt>
                <c:pt idx="2">
                  <c:v>501646811.51551366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1D-4E06-A35D-8F3B1DC14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22479"/>
        <c:axId val="62322959"/>
      </c:scatterChart>
      <c:valAx>
        <c:axId val="6232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2959"/>
        <c:crosses val="autoZero"/>
        <c:crossBetween val="midCat"/>
      </c:valAx>
      <c:valAx>
        <c:axId val="62322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Error'!$S$3</c:f>
              <c:strCache>
                <c:ptCount val="1"/>
                <c:pt idx="0">
                  <c:v>Total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Error'!$O$4:$O$6</c:f>
              <c:numCache>
                <c:formatCode>General</c:formatCode>
                <c:ptCount val="3"/>
                <c:pt idx="0">
                  <c:v>60</c:v>
                </c:pt>
                <c:pt idx="1">
                  <c:v>240</c:v>
                </c:pt>
                <c:pt idx="2">
                  <c:v>900</c:v>
                </c:pt>
              </c:numCache>
            </c:numRef>
          </c:xVal>
          <c:yVal>
            <c:numRef>
              <c:f>'Total Error'!$S$4:$S$6</c:f>
              <c:numCache>
                <c:formatCode>General</c:formatCode>
                <c:ptCount val="3"/>
                <c:pt idx="0">
                  <c:v>911744015.22843492</c:v>
                </c:pt>
                <c:pt idx="1">
                  <c:v>23925227777.728611</c:v>
                </c:pt>
                <c:pt idx="2">
                  <c:v>79437976017.988892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88-4591-8D3D-1FB250875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4719"/>
        <c:axId val="62361839"/>
      </c:scatterChart>
      <c:valAx>
        <c:axId val="6236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1839"/>
        <c:crosses val="autoZero"/>
        <c:crossBetween val="midCat"/>
      </c:valAx>
      <c:valAx>
        <c:axId val="623618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Error'!$F$61</c:f>
              <c:strCache>
                <c:ptCount val="1"/>
                <c:pt idx="0">
                  <c:v>Total Exposure Error</c:v>
                </c:pt>
              </c:strCache>
            </c:strRef>
          </c:tx>
          <c:xVal>
            <c:numRef>
              <c:f>'Total Error'!$E$62:$E$65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Error'!$F$62:$F$65</c:f>
              <c:numCache>
                <c:formatCode>General</c:formatCode>
                <c:ptCount val="4"/>
                <c:pt idx="0">
                  <c:v>452438.5295901738</c:v>
                </c:pt>
                <c:pt idx="1">
                  <c:v>7593.0444317137481</c:v>
                </c:pt>
                <c:pt idx="2">
                  <c:v>1337.8913029931364</c:v>
                </c:pt>
                <c:pt idx="3">
                  <c:v>69.562941259803466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D9-479A-8FB6-9F832E8FD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160623"/>
        <c:axId val="241161103"/>
      </c:scatterChart>
      <c:valAx>
        <c:axId val="24116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61103"/>
        <c:crosses val="autoZero"/>
        <c:crossBetween val="midCat"/>
      </c:valAx>
      <c:valAx>
        <c:axId val="2411611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6062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Error'!$G$61</c:f>
              <c:strCache>
                <c:ptCount val="1"/>
                <c:pt idx="0">
                  <c:v>Max Exposure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Error'!$E$62:$E$65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Error'!$G$62:$G$65</c:f>
              <c:numCache>
                <c:formatCode>General</c:formatCode>
                <c:ptCount val="4"/>
                <c:pt idx="0">
                  <c:v>0.1738498199408561</c:v>
                </c:pt>
                <c:pt idx="1">
                  <c:v>324.34325102318428</c:v>
                </c:pt>
                <c:pt idx="2">
                  <c:v>2.7867099829075752E-2</c:v>
                </c:pt>
                <c:pt idx="3">
                  <c:v>4.4031991285577138E-4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64-4491-A10A-B28A2AF91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11199"/>
        <c:axId val="235308319"/>
      </c:scatterChart>
      <c:valAx>
        <c:axId val="2353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08319"/>
        <c:crosses val="autoZero"/>
        <c:crossBetween val="midCat"/>
      </c:valAx>
      <c:valAx>
        <c:axId val="23530831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1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'Total Error'!$H$61</c:f>
              <c:strCache>
                <c:ptCount val="1"/>
                <c:pt idx="0">
                  <c:v>Half Life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Error'!$E$62:$E$65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'Total Error'!$H$62:$H$65</c:f>
              <c:numCache>
                <c:formatCode>General</c:formatCode>
                <c:ptCount val="4"/>
                <c:pt idx="0">
                  <c:v>162273.12245111068</c:v>
                </c:pt>
                <c:pt idx="1">
                  <c:v>1019355.1845460508</c:v>
                </c:pt>
                <c:pt idx="2">
                  <c:v>17237.285607501872</c:v>
                </c:pt>
                <c:pt idx="3">
                  <c:v>8577.6744053991006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E8-4BA8-BF8E-8AC67F81C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665727"/>
        <c:axId val="2042663807"/>
      </c:scatterChart>
      <c:valAx>
        <c:axId val="20426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63807"/>
        <c:crosses val="autoZero"/>
        <c:crossBetween val="midCat"/>
      </c:valAx>
      <c:valAx>
        <c:axId val="20426638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6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5666</xdr:colOff>
      <xdr:row>26</xdr:row>
      <xdr:rowOff>51027</xdr:rowOff>
    </xdr:from>
    <xdr:to>
      <xdr:col>6</xdr:col>
      <xdr:colOff>801686</xdr:colOff>
      <xdr:row>41</xdr:row>
      <xdr:rowOff>39687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9076C-35AB-0039-C40E-D7A0F8947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2833</xdr:colOff>
      <xdr:row>11</xdr:row>
      <xdr:rowOff>21092</xdr:rowOff>
    </xdr:from>
    <xdr:to>
      <xdr:col>6</xdr:col>
      <xdr:colOff>825499</xdr:colOff>
      <xdr:row>26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579F9A-FC51-6537-0ABC-9E06A3E24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19275</xdr:colOff>
      <xdr:row>40</xdr:row>
      <xdr:rowOff>173492</xdr:rowOff>
    </xdr:from>
    <xdr:to>
      <xdr:col>7</xdr:col>
      <xdr:colOff>15875</xdr:colOff>
      <xdr:row>56</xdr:row>
      <xdr:rowOff>39688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156A65-23DD-615F-D2C6-A90D3435D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823117</xdr:colOff>
      <xdr:row>10</xdr:row>
      <xdr:rowOff>412749</xdr:rowOff>
    </xdr:from>
    <xdr:to>
      <xdr:col>10</xdr:col>
      <xdr:colOff>611188</xdr:colOff>
      <xdr:row>26</xdr:row>
      <xdr:rowOff>39688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1B4593-9B02-66DA-2782-361CD5A69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807696</xdr:colOff>
      <xdr:row>26</xdr:row>
      <xdr:rowOff>15876</xdr:rowOff>
    </xdr:from>
    <xdr:to>
      <xdr:col>11</xdr:col>
      <xdr:colOff>47626</xdr:colOff>
      <xdr:row>41</xdr:row>
      <xdr:rowOff>33564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F9E3B3-5C58-A8F0-2DD8-C2FC9DA8F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827428</xdr:colOff>
      <xdr:row>41</xdr:row>
      <xdr:rowOff>8616</xdr:rowOff>
    </xdr:from>
    <xdr:to>
      <xdr:col>11</xdr:col>
      <xdr:colOff>142876</xdr:colOff>
      <xdr:row>55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5E86A3-E3C3-EFB1-59C8-B49E58385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10204</xdr:colOff>
      <xdr:row>7</xdr:row>
      <xdr:rowOff>159203</xdr:rowOff>
    </xdr:from>
    <xdr:to>
      <xdr:col>21</xdr:col>
      <xdr:colOff>466043</xdr:colOff>
      <xdr:row>22</xdr:row>
      <xdr:rowOff>146958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E0CE65-7154-32AC-6948-153AE092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615721</xdr:colOff>
      <xdr:row>22</xdr:row>
      <xdr:rowOff>152399</xdr:rowOff>
    </xdr:from>
    <xdr:to>
      <xdr:col>21</xdr:col>
      <xdr:colOff>425221</xdr:colOff>
      <xdr:row>37</xdr:row>
      <xdr:rowOff>140151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1FF2DC-F8A0-FF33-AC5F-51B444F64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11904</xdr:colOff>
      <xdr:row>71</xdr:row>
      <xdr:rowOff>45243</xdr:rowOff>
    </xdr:from>
    <xdr:to>
      <xdr:col>7</xdr:col>
      <xdr:colOff>1452561</xdr:colOff>
      <xdr:row>86</xdr:row>
      <xdr:rowOff>89296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0AC01D1-ECCB-AF92-99D2-BF499E94C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29763</xdr:colOff>
      <xdr:row>86</xdr:row>
      <xdr:rowOff>134542</xdr:rowOff>
    </xdr:from>
    <xdr:to>
      <xdr:col>7</xdr:col>
      <xdr:colOff>1476374</xdr:colOff>
      <xdr:row>102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263F52B-B2F8-5C16-D006-BABE331E3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5952</xdr:colOff>
      <xdr:row>102</xdr:row>
      <xdr:rowOff>39290</xdr:rowOff>
    </xdr:from>
    <xdr:to>
      <xdr:col>7</xdr:col>
      <xdr:colOff>1470422</xdr:colOff>
      <xdr:row>117</xdr:row>
      <xdr:rowOff>101202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F38892F-B53E-BCE0-5581-0C8B9E755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4" workbookViewId="0">
      <selection activeCell="I17" sqref="I17"/>
    </sheetView>
  </sheetViews>
  <sheetFormatPr defaultRowHeight="14.25" x14ac:dyDescent="0.45"/>
  <cols>
    <col min="1" max="1" width="20.73046875" customWidth="1"/>
    <col min="2" max="2" width="17.3984375" customWidth="1"/>
  </cols>
  <sheetData>
    <row r="1" spans="1:7" x14ac:dyDescent="0.4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45">
      <c r="A2" t="s">
        <v>10</v>
      </c>
      <c r="B2">
        <v>1209.3900000000001</v>
      </c>
      <c r="C2">
        <v>176</v>
      </c>
      <c r="D2" s="4">
        <v>1230</v>
      </c>
      <c r="E2">
        <v>4.46</v>
      </c>
      <c r="F2">
        <v>6.36</v>
      </c>
    </row>
    <row r="3" spans="1:7" ht="15.75" customHeight="1" x14ac:dyDescent="0.45">
      <c r="A3" t="s">
        <v>11</v>
      </c>
      <c r="B3">
        <v>194.19</v>
      </c>
      <c r="C3">
        <v>236</v>
      </c>
      <c r="D3">
        <v>0.217</v>
      </c>
      <c r="E3">
        <v>14</v>
      </c>
      <c r="F3">
        <v>-7.0000000000000007E-2</v>
      </c>
    </row>
    <row r="4" spans="1:7" ht="15.75" customHeight="1" x14ac:dyDescent="0.45">
      <c r="A4" t="s">
        <v>12</v>
      </c>
      <c r="B4">
        <v>299.37</v>
      </c>
      <c r="C4">
        <v>155</v>
      </c>
      <c r="D4">
        <v>577</v>
      </c>
      <c r="E4">
        <v>8.1999999999999993</v>
      </c>
      <c r="F4">
        <v>1.39</v>
      </c>
    </row>
    <row r="5" spans="1:7" ht="15.75" customHeight="1" x14ac:dyDescent="0.45">
      <c r="A5" t="s">
        <v>13</v>
      </c>
      <c r="B5">
        <v>284.7</v>
      </c>
      <c r="C5">
        <v>125.5</v>
      </c>
      <c r="D5">
        <v>50</v>
      </c>
      <c r="E5">
        <v>3.4</v>
      </c>
      <c r="F5">
        <v>2.82</v>
      </c>
    </row>
    <row r="6" spans="1:7" ht="15.75" customHeight="1" x14ac:dyDescent="0.45">
      <c r="A6" t="s">
        <v>7</v>
      </c>
      <c r="B6">
        <v>341.77</v>
      </c>
      <c r="C6">
        <v>162.5</v>
      </c>
      <c r="D6">
        <v>54</v>
      </c>
      <c r="E6" s="3">
        <v>6.19</v>
      </c>
      <c r="F6">
        <v>2.73</v>
      </c>
    </row>
    <row r="7" spans="1:7" x14ac:dyDescent="0.45">
      <c r="A7" t="s">
        <v>14</v>
      </c>
      <c r="B7">
        <v>331.5</v>
      </c>
      <c r="C7">
        <v>131</v>
      </c>
      <c r="D7">
        <v>21.5</v>
      </c>
      <c r="E7" s="3">
        <v>6.54</v>
      </c>
      <c r="F7">
        <v>1.1000000000000001</v>
      </c>
    </row>
    <row r="8" spans="1:7" ht="15.75" customHeight="1" x14ac:dyDescent="0.45">
      <c r="A8" s="1" t="s">
        <v>15</v>
      </c>
      <c r="B8">
        <v>151.16</v>
      </c>
      <c r="C8" s="1">
        <v>169.5</v>
      </c>
      <c r="D8" s="1">
        <v>14000</v>
      </c>
      <c r="E8" s="3">
        <v>2.5299999999999998</v>
      </c>
      <c r="F8" s="1">
        <v>0.46</v>
      </c>
    </row>
    <row r="9" spans="1:7" ht="15.75" customHeight="1" x14ac:dyDescent="0.45">
      <c r="A9" t="s">
        <v>16</v>
      </c>
      <c r="B9">
        <v>423.53399999999999</v>
      </c>
      <c r="C9">
        <v>172.1</v>
      </c>
      <c r="D9">
        <v>10000</v>
      </c>
      <c r="E9" s="3">
        <v>4.2</v>
      </c>
      <c r="F9">
        <v>0.59</v>
      </c>
    </row>
    <row r="10" spans="1:7" ht="15.75" customHeight="1" x14ac:dyDescent="0.45">
      <c r="A10" t="s">
        <v>17</v>
      </c>
      <c r="B10">
        <v>348.42099999999999</v>
      </c>
      <c r="C10">
        <v>163.5</v>
      </c>
      <c r="D10">
        <v>1.0000000000000001E-5</v>
      </c>
      <c r="E10" s="3">
        <v>7.1</v>
      </c>
      <c r="F10">
        <v>3.3559999999999999</v>
      </c>
    </row>
    <row r="11" spans="1:7" x14ac:dyDescent="0.45">
      <c r="A11" t="s">
        <v>8</v>
      </c>
      <c r="B11">
        <v>418.57</v>
      </c>
      <c r="C11">
        <v>136.5</v>
      </c>
      <c r="D11" t="s">
        <v>64</v>
      </c>
      <c r="E11" s="3">
        <v>6.06</v>
      </c>
      <c r="F11">
        <v>4.68</v>
      </c>
    </row>
    <row r="12" spans="1:7" x14ac:dyDescent="0.45">
      <c r="A12" s="2" t="s">
        <v>9</v>
      </c>
      <c r="B12">
        <v>270.34800000000001</v>
      </c>
      <c r="C12" s="1">
        <v>128.5</v>
      </c>
      <c r="D12" s="1">
        <v>109000</v>
      </c>
      <c r="E12" s="3">
        <v>5.16</v>
      </c>
      <c r="F12" s="1">
        <v>2.34</v>
      </c>
      <c r="G12" s="2"/>
    </row>
    <row r="18" spans="1:7" x14ac:dyDescent="0.45">
      <c r="A18" s="1" t="s">
        <v>0</v>
      </c>
      <c r="B18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45">
      <c r="A19" t="s">
        <v>7</v>
      </c>
      <c r="B19">
        <v>341.77</v>
      </c>
      <c r="C19">
        <v>162.5</v>
      </c>
      <c r="D19">
        <v>54</v>
      </c>
      <c r="E19">
        <v>6.19</v>
      </c>
      <c r="F19">
        <v>2.73</v>
      </c>
      <c r="G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5A56-38A0-478D-A93B-C64498EB1094}">
  <dimension ref="B2:B16"/>
  <sheetViews>
    <sheetView workbookViewId="0">
      <selection activeCell="K13" sqref="K13"/>
    </sheetView>
  </sheetViews>
  <sheetFormatPr defaultRowHeight="14.25" x14ac:dyDescent="0.45"/>
  <sheetData>
    <row r="2" spans="2:2" x14ac:dyDescent="0.45">
      <c r="B2">
        <v>1</v>
      </c>
    </row>
    <row r="3" spans="2:2" x14ac:dyDescent="0.45">
      <c r="B3" t="s">
        <v>48</v>
      </c>
    </row>
    <row r="4" spans="2:2" x14ac:dyDescent="0.45">
      <c r="B4">
        <v>2</v>
      </c>
    </row>
    <row r="5" spans="2:2" x14ac:dyDescent="0.45">
      <c r="B5" t="s">
        <v>49</v>
      </c>
    </row>
    <row r="6" spans="2:2" x14ac:dyDescent="0.45">
      <c r="B6">
        <v>3</v>
      </c>
    </row>
    <row r="7" spans="2:2" x14ac:dyDescent="0.45">
      <c r="B7" t="s">
        <v>50</v>
      </c>
    </row>
    <row r="8" spans="2:2" x14ac:dyDescent="0.45">
      <c r="B8">
        <v>4</v>
      </c>
    </row>
    <row r="9" spans="2:2" x14ac:dyDescent="0.45">
      <c r="B9" t="s">
        <v>51</v>
      </c>
    </row>
    <row r="15" spans="2:2" x14ac:dyDescent="0.45">
      <c r="B15">
        <v>9</v>
      </c>
    </row>
    <row r="16" spans="2:2" x14ac:dyDescent="0.45">
      <c r="B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9C8E-390C-46E8-853A-F04145A69335}">
  <dimension ref="A1:O40"/>
  <sheetViews>
    <sheetView topLeftCell="A16" workbookViewId="0">
      <selection activeCell="Q35" sqref="Q35"/>
    </sheetView>
  </sheetViews>
  <sheetFormatPr defaultRowHeight="14.25" x14ac:dyDescent="0.45"/>
  <cols>
    <col min="1" max="1" width="16.46484375" customWidth="1"/>
    <col min="15" max="15" width="11.59765625" bestFit="1" customWidth="1"/>
  </cols>
  <sheetData>
    <row r="1" spans="1:15" x14ac:dyDescent="0.45">
      <c r="B1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15" x14ac:dyDescent="0.45">
      <c r="A2" t="s">
        <v>10</v>
      </c>
      <c r="B2" s="5" t="s">
        <v>26</v>
      </c>
      <c r="C2">
        <v>2.694581182641417</v>
      </c>
      <c r="D2">
        <v>5.4310397510428897E-3</v>
      </c>
      <c r="E2">
        <v>1202.4333661371841</v>
      </c>
      <c r="F2">
        <v>0</v>
      </c>
      <c r="G2">
        <v>163.31729150234881</v>
      </c>
      <c r="H2">
        <v>-0.1670692112418308</v>
      </c>
      <c r="I2">
        <v>669.68773135457559</v>
      </c>
      <c r="L2">
        <f>(C2-G2)^2</f>
        <v>25799.655070448633</v>
      </c>
      <c r="M2">
        <f t="shared" ref="M2:N17" si="0">(D2-H2)^2</f>
        <v>2.9756336592604422E-2</v>
      </c>
      <c r="N2">
        <f t="shared" si="0"/>
        <v>283817.91137992445</v>
      </c>
      <c r="O2">
        <f>SUM(L2:N2)</f>
        <v>309617.59620670968</v>
      </c>
    </row>
    <row r="3" spans="1:15" x14ac:dyDescent="0.45">
      <c r="B3" s="5" t="s">
        <v>27</v>
      </c>
      <c r="C3">
        <v>3.438382211475119</v>
      </c>
      <c r="D3">
        <v>6.8256264772387698E-3</v>
      </c>
      <c r="E3">
        <v>629.18921756063332</v>
      </c>
      <c r="F3">
        <v>0</v>
      </c>
      <c r="G3">
        <v>172.13099667500961</v>
      </c>
      <c r="H3">
        <v>-2.076811843577886E-2</v>
      </c>
      <c r="I3">
        <v>663.78825856732055</v>
      </c>
      <c r="L3">
        <f t="shared" ref="L3:N30" si="1">(C3-G3)^2</f>
        <v>28457.198174542682</v>
      </c>
      <c r="M3">
        <f t="shared" si="0"/>
        <v>7.6141475832468633E-4</v>
      </c>
      <c r="N3">
        <f t="shared" si="0"/>
        <v>1197.0936385824245</v>
      </c>
      <c r="O3">
        <f t="shared" ref="O3:O30" si="2">SUM(L3:N3)</f>
        <v>29654.292574539864</v>
      </c>
    </row>
    <row r="4" spans="1:15" x14ac:dyDescent="0.45">
      <c r="B4" s="5" t="s">
        <v>28</v>
      </c>
      <c r="C4">
        <v>29.428492814183809</v>
      </c>
      <c r="D4">
        <v>5.2877601875992837E-2</v>
      </c>
      <c r="E4">
        <v>744.25801977539993</v>
      </c>
      <c r="F4">
        <v>0</v>
      </c>
      <c r="G4">
        <v>225.01322771097969</v>
      </c>
      <c r="H4">
        <v>0.8570384384005223</v>
      </c>
      <c r="I4">
        <v>628.39142184378943</v>
      </c>
      <c r="L4">
        <f t="shared" si="1"/>
        <v>38253.388524649927</v>
      </c>
      <c r="M4">
        <f t="shared" si="0"/>
        <v>0.6466746509998309</v>
      </c>
      <c r="N4">
        <f t="shared" si="0"/>
        <v>13425.068516245487</v>
      </c>
      <c r="O4">
        <f t="shared" si="2"/>
        <v>51679.103715546415</v>
      </c>
    </row>
    <row r="5" spans="1:15" x14ac:dyDescent="0.45">
      <c r="A5" t="s">
        <v>11</v>
      </c>
      <c r="B5" s="5" t="s">
        <v>29</v>
      </c>
      <c r="C5">
        <v>553.86722788180816</v>
      </c>
      <c r="D5">
        <v>1.690557280036409</v>
      </c>
      <c r="E5">
        <v>492.34975518986039</v>
      </c>
      <c r="F5">
        <v>0</v>
      </c>
      <c r="G5">
        <v>104.84171520568999</v>
      </c>
      <c r="H5">
        <v>1.6535313584216169</v>
      </c>
      <c r="I5">
        <v>313.00247500437717</v>
      </c>
      <c r="L5">
        <f t="shared" si="1"/>
        <v>201623.91103405078</v>
      </c>
      <c r="M5">
        <f t="shared" si="0"/>
        <v>1.3709188714247306E-3</v>
      </c>
      <c r="N5">
        <f t="shared" si="0"/>
        <v>32165.446909930219</v>
      </c>
      <c r="O5">
        <f t="shared" si="2"/>
        <v>233789.35931489986</v>
      </c>
    </row>
    <row r="6" spans="1:15" x14ac:dyDescent="0.45">
      <c r="B6" s="5" t="s">
        <v>30</v>
      </c>
      <c r="C6">
        <v>470.17188691154212</v>
      </c>
      <c r="D6">
        <v>6.0629104904933806</v>
      </c>
      <c r="E6">
        <v>344.9323865957615</v>
      </c>
      <c r="F6">
        <v>0</v>
      </c>
      <c r="G6">
        <v>237.04729279561519</v>
      </c>
      <c r="H6">
        <v>3.848047750512368</v>
      </c>
      <c r="I6">
        <v>224.5103831955503</v>
      </c>
      <c r="L6">
        <f t="shared" si="1"/>
        <v>54347.076381715669</v>
      </c>
      <c r="M6">
        <f t="shared" si="0"/>
        <v>4.9056169569561989</v>
      </c>
      <c r="N6">
        <f t="shared" si="0"/>
        <v>14501.458902920476</v>
      </c>
      <c r="O6">
        <f t="shared" si="2"/>
        <v>68853.440901593101</v>
      </c>
    </row>
    <row r="7" spans="1:15" x14ac:dyDescent="0.45">
      <c r="B7" s="5" t="s">
        <v>31</v>
      </c>
      <c r="C7">
        <v>2378.699796417282</v>
      </c>
      <c r="D7">
        <v>4.0999060000000007</v>
      </c>
      <c r="E7">
        <v>867.99999999999966</v>
      </c>
      <c r="F7">
        <v>0</v>
      </c>
      <c r="G7">
        <v>192.9787669323068</v>
      </c>
      <c r="H7">
        <v>3.1165422864821188</v>
      </c>
      <c r="I7">
        <v>254.00774713182591</v>
      </c>
      <c r="L7">
        <f t="shared" si="1"/>
        <v>4777376.4187328592</v>
      </c>
      <c r="M7">
        <f t="shared" si="0"/>
        <v>0.96700419306367891</v>
      </c>
      <c r="N7">
        <f t="shared" si="0"/>
        <v>376986.48658213543</v>
      </c>
      <c r="O7">
        <f t="shared" si="2"/>
        <v>5154363.872319188</v>
      </c>
    </row>
    <row r="8" spans="1:15" x14ac:dyDescent="0.45">
      <c r="B8" s="5" t="s">
        <v>32</v>
      </c>
      <c r="C8">
        <v>1578.266553746028</v>
      </c>
      <c r="D8">
        <v>4.1501403000000003</v>
      </c>
      <c r="E8">
        <v>587</v>
      </c>
      <c r="F8">
        <v>0</v>
      </c>
      <c r="G8">
        <v>347.21860745388591</v>
      </c>
      <c r="H8">
        <v>5.6768114105879981</v>
      </c>
      <c r="I8">
        <v>150.76697335486139</v>
      </c>
      <c r="L8">
        <f t="shared" si="1"/>
        <v>1515479.0460701007</v>
      </c>
      <c r="M8">
        <f t="shared" si="0"/>
        <v>2.3307246799039905</v>
      </c>
      <c r="N8">
        <f t="shared" si="0"/>
        <v>190299.25353597818</v>
      </c>
      <c r="O8">
        <f t="shared" si="2"/>
        <v>1705780.6303307589</v>
      </c>
    </row>
    <row r="9" spans="1:15" x14ac:dyDescent="0.45">
      <c r="B9" s="5" t="s">
        <v>33</v>
      </c>
      <c r="C9">
        <v>1125.2268779999999</v>
      </c>
      <c r="D9">
        <v>8.9335710000000006</v>
      </c>
      <c r="E9">
        <v>312</v>
      </c>
      <c r="F9">
        <v>0</v>
      </c>
      <c r="G9">
        <v>369.25287038554052</v>
      </c>
      <c r="H9">
        <v>6.0425641426031227</v>
      </c>
      <c r="I9">
        <v>136.0182913867234</v>
      </c>
      <c r="L9">
        <f t="shared" si="1"/>
        <v>571496.7001886667</v>
      </c>
      <c r="M9">
        <f t="shared" si="0"/>
        <v>8.3579206495157727</v>
      </c>
      <c r="N9">
        <f t="shared" si="0"/>
        <v>30969.561766448191</v>
      </c>
      <c r="O9">
        <f t="shared" si="2"/>
        <v>602474.61987576436</v>
      </c>
    </row>
    <row r="10" spans="1:15" x14ac:dyDescent="0.45">
      <c r="A10" t="s">
        <v>12</v>
      </c>
      <c r="B10" s="5" t="s">
        <v>34</v>
      </c>
      <c r="C10">
        <v>10.056740879493869</v>
      </c>
      <c r="D10">
        <v>4.4462742560210808E-2</v>
      </c>
      <c r="E10">
        <v>333.08708848954251</v>
      </c>
      <c r="F10">
        <v>0</v>
      </c>
      <c r="G10">
        <v>481.01673614801081</v>
      </c>
      <c r="H10">
        <v>0.85742234564498077</v>
      </c>
      <c r="I10">
        <v>1188.218496034393</v>
      </c>
      <c r="L10">
        <f t="shared" si="1"/>
        <v>221803.3171433215</v>
      </c>
      <c r="M10">
        <f t="shared" si="0"/>
        <v>0.66090331624774679</v>
      </c>
      <c r="N10">
        <f t="shared" si="0"/>
        <v>731249.72416963696</v>
      </c>
      <c r="O10">
        <f t="shared" si="2"/>
        <v>953053.70221627469</v>
      </c>
    </row>
    <row r="11" spans="1:15" x14ac:dyDescent="0.45">
      <c r="B11" s="5" t="s">
        <v>35</v>
      </c>
      <c r="C11">
        <v>25.628105693162141</v>
      </c>
      <c r="D11">
        <v>0.16430465570664521</v>
      </c>
      <c r="E11">
        <v>217.55312314457149</v>
      </c>
      <c r="F11">
        <v>0</v>
      </c>
      <c r="G11">
        <v>507.4578516659958</v>
      </c>
      <c r="H11">
        <v>1.2963256240631329</v>
      </c>
      <c r="I11">
        <v>1170.5200776726281</v>
      </c>
      <c r="L11">
        <f t="shared" si="1"/>
        <v>232159.90410424542</v>
      </c>
      <c r="M11">
        <f t="shared" si="0"/>
        <v>1.2814714727987602</v>
      </c>
      <c r="N11">
        <f t="shared" si="0"/>
        <v>908146.01642247906</v>
      </c>
      <c r="O11">
        <f t="shared" si="2"/>
        <v>1140307.2019981972</v>
      </c>
    </row>
    <row r="12" spans="1:15" x14ac:dyDescent="0.45">
      <c r="B12" s="5" t="s">
        <v>29</v>
      </c>
      <c r="D12">
        <v>0.1116012076983226</v>
      </c>
      <c r="E12">
        <v>196</v>
      </c>
      <c r="F12">
        <v>0</v>
      </c>
      <c r="G12">
        <v>542.71267235664254</v>
      </c>
      <c r="H12">
        <v>1.8815299952873339</v>
      </c>
      <c r="I12">
        <v>1146.922186523607</v>
      </c>
      <c r="L12">
        <f t="shared" si="1"/>
        <v>294537.04473648843</v>
      </c>
      <c r="M12">
        <f t="shared" si="0"/>
        <v>3.1326479131363074</v>
      </c>
      <c r="N12">
        <f t="shared" si="0"/>
        <v>904253.00482283765</v>
      </c>
      <c r="O12">
        <f t="shared" si="2"/>
        <v>1198793.1822072393</v>
      </c>
    </row>
    <row r="13" spans="1:15" x14ac:dyDescent="0.45">
      <c r="B13" s="5" t="s">
        <v>36</v>
      </c>
      <c r="C13">
        <v>35.505699769694068</v>
      </c>
      <c r="D13">
        <v>0.21360063760806</v>
      </c>
      <c r="E13">
        <v>74.999999999999986</v>
      </c>
      <c r="F13">
        <v>0</v>
      </c>
      <c r="G13">
        <v>560.34008270196591</v>
      </c>
      <c r="H13">
        <v>2.1741321808994338</v>
      </c>
      <c r="I13">
        <v>1135.123240949097</v>
      </c>
      <c r="L13">
        <f t="shared" si="1"/>
        <v>275451.12950789859</v>
      </c>
      <c r="M13">
        <f t="shared" si="0"/>
        <v>3.8436839322404563</v>
      </c>
      <c r="N13">
        <f t="shared" si="0"/>
        <v>1123861.2860004171</v>
      </c>
      <c r="O13">
        <f t="shared" si="2"/>
        <v>1399316.2591922479</v>
      </c>
    </row>
    <row r="14" spans="1:15" x14ac:dyDescent="0.45">
      <c r="A14" t="s">
        <v>13</v>
      </c>
      <c r="B14" s="5" t="s">
        <v>26</v>
      </c>
      <c r="C14">
        <v>420.80595702367259</v>
      </c>
      <c r="D14">
        <v>0.34684643999999998</v>
      </c>
      <c r="E14">
        <v>2290.9999999999991</v>
      </c>
      <c r="F14">
        <v>0</v>
      </c>
      <c r="G14">
        <v>481.82772310772822</v>
      </c>
      <c r="H14">
        <v>-0.75406224795670695</v>
      </c>
      <c r="I14">
        <v>436.46661532538161</v>
      </c>
      <c r="L14">
        <f t="shared" si="1"/>
        <v>3723.6559360172018</v>
      </c>
      <c r="M14">
        <f t="shared" si="0"/>
        <v>1.2119999392185579</v>
      </c>
      <c r="N14">
        <f t="shared" si="0"/>
        <v>3439294.074872693</v>
      </c>
      <c r="O14">
        <f t="shared" si="2"/>
        <v>3443018.9428086495</v>
      </c>
    </row>
    <row r="15" spans="1:15" x14ac:dyDescent="0.45">
      <c r="B15" s="5" t="s">
        <v>37</v>
      </c>
      <c r="C15">
        <v>0.12343189449801691</v>
      </c>
      <c r="D15">
        <v>0.25596939000000007</v>
      </c>
      <c r="E15">
        <v>0</v>
      </c>
      <c r="F15">
        <v>0</v>
      </c>
      <c r="G15">
        <v>474.77675896959857</v>
      </c>
      <c r="H15">
        <v>-0.87110312220154285</v>
      </c>
      <c r="I15">
        <v>441.18619355518558</v>
      </c>
      <c r="L15">
        <f t="shared" si="1"/>
        <v>225295.78090346238</v>
      </c>
      <c r="M15">
        <f t="shared" si="0"/>
        <v>1.2702924477602973</v>
      </c>
      <c r="N15">
        <f t="shared" si="0"/>
        <v>194645.25738371367</v>
      </c>
      <c r="O15">
        <f t="shared" si="2"/>
        <v>419942.30857962382</v>
      </c>
    </row>
    <row r="16" spans="1:15" x14ac:dyDescent="0.45">
      <c r="B16" s="5" t="s">
        <v>38</v>
      </c>
      <c r="C16">
        <v>181.33724925453009</v>
      </c>
      <c r="D16">
        <v>8.7819730000000026E-2</v>
      </c>
      <c r="E16">
        <v>3190.9999999999991</v>
      </c>
      <c r="F16">
        <v>0</v>
      </c>
      <c r="G16">
        <v>477.42087052139777</v>
      </c>
      <c r="H16">
        <v>-0.82721279435972761</v>
      </c>
      <c r="I16">
        <v>439.41635171900913</v>
      </c>
      <c r="L16">
        <f t="shared" si="1"/>
        <v>87665.510782501937</v>
      </c>
      <c r="M16">
        <f t="shared" si="0"/>
        <v>0.83728452063613545</v>
      </c>
      <c r="N16">
        <f t="shared" si="0"/>
        <v>7571212.5734873228</v>
      </c>
      <c r="O16">
        <f t="shared" si="2"/>
        <v>7658878.9215543456</v>
      </c>
    </row>
    <row r="17" spans="1:15" x14ac:dyDescent="0.45">
      <c r="A17" t="s">
        <v>7</v>
      </c>
      <c r="B17" s="5" t="s">
        <v>27</v>
      </c>
      <c r="C17">
        <v>5.977998453617305</v>
      </c>
      <c r="D17">
        <v>8.2468864924318611E-2</v>
      </c>
      <c r="E17">
        <v>110.2925545692208</v>
      </c>
      <c r="F17">
        <v>0</v>
      </c>
      <c r="G17">
        <v>684.62274227872695</v>
      </c>
      <c r="H17">
        <v>0.66182393567131115</v>
      </c>
      <c r="I17">
        <v>516.93190937047939</v>
      </c>
      <c r="L17">
        <f t="shared" si="1"/>
        <v>460558.68832144875</v>
      </c>
      <c r="M17">
        <f t="shared" si="0"/>
        <v>0.33565229800025276</v>
      </c>
      <c r="N17">
        <f t="shared" si="0"/>
        <v>165355.56487318387</v>
      </c>
      <c r="O17">
        <f t="shared" si="2"/>
        <v>625914.58884693065</v>
      </c>
    </row>
    <row r="18" spans="1:15" x14ac:dyDescent="0.45">
      <c r="B18" s="5" t="s">
        <v>38</v>
      </c>
      <c r="C18">
        <v>7.3555459990057326</v>
      </c>
      <c r="D18">
        <v>4.0068840103049667E-2</v>
      </c>
      <c r="E18">
        <v>374.62987914771549</v>
      </c>
      <c r="F18">
        <v>0</v>
      </c>
      <c r="G18">
        <v>671.40218451973396</v>
      </c>
      <c r="H18">
        <v>0.44237229646223503</v>
      </c>
      <c r="I18">
        <v>525.78111855136194</v>
      </c>
      <c r="L18">
        <f t="shared" si="1"/>
        <v>440957.93813067873</v>
      </c>
      <c r="M18">
        <f t="shared" si="1"/>
        <v>0.16184807099854695</v>
      </c>
      <c r="N18">
        <f t="shared" si="1"/>
        <v>22846.697173258446</v>
      </c>
      <c r="O18">
        <f t="shared" si="2"/>
        <v>463804.79715200816</v>
      </c>
    </row>
    <row r="19" spans="1:15" x14ac:dyDescent="0.45">
      <c r="B19" s="5" t="s">
        <v>26</v>
      </c>
      <c r="C19">
        <v>6.1725000000000003</v>
      </c>
      <c r="D19">
        <v>0.157</v>
      </c>
      <c r="E19">
        <v>69</v>
      </c>
      <c r="F19">
        <v>0</v>
      </c>
      <c r="G19">
        <v>675.80903710606526</v>
      </c>
      <c r="H19">
        <v>0.51552284286526273</v>
      </c>
      <c r="I19">
        <v>522.83138215773442</v>
      </c>
      <c r="L19">
        <f t="shared" si="1"/>
        <v>448413.09182740271</v>
      </c>
      <c r="M19">
        <f t="shared" si="1"/>
        <v>0.12853862885618986</v>
      </c>
      <c r="N19">
        <f t="shared" si="1"/>
        <v>205962.9234311996</v>
      </c>
      <c r="O19">
        <f t="shared" si="2"/>
        <v>654376.14379723114</v>
      </c>
    </row>
    <row r="20" spans="1:15" x14ac:dyDescent="0.45">
      <c r="B20" s="5" t="s">
        <v>39</v>
      </c>
      <c r="C20">
        <v>12.862500000000001</v>
      </c>
      <c r="D20">
        <v>0.17</v>
      </c>
      <c r="E20">
        <v>117</v>
      </c>
      <c r="F20">
        <v>0</v>
      </c>
      <c r="G20">
        <v>680.21588969239656</v>
      </c>
      <c r="H20">
        <v>0.58867338926828694</v>
      </c>
      <c r="I20">
        <v>519.88164576410691</v>
      </c>
      <c r="L20">
        <f t="shared" si="1"/>
        <v>445360.54673393175</v>
      </c>
      <c r="M20">
        <f t="shared" si="1"/>
        <v>0.17528740688139449</v>
      </c>
      <c r="N20">
        <f t="shared" si="1"/>
        <v>162313.62049359531</v>
      </c>
      <c r="O20">
        <f t="shared" si="2"/>
        <v>607674.34251493402</v>
      </c>
    </row>
    <row r="21" spans="1:15" x14ac:dyDescent="0.45">
      <c r="A21" t="s">
        <v>14</v>
      </c>
      <c r="B21" s="5" t="s">
        <v>40</v>
      </c>
      <c r="C21">
        <v>58.546393800000033</v>
      </c>
      <c r="D21">
        <v>0.98828406000000002</v>
      </c>
      <c r="E21">
        <v>143</v>
      </c>
      <c r="F21">
        <v>0</v>
      </c>
      <c r="G21">
        <v>-2552.4024305533412</v>
      </c>
      <c r="H21">
        <v>-7.756992331726698</v>
      </c>
      <c r="I21">
        <v>-1629.615204049386</v>
      </c>
      <c r="L21">
        <f t="shared" si="1"/>
        <v>6817053.7633920964</v>
      </c>
      <c r="M21">
        <f t="shared" si="1"/>
        <v>76.479859167692325</v>
      </c>
      <c r="N21">
        <f t="shared" si="1"/>
        <v>3142164.6616270463</v>
      </c>
      <c r="O21">
        <f t="shared" si="2"/>
        <v>9959294.9048783109</v>
      </c>
    </row>
    <row r="22" spans="1:15" x14ac:dyDescent="0.45">
      <c r="B22" s="5" t="s">
        <v>41</v>
      </c>
      <c r="C22">
        <v>149.01636525000001</v>
      </c>
      <c r="D22">
        <v>2.407492200000001</v>
      </c>
      <c r="E22">
        <v>153.00000000000011</v>
      </c>
      <c r="F22">
        <v>0</v>
      </c>
      <c r="G22">
        <v>-2420.1968529634159</v>
      </c>
      <c r="H22">
        <v>-5.5624759396359451</v>
      </c>
      <c r="I22">
        <v>-1718.107295858212</v>
      </c>
      <c r="L22">
        <f t="shared" si="1"/>
        <v>6600856.5606425377</v>
      </c>
      <c r="M22">
        <f t="shared" si="1"/>
        <v>63.520392146812064</v>
      </c>
      <c r="N22">
        <f t="shared" si="1"/>
        <v>3501042.5126138311</v>
      </c>
      <c r="O22">
        <f t="shared" si="2"/>
        <v>10101962.593648516</v>
      </c>
    </row>
    <row r="23" spans="1:15" x14ac:dyDescent="0.45">
      <c r="A23" s="1" t="s">
        <v>15</v>
      </c>
      <c r="B23" s="5" t="s">
        <v>42</v>
      </c>
      <c r="C23">
        <v>1253.953684955625</v>
      </c>
      <c r="D23">
        <v>12.400395940449741</v>
      </c>
      <c r="E23">
        <v>187.83770502481869</v>
      </c>
      <c r="F23">
        <v>0</v>
      </c>
      <c r="G23">
        <v>45978.529488144362</v>
      </c>
      <c r="H23">
        <v>163.1326434756181</v>
      </c>
      <c r="I23">
        <v>46753.998068889348</v>
      </c>
      <c r="L23">
        <f t="shared" si="1"/>
        <v>2000287680.7751756</v>
      </c>
      <c r="M23">
        <f t="shared" si="1"/>
        <v>22720.210447003272</v>
      </c>
      <c r="N23">
        <f t="shared" si="1"/>
        <v>2168407291.0331483</v>
      </c>
      <c r="O23">
        <f t="shared" si="2"/>
        <v>4168717692.0187712</v>
      </c>
    </row>
    <row r="24" spans="1:15" x14ac:dyDescent="0.45">
      <c r="B24" s="5" t="s">
        <v>43</v>
      </c>
      <c r="C24">
        <v>84.101254001424124</v>
      </c>
      <c r="D24">
        <v>8.0165501340812746</v>
      </c>
      <c r="E24">
        <v>149.3569871482234</v>
      </c>
      <c r="F24">
        <v>0</v>
      </c>
      <c r="G24">
        <v>45625.981281237902</v>
      </c>
      <c r="H24">
        <v>157.2805997633761</v>
      </c>
      <c r="I24">
        <v>46989.97698037955</v>
      </c>
      <c r="L24">
        <f t="shared" si="1"/>
        <v>2074062836.4152005</v>
      </c>
      <c r="M24">
        <f t="shared" si="1"/>
        <v>22279.756511736585</v>
      </c>
      <c r="N24">
        <f t="shared" si="1"/>
        <v>2194043681.3503022</v>
      </c>
      <c r="O24">
        <f t="shared" si="2"/>
        <v>4268128797.5220146</v>
      </c>
    </row>
    <row r="25" spans="1:15" x14ac:dyDescent="0.45">
      <c r="B25" s="5" t="s">
        <v>44</v>
      </c>
      <c r="C25">
        <v>1340.8740119999991</v>
      </c>
      <c r="D25">
        <v>24.190314999999998</v>
      </c>
      <c r="E25">
        <v>147</v>
      </c>
      <c r="F25">
        <v>0</v>
      </c>
      <c r="G25">
        <v>46419.214746777448</v>
      </c>
      <c r="H25">
        <v>170.44769811592059</v>
      </c>
      <c r="I25">
        <v>46459.024429526587</v>
      </c>
      <c r="L25">
        <f t="shared" si="1"/>
        <v>2032056803.4006958</v>
      </c>
      <c r="M25">
        <f t="shared" si="1"/>
        <v>21391.222115917171</v>
      </c>
      <c r="N25">
        <f t="shared" si="1"/>
        <v>2144803606.7610674</v>
      </c>
      <c r="O25">
        <f t="shared" si="2"/>
        <v>4176881801.3838792</v>
      </c>
    </row>
    <row r="26" spans="1:15" x14ac:dyDescent="0.45">
      <c r="B26" s="5" t="s">
        <v>45</v>
      </c>
      <c r="C26">
        <v>662.75117924798258</v>
      </c>
      <c r="D26">
        <v>3.1084337</v>
      </c>
      <c r="E26">
        <v>296</v>
      </c>
      <c r="F26">
        <v>0</v>
      </c>
      <c r="G26">
        <v>45383.604388989697</v>
      </c>
      <c r="H26">
        <v>153.2573197112097</v>
      </c>
      <c r="I26">
        <v>47152.21248202907</v>
      </c>
      <c r="L26">
        <f t="shared" si="1"/>
        <v>1999954711.8072655</v>
      </c>
      <c r="M26">
        <f t="shared" si="1"/>
        <v>22544.687970407242</v>
      </c>
      <c r="N26">
        <f t="shared" si="1"/>
        <v>2195504648.161057</v>
      </c>
      <c r="O26">
        <f t="shared" si="2"/>
        <v>4195481904.6562929</v>
      </c>
    </row>
    <row r="27" spans="1:15" x14ac:dyDescent="0.45">
      <c r="B27" s="5" t="s">
        <v>46</v>
      </c>
      <c r="C27">
        <v>1457.422671</v>
      </c>
      <c r="D27">
        <v>6.2799440000000004</v>
      </c>
      <c r="E27">
        <v>486</v>
      </c>
      <c r="F27">
        <v>0</v>
      </c>
      <c r="G27">
        <v>45537.844229511284</v>
      </c>
      <c r="H27">
        <v>155.8175888353156</v>
      </c>
      <c r="I27">
        <v>47048.971708252102</v>
      </c>
      <c r="L27">
        <f t="shared" si="1"/>
        <v>1943083564.7760663</v>
      </c>
      <c r="M27">
        <f t="shared" si="1"/>
        <v>22361.507222892993</v>
      </c>
      <c r="N27">
        <f t="shared" si="1"/>
        <v>2168110334.3034859</v>
      </c>
      <c r="O27">
        <f t="shared" si="2"/>
        <v>4111216260.5867748</v>
      </c>
    </row>
    <row r="28" spans="1:15" x14ac:dyDescent="0.45">
      <c r="A28" t="s">
        <v>16</v>
      </c>
      <c r="B28" s="5" t="s">
        <v>47</v>
      </c>
      <c r="C28">
        <v>9.2600744166744207</v>
      </c>
      <c r="D28">
        <v>6.8792046277183438E-2</v>
      </c>
      <c r="E28">
        <v>200.5476167173164</v>
      </c>
      <c r="F28">
        <v>0</v>
      </c>
      <c r="G28">
        <v>29336.240195532391</v>
      </c>
      <c r="H28">
        <v>97.633326715396919</v>
      </c>
      <c r="I28">
        <v>31764.12355749233</v>
      </c>
      <c r="L28">
        <f t="shared" si="1"/>
        <v>860071763.02431643</v>
      </c>
      <c r="M28">
        <f t="shared" si="1"/>
        <v>9518.8384252018677</v>
      </c>
      <c r="N28">
        <f t="shared" si="1"/>
        <v>996259326.16907144</v>
      </c>
      <c r="O28">
        <f t="shared" si="2"/>
        <v>1856340608.0318131</v>
      </c>
    </row>
    <row r="29" spans="1:15" x14ac:dyDescent="0.45">
      <c r="A29" t="s">
        <v>17</v>
      </c>
      <c r="B29" s="5" t="s">
        <v>26</v>
      </c>
      <c r="C29">
        <v>238.37842444489789</v>
      </c>
      <c r="D29">
        <v>1.467967</v>
      </c>
      <c r="E29">
        <v>284.99999999999989</v>
      </c>
      <c r="F29">
        <v>0</v>
      </c>
      <c r="G29">
        <v>1129.5790230242651</v>
      </c>
      <c r="H29">
        <v>1.75422758642117</v>
      </c>
      <c r="I29">
        <v>707.47212401476054</v>
      </c>
      <c r="L29">
        <f t="shared" si="1"/>
        <v>794238.50690822245</v>
      </c>
      <c r="M29">
        <f t="shared" si="1"/>
        <v>8.194512333819215E-2</v>
      </c>
      <c r="N29">
        <f t="shared" si="1"/>
        <v>178482.69556954331</v>
      </c>
      <c r="O29">
        <f t="shared" si="2"/>
        <v>972721.28442288912</v>
      </c>
    </row>
    <row r="30" spans="1:15" x14ac:dyDescent="0.45">
      <c r="B30" s="5" t="s">
        <v>27</v>
      </c>
      <c r="C30">
        <v>347.76911111547639</v>
      </c>
      <c r="D30">
        <v>2.5180642999999998</v>
      </c>
      <c r="E30">
        <v>273.99999999999989</v>
      </c>
      <c r="F30">
        <v>0</v>
      </c>
      <c r="G30">
        <v>1138.3927281969261</v>
      </c>
      <c r="H30">
        <v>1.900528679227218</v>
      </c>
      <c r="I30">
        <v>701.5726512275055</v>
      </c>
      <c r="L30">
        <f t="shared" si="1"/>
        <v>625085.70388695493</v>
      </c>
      <c r="M30">
        <f t="shared" si="1"/>
        <v>0.38135024292322495</v>
      </c>
      <c r="N30">
        <f t="shared" si="1"/>
        <v>182818.37207771817</v>
      </c>
      <c r="O30">
        <f t="shared" si="2"/>
        <v>807904.45731491596</v>
      </c>
    </row>
    <row r="31" spans="1:15" x14ac:dyDescent="0.45">
      <c r="L31">
        <f t="shared" ref="L31:N31" si="3">SUM(L2:L30)/29</f>
        <v>377058736.37020183</v>
      </c>
      <c r="M31">
        <f t="shared" si="3"/>
        <v>4171.9643337788739</v>
      </c>
      <c r="N31">
        <f t="shared" si="3"/>
        <v>410017444.79463392</v>
      </c>
      <c r="O31">
        <f>SUM(O2:O30)/29</f>
        <v>787080353.12916958</v>
      </c>
    </row>
    <row r="33" spans="1:15" x14ac:dyDescent="0.45">
      <c r="A33" t="s">
        <v>7</v>
      </c>
      <c r="B33" s="5" t="s">
        <v>26</v>
      </c>
      <c r="C33">
        <v>3.1735269000000002</v>
      </c>
      <c r="D33">
        <v>9.8569824E-2</v>
      </c>
      <c r="E33">
        <v>120</v>
      </c>
      <c r="F33">
        <v>0</v>
      </c>
      <c r="G33">
        <v>675.80903710606526</v>
      </c>
      <c r="H33">
        <v>0.51552284286526273</v>
      </c>
      <c r="I33">
        <v>522.83138215773442</v>
      </c>
      <c r="L33">
        <f t="shared" ref="L33:N33" si="4">(C33-G33)^2</f>
        <v>452438.5295901738</v>
      </c>
      <c r="M33">
        <f t="shared" si="4"/>
        <v>0.1738498199408561</v>
      </c>
      <c r="N33">
        <f t="shared" si="4"/>
        <v>162273.12245111068</v>
      </c>
      <c r="O33">
        <f>SUM(L33:N33)</f>
        <v>614711.82589110441</v>
      </c>
    </row>
    <row r="35" spans="1:15" x14ac:dyDescent="0.45">
      <c r="A35" t="s">
        <v>8</v>
      </c>
      <c r="B35" s="5" t="s">
        <v>47</v>
      </c>
      <c r="C35">
        <v>0.56662052637000004</v>
      </c>
      <c r="D35">
        <v>2.211428600000002E-3</v>
      </c>
      <c r="E35">
        <v>344.99999999999989</v>
      </c>
      <c r="F35">
        <v>0</v>
      </c>
      <c r="G35">
        <v>1235.1984271025101</v>
      </c>
      <c r="H35">
        <v>1.7531609789153779</v>
      </c>
      <c r="I35">
        <v>600.93597060880575</v>
      </c>
      <c r="L35">
        <f t="shared" ref="L35:N35" si="5">(C35-G35)^2</f>
        <v>1524315.6978094636</v>
      </c>
      <c r="M35">
        <f t="shared" si="5"/>
        <v>3.0658243277496244</v>
      </c>
      <c r="N35">
        <f t="shared" si="5"/>
        <v>65503.221051471541</v>
      </c>
      <c r="O35">
        <f t="shared" ref="O35:O37" si="6">SUM(L35:N35)</f>
        <v>1589821.9846852629</v>
      </c>
    </row>
    <row r="37" spans="1:15" x14ac:dyDescent="0.45">
      <c r="A37" s="2" t="s">
        <v>9</v>
      </c>
      <c r="B37" s="5" t="s">
        <v>46</v>
      </c>
      <c r="C37">
        <v>19.130346779999989</v>
      </c>
      <c r="D37">
        <v>4.4806520000000009E-2</v>
      </c>
      <c r="E37">
        <v>713.99999999999977</v>
      </c>
      <c r="F37">
        <v>0</v>
      </c>
      <c r="G37">
        <v>346866.14248465252</v>
      </c>
      <c r="H37">
        <v>1157.3184933148559</v>
      </c>
      <c r="I37">
        <v>363001.02813705237</v>
      </c>
      <c r="L37">
        <f t="shared" ref="L37:N37" si="7">(C37-G37)^2</f>
        <v>120302849828.96948</v>
      </c>
      <c r="M37">
        <f t="shared" si="7"/>
        <v>1339282.3861477582</v>
      </c>
      <c r="N37">
        <f t="shared" si="7"/>
        <v>131251890756.37738</v>
      </c>
      <c r="O37">
        <f t="shared" si="6"/>
        <v>251556079867.73303</v>
      </c>
    </row>
    <row r="38" spans="1:15" x14ac:dyDescent="0.45">
      <c r="L38">
        <f>SUM(L35:L37)/2</f>
        <v>60152187072.333649</v>
      </c>
      <c r="M38">
        <f>SUM(M35:M37)/2</f>
        <v>669642.72598604299</v>
      </c>
      <c r="N38">
        <f t="shared" ref="N38:O38" si="8">SUM(N35:N37)/2</f>
        <v>65625978129.799217</v>
      </c>
      <c r="O38">
        <f t="shared" si="8"/>
        <v>125778834844.85886</v>
      </c>
    </row>
    <row r="39" spans="1:15" x14ac:dyDescent="0.45">
      <c r="B39" s="5">
        <v>0</v>
      </c>
      <c r="C39" s="5">
        <v>1</v>
      </c>
      <c r="D39" s="5">
        <v>2</v>
      </c>
      <c r="E39" s="5">
        <v>3</v>
      </c>
      <c r="F39" s="5">
        <v>4</v>
      </c>
      <c r="G39" s="5">
        <v>5</v>
      </c>
    </row>
    <row r="40" spans="1:15" x14ac:dyDescent="0.45">
      <c r="A40" s="5">
        <v>0</v>
      </c>
      <c r="B40">
        <v>0</v>
      </c>
      <c r="C40">
        <v>398.22611111111109</v>
      </c>
      <c r="D40">
        <v>165.67777777777781</v>
      </c>
      <c r="E40">
        <v>2881.413001111111</v>
      </c>
      <c r="F40">
        <v>6.2911111111111113</v>
      </c>
      <c r="G40">
        <v>2.0817777777777779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A0A-BB08-4A53-A20C-45FCA2A5CDCD}">
  <dimension ref="A1:O42"/>
  <sheetViews>
    <sheetView topLeftCell="D1" workbookViewId="0">
      <selection activeCell="L38" sqref="L38:O38"/>
    </sheetView>
  </sheetViews>
  <sheetFormatPr defaultRowHeight="14.25" x14ac:dyDescent="0.45"/>
  <sheetData>
    <row r="1" spans="1:15" x14ac:dyDescent="0.45">
      <c r="B1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15" x14ac:dyDescent="0.45">
      <c r="A2" t="s">
        <v>10</v>
      </c>
      <c r="B2" s="5" t="s">
        <v>26</v>
      </c>
      <c r="C2">
        <v>2.694581182641417</v>
      </c>
      <c r="D2">
        <v>5.4310397510428897E-3</v>
      </c>
      <c r="E2">
        <v>1202.4333661371841</v>
      </c>
      <c r="F2">
        <v>2</v>
      </c>
      <c r="G2">
        <v>2.6945906365668009</v>
      </c>
      <c r="H2">
        <v>5.4310565143696442E-3</v>
      </c>
      <c r="I2">
        <v>1202.433318623308</v>
      </c>
      <c r="L2">
        <f>(C2-G2)^2</f>
        <v>8.9376705163842802E-11</v>
      </c>
      <c r="M2">
        <f t="shared" ref="M2:N17" si="0">(D2-H2)^2</f>
        <v>2.8100912387771812E-16</v>
      </c>
      <c r="N2">
        <f t="shared" si="0"/>
        <v>2.2575684218164118E-9</v>
      </c>
      <c r="O2">
        <f>SUM(L2:N2)</f>
        <v>2.3469454079893784E-9</v>
      </c>
    </row>
    <row r="3" spans="1:15" x14ac:dyDescent="0.45">
      <c r="B3" s="5" t="s">
        <v>27</v>
      </c>
      <c r="C3">
        <v>3.438382211475119</v>
      </c>
      <c r="D3">
        <v>6.8256264772387698E-3</v>
      </c>
      <c r="E3">
        <v>629.18921756063332</v>
      </c>
      <c r="F3">
        <v>2</v>
      </c>
      <c r="G3">
        <v>2.8795872028775449</v>
      </c>
      <c r="H3">
        <v>5.7590297447737207E-3</v>
      </c>
      <c r="I3">
        <v>1201.9200538330169</v>
      </c>
      <c r="L3">
        <f t="shared" ref="L3:N30" si="1">(C3-G3)^2</f>
        <v>0.31225186163356294</v>
      </c>
      <c r="M3">
        <f t="shared" si="0"/>
        <v>1.1376285897051195E-6</v>
      </c>
      <c r="N3">
        <f t="shared" si="0"/>
        <v>328020.61081726389</v>
      </c>
      <c r="O3">
        <f t="shared" ref="O3:O30" si="2">SUM(L3:N3)</f>
        <v>328020.92307026318</v>
      </c>
    </row>
    <row r="4" spans="1:15" x14ac:dyDescent="0.45">
      <c r="B4" s="5" t="s">
        <v>28</v>
      </c>
      <c r="C4">
        <v>29.428492814183809</v>
      </c>
      <c r="D4">
        <v>5.2877601875992837E-2</v>
      </c>
      <c r="E4">
        <v>744.25801977539993</v>
      </c>
      <c r="F4">
        <v>2</v>
      </c>
      <c r="G4">
        <v>3.989566600741997</v>
      </c>
      <c r="H4">
        <v>7.7268691271981937E-3</v>
      </c>
      <c r="I4">
        <v>1198.8404650912739</v>
      </c>
      <c r="L4">
        <f t="shared" si="1"/>
        <v>647.13896689293688</v>
      </c>
      <c r="M4">
        <f t="shared" si="0"/>
        <v>2.0385886677530773E-3</v>
      </c>
      <c r="N4">
        <f t="shared" si="0"/>
        <v>206645.19958935957</v>
      </c>
      <c r="O4">
        <f t="shared" si="2"/>
        <v>207292.34059484117</v>
      </c>
    </row>
    <row r="5" spans="1:15" x14ac:dyDescent="0.45">
      <c r="A5" t="s">
        <v>11</v>
      </c>
      <c r="B5" s="5" t="s">
        <v>29</v>
      </c>
      <c r="C5">
        <v>553.86722788180816</v>
      </c>
      <c r="D5">
        <v>1.690557280036409</v>
      </c>
      <c r="E5">
        <v>492.34975518986039</v>
      </c>
      <c r="F5">
        <v>1</v>
      </c>
      <c r="G5">
        <v>72.21342887101946</v>
      </c>
      <c r="H5">
        <v>-4.2490564517442424</v>
      </c>
      <c r="I5">
        <v>658.95932457054778</v>
      </c>
      <c r="L5">
        <f t="shared" si="1"/>
        <v>231990.38210152523</v>
      </c>
      <c r="M5">
        <f t="shared" si="0"/>
        <v>35.279011282757281</v>
      </c>
      <c r="N5">
        <f t="shared" si="0"/>
        <v>27758.748609218084</v>
      </c>
      <c r="O5">
        <f t="shared" si="2"/>
        <v>259784.40972202606</v>
      </c>
    </row>
    <row r="6" spans="1:15" x14ac:dyDescent="0.45">
      <c r="B6" s="5" t="s">
        <v>30</v>
      </c>
      <c r="C6">
        <v>470.17188691154212</v>
      </c>
      <c r="D6">
        <v>6.0629104904933806</v>
      </c>
      <c r="E6">
        <v>344.9323865957615</v>
      </c>
      <c r="F6">
        <v>1</v>
      </c>
      <c r="G6">
        <v>470.6322705392854</v>
      </c>
      <c r="H6">
        <v>6.0645081241749139</v>
      </c>
      <c r="I6">
        <v>344.96049143429991</v>
      </c>
      <c r="L6">
        <f t="shared" si="1"/>
        <v>0.2119530846940661</v>
      </c>
      <c r="M6">
        <f t="shared" si="0"/>
        <v>2.5524333803697001E-6</v>
      </c>
      <c r="N6">
        <f t="shared" si="0"/>
        <v>7.8988194927015541E-4</v>
      </c>
      <c r="O6">
        <f t="shared" si="2"/>
        <v>0.21274551907671663</v>
      </c>
    </row>
    <row r="7" spans="1:15" x14ac:dyDescent="0.45">
      <c r="B7" s="5" t="s">
        <v>31</v>
      </c>
      <c r="C7">
        <v>2378.699796417282</v>
      </c>
      <c r="D7">
        <v>4.0999060000000007</v>
      </c>
      <c r="E7">
        <v>867.99999999999966</v>
      </c>
      <c r="F7">
        <v>1</v>
      </c>
      <c r="G7">
        <v>337.82598998319651</v>
      </c>
      <c r="H7">
        <v>2.6266532655351971</v>
      </c>
      <c r="I7">
        <v>449.62676914638251</v>
      </c>
      <c r="L7">
        <f t="shared" si="1"/>
        <v>4165165.8937887531</v>
      </c>
      <c r="M7">
        <f t="shared" si="0"/>
        <v>2.1704736196080212</v>
      </c>
      <c r="N7">
        <f t="shared" si="0"/>
        <v>175036.16029489401</v>
      </c>
      <c r="O7">
        <f t="shared" si="2"/>
        <v>4340204.2245572666</v>
      </c>
    </row>
    <row r="8" spans="1:15" x14ac:dyDescent="0.45">
      <c r="B8" s="5" t="s">
        <v>32</v>
      </c>
      <c r="C8">
        <v>1578.266553746028</v>
      </c>
      <c r="D8">
        <v>4.1501403000000003</v>
      </c>
      <c r="E8">
        <v>587</v>
      </c>
      <c r="F8">
        <v>1</v>
      </c>
      <c r="G8">
        <v>802.64797192950664</v>
      </c>
      <c r="H8">
        <v>14.65914527077422</v>
      </c>
      <c r="I8">
        <v>83.29479715409343</v>
      </c>
      <c r="L8">
        <f t="shared" si="1"/>
        <v>601584.18445907184</v>
      </c>
      <c r="M8">
        <f t="shared" si="0"/>
        <v>110.43918547575724</v>
      </c>
      <c r="N8">
        <f t="shared" si="0"/>
        <v>253718.93137403589</v>
      </c>
      <c r="O8">
        <f t="shared" si="2"/>
        <v>855413.55501858355</v>
      </c>
    </row>
    <row r="9" spans="1:15" x14ac:dyDescent="0.45">
      <c r="B9" s="5" t="s">
        <v>33</v>
      </c>
      <c r="C9">
        <v>1125.2268779999999</v>
      </c>
      <c r="D9">
        <v>8.9335710000000006</v>
      </c>
      <c r="E9">
        <v>312</v>
      </c>
      <c r="F9">
        <v>1</v>
      </c>
      <c r="G9">
        <v>869.05111220755089</v>
      </c>
      <c r="H9">
        <v>16.378072700094069</v>
      </c>
      <c r="I9">
        <v>30.96165829805204</v>
      </c>
      <c r="L9">
        <f t="shared" si="1"/>
        <v>65626.022979347705</v>
      </c>
      <c r="M9">
        <f t="shared" si="0"/>
        <v>55.420605562703479</v>
      </c>
      <c r="N9">
        <f t="shared" si="0"/>
        <v>78982.549506580865</v>
      </c>
      <c r="O9">
        <f t="shared" si="2"/>
        <v>144663.99309149128</v>
      </c>
    </row>
    <row r="10" spans="1:15" x14ac:dyDescent="0.45">
      <c r="A10" t="s">
        <v>12</v>
      </c>
      <c r="B10" s="5" t="s">
        <v>34</v>
      </c>
      <c r="C10">
        <v>10.056740879493869</v>
      </c>
      <c r="D10">
        <v>4.4462742560210808E-2</v>
      </c>
      <c r="E10">
        <v>333.08708848954251</v>
      </c>
      <c r="F10">
        <v>0</v>
      </c>
      <c r="G10">
        <v>-57.745683710430967</v>
      </c>
      <c r="H10">
        <v>1.404279511515379</v>
      </c>
      <c r="I10">
        <v>1418.676492638913</v>
      </c>
      <c r="L10">
        <f t="shared" si="1"/>
        <v>4597.1687802724446</v>
      </c>
      <c r="M10">
        <f t="shared" si="0"/>
        <v>1.8491016451316731</v>
      </c>
      <c r="N10">
        <f t="shared" si="0"/>
        <v>1178504.3544013852</v>
      </c>
      <c r="O10">
        <f t="shared" si="2"/>
        <v>1183103.3722833027</v>
      </c>
    </row>
    <row r="11" spans="1:15" x14ac:dyDescent="0.45">
      <c r="B11" s="5" t="s">
        <v>35</v>
      </c>
      <c r="C11">
        <v>25.628105693162141</v>
      </c>
      <c r="D11">
        <v>0.16430465570664521</v>
      </c>
      <c r="E11">
        <v>217.55312314457149</v>
      </c>
      <c r="F11">
        <v>0</v>
      </c>
      <c r="G11">
        <v>-23.473343773402121</v>
      </c>
      <c r="H11">
        <v>1.8296549886512601</v>
      </c>
      <c r="I11">
        <v>1399.4900987746789</v>
      </c>
      <c r="L11">
        <f t="shared" si="1"/>
        <v>2410.952339717564</v>
      </c>
      <c r="M11">
        <f t="shared" si="0"/>
        <v>2.7733917314387395</v>
      </c>
      <c r="N11">
        <f t="shared" si="0"/>
        <v>1396975.0143616456</v>
      </c>
      <c r="O11">
        <f t="shared" si="2"/>
        <v>1399388.7400930945</v>
      </c>
    </row>
    <row r="12" spans="1:15" x14ac:dyDescent="0.45">
      <c r="B12" s="5" t="s">
        <v>29</v>
      </c>
      <c r="D12">
        <v>0.1116012076983226</v>
      </c>
      <c r="E12">
        <v>196</v>
      </c>
      <c r="F12">
        <v>0</v>
      </c>
      <c r="G12">
        <v>22.223109475969071</v>
      </c>
      <c r="H12">
        <v>2.396822291499102</v>
      </c>
      <c r="I12">
        <v>1373.9082402890331</v>
      </c>
      <c r="L12">
        <f t="shared" si="1"/>
        <v>493.86659478090633</v>
      </c>
      <c r="M12">
        <f t="shared" si="0"/>
        <v>5.2222354018476098</v>
      </c>
      <c r="N12">
        <f t="shared" si="0"/>
        <v>1387467.8225408064</v>
      </c>
      <c r="O12">
        <f t="shared" si="2"/>
        <v>1387966.9113709892</v>
      </c>
    </row>
    <row r="13" spans="1:15" x14ac:dyDescent="0.45">
      <c r="B13" s="5" t="s">
        <v>36</v>
      </c>
      <c r="C13">
        <v>35.505699769694068</v>
      </c>
      <c r="D13">
        <v>0.21360063760806</v>
      </c>
      <c r="E13">
        <v>74.999999999999986</v>
      </c>
      <c r="F13">
        <v>0</v>
      </c>
      <c r="G13">
        <v>45.071336100654662</v>
      </c>
      <c r="H13">
        <v>2.6804059429230231</v>
      </c>
      <c r="I13">
        <v>1361.11731104621</v>
      </c>
      <c r="L13">
        <f t="shared" si="1"/>
        <v>91.501398416193254</v>
      </c>
      <c r="M13">
        <f t="shared" si="0"/>
        <v>6.0851284143300477</v>
      </c>
      <c r="N13">
        <f t="shared" si="0"/>
        <v>1654097.7377727337</v>
      </c>
      <c r="O13">
        <f t="shared" si="2"/>
        <v>1654195.3242995641</v>
      </c>
    </row>
    <row r="14" spans="1:15" x14ac:dyDescent="0.45">
      <c r="A14" t="s">
        <v>13</v>
      </c>
      <c r="B14" s="5" t="s">
        <v>26</v>
      </c>
      <c r="C14">
        <v>420.80595702367259</v>
      </c>
      <c r="D14">
        <v>0.34684643999999998</v>
      </c>
      <c r="E14">
        <v>2290.9999999999991</v>
      </c>
      <c r="F14">
        <v>0</v>
      </c>
      <c r="G14">
        <v>175.25104846724031</v>
      </c>
      <c r="H14">
        <v>-0.84486849149702392</v>
      </c>
      <c r="I14">
        <v>340.57107871810149</v>
      </c>
      <c r="L14">
        <f t="shared" si="1"/>
        <v>60297.213116157822</v>
      </c>
      <c r="M14">
        <f t="shared" si="0"/>
        <v>1.4201844779529564</v>
      </c>
      <c r="N14">
        <f t="shared" si="0"/>
        <v>3804172.9769728668</v>
      </c>
      <c r="O14">
        <f t="shared" si="2"/>
        <v>3864471.6102735028</v>
      </c>
    </row>
    <row r="15" spans="1:15" x14ac:dyDescent="0.45">
      <c r="B15" s="5" t="s">
        <v>37</v>
      </c>
      <c r="C15">
        <v>0.12343189449801691</v>
      </c>
      <c r="D15">
        <v>0.25596939000000007</v>
      </c>
      <c r="E15">
        <v>0</v>
      </c>
      <c r="F15">
        <v>0</v>
      </c>
      <c r="G15">
        <v>166.11175781736711</v>
      </c>
      <c r="H15">
        <v>-0.95830195206659219</v>
      </c>
      <c r="I15">
        <v>345.68745041523113</v>
      </c>
      <c r="L15">
        <f t="shared" si="1"/>
        <v>27552.124342676612</v>
      </c>
      <c r="M15">
        <f t="shared" si="0"/>
        <v>1.4744548921642031</v>
      </c>
      <c r="N15">
        <f t="shared" si="0"/>
        <v>119499.81337458288</v>
      </c>
      <c r="O15">
        <f t="shared" si="2"/>
        <v>147053.41217215167</v>
      </c>
    </row>
    <row r="16" spans="1:15" x14ac:dyDescent="0.45">
      <c r="B16" s="5" t="s">
        <v>38</v>
      </c>
      <c r="C16">
        <v>181.33724925453009</v>
      </c>
      <c r="D16">
        <v>8.7819730000000026E-2</v>
      </c>
      <c r="E16">
        <v>3190.9999999999991</v>
      </c>
      <c r="F16">
        <v>0</v>
      </c>
      <c r="G16">
        <v>169.53899181106951</v>
      </c>
      <c r="H16">
        <v>-0.91576440435300399</v>
      </c>
      <c r="I16">
        <v>343.76881102880719</v>
      </c>
      <c r="L16">
        <f t="shared" si="1"/>
        <v>139.19887870217309</v>
      </c>
      <c r="M16">
        <f t="shared" si="0"/>
        <v>1.0071811147250687</v>
      </c>
      <c r="N16">
        <f t="shared" si="0"/>
        <v>8106725.4434503065</v>
      </c>
      <c r="O16">
        <f t="shared" si="2"/>
        <v>8106865.6495101238</v>
      </c>
    </row>
    <row r="17" spans="1:15" x14ac:dyDescent="0.45">
      <c r="A17" t="s">
        <v>7</v>
      </c>
      <c r="B17" s="5" t="s">
        <v>27</v>
      </c>
      <c r="C17">
        <v>5.977998453617305</v>
      </c>
      <c r="D17">
        <v>8.2468864924318611E-2</v>
      </c>
      <c r="E17">
        <v>110.2925545692208</v>
      </c>
      <c r="F17">
        <v>0</v>
      </c>
      <c r="G17">
        <v>497.68153550957868</v>
      </c>
      <c r="H17">
        <v>-0.62075161752322838</v>
      </c>
      <c r="I17">
        <v>445.03130652561998</v>
      </c>
      <c r="L17">
        <f t="shared" si="1"/>
        <v>241772.36835334316</v>
      </c>
      <c r="M17">
        <f t="shared" si="0"/>
        <v>0.49451904693376075</v>
      </c>
      <c r="N17">
        <f t="shared" si="0"/>
        <v>112050.03206132774</v>
      </c>
      <c r="O17">
        <f t="shared" si="2"/>
        <v>353822.89493371785</v>
      </c>
    </row>
    <row r="18" spans="1:15" x14ac:dyDescent="0.45">
      <c r="B18" s="5" t="s">
        <v>38</v>
      </c>
      <c r="C18">
        <v>7.3555459990057326</v>
      </c>
      <c r="D18">
        <v>4.0068840103049667E-2</v>
      </c>
      <c r="E18">
        <v>374.62987914771549</v>
      </c>
      <c r="F18">
        <v>0</v>
      </c>
      <c r="G18">
        <v>480.54536554106471</v>
      </c>
      <c r="H18">
        <v>-0.83343935609116926</v>
      </c>
      <c r="I18">
        <v>454.62450345773732</v>
      </c>
      <c r="L18">
        <f t="shared" si="1"/>
        <v>223908.60531824632</v>
      </c>
      <c r="M18">
        <f t="shared" si="1"/>
        <v>0.76301656881847812</v>
      </c>
      <c r="N18">
        <f t="shared" si="1"/>
        <v>6399.1399185015362</v>
      </c>
      <c r="O18">
        <f t="shared" si="2"/>
        <v>230308.50825331669</v>
      </c>
    </row>
    <row r="19" spans="1:15" x14ac:dyDescent="0.45">
      <c r="B19" s="5" t="s">
        <v>26</v>
      </c>
      <c r="C19">
        <v>6.1725000000000003</v>
      </c>
      <c r="D19">
        <v>0.157</v>
      </c>
      <c r="E19">
        <v>69</v>
      </c>
      <c r="F19">
        <v>0</v>
      </c>
      <c r="G19">
        <v>486.25742219723628</v>
      </c>
      <c r="H19">
        <v>-0.76254344323518897</v>
      </c>
      <c r="I19">
        <v>451.42677114703162</v>
      </c>
      <c r="L19">
        <f t="shared" si="1"/>
        <v>230481.53252112641</v>
      </c>
      <c r="M19">
        <f t="shared" si="1"/>
        <v>0.84556014399682722</v>
      </c>
      <c r="N19">
        <f t="shared" si="1"/>
        <v>146250.2352899441</v>
      </c>
      <c r="O19">
        <f t="shared" si="2"/>
        <v>376732.61337121448</v>
      </c>
    </row>
    <row r="20" spans="1:15" x14ac:dyDescent="0.45">
      <c r="B20" s="5" t="s">
        <v>39</v>
      </c>
      <c r="C20">
        <v>12.862500000000001</v>
      </c>
      <c r="D20">
        <v>0.17</v>
      </c>
      <c r="E20">
        <v>117</v>
      </c>
      <c r="F20">
        <v>0</v>
      </c>
      <c r="G20">
        <v>491.96947885340711</v>
      </c>
      <c r="H20">
        <v>-0.69164753037920867</v>
      </c>
      <c r="I20">
        <v>448.2290388363258</v>
      </c>
      <c r="L20">
        <f t="shared" si="1"/>
        <v>229543.49718603908</v>
      </c>
      <c r="M20">
        <f t="shared" si="1"/>
        <v>0.74243646660858942</v>
      </c>
      <c r="N20">
        <f t="shared" si="1"/>
        <v>109712.67616843623</v>
      </c>
      <c r="O20">
        <f t="shared" si="2"/>
        <v>339256.91579094192</v>
      </c>
    </row>
    <row r="21" spans="1:15" x14ac:dyDescent="0.45">
      <c r="A21" t="s">
        <v>14</v>
      </c>
      <c r="B21" s="5" t="s">
        <v>40</v>
      </c>
      <c r="C21">
        <v>58.546393800000033</v>
      </c>
      <c r="D21">
        <v>0.98828406000000002</v>
      </c>
      <c r="E21">
        <v>143</v>
      </c>
      <c r="F21">
        <v>0</v>
      </c>
      <c r="G21">
        <v>-2440.865936257775</v>
      </c>
      <c r="H21">
        <v>0.23413331370192389</v>
      </c>
      <c r="I21">
        <v>-2307.5588611202411</v>
      </c>
      <c r="L21">
        <f t="shared" si="1"/>
        <v>6247061.9956448348</v>
      </c>
      <c r="M21">
        <f t="shared" si="1"/>
        <v>0.56874334814194516</v>
      </c>
      <c r="N21">
        <f t="shared" si="1"/>
        <v>6005238.731814933</v>
      </c>
      <c r="O21">
        <f t="shared" si="2"/>
        <v>12252301.296203116</v>
      </c>
    </row>
    <row r="22" spans="1:15" x14ac:dyDescent="0.45">
      <c r="B22" s="5" t="s">
        <v>41</v>
      </c>
      <c r="C22">
        <v>149.01636525000001</v>
      </c>
      <c r="D22">
        <v>2.407492200000001</v>
      </c>
      <c r="E22">
        <v>153.00000000000011</v>
      </c>
      <c r="F22">
        <v>0</v>
      </c>
      <c r="G22">
        <v>-2269.5042365726308</v>
      </c>
      <c r="H22">
        <v>2.36101069938133</v>
      </c>
      <c r="I22">
        <v>-2403.4908304414139</v>
      </c>
      <c r="L22">
        <f t="shared" si="1"/>
        <v>5849241.9014405003</v>
      </c>
      <c r="M22">
        <f t="shared" si="1"/>
        <v>2.1605298997635085E-3</v>
      </c>
      <c r="N22">
        <f t="shared" si="1"/>
        <v>6535645.36613103</v>
      </c>
      <c r="O22">
        <f t="shared" si="2"/>
        <v>12384887.26973206</v>
      </c>
    </row>
    <row r="23" spans="1:15" x14ac:dyDescent="0.45">
      <c r="A23" s="1" t="s">
        <v>15</v>
      </c>
      <c r="B23" s="5" t="s">
        <v>42</v>
      </c>
      <c r="C23">
        <v>1947.34856103018</v>
      </c>
      <c r="D23">
        <v>11.84637683628284</v>
      </c>
      <c r="E23">
        <v>251.44140814592669</v>
      </c>
      <c r="F23">
        <v>0</v>
      </c>
      <c r="G23">
        <v>33122.880130658588</v>
      </c>
      <c r="H23">
        <v>71.454667257776791</v>
      </c>
      <c r="I23">
        <v>62624.629486680038</v>
      </c>
      <c r="L23">
        <f t="shared" si="1"/>
        <v>971913768.64889753</v>
      </c>
      <c r="M23">
        <f t="shared" si="1"/>
        <v>3553.1482869731672</v>
      </c>
      <c r="N23">
        <f t="shared" si="1"/>
        <v>3890414591.0801902</v>
      </c>
      <c r="O23">
        <f t="shared" si="2"/>
        <v>4862331912.8773746</v>
      </c>
    </row>
    <row r="24" spans="1:15" x14ac:dyDescent="0.45">
      <c r="B24" s="5" t="s">
        <v>43</v>
      </c>
      <c r="C24">
        <v>84.101254001424124</v>
      </c>
      <c r="D24">
        <v>8.0165501340812746</v>
      </c>
      <c r="E24">
        <v>149.3569871482234</v>
      </c>
      <c r="F24">
        <v>0</v>
      </c>
      <c r="G24">
        <v>32665.915598164869</v>
      </c>
      <c r="H24">
        <v>65.782994229298382</v>
      </c>
      <c r="I24">
        <v>62880.448071536499</v>
      </c>
      <c r="L24">
        <f t="shared" si="1"/>
        <v>1061574625.9575349</v>
      </c>
      <c r="M24">
        <f t="shared" si="1"/>
        <v>3336.9620634058438</v>
      </c>
      <c r="N24">
        <f t="shared" si="1"/>
        <v>3935189788.6378179</v>
      </c>
      <c r="O24">
        <f t="shared" si="2"/>
        <v>4996767751.557416</v>
      </c>
    </row>
    <row r="25" spans="1:15" x14ac:dyDescent="0.45">
      <c r="B25" s="5" t="s">
        <v>44</v>
      </c>
      <c r="C25">
        <v>1340.8740119999991</v>
      </c>
      <c r="D25">
        <v>24.190314999999998</v>
      </c>
      <c r="E25">
        <v>147</v>
      </c>
      <c r="F25">
        <v>0</v>
      </c>
      <c r="G25">
        <v>33694.085796275729</v>
      </c>
      <c r="H25">
        <v>78.544258543374809</v>
      </c>
      <c r="I25">
        <v>62304.856255609462</v>
      </c>
      <c r="L25">
        <f t="shared" si="1"/>
        <v>1046730312.7581979</v>
      </c>
      <c r="M25">
        <f t="shared" si="1"/>
        <v>2954.3511787163761</v>
      </c>
      <c r="N25">
        <f t="shared" si="1"/>
        <v>3863599094.2930083</v>
      </c>
      <c r="O25">
        <f t="shared" si="2"/>
        <v>4910332361.4023848</v>
      </c>
    </row>
    <row r="26" spans="1:15" x14ac:dyDescent="0.45">
      <c r="B26" s="5" t="s">
        <v>45</v>
      </c>
      <c r="C26">
        <v>662.75117924798258</v>
      </c>
      <c r="D26">
        <v>3.1084337</v>
      </c>
      <c r="E26">
        <v>296</v>
      </c>
      <c r="F26">
        <v>0</v>
      </c>
      <c r="G26">
        <v>32351.752482075441</v>
      </c>
      <c r="H26">
        <v>61.883719022219459</v>
      </c>
      <c r="I26">
        <v>63056.323348625308</v>
      </c>
      <c r="L26">
        <f t="shared" si="1"/>
        <v>1004192803.5706004</v>
      </c>
      <c r="M26">
        <f t="shared" si="1"/>
        <v>3454.5341647083064</v>
      </c>
      <c r="N26">
        <f t="shared" si="1"/>
        <v>3938858186.8240032</v>
      </c>
      <c r="O26">
        <f t="shared" si="2"/>
        <v>4943054444.9287682</v>
      </c>
    </row>
    <row r="27" spans="1:15" x14ac:dyDescent="0.45">
      <c r="B27" s="5" t="s">
        <v>46</v>
      </c>
      <c r="C27">
        <v>1457.422671</v>
      </c>
      <c r="D27">
        <v>6.2799440000000004</v>
      </c>
      <c r="E27">
        <v>486</v>
      </c>
      <c r="F27">
        <v>0</v>
      </c>
      <c r="G27">
        <v>32551.67446504144</v>
      </c>
      <c r="H27">
        <v>64.365075972178772</v>
      </c>
      <c r="I27">
        <v>62944.402717750607</v>
      </c>
      <c r="L27">
        <f t="shared" si="1"/>
        <v>966852494.63124931</v>
      </c>
      <c r="M27">
        <f t="shared" si="1"/>
        <v>3373.8825562254247</v>
      </c>
      <c r="N27">
        <f t="shared" si="1"/>
        <v>3901052070.0527163</v>
      </c>
      <c r="O27">
        <f t="shared" si="2"/>
        <v>4867907938.5665216</v>
      </c>
    </row>
    <row r="28" spans="1:15" x14ac:dyDescent="0.45">
      <c r="A28" t="s">
        <v>16</v>
      </c>
      <c r="B28" s="5" t="s">
        <v>47</v>
      </c>
      <c r="C28">
        <v>9.2600744166744207</v>
      </c>
      <c r="D28">
        <v>6.8792046277183438E-2</v>
      </c>
      <c r="E28">
        <v>200.5476167173164</v>
      </c>
      <c r="F28">
        <v>0</v>
      </c>
      <c r="G28">
        <v>20457.34054320601</v>
      </c>
      <c r="H28">
        <v>39.658133300876337</v>
      </c>
      <c r="I28">
        <v>42436.242897490512</v>
      </c>
      <c r="L28">
        <f t="shared" si="1"/>
        <v>418123994.8580839</v>
      </c>
      <c r="M28">
        <f t="shared" si="1"/>
        <v>1567.3159409731065</v>
      </c>
      <c r="N28">
        <f t="shared" si="1"/>
        <v>1783853955.850327</v>
      </c>
      <c r="O28">
        <f t="shared" si="2"/>
        <v>2201979518.0243521</v>
      </c>
    </row>
    <row r="29" spans="1:15" x14ac:dyDescent="0.45">
      <c r="A29" t="s">
        <v>17</v>
      </c>
      <c r="B29" s="5" t="s">
        <v>26</v>
      </c>
      <c r="C29">
        <v>238.37842444489789</v>
      </c>
      <c r="D29">
        <v>1.467967</v>
      </c>
      <c r="E29">
        <v>284.99999999999989</v>
      </c>
      <c r="F29">
        <v>0</v>
      </c>
      <c r="G29">
        <v>937.79156001120282</v>
      </c>
      <c r="H29">
        <v>-0.87428433515729864</v>
      </c>
      <c r="I29">
        <v>675.97758079077084</v>
      </c>
      <c r="L29">
        <f t="shared" si="1"/>
        <v>489178.73420269048</v>
      </c>
      <c r="M29">
        <f t="shared" si="1"/>
        <v>5.4861413170461475</v>
      </c>
      <c r="N29">
        <f t="shared" si="1"/>
        <v>152863.46868100384</v>
      </c>
      <c r="O29">
        <f t="shared" si="2"/>
        <v>642047.68902501138</v>
      </c>
    </row>
    <row r="30" spans="1:15" x14ac:dyDescent="0.45">
      <c r="B30" s="5" t="s">
        <v>27</v>
      </c>
      <c r="C30">
        <v>347.76911111547639</v>
      </c>
      <c r="D30">
        <v>2.5180642999999998</v>
      </c>
      <c r="E30">
        <v>273.99999999999989</v>
      </c>
      <c r="F30">
        <v>0</v>
      </c>
      <c r="G30">
        <v>949.21567332354607</v>
      </c>
      <c r="H30">
        <v>-0.73249250944533806</v>
      </c>
      <c r="I30">
        <v>669.58211616935932</v>
      </c>
      <c r="L30">
        <f t="shared" si="1"/>
        <v>361737.96719190548</v>
      </c>
      <c r="M30">
        <f t="shared" si="1"/>
        <v>10.566119571431454</v>
      </c>
      <c r="N30">
        <f t="shared" si="1"/>
        <v>156485.21063302859</v>
      </c>
      <c r="O30">
        <f t="shared" si="2"/>
        <v>518233.74394450552</v>
      </c>
    </row>
    <row r="31" spans="1:15" x14ac:dyDescent="0.45">
      <c r="L31">
        <f t="shared" ref="L31:N31" si="3">SUM(L2:L30)/29</f>
        <v>189255914.59304735</v>
      </c>
      <c r="M31">
        <f t="shared" si="3"/>
        <v>637.33813392731895</v>
      </c>
      <c r="N31">
        <f t="shared" si="3"/>
        <v>736031377.13664198</v>
      </c>
      <c r="O31">
        <f>SUM(O2:O30)/29</f>
        <v>925287929.06782329</v>
      </c>
    </row>
    <row r="33" spans="1:15" x14ac:dyDescent="0.45">
      <c r="A33" t="s">
        <v>7</v>
      </c>
      <c r="B33" s="5" t="s">
        <v>26</v>
      </c>
      <c r="C33">
        <v>3.1735269000000002</v>
      </c>
      <c r="D33">
        <v>9.8569824E-2</v>
      </c>
      <c r="E33">
        <v>120</v>
      </c>
      <c r="F33">
        <v>1</v>
      </c>
      <c r="G33">
        <v>90.311603718998867</v>
      </c>
      <c r="H33">
        <v>-17.9109624026622</v>
      </c>
      <c r="I33">
        <v>1129.6312121492931</v>
      </c>
      <c r="L33">
        <f t="shared" ref="L33:N33" si="4">(C33-G33)^2</f>
        <v>7593.0444317137481</v>
      </c>
      <c r="M33">
        <f t="shared" si="4"/>
        <v>324.34325102318428</v>
      </c>
      <c r="N33">
        <f t="shared" si="4"/>
        <v>1019355.1845460508</v>
      </c>
      <c r="O33">
        <f>SUM(L33:N33)</f>
        <v>1027272.5722287878</v>
      </c>
    </row>
    <row r="35" spans="1:15" x14ac:dyDescent="0.45">
      <c r="A35" t="s">
        <v>8</v>
      </c>
      <c r="B35" s="5" t="s">
        <v>47</v>
      </c>
      <c r="C35">
        <v>0.56662052637000004</v>
      </c>
      <c r="D35">
        <v>2.211428600000002E-3</v>
      </c>
      <c r="E35">
        <v>344.99999999999989</v>
      </c>
      <c r="F35">
        <v>1</v>
      </c>
      <c r="G35">
        <v>-49.579757397356843</v>
      </c>
      <c r="H35">
        <v>-19.998845949537461</v>
      </c>
      <c r="I35">
        <v>1139.8384076445191</v>
      </c>
      <c r="L35">
        <f t="shared" ref="L35:N35" si="5">(C35-G35)^2</f>
        <v>2514.6592188692393</v>
      </c>
      <c r="M35">
        <f t="shared" si="5"/>
        <v>400.04229624354696</v>
      </c>
      <c r="N35">
        <f t="shared" si="5"/>
        <v>631768.09426687483</v>
      </c>
      <c r="O35">
        <f t="shared" ref="O35:O37" si="6">SUM(L35:N35)</f>
        <v>634682.7957819876</v>
      </c>
    </row>
    <row r="37" spans="1:15" x14ac:dyDescent="0.45">
      <c r="A37" s="2" t="s">
        <v>9</v>
      </c>
      <c r="B37" s="5" t="s">
        <v>46</v>
      </c>
      <c r="C37">
        <v>19.130346779999989</v>
      </c>
      <c r="D37">
        <v>4.4806520000000009E-2</v>
      </c>
      <c r="E37">
        <v>713.99999999999977</v>
      </c>
      <c r="F37">
        <v>0</v>
      </c>
      <c r="G37">
        <v>247175.31658190369</v>
      </c>
      <c r="H37">
        <v>453.96655513346252</v>
      </c>
      <c r="I37">
        <v>486556.33029613958</v>
      </c>
      <c r="L37">
        <f t="shared" ref="L37:N37" si="7">(C37-G37)^2</f>
        <v>61086180394.291145</v>
      </c>
      <c r="M37">
        <f t="shared" si="7"/>
        <v>206044.95386430345</v>
      </c>
      <c r="N37">
        <f t="shared" si="7"/>
        <v>236042769907.58319</v>
      </c>
      <c r="O37">
        <f t="shared" si="6"/>
        <v>297129156346.82819</v>
      </c>
    </row>
    <row r="38" spans="1:15" x14ac:dyDescent="0.45">
      <c r="L38">
        <f>SUM(L35:L37)/2</f>
        <v>30543091454.475182</v>
      </c>
      <c r="M38">
        <f>SUM(M35:M37)/2</f>
        <v>103222.49808027349</v>
      </c>
      <c r="N38">
        <f t="shared" ref="N38:O38" si="8">SUM(N35:N37)/2</f>
        <v>118021700837.83873</v>
      </c>
      <c r="O38">
        <f t="shared" si="8"/>
        <v>148564895514.81198</v>
      </c>
    </row>
    <row r="39" spans="1:15" x14ac:dyDescent="0.45">
      <c r="B39" s="5">
        <v>0</v>
      </c>
      <c r="C39" s="5">
        <v>1</v>
      </c>
      <c r="D39" s="5">
        <v>2</v>
      </c>
      <c r="E39" s="5">
        <v>3</v>
      </c>
      <c r="F39" s="5">
        <v>4</v>
      </c>
      <c r="G39" s="5">
        <v>5</v>
      </c>
    </row>
    <row r="40" spans="1:15" x14ac:dyDescent="0.45">
      <c r="A40" s="5">
        <v>0</v>
      </c>
      <c r="B40">
        <v>0</v>
      </c>
      <c r="C40">
        <v>311.49357140000001</v>
      </c>
      <c r="D40">
        <v>154.1571429</v>
      </c>
      <c r="E40">
        <v>3528.9285730000001</v>
      </c>
      <c r="F40">
        <v>5.4514285710000001</v>
      </c>
      <c r="G40">
        <v>1.778</v>
      </c>
    </row>
    <row r="41" spans="1:15" x14ac:dyDescent="0.45">
      <c r="A41" s="5">
        <v>1</v>
      </c>
      <c r="B41">
        <v>1</v>
      </c>
      <c r="C41">
        <v>194.19</v>
      </c>
      <c r="D41">
        <v>236</v>
      </c>
      <c r="E41">
        <v>0.217</v>
      </c>
      <c r="F41">
        <v>14</v>
      </c>
      <c r="G41">
        <v>-7.0000000000000007E-2</v>
      </c>
    </row>
    <row r="42" spans="1:15" x14ac:dyDescent="0.45">
      <c r="A42" s="5">
        <v>2</v>
      </c>
      <c r="B42">
        <v>2</v>
      </c>
      <c r="C42">
        <v>1209.3900000000001</v>
      </c>
      <c r="D42">
        <v>176</v>
      </c>
      <c r="E42">
        <v>1230</v>
      </c>
      <c r="F42">
        <v>4.46</v>
      </c>
      <c r="G42">
        <v>6.36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EC4B-9EA0-483E-8CB5-B975E4BA9AB8}">
  <dimension ref="A1:X45"/>
  <sheetViews>
    <sheetView topLeftCell="P62" workbookViewId="0">
      <selection activeCell="Z13" sqref="Z13:AB30"/>
    </sheetView>
  </sheetViews>
  <sheetFormatPr defaultRowHeight="14.25" x14ac:dyDescent="0.45"/>
  <cols>
    <col min="23" max="23" width="10.59765625" customWidth="1"/>
  </cols>
  <sheetData>
    <row r="1" spans="1:24" x14ac:dyDescent="0.45">
      <c r="B1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24" x14ac:dyDescent="0.45">
      <c r="A2" t="s">
        <v>10</v>
      </c>
      <c r="B2" s="5" t="s">
        <v>26</v>
      </c>
      <c r="C2">
        <v>2.694581182641417</v>
      </c>
      <c r="D2">
        <v>5.4310397510428897E-3</v>
      </c>
      <c r="E2">
        <v>1202.4333661371841</v>
      </c>
      <c r="F2">
        <v>2</v>
      </c>
      <c r="G2">
        <v>2.6945906365668009</v>
      </c>
      <c r="H2">
        <v>5.4310565143696442E-3</v>
      </c>
      <c r="I2">
        <v>1202.433318623308</v>
      </c>
      <c r="L2">
        <f>(C2-G2)^2</f>
        <v>8.9376705163842802E-11</v>
      </c>
      <c r="M2">
        <f t="shared" ref="M2:N17" si="0">(D2-H2)^2</f>
        <v>2.8100912387771812E-16</v>
      </c>
      <c r="N2">
        <f t="shared" si="0"/>
        <v>2.2575684218164118E-9</v>
      </c>
      <c r="O2">
        <f>SUM(L2:N2)</f>
        <v>2.3469454079893784E-9</v>
      </c>
    </row>
    <row r="3" spans="1:24" x14ac:dyDescent="0.45">
      <c r="B3" s="5" t="s">
        <v>27</v>
      </c>
      <c r="C3">
        <v>3.438382211475119</v>
      </c>
      <c r="D3">
        <v>6.8256264772387698E-3</v>
      </c>
      <c r="E3">
        <v>629.18921756063332</v>
      </c>
      <c r="F3">
        <v>2</v>
      </c>
      <c r="G3">
        <v>2.8795872028775449</v>
      </c>
      <c r="H3">
        <v>5.7590297447737207E-3</v>
      </c>
      <c r="I3">
        <v>1201.9200538330169</v>
      </c>
      <c r="L3">
        <f t="shared" ref="L3:N30" si="1">(C3-G3)^2</f>
        <v>0.31225186163356294</v>
      </c>
      <c r="M3">
        <f t="shared" si="0"/>
        <v>1.1376285897051195E-6</v>
      </c>
      <c r="N3">
        <f t="shared" si="0"/>
        <v>328020.61081726389</v>
      </c>
      <c r="O3">
        <f t="shared" ref="O3:O30" si="2">SUM(L3:N3)</f>
        <v>328020.92307026318</v>
      </c>
    </row>
    <row r="4" spans="1:24" x14ac:dyDescent="0.45">
      <c r="B4" s="5" t="s">
        <v>28</v>
      </c>
      <c r="C4">
        <v>29.428492814183809</v>
      </c>
      <c r="D4">
        <v>5.2877601875992837E-2</v>
      </c>
      <c r="E4">
        <v>744.25801977539993</v>
      </c>
      <c r="F4">
        <v>2</v>
      </c>
      <c r="G4">
        <v>3.989566600741997</v>
      </c>
      <c r="H4">
        <v>7.7268691271981937E-3</v>
      </c>
      <c r="I4">
        <v>1198.8404650912739</v>
      </c>
      <c r="L4">
        <f t="shared" si="1"/>
        <v>647.13896689293688</v>
      </c>
      <c r="M4">
        <f t="shared" si="0"/>
        <v>2.0385886677530773E-3</v>
      </c>
      <c r="N4">
        <f t="shared" si="0"/>
        <v>206645.19958935957</v>
      </c>
      <c r="O4">
        <f t="shared" si="2"/>
        <v>207292.34059484117</v>
      </c>
    </row>
    <row r="5" spans="1:24" x14ac:dyDescent="0.45">
      <c r="A5" t="s">
        <v>11</v>
      </c>
      <c r="B5" s="5" t="s">
        <v>29</v>
      </c>
      <c r="C5">
        <v>553.86722788180816</v>
      </c>
      <c r="D5">
        <v>1.690557280036409</v>
      </c>
      <c r="E5">
        <v>492.34975518986039</v>
      </c>
      <c r="F5">
        <v>4</v>
      </c>
      <c r="G5">
        <v>72.21342887101946</v>
      </c>
      <c r="H5">
        <v>-4.2490564517442424</v>
      </c>
      <c r="I5">
        <v>658.95932457054778</v>
      </c>
      <c r="L5">
        <f t="shared" si="1"/>
        <v>231990.38210152523</v>
      </c>
      <c r="M5">
        <f t="shared" si="0"/>
        <v>35.279011282757281</v>
      </c>
      <c r="N5">
        <f t="shared" si="0"/>
        <v>27758.748609218084</v>
      </c>
      <c r="O5">
        <f t="shared" si="2"/>
        <v>259784.40972202606</v>
      </c>
    </row>
    <row r="6" spans="1:24" x14ac:dyDescent="0.45">
      <c r="B6" s="5" t="s">
        <v>30</v>
      </c>
      <c r="C6">
        <v>470.17188691154212</v>
      </c>
      <c r="D6">
        <v>6.0629104904933806</v>
      </c>
      <c r="E6">
        <v>344.9323865957615</v>
      </c>
      <c r="F6">
        <v>4</v>
      </c>
      <c r="G6">
        <v>470.6322705392854</v>
      </c>
      <c r="H6">
        <v>6.0645081241749139</v>
      </c>
      <c r="I6">
        <v>344.96049143429991</v>
      </c>
      <c r="L6">
        <f t="shared" si="1"/>
        <v>0.2119530846940661</v>
      </c>
      <c r="M6">
        <f t="shared" si="0"/>
        <v>2.5524333803697001E-6</v>
      </c>
      <c r="N6">
        <f t="shared" si="0"/>
        <v>7.8988194927015541E-4</v>
      </c>
      <c r="O6">
        <f t="shared" si="2"/>
        <v>0.21274551907671663</v>
      </c>
    </row>
    <row r="7" spans="1:24" x14ac:dyDescent="0.45">
      <c r="B7" s="5" t="s">
        <v>31</v>
      </c>
      <c r="C7">
        <v>2378.699796417282</v>
      </c>
      <c r="D7">
        <v>4.0999060000000007</v>
      </c>
      <c r="E7">
        <v>867.99999999999966</v>
      </c>
      <c r="F7">
        <v>4</v>
      </c>
      <c r="G7">
        <v>337.82598998319651</v>
      </c>
      <c r="H7">
        <v>2.6266532655351971</v>
      </c>
      <c r="I7">
        <v>449.62676914638251</v>
      </c>
      <c r="L7">
        <f t="shared" si="1"/>
        <v>4165165.8937887531</v>
      </c>
      <c r="M7">
        <f t="shared" si="0"/>
        <v>2.1704736196080212</v>
      </c>
      <c r="N7">
        <f t="shared" si="0"/>
        <v>175036.16029489401</v>
      </c>
      <c r="O7">
        <f t="shared" si="2"/>
        <v>4340204.2245572666</v>
      </c>
      <c r="W7" t="s">
        <v>62</v>
      </c>
      <c r="X7" t="s">
        <v>63</v>
      </c>
    </row>
    <row r="8" spans="1:24" x14ac:dyDescent="0.45">
      <c r="B8" s="5" t="s">
        <v>32</v>
      </c>
      <c r="C8">
        <v>1578.266553746028</v>
      </c>
      <c r="D8">
        <v>4.1501403000000003</v>
      </c>
      <c r="E8">
        <v>587</v>
      </c>
      <c r="F8">
        <v>4</v>
      </c>
      <c r="G8">
        <v>802.64797192950664</v>
      </c>
      <c r="H8">
        <v>14.65914527077422</v>
      </c>
      <c r="I8">
        <v>83.29479715409343</v>
      </c>
      <c r="L8">
        <f t="shared" si="1"/>
        <v>601584.18445907184</v>
      </c>
      <c r="M8">
        <f t="shared" si="0"/>
        <v>110.43918547575724</v>
      </c>
      <c r="N8">
        <f t="shared" si="0"/>
        <v>253718.93137403589</v>
      </c>
      <c r="O8">
        <f t="shared" si="2"/>
        <v>855413.55501858355</v>
      </c>
      <c r="W8" t="s">
        <v>10</v>
      </c>
      <c r="X8" t="s">
        <v>8</v>
      </c>
    </row>
    <row r="9" spans="1:24" x14ac:dyDescent="0.45">
      <c r="B9" s="5" t="s">
        <v>33</v>
      </c>
      <c r="C9">
        <v>1125.2268779999999</v>
      </c>
      <c r="D9">
        <v>8.9335710000000006</v>
      </c>
      <c r="E9">
        <v>312</v>
      </c>
      <c r="F9">
        <v>4</v>
      </c>
      <c r="G9">
        <v>869.05111220755089</v>
      </c>
      <c r="H9">
        <v>16.378072700094069</v>
      </c>
      <c r="I9">
        <v>30.96165829805204</v>
      </c>
      <c r="L9">
        <f t="shared" si="1"/>
        <v>65626.022979347705</v>
      </c>
      <c r="M9">
        <f t="shared" si="0"/>
        <v>55.420605562703479</v>
      </c>
      <c r="N9">
        <f t="shared" si="0"/>
        <v>78982.549506580865</v>
      </c>
      <c r="O9">
        <f t="shared" si="2"/>
        <v>144663.99309149128</v>
      </c>
      <c r="W9" t="s">
        <v>11</v>
      </c>
      <c r="X9" s="2" t="s">
        <v>9</v>
      </c>
    </row>
    <row r="10" spans="1:24" x14ac:dyDescent="0.45">
      <c r="A10" t="s">
        <v>12</v>
      </c>
      <c r="B10" s="5" t="s">
        <v>34</v>
      </c>
      <c r="C10">
        <v>10.056740879493869</v>
      </c>
      <c r="D10">
        <v>4.4462742560210808E-2</v>
      </c>
      <c r="E10">
        <v>333.08708848954251</v>
      </c>
      <c r="F10">
        <v>3</v>
      </c>
      <c r="G10">
        <v>17.878219911150719</v>
      </c>
      <c r="H10">
        <v>0.1186392755186947</v>
      </c>
      <c r="I10">
        <v>313.61271495698628</v>
      </c>
      <c r="L10">
        <f t="shared" si="1"/>
        <v>61.175534242647771</v>
      </c>
      <c r="M10">
        <f t="shared" si="0"/>
        <v>5.5021580417410473E-3</v>
      </c>
      <c r="N10">
        <f t="shared" si="0"/>
        <v>379.25122448552656</v>
      </c>
      <c r="O10">
        <f t="shared" si="2"/>
        <v>440.43226088621606</v>
      </c>
      <c r="W10" t="s">
        <v>12</v>
      </c>
    </row>
    <row r="11" spans="1:24" x14ac:dyDescent="0.45">
      <c r="B11" s="5" t="s">
        <v>35</v>
      </c>
      <c r="C11">
        <v>25.628105693162141</v>
      </c>
      <c r="D11">
        <v>0.16430465570664521</v>
      </c>
      <c r="E11">
        <v>217.55312314457149</v>
      </c>
      <c r="F11">
        <v>3</v>
      </c>
      <c r="G11">
        <v>32.638189872754921</v>
      </c>
      <c r="H11">
        <v>0.39009224749806443</v>
      </c>
      <c r="I11">
        <v>297.66244867544941</v>
      </c>
      <c r="L11">
        <f t="shared" si="1"/>
        <v>49.141280204976987</v>
      </c>
      <c r="M11">
        <f t="shared" si="0"/>
        <v>5.0980036606968558E-2</v>
      </c>
      <c r="N11">
        <f t="shared" si="0"/>
        <v>6417.5040370121696</v>
      </c>
      <c r="O11">
        <f t="shared" si="2"/>
        <v>6466.696297253754</v>
      </c>
      <c r="W11" t="s">
        <v>13</v>
      </c>
    </row>
    <row r="12" spans="1:24" x14ac:dyDescent="0.45">
      <c r="B12" s="5" t="s">
        <v>29</v>
      </c>
      <c r="D12">
        <v>0.1116012076983226</v>
      </c>
      <c r="E12">
        <v>196</v>
      </c>
      <c r="F12">
        <v>3</v>
      </c>
      <c r="G12">
        <v>52.318149821560539</v>
      </c>
      <c r="H12">
        <v>0.75202954347055728</v>
      </c>
      <c r="I12">
        <v>276.39542696673362</v>
      </c>
      <c r="L12">
        <f t="shared" si="1"/>
        <v>2737.1888007512548</v>
      </c>
      <c r="M12">
        <f t="shared" si="0"/>
        <v>0.41014845325999416</v>
      </c>
      <c r="N12">
        <f t="shared" si="0"/>
        <v>6463.4246771633998</v>
      </c>
      <c r="O12">
        <f t="shared" si="2"/>
        <v>9201.0236263679144</v>
      </c>
      <c r="W12" t="s">
        <v>7</v>
      </c>
    </row>
    <row r="13" spans="1:24" x14ac:dyDescent="0.45">
      <c r="B13" s="5" t="s">
        <v>36</v>
      </c>
      <c r="C13">
        <v>35.505699769694068</v>
      </c>
      <c r="D13">
        <v>0.21360063760806</v>
      </c>
      <c r="E13">
        <v>74.999999999999986</v>
      </c>
      <c r="F13">
        <v>3</v>
      </c>
      <c r="G13">
        <v>62.158129795963333</v>
      </c>
      <c r="H13">
        <v>0.93299819145680374</v>
      </c>
      <c r="I13">
        <v>265.76191611237567</v>
      </c>
      <c r="L13">
        <f t="shared" si="1"/>
        <v>710.35202630517949</v>
      </c>
      <c r="M13">
        <f t="shared" si="0"/>
        <v>0.51753284048355608</v>
      </c>
      <c r="N13">
        <f t="shared" si="0"/>
        <v>36390.108638865051</v>
      </c>
      <c r="O13">
        <f t="shared" si="2"/>
        <v>37100.978198010715</v>
      </c>
      <c r="W13" t="s">
        <v>14</v>
      </c>
    </row>
    <row r="14" spans="1:24" x14ac:dyDescent="0.45">
      <c r="A14" t="s">
        <v>13</v>
      </c>
      <c r="B14" s="5" t="s">
        <v>26</v>
      </c>
      <c r="C14">
        <v>420.80595702367259</v>
      </c>
      <c r="D14">
        <v>0.34684643999999998</v>
      </c>
      <c r="E14">
        <v>2290.9999999999991</v>
      </c>
      <c r="F14">
        <v>0</v>
      </c>
      <c r="G14">
        <v>24.265571112246249</v>
      </c>
      <c r="H14">
        <v>0.27153025803669528</v>
      </c>
      <c r="I14">
        <v>21.473688570767539</v>
      </c>
      <c r="L14">
        <f t="shared" si="1"/>
        <v>157244.27765878296</v>
      </c>
      <c r="M14">
        <f t="shared" si="0"/>
        <v>5.6725272655296236E-3</v>
      </c>
      <c r="N14">
        <f t="shared" si="0"/>
        <v>5150749.6782695735</v>
      </c>
      <c r="O14">
        <f t="shared" si="2"/>
        <v>5307993.9616008839</v>
      </c>
      <c r="W14" s="1" t="s">
        <v>15</v>
      </c>
    </row>
    <row r="15" spans="1:24" x14ac:dyDescent="0.45">
      <c r="B15" s="5" t="s">
        <v>37</v>
      </c>
      <c r="C15">
        <v>0.12343189449801691</v>
      </c>
      <c r="D15">
        <v>0.25596939000000007</v>
      </c>
      <c r="E15">
        <v>0</v>
      </c>
      <c r="F15">
        <v>0</v>
      </c>
      <c r="G15">
        <v>24.253207584185301</v>
      </c>
      <c r="H15">
        <v>0.27153573509489271</v>
      </c>
      <c r="I15">
        <v>21.319723730666961</v>
      </c>
      <c r="L15">
        <f t="shared" si="1"/>
        <v>582.24607483462353</v>
      </c>
      <c r="M15">
        <f t="shared" si="0"/>
        <v>2.4231109961328788E-4</v>
      </c>
      <c r="N15">
        <f t="shared" si="0"/>
        <v>454.53061995196396</v>
      </c>
      <c r="O15">
        <f t="shared" si="2"/>
        <v>1036.7769370976871</v>
      </c>
      <c r="W15" t="s">
        <v>16</v>
      </c>
    </row>
    <row r="16" spans="1:24" x14ac:dyDescent="0.45">
      <c r="B16" s="5" t="s">
        <v>38</v>
      </c>
      <c r="C16">
        <v>181.33724925453009</v>
      </c>
      <c r="D16">
        <v>8.7819730000000026E-2</v>
      </c>
      <c r="E16">
        <v>3190.9999999999991</v>
      </c>
      <c r="F16">
        <v>0</v>
      </c>
      <c r="G16">
        <v>24.257843907208159</v>
      </c>
      <c r="H16">
        <v>0.2715336811980687</v>
      </c>
      <c r="I16">
        <v>21.377460545704711</v>
      </c>
      <c r="L16">
        <f t="shared" si="1"/>
        <v>24673.939584268272</v>
      </c>
      <c r="M16">
        <f t="shared" si="0"/>
        <v>3.3750815864806355E-2</v>
      </c>
      <c r="N16">
        <f t="shared" si="0"/>
        <v>10046507.04261669</v>
      </c>
      <c r="O16">
        <f t="shared" si="2"/>
        <v>10071181.015951773</v>
      </c>
      <c r="W16" t="s">
        <v>17</v>
      </c>
    </row>
    <row r="17" spans="1:15" x14ac:dyDescent="0.45">
      <c r="A17" t="s">
        <v>7</v>
      </c>
      <c r="B17" s="5" t="s">
        <v>27</v>
      </c>
      <c r="C17">
        <v>5.977998453617305</v>
      </c>
      <c r="D17">
        <v>8.2468864924318611E-2</v>
      </c>
      <c r="E17">
        <v>110.2925545692208</v>
      </c>
      <c r="F17">
        <v>5</v>
      </c>
      <c r="G17">
        <v>120.37853672410689</v>
      </c>
      <c r="H17">
        <v>0.94119016164398417</v>
      </c>
      <c r="I17">
        <v>156.88557964046799</v>
      </c>
      <c r="L17">
        <f t="shared" si="1"/>
        <v>13087.483156577753</v>
      </c>
      <c r="M17">
        <f t="shared" si="0"/>
        <v>0.73740226543990395</v>
      </c>
      <c r="N17">
        <f t="shared" si="0"/>
        <v>2170.9099852898698</v>
      </c>
      <c r="O17">
        <f t="shared" si="2"/>
        <v>15259.130544133062</v>
      </c>
    </row>
    <row r="18" spans="1:15" x14ac:dyDescent="0.45">
      <c r="B18" s="5" t="s">
        <v>38</v>
      </c>
      <c r="C18">
        <v>7.3555459990057326</v>
      </c>
      <c r="D18">
        <v>4.0068840103049667E-2</v>
      </c>
      <c r="E18">
        <v>374.62987914771549</v>
      </c>
      <c r="F18">
        <v>5</v>
      </c>
      <c r="G18">
        <v>-0.56318327858986095</v>
      </c>
      <c r="H18">
        <v>-7.2338718199039587E-2</v>
      </c>
      <c r="I18">
        <v>298.49347554721732</v>
      </c>
      <c r="L18">
        <f t="shared" si="1"/>
        <v>62.706273371849633</v>
      </c>
      <c r="M18">
        <f t="shared" si="1"/>
        <v>1.2635459163437597E-2</v>
      </c>
      <c r="N18">
        <f t="shared" si="1"/>
        <v>5796.7519532179504</v>
      </c>
      <c r="O18">
        <f t="shared" si="2"/>
        <v>5859.4708620489637</v>
      </c>
    </row>
    <row r="19" spans="1:15" x14ac:dyDescent="0.45">
      <c r="B19" s="5" t="s">
        <v>26</v>
      </c>
      <c r="C19">
        <v>6.1725000000000003</v>
      </c>
      <c r="D19">
        <v>0.157</v>
      </c>
      <c r="E19">
        <v>69</v>
      </c>
      <c r="F19">
        <v>5</v>
      </c>
      <c r="G19">
        <v>39.7507233889757</v>
      </c>
      <c r="H19">
        <v>0.26550424174863491</v>
      </c>
      <c r="I19">
        <v>251.29084357830089</v>
      </c>
      <c r="L19">
        <f t="shared" si="1"/>
        <v>1127.4970859599548</v>
      </c>
      <c r="M19">
        <f t="shared" si="1"/>
        <v>1.1773170477446205E-2</v>
      </c>
      <c r="N19">
        <f t="shared" si="1"/>
        <v>33229.951652488562</v>
      </c>
      <c r="O19">
        <f t="shared" si="2"/>
        <v>34357.460511618992</v>
      </c>
    </row>
    <row r="20" spans="1:15" x14ac:dyDescent="0.45">
      <c r="B20" s="5" t="s">
        <v>39</v>
      </c>
      <c r="C20">
        <v>12.862500000000001</v>
      </c>
      <c r="D20">
        <v>0.17</v>
      </c>
      <c r="E20">
        <v>117</v>
      </c>
      <c r="F20">
        <v>5</v>
      </c>
      <c r="G20">
        <v>80.064630056541318</v>
      </c>
      <c r="H20">
        <v>0.60334720169630973</v>
      </c>
      <c r="I20">
        <v>204.08821160938439</v>
      </c>
      <c r="L20">
        <f t="shared" si="1"/>
        <v>4516.1262841362941</v>
      </c>
      <c r="M20">
        <f t="shared" si="1"/>
        <v>0.18778979721802211</v>
      </c>
      <c r="N20">
        <f t="shared" si="1"/>
        <v>7584.3566013209138</v>
      </c>
      <c r="O20">
        <f t="shared" si="2"/>
        <v>12100.670675254427</v>
      </c>
    </row>
    <row r="21" spans="1:15" x14ac:dyDescent="0.45">
      <c r="A21" t="s">
        <v>14</v>
      </c>
      <c r="B21" s="5" t="s">
        <v>40</v>
      </c>
      <c r="C21">
        <v>58.546393800000033</v>
      </c>
      <c r="D21">
        <v>0.98828406000000002</v>
      </c>
      <c r="E21">
        <v>143</v>
      </c>
      <c r="F21">
        <v>3</v>
      </c>
      <c r="G21">
        <v>47.875331100033563</v>
      </c>
      <c r="H21">
        <v>0.42778667057929559</v>
      </c>
      <c r="I21">
        <v>43.684207993604097</v>
      </c>
      <c r="L21">
        <f t="shared" si="1"/>
        <v>113.87157914661569</v>
      </c>
      <c r="M21">
        <f t="shared" si="1"/>
        <v>0.31415732354742471</v>
      </c>
      <c r="N21">
        <f t="shared" si="1"/>
        <v>9863.6265418576913</v>
      </c>
      <c r="O21">
        <f t="shared" si="2"/>
        <v>9977.8122783278541</v>
      </c>
    </row>
    <row r="22" spans="1:15" x14ac:dyDescent="0.45">
      <c r="B22" s="5" t="s">
        <v>41</v>
      </c>
      <c r="C22">
        <v>149.01636525000001</v>
      </c>
      <c r="D22">
        <v>2.407492200000001</v>
      </c>
      <c r="E22">
        <v>153.00000000000011</v>
      </c>
      <c r="F22">
        <v>3</v>
      </c>
      <c r="G22">
        <v>121.6751809080546</v>
      </c>
      <c r="H22">
        <v>1.7850515304761441</v>
      </c>
      <c r="I22">
        <v>-36.067123414080228</v>
      </c>
      <c r="L22">
        <f t="shared" si="1"/>
        <v>747.5403612202407</v>
      </c>
      <c r="M22">
        <f t="shared" si="1"/>
        <v>0.38743238707730726</v>
      </c>
      <c r="N22">
        <f t="shared" si="1"/>
        <v>35746.37715607509</v>
      </c>
      <c r="O22">
        <f t="shared" si="2"/>
        <v>36494.30494968241</v>
      </c>
    </row>
    <row r="23" spans="1:15" x14ac:dyDescent="0.45">
      <c r="A23" s="1" t="s">
        <v>15</v>
      </c>
      <c r="B23" s="5" t="s">
        <v>42</v>
      </c>
      <c r="C23">
        <v>1947.34856103018</v>
      </c>
      <c r="D23">
        <v>11.84637683628284</v>
      </c>
      <c r="E23">
        <v>251.44140814592669</v>
      </c>
      <c r="F23">
        <v>1</v>
      </c>
      <c r="G23">
        <v>-49890.638587782058</v>
      </c>
      <c r="H23">
        <v>156.54328372553431</v>
      </c>
      <c r="I23">
        <v>-8855.2436229818722</v>
      </c>
      <c r="L23">
        <f t="shared" si="1"/>
        <v>2687176911.6404228</v>
      </c>
      <c r="M23">
        <f t="shared" si="1"/>
        <v>20937.194863316709</v>
      </c>
      <c r="N23">
        <f t="shared" si="1"/>
        <v>82931712.256167129</v>
      </c>
      <c r="O23">
        <f t="shared" si="2"/>
        <v>2770129561.0914531</v>
      </c>
    </row>
    <row r="24" spans="1:15" x14ac:dyDescent="0.45">
      <c r="B24" s="5" t="s">
        <v>43</v>
      </c>
      <c r="C24">
        <v>84.101254001424124</v>
      </c>
      <c r="D24">
        <v>8.0165501340812746</v>
      </c>
      <c r="E24">
        <v>149.3569871482234</v>
      </c>
      <c r="F24">
        <v>1</v>
      </c>
      <c r="G24">
        <v>-50764.915450753389</v>
      </c>
      <c r="H24">
        <v>151.4259508959934</v>
      </c>
      <c r="I24">
        <v>-8902.4024019221142</v>
      </c>
      <c r="L24">
        <f t="shared" si="1"/>
        <v>2585622499.8404346</v>
      </c>
      <c r="M24">
        <f t="shared" si="1"/>
        <v>20566.256226890717</v>
      </c>
      <c r="N24">
        <f t="shared" si="1"/>
        <v>81934348.037623003</v>
      </c>
      <c r="O24">
        <f t="shared" si="2"/>
        <v>2667577414.1342845</v>
      </c>
    </row>
    <row r="25" spans="1:15" x14ac:dyDescent="0.45">
      <c r="B25" s="5" t="s">
        <v>44</v>
      </c>
      <c r="C25">
        <v>1340.8740119999991</v>
      </c>
      <c r="D25">
        <v>24.190314999999998</v>
      </c>
      <c r="E25">
        <v>147</v>
      </c>
      <c r="F25">
        <v>1</v>
      </c>
      <c r="G25">
        <v>-48797.792509067876</v>
      </c>
      <c r="H25">
        <v>162.93994976246029</v>
      </c>
      <c r="I25">
        <v>-8796.2951493065666</v>
      </c>
      <c r="L25">
        <f t="shared" si="1"/>
        <v>2513885880.5108528</v>
      </c>
      <c r="M25">
        <f t="shared" si="1"/>
        <v>19251.46114671613</v>
      </c>
      <c r="N25">
        <f t="shared" si="1"/>
        <v>79982528.127610371</v>
      </c>
      <c r="O25">
        <f t="shared" si="2"/>
        <v>2593887660.0996099</v>
      </c>
    </row>
    <row r="26" spans="1:15" x14ac:dyDescent="0.45">
      <c r="B26" s="5" t="s">
        <v>45</v>
      </c>
      <c r="C26">
        <v>662.75117924798258</v>
      </c>
      <c r="D26">
        <v>3.1084337</v>
      </c>
      <c r="E26">
        <v>296</v>
      </c>
      <c r="F26">
        <v>1</v>
      </c>
      <c r="G26">
        <v>-51365.980794046183</v>
      </c>
      <c r="H26">
        <v>147.9077845756841</v>
      </c>
      <c r="I26">
        <v>-8934.824062443533</v>
      </c>
      <c r="L26">
        <f t="shared" si="1"/>
        <v>2706988950.7488828</v>
      </c>
      <c r="M26">
        <f t="shared" si="1"/>
        <v>20966.852014019478</v>
      </c>
      <c r="N26">
        <f t="shared" si="1"/>
        <v>85208112.871786535</v>
      </c>
      <c r="O26">
        <f t="shared" si="2"/>
        <v>2792218030.4726834</v>
      </c>
    </row>
    <row r="27" spans="1:15" x14ac:dyDescent="0.45">
      <c r="B27" s="5" t="s">
        <v>46</v>
      </c>
      <c r="C27">
        <v>1457.422671</v>
      </c>
      <c r="D27">
        <v>6.2799440000000004</v>
      </c>
      <c r="E27">
        <v>486</v>
      </c>
      <c r="F27">
        <v>1</v>
      </c>
      <c r="G27">
        <v>-50983.484666496217</v>
      </c>
      <c r="H27">
        <v>150.14661768860819</v>
      </c>
      <c r="I27">
        <v>-8914.1920966571761</v>
      </c>
      <c r="L27">
        <f t="shared" si="1"/>
        <v>2750048762.3798647</v>
      </c>
      <c r="M27">
        <f t="shared" si="1"/>
        <v>20697.619798224467</v>
      </c>
      <c r="N27">
        <f t="shared" si="1"/>
        <v>88363611.454056039</v>
      </c>
      <c r="O27">
        <f t="shared" si="2"/>
        <v>2838433071.4537191</v>
      </c>
    </row>
    <row r="28" spans="1:15" x14ac:dyDescent="0.45">
      <c r="A28" t="s">
        <v>16</v>
      </c>
      <c r="B28" s="5" t="s">
        <v>47</v>
      </c>
      <c r="C28">
        <v>9.2600744166744207</v>
      </c>
      <c r="D28">
        <v>6.8792046277183438E-2</v>
      </c>
      <c r="E28">
        <v>200.5476167173164</v>
      </c>
      <c r="F28">
        <v>1</v>
      </c>
      <c r="G28">
        <v>-36027.889521717603</v>
      </c>
      <c r="H28">
        <v>99.789295712402875</v>
      </c>
      <c r="I28">
        <v>-6154.4245199760517</v>
      </c>
      <c r="L28">
        <f t="shared" si="1"/>
        <v>1298676151.0141611</v>
      </c>
      <c r="M28">
        <f t="shared" si="1"/>
        <v>9944.1788514257878</v>
      </c>
      <c r="N28">
        <f t="shared" si="1"/>
        <v>40385670.858149074</v>
      </c>
      <c r="O28">
        <f t="shared" si="2"/>
        <v>1339071766.0511615</v>
      </c>
    </row>
    <row r="29" spans="1:15" x14ac:dyDescent="0.45">
      <c r="A29" t="s">
        <v>17</v>
      </c>
      <c r="B29" s="5" t="s">
        <v>26</v>
      </c>
      <c r="C29">
        <v>238.37842444489789</v>
      </c>
      <c r="D29">
        <v>1.467967</v>
      </c>
      <c r="E29">
        <v>284.99999999999989</v>
      </c>
      <c r="F29">
        <v>5</v>
      </c>
      <c r="G29">
        <v>43.910068631979932</v>
      </c>
      <c r="H29">
        <v>0.28050275321921841</v>
      </c>
      <c r="I29">
        <v>271.50262597674839</v>
      </c>
      <c r="L29">
        <f t="shared" si="1"/>
        <v>37817.941412579661</v>
      </c>
      <c r="M29">
        <f t="shared" si="1"/>
        <v>1.4100713373826492</v>
      </c>
      <c r="N29">
        <f t="shared" si="1"/>
        <v>182.17910552354425</v>
      </c>
      <c r="O29">
        <f t="shared" si="2"/>
        <v>38001.53058944059</v>
      </c>
    </row>
    <row r="30" spans="1:15" x14ac:dyDescent="0.45">
      <c r="B30" s="5" t="s">
        <v>27</v>
      </c>
      <c r="C30">
        <v>347.76911111547639</v>
      </c>
      <c r="D30">
        <v>2.5180642999999998</v>
      </c>
      <c r="E30">
        <v>273.99999999999989</v>
      </c>
      <c r="F30">
        <v>5</v>
      </c>
      <c r="G30">
        <v>124.5378819671112</v>
      </c>
      <c r="H30">
        <v>0.95618867311456768</v>
      </c>
      <c r="I30">
        <v>177.09736203891561</v>
      </c>
      <c r="L30">
        <f t="shared" si="1"/>
        <v>49832.181667089921</v>
      </c>
      <c r="M30">
        <f t="shared" si="1"/>
        <v>2.4394554738587617</v>
      </c>
      <c r="N30">
        <f t="shared" si="1"/>
        <v>9390.1212438169732</v>
      </c>
      <c r="O30">
        <f t="shared" si="2"/>
        <v>59224.742366380757</v>
      </c>
    </row>
    <row r="31" spans="1:15" x14ac:dyDescent="0.45">
      <c r="L31">
        <f t="shared" ref="L31:N31" si="3">SUM(L2:L30)/29</f>
        <v>501646811.51551366</v>
      </c>
      <c r="M31">
        <f t="shared" si="3"/>
        <v>3881.8413367299868</v>
      </c>
      <c r="N31">
        <f t="shared" si="3"/>
        <v>16387154.193817127</v>
      </c>
      <c r="O31">
        <f>SUM(O2:O30)/29</f>
        <v>518037847.55066752</v>
      </c>
    </row>
    <row r="33" spans="1:15" x14ac:dyDescent="0.45">
      <c r="A33" t="s">
        <v>7</v>
      </c>
      <c r="B33" s="5" t="s">
        <v>26</v>
      </c>
      <c r="C33">
        <v>3.1735269000000002</v>
      </c>
      <c r="D33">
        <v>9.8569824E-2</v>
      </c>
      <c r="E33">
        <v>120</v>
      </c>
      <c r="F33">
        <v>5</v>
      </c>
      <c r="G33">
        <v>39.7507233889757</v>
      </c>
      <c r="H33">
        <v>0.26550424174863491</v>
      </c>
      <c r="I33">
        <v>251.29084357830089</v>
      </c>
      <c r="L33">
        <f t="shared" ref="L33:N33" si="4">(C33-G33)^2</f>
        <v>1337.8913029931364</v>
      </c>
      <c r="M33">
        <f t="shared" si="4"/>
        <v>2.7867099829075752E-2</v>
      </c>
      <c r="N33">
        <f t="shared" si="4"/>
        <v>17237.285607501872</v>
      </c>
      <c r="O33">
        <f>SUM(L33:N33)</f>
        <v>18575.204777594838</v>
      </c>
    </row>
    <row r="35" spans="1:15" x14ac:dyDescent="0.45">
      <c r="A35" t="s">
        <v>8</v>
      </c>
      <c r="B35" s="5" t="s">
        <v>47</v>
      </c>
      <c r="C35">
        <v>0.56662052637000004</v>
      </c>
      <c r="D35">
        <v>2.211428600000002E-3</v>
      </c>
      <c r="E35">
        <v>344.99999999999989</v>
      </c>
      <c r="F35">
        <v>5</v>
      </c>
      <c r="G35">
        <v>244.67051027890929</v>
      </c>
      <c r="H35">
        <v>2.0013375530945021</v>
      </c>
      <c r="I35">
        <v>-35.307459797856723</v>
      </c>
      <c r="L35">
        <f t="shared" ref="L35:N35" si="5">(C35-G35)^2</f>
        <v>59586.708992319858</v>
      </c>
      <c r="M35">
        <f t="shared" si="5"/>
        <v>3.9965052616364081</v>
      </c>
      <c r="N35">
        <f t="shared" si="5"/>
        <v>144633.76397789831</v>
      </c>
      <c r="O35">
        <f t="shared" ref="O35:O37" si="6">SUM(L35:N35)</f>
        <v>204224.4694754798</v>
      </c>
    </row>
    <row r="37" spans="1:15" x14ac:dyDescent="0.45">
      <c r="A37" s="2" t="s">
        <v>9</v>
      </c>
      <c r="B37" s="5" t="s">
        <v>46</v>
      </c>
      <c r="C37">
        <v>19.130346779999989</v>
      </c>
      <c r="D37">
        <v>4.4806520000000009E-2</v>
      </c>
      <c r="E37">
        <v>713.99999999999977</v>
      </c>
      <c r="F37">
        <v>1</v>
      </c>
      <c r="G37">
        <v>-398573.25850336952</v>
      </c>
      <c r="H37">
        <v>1116.946924599891</v>
      </c>
      <c r="I37">
        <v>-70989.905850632058</v>
      </c>
      <c r="L37">
        <f t="shared" ref="L37:N37" si="7">(C37-G37)^2</f>
        <v>158875892449.2688</v>
      </c>
      <c r="M37">
        <f t="shared" si="7"/>
        <v>1247470.3413713465</v>
      </c>
      <c r="N37">
        <f t="shared" si="7"/>
        <v>5141450114.2363062</v>
      </c>
      <c r="O37">
        <f t="shared" si="6"/>
        <v>164018590033.84647</v>
      </c>
    </row>
    <row r="38" spans="1:15" x14ac:dyDescent="0.45">
      <c r="L38">
        <f>SUM(L35:L37)/2</f>
        <v>79437976017.988892</v>
      </c>
      <c r="M38">
        <f>SUM(M35:M37)/2</f>
        <v>623737.16893830406</v>
      </c>
      <c r="N38">
        <f t="shared" ref="N38:O38" si="8">SUM(N35:N37)/2</f>
        <v>2570797374.0001421</v>
      </c>
      <c r="O38">
        <f t="shared" si="8"/>
        <v>82009397129.157974</v>
      </c>
    </row>
    <row r="39" spans="1:15" x14ac:dyDescent="0.45">
      <c r="B39" s="5">
        <v>0</v>
      </c>
      <c r="C39" s="5">
        <v>1</v>
      </c>
      <c r="D39" s="5">
        <v>2</v>
      </c>
      <c r="E39" s="5">
        <v>3</v>
      </c>
      <c r="F39" s="5">
        <v>4</v>
      </c>
      <c r="G39" s="5">
        <v>5</v>
      </c>
    </row>
    <row r="40" spans="1:15" x14ac:dyDescent="0.45">
      <c r="A40" s="5">
        <v>0</v>
      </c>
      <c r="B40">
        <v>0</v>
      </c>
      <c r="C40">
        <v>284.7</v>
      </c>
      <c r="D40">
        <v>125.5</v>
      </c>
      <c r="E40">
        <v>50</v>
      </c>
      <c r="F40">
        <v>3.4</v>
      </c>
      <c r="G40">
        <v>2.82</v>
      </c>
    </row>
    <row r="41" spans="1:15" x14ac:dyDescent="0.45">
      <c r="A41" s="5">
        <v>1</v>
      </c>
      <c r="B41">
        <v>1</v>
      </c>
      <c r="C41">
        <v>287.34699999999998</v>
      </c>
      <c r="D41">
        <v>170.8</v>
      </c>
      <c r="E41">
        <v>12000</v>
      </c>
      <c r="F41">
        <v>3.3650000000000002</v>
      </c>
      <c r="G41">
        <v>0.52500000000000002</v>
      </c>
    </row>
    <row r="42" spans="1:15" x14ac:dyDescent="0.45">
      <c r="A42" s="5">
        <v>2</v>
      </c>
      <c r="B42">
        <v>2</v>
      </c>
      <c r="C42">
        <v>1209.3900000000001</v>
      </c>
      <c r="D42">
        <v>176</v>
      </c>
      <c r="E42">
        <v>1230</v>
      </c>
      <c r="F42">
        <v>4.46</v>
      </c>
      <c r="G42">
        <v>6.36</v>
      </c>
    </row>
    <row r="43" spans="1:15" x14ac:dyDescent="0.45">
      <c r="A43" s="5">
        <v>3</v>
      </c>
      <c r="B43">
        <v>3</v>
      </c>
      <c r="C43">
        <v>315.435</v>
      </c>
      <c r="D43">
        <v>143</v>
      </c>
      <c r="E43">
        <v>299.25</v>
      </c>
      <c r="F43">
        <v>7.3699999999999992</v>
      </c>
      <c r="G43">
        <v>1.2450000000000001</v>
      </c>
    </row>
    <row r="44" spans="1:15" x14ac:dyDescent="0.45">
      <c r="A44" s="5">
        <v>4</v>
      </c>
      <c r="B44">
        <v>4</v>
      </c>
      <c r="C44">
        <v>194.19</v>
      </c>
      <c r="D44">
        <v>236</v>
      </c>
      <c r="E44">
        <v>0.217</v>
      </c>
      <c r="F44">
        <v>14</v>
      </c>
      <c r="G44">
        <v>-7.0000000000000007E-2</v>
      </c>
    </row>
    <row r="45" spans="1:15" x14ac:dyDescent="0.45">
      <c r="A45" s="5">
        <v>5</v>
      </c>
      <c r="B45">
        <v>5</v>
      </c>
      <c r="C45">
        <v>345.09550000000002</v>
      </c>
      <c r="D45">
        <v>163</v>
      </c>
      <c r="E45">
        <v>27.000005000000002</v>
      </c>
      <c r="F45">
        <v>6.6449999999999996</v>
      </c>
      <c r="G45">
        <v>3.0430000000000001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5D4B-6CD5-44F3-895D-35FFB2A97F59}">
  <dimension ref="A1:O48"/>
  <sheetViews>
    <sheetView tabSelected="1" topLeftCell="A35" workbookViewId="0">
      <selection activeCell="L38" sqref="L38:O38"/>
    </sheetView>
  </sheetViews>
  <sheetFormatPr defaultRowHeight="14.25" x14ac:dyDescent="0.45"/>
  <cols>
    <col min="12" max="12" width="11.59765625" bestFit="1" customWidth="1"/>
    <col min="15" max="15" width="11.73046875" bestFit="1" customWidth="1"/>
  </cols>
  <sheetData>
    <row r="1" spans="1:15" x14ac:dyDescent="0.45">
      <c r="B1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15" x14ac:dyDescent="0.45">
      <c r="A2" t="s">
        <v>10</v>
      </c>
      <c r="B2" s="5" t="s">
        <v>26</v>
      </c>
      <c r="C2">
        <v>2.694581182641417</v>
      </c>
      <c r="D2">
        <v>5.4310397510428897E-3</v>
      </c>
      <c r="E2">
        <v>1202.4333661371841</v>
      </c>
      <c r="F2">
        <v>2</v>
      </c>
      <c r="G2">
        <v>2.6945906365668009</v>
      </c>
      <c r="H2">
        <v>5.4310565143696442E-3</v>
      </c>
      <c r="I2">
        <v>1202.433318623308</v>
      </c>
      <c r="L2">
        <f>(C2-G2)^2</f>
        <v>8.9376705163842802E-11</v>
      </c>
      <c r="M2">
        <f t="shared" ref="M2:N2" si="0">(D2-H2)^2</f>
        <v>2.8100912387771812E-16</v>
      </c>
      <c r="N2">
        <f t="shared" si="0"/>
        <v>2.2575684218164118E-9</v>
      </c>
      <c r="O2">
        <f>SUM(L2:N2)</f>
        <v>2.3469454079893784E-9</v>
      </c>
    </row>
    <row r="3" spans="1:15" x14ac:dyDescent="0.45">
      <c r="B3" s="5" t="s">
        <v>27</v>
      </c>
      <c r="C3">
        <v>3.438382211475119</v>
      </c>
      <c r="D3">
        <v>6.8256264772387698E-3</v>
      </c>
      <c r="E3">
        <v>629.18921756063332</v>
      </c>
      <c r="F3">
        <v>2</v>
      </c>
      <c r="G3">
        <v>2.8795872028775449</v>
      </c>
      <c r="H3">
        <v>5.7590297447737207E-3</v>
      </c>
      <c r="I3">
        <v>1201.9200538330169</v>
      </c>
      <c r="L3">
        <f t="shared" ref="L3:L30" si="1">(C3-G3)^2</f>
        <v>0.31225186163356294</v>
      </c>
      <c r="M3">
        <f t="shared" ref="M3:M30" si="2">(D3-H3)^2</f>
        <v>1.1376285897051195E-6</v>
      </c>
      <c r="N3">
        <f t="shared" ref="N3:N30" si="3">(E3-I3)^2</f>
        <v>328020.61081726389</v>
      </c>
      <c r="O3">
        <f t="shared" ref="O3:O30" si="4">SUM(L3:N3)</f>
        <v>328020.92307026318</v>
      </c>
    </row>
    <row r="4" spans="1:15" x14ac:dyDescent="0.45">
      <c r="B4" s="5" t="s">
        <v>28</v>
      </c>
      <c r="C4">
        <v>29.428492814183809</v>
      </c>
      <c r="D4">
        <v>5.2877601875992837E-2</v>
      </c>
      <c r="E4">
        <v>744.25801977539993</v>
      </c>
      <c r="F4">
        <v>2</v>
      </c>
      <c r="G4">
        <v>3.989566600741997</v>
      </c>
      <c r="H4">
        <v>7.7268691271981937E-3</v>
      </c>
      <c r="I4">
        <v>1198.8404650912739</v>
      </c>
      <c r="L4">
        <f t="shared" si="1"/>
        <v>647.13896689293688</v>
      </c>
      <c r="M4">
        <f t="shared" si="2"/>
        <v>2.0385886677530773E-3</v>
      </c>
      <c r="N4">
        <f t="shared" si="3"/>
        <v>206645.19958935957</v>
      </c>
      <c r="O4">
        <f t="shared" si="4"/>
        <v>207292.34059484117</v>
      </c>
    </row>
    <row r="5" spans="1:15" x14ac:dyDescent="0.45">
      <c r="A5" t="s">
        <v>11</v>
      </c>
      <c r="B5" s="5" t="s">
        <v>29</v>
      </c>
      <c r="C5">
        <v>553.86722788180816</v>
      </c>
      <c r="D5">
        <v>1.690557280036409</v>
      </c>
      <c r="E5">
        <v>492.34975518986039</v>
      </c>
      <c r="F5">
        <v>4</v>
      </c>
      <c r="G5">
        <v>72.21342887101946</v>
      </c>
      <c r="H5">
        <v>-4.2490564517442424</v>
      </c>
      <c r="I5">
        <v>658.95932457054778</v>
      </c>
      <c r="L5">
        <f t="shared" si="1"/>
        <v>231990.38210152523</v>
      </c>
      <c r="M5">
        <f t="shared" si="2"/>
        <v>35.279011282757281</v>
      </c>
      <c r="N5">
        <f t="shared" si="3"/>
        <v>27758.748609218084</v>
      </c>
      <c r="O5">
        <f t="shared" si="4"/>
        <v>259784.40972202606</v>
      </c>
    </row>
    <row r="6" spans="1:15" x14ac:dyDescent="0.45">
      <c r="B6" s="5" t="s">
        <v>30</v>
      </c>
      <c r="C6">
        <v>470.17188691154212</v>
      </c>
      <c r="D6">
        <v>6.0629104904933806</v>
      </c>
      <c r="E6">
        <v>344.9323865957615</v>
      </c>
      <c r="F6">
        <v>4</v>
      </c>
      <c r="G6">
        <v>470.6322705392854</v>
      </c>
      <c r="H6">
        <v>6.0645081241749139</v>
      </c>
      <c r="I6">
        <v>344.96049143429991</v>
      </c>
      <c r="L6">
        <f t="shared" si="1"/>
        <v>0.2119530846940661</v>
      </c>
      <c r="M6">
        <f t="shared" si="2"/>
        <v>2.5524333803697001E-6</v>
      </c>
      <c r="N6">
        <f t="shared" si="3"/>
        <v>7.8988194927015541E-4</v>
      </c>
      <c r="O6">
        <f t="shared" si="4"/>
        <v>0.21274551907671663</v>
      </c>
    </row>
    <row r="7" spans="1:15" x14ac:dyDescent="0.45">
      <c r="B7" s="5" t="s">
        <v>31</v>
      </c>
      <c r="C7">
        <v>2378.699796417282</v>
      </c>
      <c r="D7">
        <v>4.0999060000000007</v>
      </c>
      <c r="E7">
        <v>867.99999999999966</v>
      </c>
      <c r="F7">
        <v>4</v>
      </c>
      <c r="G7">
        <v>337.82598998319651</v>
      </c>
      <c r="H7">
        <v>2.6266532655351971</v>
      </c>
      <c r="I7">
        <v>449.62676914638251</v>
      </c>
      <c r="L7">
        <f t="shared" si="1"/>
        <v>4165165.8937887531</v>
      </c>
      <c r="M7">
        <f t="shared" si="2"/>
        <v>2.1704736196080212</v>
      </c>
      <c r="N7">
        <f t="shared" si="3"/>
        <v>175036.16029489401</v>
      </c>
      <c r="O7">
        <f t="shared" si="4"/>
        <v>4340204.2245572666</v>
      </c>
    </row>
    <row r="8" spans="1:15" x14ac:dyDescent="0.45">
      <c r="B8" s="5" t="s">
        <v>32</v>
      </c>
      <c r="C8">
        <v>1578.266553746028</v>
      </c>
      <c r="D8">
        <v>4.1501403000000003</v>
      </c>
      <c r="E8">
        <v>587</v>
      </c>
      <c r="F8">
        <v>4</v>
      </c>
      <c r="G8">
        <v>802.64797192950664</v>
      </c>
      <c r="H8">
        <v>14.65914527077422</v>
      </c>
      <c r="I8">
        <v>83.29479715409343</v>
      </c>
      <c r="L8">
        <f t="shared" si="1"/>
        <v>601584.18445907184</v>
      </c>
      <c r="M8">
        <f t="shared" si="2"/>
        <v>110.43918547575724</v>
      </c>
      <c r="N8">
        <f t="shared" si="3"/>
        <v>253718.93137403589</v>
      </c>
      <c r="O8">
        <f t="shared" si="4"/>
        <v>855413.55501858355</v>
      </c>
    </row>
    <row r="9" spans="1:15" x14ac:dyDescent="0.45">
      <c r="B9" s="5" t="s">
        <v>33</v>
      </c>
      <c r="C9">
        <v>1125.2268779999999</v>
      </c>
      <c r="D9">
        <v>8.9335710000000006</v>
      </c>
      <c r="E9">
        <v>312</v>
      </c>
      <c r="F9">
        <v>4</v>
      </c>
      <c r="G9">
        <v>869.05111220755089</v>
      </c>
      <c r="H9">
        <v>16.378072700094069</v>
      </c>
      <c r="I9">
        <v>30.96165829805204</v>
      </c>
      <c r="L9">
        <f t="shared" si="1"/>
        <v>65626.022979347705</v>
      </c>
      <c r="M9">
        <f t="shared" si="2"/>
        <v>55.420605562703479</v>
      </c>
      <c r="N9">
        <f t="shared" si="3"/>
        <v>78982.549506580865</v>
      </c>
      <c r="O9">
        <f t="shared" si="4"/>
        <v>144663.99309149128</v>
      </c>
    </row>
    <row r="10" spans="1:15" x14ac:dyDescent="0.45">
      <c r="A10" t="s">
        <v>12</v>
      </c>
      <c r="B10" s="5" t="s">
        <v>34</v>
      </c>
      <c r="C10">
        <v>10.056740879493869</v>
      </c>
      <c r="D10">
        <v>4.4462742560210808E-2</v>
      </c>
      <c r="E10">
        <v>333.08708848954251</v>
      </c>
      <c r="F10">
        <v>3</v>
      </c>
      <c r="G10">
        <v>17.033951130692309</v>
      </c>
      <c r="H10">
        <v>0.1069610789013597</v>
      </c>
      <c r="I10">
        <v>304.12527176765951</v>
      </c>
      <c r="L10">
        <f t="shared" si="1"/>
        <v>48.681462889428587</v>
      </c>
      <c r="M10">
        <f t="shared" si="2"/>
        <v>3.9060420454113719E-3</v>
      </c>
      <c r="N10">
        <f t="shared" si="3"/>
        <v>838.78682783194154</v>
      </c>
      <c r="O10">
        <f t="shared" si="4"/>
        <v>887.47219676341558</v>
      </c>
    </row>
    <row r="11" spans="1:15" x14ac:dyDescent="0.45">
      <c r="B11" s="5" t="s">
        <v>35</v>
      </c>
      <c r="C11">
        <v>25.628105693162141</v>
      </c>
      <c r="D11">
        <v>0.16430465570664521</v>
      </c>
      <c r="E11">
        <v>217.55312314457149</v>
      </c>
      <c r="F11">
        <v>3</v>
      </c>
      <c r="G11">
        <v>18.236314206192969</v>
      </c>
      <c r="H11">
        <v>0.11326509094737849</v>
      </c>
      <c r="I11">
        <v>287.55913340894261</v>
      </c>
      <c r="L11">
        <f t="shared" si="1"/>
        <v>54.638581386829927</v>
      </c>
      <c r="M11">
        <f t="shared" si="2"/>
        <v>2.6050371708153807E-3</v>
      </c>
      <c r="N11">
        <f t="shared" si="3"/>
        <v>4900.8414731352359</v>
      </c>
      <c r="O11">
        <f t="shared" si="4"/>
        <v>4955.4826595592367</v>
      </c>
    </row>
    <row r="12" spans="1:15" x14ac:dyDescent="0.45">
      <c r="B12" s="5" t="s">
        <v>29</v>
      </c>
      <c r="D12">
        <v>0.1116012076983226</v>
      </c>
      <c r="E12">
        <v>196</v>
      </c>
      <c r="F12">
        <v>3</v>
      </c>
      <c r="G12">
        <v>19.839464973527171</v>
      </c>
      <c r="H12">
        <v>0.1216704403420702</v>
      </c>
      <c r="I12">
        <v>265.47094893065349</v>
      </c>
      <c r="L12">
        <f t="shared" si="1"/>
        <v>393.60437043581146</v>
      </c>
      <c r="M12">
        <f t="shared" si="2"/>
        <v>1.0138944603391217E-4</v>
      </c>
      <c r="N12">
        <f t="shared" si="3"/>
        <v>4826.2127453254652</v>
      </c>
      <c r="O12">
        <f t="shared" si="4"/>
        <v>5219.8172171507231</v>
      </c>
    </row>
    <row r="13" spans="1:15" x14ac:dyDescent="0.45">
      <c r="B13" s="5" t="s">
        <v>36</v>
      </c>
      <c r="C13">
        <v>35.505699769694068</v>
      </c>
      <c r="D13">
        <v>0.21360063760806</v>
      </c>
      <c r="E13">
        <v>74.999999999999986</v>
      </c>
      <c r="F13">
        <v>3</v>
      </c>
      <c r="G13">
        <v>20.641040357194271</v>
      </c>
      <c r="H13">
        <v>0.12587311503941601</v>
      </c>
      <c r="I13">
        <v>254.42685669150899</v>
      </c>
      <c r="L13">
        <f t="shared" si="1"/>
        <v>220.95809944961883</v>
      </c>
      <c r="M13">
        <f t="shared" si="2"/>
        <v>7.6961182160319415E-3</v>
      </c>
      <c r="N13">
        <f t="shared" si="3"/>
        <v>32193.996902195304</v>
      </c>
      <c r="O13">
        <f t="shared" si="4"/>
        <v>32414.962697763138</v>
      </c>
    </row>
    <row r="14" spans="1:15" x14ac:dyDescent="0.45">
      <c r="A14" t="s">
        <v>13</v>
      </c>
      <c r="B14" s="5" t="s">
        <v>26</v>
      </c>
      <c r="C14">
        <v>420.80595702367259</v>
      </c>
      <c r="D14">
        <v>0.34684643999999998</v>
      </c>
      <c r="E14">
        <v>2290.9999999999991</v>
      </c>
      <c r="F14">
        <v>0</v>
      </c>
      <c r="G14">
        <v>24.265571112246249</v>
      </c>
      <c r="H14">
        <v>0.27153025803669528</v>
      </c>
      <c r="I14">
        <v>21.473688570767539</v>
      </c>
      <c r="L14">
        <f t="shared" si="1"/>
        <v>157244.27765878296</v>
      </c>
      <c r="M14">
        <f t="shared" si="2"/>
        <v>5.6725272655296236E-3</v>
      </c>
      <c r="N14">
        <f t="shared" si="3"/>
        <v>5150749.6782695735</v>
      </c>
      <c r="O14">
        <f t="shared" si="4"/>
        <v>5307993.9616008839</v>
      </c>
    </row>
    <row r="15" spans="1:15" x14ac:dyDescent="0.45">
      <c r="B15" s="5" t="s">
        <v>37</v>
      </c>
      <c r="C15">
        <v>0.12343189449801691</v>
      </c>
      <c r="D15">
        <v>0.25596939000000007</v>
      </c>
      <c r="E15">
        <v>0</v>
      </c>
      <c r="F15">
        <v>0</v>
      </c>
      <c r="G15">
        <v>24.253207584185301</v>
      </c>
      <c r="H15">
        <v>0.27153573509489271</v>
      </c>
      <c r="I15">
        <v>21.319723730666961</v>
      </c>
      <c r="L15">
        <f t="shared" si="1"/>
        <v>582.24607483462353</v>
      </c>
      <c r="M15">
        <f t="shared" si="2"/>
        <v>2.4231109961328788E-4</v>
      </c>
      <c r="N15">
        <f t="shared" si="3"/>
        <v>454.53061995196396</v>
      </c>
      <c r="O15">
        <f t="shared" si="4"/>
        <v>1036.7769370976871</v>
      </c>
    </row>
    <row r="16" spans="1:15" x14ac:dyDescent="0.45">
      <c r="B16" s="5" t="s">
        <v>38</v>
      </c>
      <c r="C16">
        <v>181.33724925453009</v>
      </c>
      <c r="D16">
        <v>8.7819730000000026E-2</v>
      </c>
      <c r="E16">
        <v>3190.9999999999991</v>
      </c>
      <c r="F16">
        <v>0</v>
      </c>
      <c r="G16">
        <v>24.257843907208159</v>
      </c>
      <c r="H16">
        <v>0.2715336811980687</v>
      </c>
      <c r="I16">
        <v>21.377460545704711</v>
      </c>
      <c r="L16">
        <f t="shared" si="1"/>
        <v>24673.939584268272</v>
      </c>
      <c r="M16">
        <f t="shared" si="2"/>
        <v>3.3750815864806355E-2</v>
      </c>
      <c r="N16">
        <f t="shared" si="3"/>
        <v>10046507.04261669</v>
      </c>
      <c r="O16">
        <f t="shared" si="4"/>
        <v>10071181.015951773</v>
      </c>
    </row>
    <row r="17" spans="1:15" x14ac:dyDescent="0.45">
      <c r="A17" t="s">
        <v>7</v>
      </c>
      <c r="B17" s="5" t="s">
        <v>27</v>
      </c>
      <c r="C17">
        <v>5.977998453617305</v>
      </c>
      <c r="D17">
        <v>8.2468864924318611E-2</v>
      </c>
      <c r="E17">
        <v>110.2925545692208</v>
      </c>
      <c r="F17">
        <v>7</v>
      </c>
      <c r="G17">
        <v>11.5530605634826</v>
      </c>
      <c r="H17">
        <v>0.1204920348560477</v>
      </c>
      <c r="I17">
        <v>210.8184826974676</v>
      </c>
      <c r="L17">
        <f t="shared" si="1"/>
        <v>31.081317528855671</v>
      </c>
      <c r="M17">
        <f t="shared" si="2"/>
        <v>1.4457614516571473E-3</v>
      </c>
      <c r="N17">
        <f t="shared" si="3"/>
        <v>10105.462226045442</v>
      </c>
      <c r="O17">
        <f t="shared" si="4"/>
        <v>10136.544989335749</v>
      </c>
    </row>
    <row r="18" spans="1:15" x14ac:dyDescent="0.45">
      <c r="B18" s="5" t="s">
        <v>38</v>
      </c>
      <c r="C18">
        <v>7.3555459990057326</v>
      </c>
      <c r="D18">
        <v>4.0068840103049667E-2</v>
      </c>
      <c r="E18">
        <v>374.62987914771549</v>
      </c>
      <c r="F18">
        <v>7</v>
      </c>
      <c r="G18">
        <v>11.4944202360739</v>
      </c>
      <c r="H18">
        <v>0.11908442037392949</v>
      </c>
      <c r="I18">
        <v>213.5143614412456</v>
      </c>
      <c r="L18">
        <f t="shared" si="1"/>
        <v>17.130279950266605</v>
      </c>
      <c r="M18">
        <f t="shared" si="2"/>
        <v>6.2434619255438521E-3</v>
      </c>
      <c r="N18">
        <f t="shared" si="3"/>
        <v>25958.210045823813</v>
      </c>
      <c r="O18">
        <f t="shared" si="4"/>
        <v>25975.346569236004</v>
      </c>
    </row>
    <row r="19" spans="1:15" x14ac:dyDescent="0.45">
      <c r="B19" s="5" t="s">
        <v>26</v>
      </c>
      <c r="C19">
        <v>6.1725000000000003</v>
      </c>
      <c r="D19">
        <v>0.157</v>
      </c>
      <c r="E19">
        <v>69</v>
      </c>
      <c r="F19">
        <v>7</v>
      </c>
      <c r="G19">
        <v>11.513967011876799</v>
      </c>
      <c r="H19">
        <v>0.11955362520130219</v>
      </c>
      <c r="I19">
        <v>212.61573519331961</v>
      </c>
      <c r="L19">
        <f t="shared" si="1"/>
        <v>28.531269838968058</v>
      </c>
      <c r="M19">
        <f t="shared" si="2"/>
        <v>1.4022309855645503E-3</v>
      </c>
      <c r="N19">
        <f t="shared" si="3"/>
        <v>20625.479395117702</v>
      </c>
      <c r="O19">
        <f t="shared" si="4"/>
        <v>20654.012067187654</v>
      </c>
    </row>
    <row r="20" spans="1:15" x14ac:dyDescent="0.45">
      <c r="B20" s="5" t="s">
        <v>39</v>
      </c>
      <c r="C20">
        <v>12.862500000000001</v>
      </c>
      <c r="D20">
        <v>0.17</v>
      </c>
      <c r="E20">
        <v>117</v>
      </c>
      <c r="F20">
        <v>7</v>
      </c>
      <c r="G20">
        <v>11.5335137876797</v>
      </c>
      <c r="H20">
        <v>0.12002283002867491</v>
      </c>
      <c r="I20">
        <v>211.71710894539359</v>
      </c>
      <c r="L20">
        <f t="shared" si="1"/>
        <v>1.7662043525374587</v>
      </c>
      <c r="M20">
        <f t="shared" si="2"/>
        <v>2.4977175183427199E-3</v>
      </c>
      <c r="N20">
        <f t="shared" si="3"/>
        <v>8971.3307269735578</v>
      </c>
      <c r="O20">
        <f t="shared" si="4"/>
        <v>8973.0994290436138</v>
      </c>
    </row>
    <row r="21" spans="1:15" x14ac:dyDescent="0.45">
      <c r="A21" t="s">
        <v>14</v>
      </c>
      <c r="B21" s="5" t="s">
        <v>40</v>
      </c>
      <c r="C21">
        <v>58.546393800000033</v>
      </c>
      <c r="D21">
        <v>0.98828406000000002</v>
      </c>
      <c r="E21">
        <v>143</v>
      </c>
      <c r="F21">
        <v>6</v>
      </c>
      <c r="G21">
        <v>142.1692434973038</v>
      </c>
      <c r="H21">
        <v>2.3000809698288029</v>
      </c>
      <c r="I21">
        <v>152.24316083635779</v>
      </c>
      <c r="L21">
        <f t="shared" si="1"/>
        <v>6992.7809914978561</v>
      </c>
      <c r="M21">
        <f t="shared" si="2"/>
        <v>1.7208111326363966</v>
      </c>
      <c r="N21">
        <f t="shared" si="3"/>
        <v>85.436022246778407</v>
      </c>
      <c r="O21">
        <f t="shared" si="4"/>
        <v>7079.9378248772709</v>
      </c>
    </row>
    <row r="22" spans="1:15" x14ac:dyDescent="0.45">
      <c r="B22" s="5" t="s">
        <v>41</v>
      </c>
      <c r="C22">
        <v>149.01636525000001</v>
      </c>
      <c r="D22">
        <v>2.407492200000001</v>
      </c>
      <c r="E22">
        <v>153.00000000000011</v>
      </c>
      <c r="F22">
        <v>6</v>
      </c>
      <c r="G22">
        <v>142.96153320954971</v>
      </c>
      <c r="H22">
        <v>2.3125096684437811</v>
      </c>
      <c r="I22">
        <v>152.33073571889031</v>
      </c>
      <c r="L22">
        <f t="shared" si="1"/>
        <v>36.660991038063457</v>
      </c>
      <c r="M22">
        <f t="shared" si="2"/>
        <v>9.0216813008282964E-3</v>
      </c>
      <c r="N22">
        <f t="shared" si="3"/>
        <v>0.44791467796942269</v>
      </c>
      <c r="O22">
        <f t="shared" si="4"/>
        <v>37.117927397333709</v>
      </c>
    </row>
    <row r="23" spans="1:15" x14ac:dyDescent="0.45">
      <c r="A23" s="1" t="s">
        <v>15</v>
      </c>
      <c r="B23" s="5" t="s">
        <v>42</v>
      </c>
      <c r="C23">
        <v>1253.953684955625</v>
      </c>
      <c r="D23">
        <v>12.400395940449741</v>
      </c>
      <c r="E23">
        <v>187.83770502481869</v>
      </c>
      <c r="F23">
        <v>1</v>
      </c>
      <c r="G23">
        <v>-117086.2154710664</v>
      </c>
      <c r="H23">
        <v>-22.962520251721799</v>
      </c>
      <c r="I23">
        <v>-32577.474484410541</v>
      </c>
      <c r="L23">
        <f t="shared" si="1"/>
        <v>14004395635.87591</v>
      </c>
      <c r="M23">
        <f t="shared" si="2"/>
        <v>1250.535841614548</v>
      </c>
      <c r="N23">
        <f t="shared" si="3"/>
        <v>1073565682.8711615</v>
      </c>
      <c r="O23">
        <f t="shared" si="4"/>
        <v>15077962569.282913</v>
      </c>
    </row>
    <row r="24" spans="1:15" x14ac:dyDescent="0.45">
      <c r="B24" s="5" t="s">
        <v>43</v>
      </c>
      <c r="C24">
        <v>84.101254001424124</v>
      </c>
      <c r="D24">
        <v>8.0165501340812746</v>
      </c>
      <c r="E24">
        <v>149.3569871482234</v>
      </c>
      <c r="F24">
        <v>1</v>
      </c>
      <c r="G24">
        <v>-118939.0929018875</v>
      </c>
      <c r="H24">
        <v>-30.69237445683072</v>
      </c>
      <c r="I24">
        <v>-32969.982775115677</v>
      </c>
      <c r="L24">
        <f t="shared" si="1"/>
        <v>14166520747.070431</v>
      </c>
      <c r="M24">
        <f t="shared" si="2"/>
        <v>1498.3808429849109</v>
      </c>
      <c r="N24">
        <f t="shared" si="3"/>
        <v>1096890666.2882748</v>
      </c>
      <c r="O24">
        <f t="shared" si="4"/>
        <v>15263412911.739548</v>
      </c>
    </row>
    <row r="25" spans="1:15" x14ac:dyDescent="0.45">
      <c r="B25" s="5" t="s">
        <v>44</v>
      </c>
      <c r="C25">
        <v>1340.8740119999991</v>
      </c>
      <c r="D25">
        <v>24.190314999999998</v>
      </c>
      <c r="E25">
        <v>147</v>
      </c>
      <c r="F25">
        <v>1</v>
      </c>
      <c r="G25">
        <v>-114770.11868253999</v>
      </c>
      <c r="H25">
        <v>-13.30020249533565</v>
      </c>
      <c r="I25">
        <v>-32086.839121029108</v>
      </c>
      <c r="L25">
        <f t="shared" si="1"/>
        <v>13481762624.51152</v>
      </c>
      <c r="M25">
        <f t="shared" si="2"/>
        <v>1405.5389020680686</v>
      </c>
      <c r="N25">
        <f t="shared" si="3"/>
        <v>1039020384.4803866</v>
      </c>
      <c r="O25">
        <f t="shared" si="4"/>
        <v>14520784414.530809</v>
      </c>
    </row>
    <row r="26" spans="1:15" x14ac:dyDescent="0.45">
      <c r="B26" s="5" t="s">
        <v>45</v>
      </c>
      <c r="C26">
        <v>662.75117924798258</v>
      </c>
      <c r="D26">
        <v>3.1084337</v>
      </c>
      <c r="E26">
        <v>296</v>
      </c>
      <c r="F26">
        <v>1</v>
      </c>
      <c r="G26">
        <v>-120212.946135577</v>
      </c>
      <c r="H26">
        <v>-36.006649222843102</v>
      </c>
      <c r="I26">
        <v>-33239.832224975471</v>
      </c>
      <c r="L26">
        <f t="shared" si="1"/>
        <v>14610934201.345188</v>
      </c>
      <c r="M26">
        <f t="shared" si="2"/>
        <v>1529.9897120608919</v>
      </c>
      <c r="N26">
        <f t="shared" si="3"/>
        <v>1124652043.0217032</v>
      </c>
      <c r="O26">
        <f t="shared" si="4"/>
        <v>15735587774.356604</v>
      </c>
    </row>
    <row r="27" spans="1:15" x14ac:dyDescent="0.45">
      <c r="B27" s="5" t="s">
        <v>46</v>
      </c>
      <c r="C27">
        <v>1457.422671</v>
      </c>
      <c r="D27">
        <v>6.2799440000000004</v>
      </c>
      <c r="E27">
        <v>486</v>
      </c>
      <c r="F27">
        <v>1</v>
      </c>
      <c r="G27">
        <v>-119402.3122595928</v>
      </c>
      <c r="H27">
        <v>-32.62483800810795</v>
      </c>
      <c r="I27">
        <v>-33068.109847791973</v>
      </c>
      <c r="L27">
        <f t="shared" si="1"/>
        <v>14607075527.493153</v>
      </c>
      <c r="M27">
        <f t="shared" si="2"/>
        <v>1513.5820630984001</v>
      </c>
      <c r="N27">
        <f t="shared" si="3"/>
        <v>1125878287.6776903</v>
      </c>
      <c r="O27">
        <f t="shared" si="4"/>
        <v>15732955328.752907</v>
      </c>
    </row>
    <row r="28" spans="1:15" x14ac:dyDescent="0.45">
      <c r="A28" t="s">
        <v>16</v>
      </c>
      <c r="B28" s="5" t="s">
        <v>47</v>
      </c>
      <c r="C28">
        <v>9.2600744166744207</v>
      </c>
      <c r="D28">
        <v>6.8792046277183438E-2</v>
      </c>
      <c r="E28">
        <v>200.5476167173164</v>
      </c>
      <c r="F28">
        <v>5</v>
      </c>
      <c r="G28">
        <v>9.2600744166744207</v>
      </c>
      <c r="H28">
        <v>6.8792046277183438E-2</v>
      </c>
      <c r="I28">
        <v>200.5476167173164</v>
      </c>
      <c r="L28">
        <f t="shared" si="1"/>
        <v>0</v>
      </c>
      <c r="M28">
        <f t="shared" si="2"/>
        <v>0</v>
      </c>
      <c r="N28">
        <f t="shared" si="3"/>
        <v>0</v>
      </c>
      <c r="O28">
        <f t="shared" si="4"/>
        <v>0</v>
      </c>
    </row>
    <row r="29" spans="1:15" x14ac:dyDescent="0.45">
      <c r="A29" t="s">
        <v>17</v>
      </c>
      <c r="B29" s="5" t="s">
        <v>26</v>
      </c>
      <c r="C29">
        <v>238.37842444489789</v>
      </c>
      <c r="D29">
        <v>1.467967</v>
      </c>
      <c r="E29">
        <v>284.99999999999989</v>
      </c>
      <c r="F29">
        <v>8</v>
      </c>
      <c r="G29">
        <v>340.8604831002603</v>
      </c>
      <c r="H29">
        <v>2.4517448367413959</v>
      </c>
      <c r="I29">
        <v>274.69471095282739</v>
      </c>
      <c r="L29">
        <f t="shared" si="1"/>
        <v>10502.572346241141</v>
      </c>
      <c r="M29">
        <f t="shared" si="2"/>
        <v>0.96781883206358055</v>
      </c>
      <c r="N29">
        <f t="shared" si="3"/>
        <v>106.19898234577336</v>
      </c>
      <c r="O29">
        <f t="shared" si="4"/>
        <v>10609.739147418977</v>
      </c>
    </row>
    <row r="30" spans="1:15" x14ac:dyDescent="0.45">
      <c r="B30" s="5" t="s">
        <v>27</v>
      </c>
      <c r="C30">
        <v>347.76911111547639</v>
      </c>
      <c r="D30">
        <v>2.5180642999999998</v>
      </c>
      <c r="E30">
        <v>273.99999999999989</v>
      </c>
      <c r="F30">
        <v>8</v>
      </c>
      <c r="G30">
        <v>340.86477827089391</v>
      </c>
      <c r="H30">
        <v>2.4517860682869941</v>
      </c>
      <c r="I30">
        <v>274.69427904332582</v>
      </c>
      <c r="L30">
        <f t="shared" si="1"/>
        <v>47.669812028780456</v>
      </c>
      <c r="M30">
        <f t="shared" si="2"/>
        <v>4.3928039990028785E-3</v>
      </c>
      <c r="N30">
        <f t="shared" si="3"/>
        <v>0.48202339000157512</v>
      </c>
      <c r="O30">
        <f t="shared" si="4"/>
        <v>48.156228222781031</v>
      </c>
    </row>
    <row r="31" spans="1:15" x14ac:dyDescent="0.45">
      <c r="L31">
        <f t="shared" ref="L31:N31" si="5">SUM(L2:L30)/29</f>
        <v>2443998435.4131632</v>
      </c>
      <c r="M31">
        <f t="shared" si="5"/>
        <v>255.31400992790907</v>
      </c>
      <c r="N31">
        <f t="shared" si="5"/>
        <v>188840812.09230995</v>
      </c>
      <c r="O31">
        <f>SUM(O2:O30)/29</f>
        <v>2632839502.8194842</v>
      </c>
    </row>
    <row r="33" spans="1:15" x14ac:dyDescent="0.45">
      <c r="A33" t="s">
        <v>7</v>
      </c>
      <c r="B33" s="5" t="s">
        <v>26</v>
      </c>
      <c r="C33">
        <v>3.1735269000000002</v>
      </c>
      <c r="D33">
        <v>9.8569824E-2</v>
      </c>
      <c r="E33">
        <v>120</v>
      </c>
      <c r="F33">
        <v>7</v>
      </c>
      <c r="G33">
        <v>11.513967011876799</v>
      </c>
      <c r="H33">
        <v>0.11955362520130219</v>
      </c>
      <c r="I33">
        <v>212.61573519331961</v>
      </c>
      <c r="L33">
        <f t="shared" ref="L33" si="6">(C33-G33)^2</f>
        <v>69.562941259803466</v>
      </c>
      <c r="M33">
        <f t="shared" ref="M33" si="7">(D33-H33)^2</f>
        <v>4.4031991285577138E-4</v>
      </c>
      <c r="N33">
        <f t="shared" ref="N33" si="8">(E33-I33)^2</f>
        <v>8577.6744053991006</v>
      </c>
      <c r="O33">
        <f>SUM(L33:N33)</f>
        <v>8647.2377869788161</v>
      </c>
    </row>
    <row r="35" spans="1:15" x14ac:dyDescent="0.45">
      <c r="A35" t="s">
        <v>8</v>
      </c>
      <c r="B35" s="5" t="s">
        <v>47</v>
      </c>
      <c r="C35">
        <v>0.56662052637000004</v>
      </c>
      <c r="D35">
        <v>2.211428600000002E-3</v>
      </c>
      <c r="E35">
        <v>344.99999999999989</v>
      </c>
      <c r="F35">
        <v>8</v>
      </c>
      <c r="G35">
        <v>337.74417842450879</v>
      </c>
      <c r="H35">
        <v>2.4218298300293659</v>
      </c>
      <c r="I35">
        <v>275.00807722263153</v>
      </c>
      <c r="L35">
        <f t="shared" ref="L35" si="9">(C35-G35)^2</f>
        <v>113688.70555015274</v>
      </c>
      <c r="M35">
        <f t="shared" ref="M35" si="10">(D35-H35)^2</f>
        <v>5.8545532085356005</v>
      </c>
      <c r="N35">
        <f>(E35-I35)^2</f>
        <v>4898.8692540730954</v>
      </c>
      <c r="O35">
        <f t="shared" ref="O35:O37" si="11">SUM(L35:N35)</f>
        <v>118593.42935743438</v>
      </c>
    </row>
    <row r="37" spans="1:15" x14ac:dyDescent="0.45">
      <c r="A37" s="2" t="s">
        <v>9</v>
      </c>
      <c r="B37" s="5" t="s">
        <v>46</v>
      </c>
      <c r="C37">
        <v>19.130346779999989</v>
      </c>
      <c r="D37">
        <v>4.4806520000000009E-2</v>
      </c>
      <c r="E37">
        <v>713.99999999999977</v>
      </c>
      <c r="F37">
        <v>1</v>
      </c>
      <c r="G37">
        <v>-928957.18617717514</v>
      </c>
      <c r="H37">
        <v>-297.50889942839808</v>
      </c>
      <c r="I37">
        <v>-258051.41153661039</v>
      </c>
      <c r="L37">
        <f t="shared" ref="L37" si="12">(C37-G37)^2</f>
        <v>862996996662.41565</v>
      </c>
      <c r="M37">
        <f t="shared" ref="M37" si="13">(D37-H37)^2</f>
        <v>88538.207923625756</v>
      </c>
      <c r="N37">
        <f t="shared" ref="N37" si="14">(E37-I37)^2</f>
        <v>66959538207.711342</v>
      </c>
      <c r="O37">
        <f t="shared" si="11"/>
        <v>929956623408.33484</v>
      </c>
    </row>
    <row r="38" spans="1:15" x14ac:dyDescent="0.45">
      <c r="L38">
        <f>SUM(L35:L37)/2</f>
        <v>431498555175.56061</v>
      </c>
      <c r="M38">
        <f>SUM(M35:M37)/2</f>
        <v>44272.031238417148</v>
      </c>
      <c r="N38">
        <f t="shared" ref="N38:O38" si="15">SUM(N35:N37)/2</f>
        <v>33479771553.290298</v>
      </c>
      <c r="O38">
        <f t="shared" si="15"/>
        <v>464978371000.88208</v>
      </c>
    </row>
    <row r="39" spans="1:15" x14ac:dyDescent="0.45">
      <c r="B39" s="5">
        <v>0</v>
      </c>
      <c r="C39" s="5">
        <v>1</v>
      </c>
      <c r="D39" s="5">
        <v>2</v>
      </c>
      <c r="E39" s="5">
        <v>3</v>
      </c>
      <c r="F39" s="5">
        <v>4</v>
      </c>
      <c r="G39" s="5">
        <v>5</v>
      </c>
    </row>
    <row r="40" spans="1:15" x14ac:dyDescent="0.45">
      <c r="A40" s="5">
        <v>0</v>
      </c>
      <c r="B40">
        <v>0</v>
      </c>
      <c r="C40">
        <v>284.7</v>
      </c>
      <c r="D40">
        <v>125.5</v>
      </c>
      <c r="E40">
        <v>50</v>
      </c>
      <c r="F40">
        <v>3.4</v>
      </c>
      <c r="G40">
        <v>2.82</v>
      </c>
    </row>
    <row r="41" spans="1:15" x14ac:dyDescent="0.45">
      <c r="A41" s="5">
        <v>1</v>
      </c>
      <c r="B41">
        <v>1</v>
      </c>
      <c r="C41">
        <v>151.16</v>
      </c>
      <c r="D41">
        <v>169.5</v>
      </c>
      <c r="E41">
        <v>14000</v>
      </c>
      <c r="F41">
        <v>2.5299999999999998</v>
      </c>
      <c r="G41">
        <v>0.46</v>
      </c>
    </row>
    <row r="42" spans="1:15" x14ac:dyDescent="0.45">
      <c r="A42" s="5">
        <v>2</v>
      </c>
      <c r="B42">
        <v>2</v>
      </c>
      <c r="C42">
        <v>1209.3900000000001</v>
      </c>
      <c r="D42">
        <v>176</v>
      </c>
      <c r="E42">
        <v>1230</v>
      </c>
      <c r="F42">
        <v>4.46</v>
      </c>
      <c r="G42">
        <v>6.36</v>
      </c>
    </row>
    <row r="43" spans="1:15" x14ac:dyDescent="0.45">
      <c r="A43" s="5">
        <v>3</v>
      </c>
      <c r="B43">
        <v>3</v>
      </c>
      <c r="C43">
        <v>299.37</v>
      </c>
      <c r="D43">
        <v>155</v>
      </c>
      <c r="E43">
        <v>577</v>
      </c>
      <c r="F43">
        <v>8.1999999999999993</v>
      </c>
      <c r="G43">
        <v>1.39</v>
      </c>
    </row>
    <row r="44" spans="1:15" x14ac:dyDescent="0.45">
      <c r="A44" s="5">
        <v>4</v>
      </c>
      <c r="B44">
        <v>4</v>
      </c>
      <c r="C44">
        <v>194.19</v>
      </c>
      <c r="D44">
        <v>236</v>
      </c>
      <c r="E44">
        <v>0.217</v>
      </c>
      <c r="F44">
        <v>14</v>
      </c>
      <c r="G44">
        <v>-7.0000000000000007E-2</v>
      </c>
    </row>
    <row r="45" spans="1:15" x14ac:dyDescent="0.45">
      <c r="A45" s="5">
        <v>5</v>
      </c>
      <c r="B45">
        <v>5</v>
      </c>
      <c r="C45">
        <v>423.53399999999999</v>
      </c>
      <c r="D45">
        <v>172.1</v>
      </c>
      <c r="E45">
        <v>10000</v>
      </c>
      <c r="F45">
        <v>4.2</v>
      </c>
      <c r="G45">
        <v>0.59</v>
      </c>
    </row>
    <row r="46" spans="1:15" x14ac:dyDescent="0.45">
      <c r="A46" s="5">
        <v>6</v>
      </c>
      <c r="B46">
        <v>6</v>
      </c>
      <c r="C46">
        <v>331.5</v>
      </c>
      <c r="D46">
        <v>131</v>
      </c>
      <c r="E46">
        <v>21.5</v>
      </c>
      <c r="F46">
        <v>6.54</v>
      </c>
      <c r="G46">
        <v>1.1000000000000001</v>
      </c>
    </row>
    <row r="47" spans="1:15" x14ac:dyDescent="0.45">
      <c r="A47" s="5">
        <v>7</v>
      </c>
      <c r="B47">
        <v>7</v>
      </c>
      <c r="C47">
        <v>341.77</v>
      </c>
      <c r="D47">
        <v>162.5</v>
      </c>
      <c r="E47">
        <v>54</v>
      </c>
      <c r="F47">
        <v>6.19</v>
      </c>
      <c r="G47">
        <v>2.73</v>
      </c>
    </row>
    <row r="48" spans="1:15" x14ac:dyDescent="0.45">
      <c r="A48" s="5">
        <v>8</v>
      </c>
      <c r="B48">
        <v>8</v>
      </c>
      <c r="C48">
        <v>348.42099999999999</v>
      </c>
      <c r="D48">
        <v>163.5</v>
      </c>
      <c r="E48">
        <v>1.0000000000000001E-5</v>
      </c>
      <c r="F48">
        <v>7.1</v>
      </c>
      <c r="G48">
        <v>3.3559999999999999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9484-9D3F-47D7-A005-F293ABDB5105}">
  <dimension ref="D2:U71"/>
  <sheetViews>
    <sheetView zoomScale="50" zoomScaleNormal="50" workbookViewId="0">
      <selection activeCell="J92" sqref="J92"/>
    </sheetView>
  </sheetViews>
  <sheetFormatPr defaultRowHeight="14.25" x14ac:dyDescent="0.45"/>
  <cols>
    <col min="5" max="5" width="20.86328125" customWidth="1"/>
    <col min="6" max="6" width="19.19921875" customWidth="1"/>
    <col min="7" max="7" width="18.796875" customWidth="1"/>
    <col min="8" max="8" width="20.73046875" customWidth="1"/>
    <col min="9" max="9" width="15.46484375" customWidth="1"/>
    <col min="10" max="10" width="13.265625" customWidth="1"/>
    <col min="19" max="19" width="12.33203125" bestFit="1" customWidth="1"/>
  </cols>
  <sheetData>
    <row r="2" spans="4:21" x14ac:dyDescent="0.45">
      <c r="E2" t="s">
        <v>54</v>
      </c>
      <c r="H2" t="s">
        <v>58</v>
      </c>
      <c r="P2" t="s">
        <v>54</v>
      </c>
      <c r="S2" t="s">
        <v>58</v>
      </c>
    </row>
    <row r="3" spans="4:21" x14ac:dyDescent="0.45">
      <c r="D3" t="s">
        <v>53</v>
      </c>
      <c r="E3" t="s">
        <v>56</v>
      </c>
      <c r="F3" t="s">
        <v>55</v>
      </c>
      <c r="G3" t="s">
        <v>57</v>
      </c>
      <c r="H3" t="s">
        <v>56</v>
      </c>
      <c r="I3" t="s">
        <v>55</v>
      </c>
      <c r="J3" t="s">
        <v>57</v>
      </c>
      <c r="O3" t="s">
        <v>53</v>
      </c>
      <c r="P3" t="s">
        <v>56</v>
      </c>
      <c r="Q3" t="s">
        <v>55</v>
      </c>
      <c r="R3" t="s">
        <v>57</v>
      </c>
      <c r="S3" t="s">
        <v>56</v>
      </c>
      <c r="T3" t="s">
        <v>55</v>
      </c>
      <c r="U3" t="s">
        <v>57</v>
      </c>
    </row>
    <row r="4" spans="4:21" x14ac:dyDescent="0.45">
      <c r="D4">
        <v>1</v>
      </c>
      <c r="E4" s="6">
        <f>'1Cluster'!L31</f>
        <v>377058736.37020183</v>
      </c>
      <c r="F4" s="6">
        <f>'1Cluster'!M31</f>
        <v>4171.9643337788739</v>
      </c>
      <c r="G4" s="6">
        <f>'1Cluster'!N31</f>
        <v>410017444.79463392</v>
      </c>
      <c r="H4">
        <f>'1Cluster'!L38</f>
        <v>60152187072.333649</v>
      </c>
      <c r="I4">
        <f>'1Cluster'!M38</f>
        <v>669642.72598604299</v>
      </c>
      <c r="J4">
        <f>'1Cluster'!N38</f>
        <v>65625978129.799217</v>
      </c>
      <c r="O4">
        <v>60</v>
      </c>
      <c r="P4" s="6" cm="1">
        <f t="array" ref="P4:R4">'6Clusters; 60 min'!L31:N31</f>
        <v>5334396.2707039835</v>
      </c>
      <c r="Q4" s="6">
        <v>3875.5452165641946</v>
      </c>
      <c r="R4" s="6">
        <v>16337397.228162957</v>
      </c>
      <c r="S4" cm="1">
        <f t="array" ref="S4:U4">'6Clusters; 60 min'!L38:N38</f>
        <v>911744015.22843492</v>
      </c>
      <c r="T4">
        <v>623737.16893830406</v>
      </c>
      <c r="U4">
        <v>2570797374.0001421</v>
      </c>
    </row>
    <row r="5" spans="4:21" x14ac:dyDescent="0.45">
      <c r="D5">
        <v>3</v>
      </c>
      <c r="E5" s="6">
        <f>'3Clusters'!L31</f>
        <v>189255914.59304735</v>
      </c>
      <c r="F5" s="6">
        <f>'3Clusters'!M31</f>
        <v>637.33813392731895</v>
      </c>
      <c r="G5" s="6">
        <f>'3Clusters'!O31</f>
        <v>925287929.06782329</v>
      </c>
      <c r="H5" cm="1">
        <f t="array" ref="H5:J5">'3Clusters'!L38:N38</f>
        <v>30543091454.475182</v>
      </c>
      <c r="I5">
        <v>103222.49808027349</v>
      </c>
      <c r="J5">
        <v>118021700837.83873</v>
      </c>
      <c r="O5">
        <v>240</v>
      </c>
      <c r="P5" s="6" cm="1">
        <f t="array" ref="P5:R5">'6Clusters; 240 min'!L31:N31</f>
        <v>152606415.04046041</v>
      </c>
      <c r="Q5" s="6">
        <v>3881.8413367299868</v>
      </c>
      <c r="R5" s="6">
        <v>16387154.193817127</v>
      </c>
      <c r="S5" cm="1">
        <f t="array" ref="S5:U5">'6Clusters; 240 min'!L38:N38</f>
        <v>23925227777.728611</v>
      </c>
      <c r="T5">
        <v>623737.16893830406</v>
      </c>
      <c r="U5">
        <v>2570797374.0001421</v>
      </c>
    </row>
    <row r="6" spans="4:21" x14ac:dyDescent="0.45">
      <c r="D6">
        <v>6</v>
      </c>
      <c r="E6" s="6">
        <f>'6Clusters; infinity'!L31</f>
        <v>501646811.51551366</v>
      </c>
      <c r="F6" s="6">
        <f>'9Clusters'!M31</f>
        <v>255.31400992790907</v>
      </c>
      <c r="G6" s="6">
        <f>'9Clusters'!O31</f>
        <v>2632839502.8194842</v>
      </c>
      <c r="H6" cm="1">
        <f t="array" ref="H6:J6">'6Clusters; infinity'!L38:N38</f>
        <v>79437976017.988892</v>
      </c>
      <c r="I6">
        <v>623737.16893830406</v>
      </c>
      <c r="J6">
        <v>2570797374.0001421</v>
      </c>
      <c r="O6">
        <v>900</v>
      </c>
      <c r="P6" s="6" cm="1">
        <f t="array" ref="P6:R6">'6Clusters; infinity'!L31:N31</f>
        <v>501646811.51551366</v>
      </c>
      <c r="Q6" s="6">
        <v>3881.8413367299868</v>
      </c>
      <c r="R6" s="6">
        <v>16387154.193817127</v>
      </c>
      <c r="S6" cm="1">
        <f t="array" ref="S6:U6">'6Clusters; infinity'!L38:N38</f>
        <v>79437976017.988892</v>
      </c>
      <c r="T6">
        <v>623737.16893830406</v>
      </c>
      <c r="U6">
        <v>2570797374.0001421</v>
      </c>
    </row>
    <row r="7" spans="4:21" x14ac:dyDescent="0.45">
      <c r="D7">
        <v>9</v>
      </c>
      <c r="E7" s="6">
        <f>'9Clusters'!L31</f>
        <v>2443998435.4131632</v>
      </c>
      <c r="F7" s="6">
        <f>'9Clusters'!M31</f>
        <v>255.31400992790907</v>
      </c>
      <c r="G7" s="6">
        <f>'9Clusters'!N31</f>
        <v>188840812.09230995</v>
      </c>
      <c r="H7" cm="1">
        <f t="array" ref="H7:J7">'9Clusters'!L38:N38</f>
        <v>431498555175.56061</v>
      </c>
      <c r="I7">
        <v>44272.031238417148</v>
      </c>
      <c r="J7">
        <v>33479771553.290298</v>
      </c>
      <c r="P7" s="6"/>
      <c r="Q7" s="6"/>
      <c r="R7" s="6"/>
    </row>
    <row r="11" spans="4:21" ht="33.4" x14ac:dyDescent="1">
      <c r="D11" s="7" t="s">
        <v>59</v>
      </c>
      <c r="E11" s="7"/>
      <c r="F11" s="7"/>
      <c r="G11" s="7"/>
      <c r="H11" s="7" t="s">
        <v>60</v>
      </c>
      <c r="I11" s="7"/>
      <c r="J11" s="7"/>
      <c r="K11" s="7"/>
    </row>
    <row r="61" spans="5:8" x14ac:dyDescent="0.45">
      <c r="E61" t="s">
        <v>53</v>
      </c>
      <c r="F61" t="s">
        <v>56</v>
      </c>
      <c r="G61" t="s">
        <v>55</v>
      </c>
      <c r="H61" t="s">
        <v>57</v>
      </c>
    </row>
    <row r="62" spans="5:8" x14ac:dyDescent="0.45">
      <c r="E62">
        <v>1</v>
      </c>
      <c r="F62" cm="1">
        <f t="array" ref="F62:H62">'1Cluster'!L33:N33</f>
        <v>452438.5295901738</v>
      </c>
      <c r="G62">
        <v>0.1738498199408561</v>
      </c>
      <c r="H62">
        <v>162273.12245111068</v>
      </c>
    </row>
    <row r="63" spans="5:8" x14ac:dyDescent="0.45">
      <c r="E63">
        <v>3</v>
      </c>
      <c r="F63" cm="1">
        <f t="array" ref="F63:H63">'3Clusters'!L33:N33</f>
        <v>7593.0444317137481</v>
      </c>
      <c r="G63">
        <v>324.34325102318428</v>
      </c>
      <c r="H63">
        <v>1019355.1845460508</v>
      </c>
    </row>
    <row r="64" spans="5:8" x14ac:dyDescent="0.45">
      <c r="E64">
        <v>6</v>
      </c>
      <c r="F64" cm="1">
        <f t="array" ref="F64:H64">'6Clusters; infinity'!L33:N33</f>
        <v>1337.8913029931364</v>
      </c>
      <c r="G64">
        <v>2.7867099829075752E-2</v>
      </c>
      <c r="H64">
        <v>17237.285607501872</v>
      </c>
    </row>
    <row r="65" spans="5:8" x14ac:dyDescent="0.45">
      <c r="E65">
        <v>9</v>
      </c>
      <c r="F65" cm="1">
        <f t="array" ref="F65:H65">'9Clusters'!L33:N33</f>
        <v>69.562941259803466</v>
      </c>
      <c r="G65">
        <v>4.4031991285577138E-4</v>
      </c>
      <c r="H65">
        <v>8577.6744053991006</v>
      </c>
    </row>
    <row r="71" spans="5:8" ht="25.5" x14ac:dyDescent="0.75">
      <c r="E71" s="8" t="s">
        <v>61</v>
      </c>
      <c r="F71" s="9"/>
      <c r="G71" s="9"/>
      <c r="H71" s="9"/>
    </row>
  </sheetData>
  <mergeCells count="3">
    <mergeCell ref="D11:G11"/>
    <mergeCell ref="H11:K11"/>
    <mergeCell ref="E71:H7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35C3-6466-408E-AB47-956837DD16E5}">
  <dimension ref="A1:O48"/>
  <sheetViews>
    <sheetView topLeftCell="A16" workbookViewId="0">
      <selection activeCell="K40" sqref="K40"/>
    </sheetView>
  </sheetViews>
  <sheetFormatPr defaultRowHeight="14.25" x14ac:dyDescent="0.45"/>
  <cols>
    <col min="15" max="15" width="10.73046875" bestFit="1" customWidth="1"/>
  </cols>
  <sheetData>
    <row r="1" spans="1:15" x14ac:dyDescent="0.45">
      <c r="B1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15" x14ac:dyDescent="0.45">
      <c r="A2" t="s">
        <v>10</v>
      </c>
      <c r="B2" s="5" t="s">
        <v>26</v>
      </c>
      <c r="C2">
        <v>8.181694185233182E-2</v>
      </c>
      <c r="D2">
        <v>5.4310397510428897E-3</v>
      </c>
      <c r="E2">
        <v>1202.4333661371841</v>
      </c>
      <c r="F2">
        <v>2</v>
      </c>
      <c r="G2">
        <v>8.1817076378521758E-2</v>
      </c>
      <c r="H2">
        <v>5.4310435168663657E-3</v>
      </c>
      <c r="I2">
        <v>1202.4333297719049</v>
      </c>
      <c r="L2">
        <f>(C2-G2)^2</f>
        <v>1.8097295779154238E-14</v>
      </c>
      <c r="M2">
        <f t="shared" ref="M2:N17" si="0">(D2-H2)^2</f>
        <v>1.4181426452172529E-17</v>
      </c>
      <c r="N2">
        <f t="shared" si="0"/>
        <v>1.3224335261528783E-9</v>
      </c>
      <c r="O2">
        <f>SUM(L2:N2)</f>
        <v>1.3224516376300839E-9</v>
      </c>
    </row>
    <row r="3" spans="1:15" x14ac:dyDescent="0.45">
      <c r="B3" s="5" t="s">
        <v>27</v>
      </c>
      <c r="D3">
        <v>6.8256264772387698E-3</v>
      </c>
      <c r="E3">
        <v>629.18921756063332</v>
      </c>
      <c r="F3">
        <v>2</v>
      </c>
      <c r="G3">
        <v>8.2758759700959583E-2</v>
      </c>
      <c r="H3">
        <v>5.457404281095854E-3</v>
      </c>
      <c r="I3">
        <v>1202.178772818982</v>
      </c>
      <c r="L3">
        <f t="shared" ref="L3:N30" si="1">(C3-G3)^2</f>
        <v>6.8490123072411715E-3</v>
      </c>
      <c r="M3">
        <f t="shared" si="0"/>
        <v>1.8720319780181436E-6</v>
      </c>
      <c r="N3">
        <f t="shared" si="0"/>
        <v>328317.03043516021</v>
      </c>
      <c r="O3">
        <f t="shared" ref="O3:O30" si="2">SUM(L3:N3)</f>
        <v>328317.03728604456</v>
      </c>
    </row>
    <row r="4" spans="1:15" x14ac:dyDescent="0.45">
      <c r="B4" s="5" t="s">
        <v>28</v>
      </c>
      <c r="C4">
        <v>1.7767464162450219</v>
      </c>
      <c r="D4">
        <v>5.2877601875992837E-2</v>
      </c>
      <c r="E4">
        <v>744.25801977539993</v>
      </c>
      <c r="F4">
        <v>2</v>
      </c>
      <c r="G4">
        <v>8.8408859635586978E-2</v>
      </c>
      <c r="H4">
        <v>5.6155688664727837E-3</v>
      </c>
      <c r="I4">
        <v>1200.651431101443</v>
      </c>
      <c r="L4">
        <f t="shared" si="1"/>
        <v>2.850483705057917</v>
      </c>
      <c r="M4">
        <f t="shared" si="0"/>
        <v>2.2336997641929633E-3</v>
      </c>
      <c r="N4">
        <f t="shared" si="0"/>
        <v>208294.94590182274</v>
      </c>
      <c r="O4">
        <f t="shared" si="2"/>
        <v>208297.79861922757</v>
      </c>
    </row>
    <row r="5" spans="1:15" x14ac:dyDescent="0.45">
      <c r="A5" t="s">
        <v>11</v>
      </c>
      <c r="B5" s="5" t="s">
        <v>29</v>
      </c>
      <c r="C5">
        <v>121.4905502235282</v>
      </c>
      <c r="D5">
        <v>1.690557280036409</v>
      </c>
      <c r="E5">
        <v>492.34975518986039</v>
      </c>
      <c r="F5">
        <v>4</v>
      </c>
      <c r="G5">
        <v>487.29247638116237</v>
      </c>
      <c r="H5">
        <v>3.7821207008965541</v>
      </c>
      <c r="I5">
        <v>304.06332756217307</v>
      </c>
      <c r="L5">
        <f t="shared" si="1"/>
        <v>133811.04918063525</v>
      </c>
      <c r="M5">
        <f t="shared" si="0"/>
        <v>4.3746375434801914</v>
      </c>
      <c r="N5">
        <f t="shared" si="0"/>
        <v>35451.778828796334</v>
      </c>
      <c r="O5">
        <f t="shared" si="2"/>
        <v>169267.20264697506</v>
      </c>
    </row>
    <row r="6" spans="1:15" x14ac:dyDescent="0.45">
      <c r="B6" s="5" t="s">
        <v>30</v>
      </c>
      <c r="C6">
        <v>371.53904773915627</v>
      </c>
      <c r="D6">
        <v>6.0629104904933806</v>
      </c>
      <c r="E6">
        <v>344.9323865957615</v>
      </c>
      <c r="F6">
        <v>4</v>
      </c>
      <c r="G6">
        <v>371.47375863956961</v>
      </c>
      <c r="H6">
        <v>6.0638431895494929</v>
      </c>
      <c r="I6">
        <v>344.98987475288521</v>
      </c>
      <c r="L6">
        <f t="shared" si="1"/>
        <v>4.2626665248373524E-3</v>
      </c>
      <c r="M6">
        <f t="shared" si="0"/>
        <v>8.699275292727059E-7</v>
      </c>
      <c r="N6">
        <f t="shared" si="0"/>
        <v>3.3048882094808569E-3</v>
      </c>
      <c r="O6">
        <f t="shared" si="2"/>
        <v>7.568424661847482E-3</v>
      </c>
    </row>
    <row r="7" spans="1:15" x14ac:dyDescent="0.45">
      <c r="B7" s="5" t="s">
        <v>31</v>
      </c>
      <c r="C7">
        <v>141.27452056662671</v>
      </c>
      <c r="D7">
        <v>4.0999060000000007</v>
      </c>
      <c r="E7">
        <v>867.99999999999966</v>
      </c>
      <c r="F7">
        <v>4</v>
      </c>
      <c r="G7">
        <v>410.07999788676722</v>
      </c>
      <c r="H7">
        <v>5.3032690266651796</v>
      </c>
      <c r="I7">
        <v>331.34769235598122</v>
      </c>
      <c r="L7">
        <f t="shared" si="1"/>
        <v>72256.384637308583</v>
      </c>
      <c r="M7">
        <f t="shared" si="0"/>
        <v>1.44808257394478</v>
      </c>
      <c r="N7">
        <f t="shared" si="0"/>
        <v>287995.69929965027</v>
      </c>
      <c r="O7">
        <f t="shared" si="2"/>
        <v>360253.53201953281</v>
      </c>
    </row>
    <row r="8" spans="1:15" x14ac:dyDescent="0.45">
      <c r="B8" s="5" t="s">
        <v>32</v>
      </c>
      <c r="D8">
        <v>4.1501403000000003</v>
      </c>
      <c r="E8">
        <v>587</v>
      </c>
      <c r="F8">
        <v>4</v>
      </c>
      <c r="G8">
        <v>274.95816052157568</v>
      </c>
      <c r="H8">
        <v>7.9652785967602746</v>
      </c>
      <c r="I8">
        <v>379.09533074514542</v>
      </c>
      <c r="L8">
        <f t="shared" si="1"/>
        <v>75601.990037408585</v>
      </c>
      <c r="M8">
        <f t="shared" si="0"/>
        <v>14.555280223406887</v>
      </c>
      <c r="N8">
        <f t="shared" si="0"/>
        <v>43224.351497970478</v>
      </c>
      <c r="O8">
        <f t="shared" si="2"/>
        <v>118840.89681560246</v>
      </c>
    </row>
    <row r="9" spans="1:15" x14ac:dyDescent="0.45">
      <c r="B9" s="5" t="s">
        <v>33</v>
      </c>
      <c r="C9">
        <v>222.03636449999999</v>
      </c>
      <c r="D9">
        <v>8.9335710000000006</v>
      </c>
      <c r="E9">
        <v>312</v>
      </c>
      <c r="F9">
        <v>4</v>
      </c>
      <c r="G9">
        <v>255.65504089797679</v>
      </c>
      <c r="H9">
        <v>8.3455656782024299</v>
      </c>
      <c r="I9">
        <v>385.91642194359741</v>
      </c>
      <c r="L9">
        <f t="shared" si="1"/>
        <v>1130.2154027518823</v>
      </c>
      <c r="M9">
        <f t="shared" si="0"/>
        <v>0.34575025846226465</v>
      </c>
      <c r="N9">
        <f t="shared" si="0"/>
        <v>5463.6374329439295</v>
      </c>
      <c r="O9">
        <f t="shared" si="2"/>
        <v>6594.1985859542738</v>
      </c>
    </row>
    <row r="10" spans="1:15" x14ac:dyDescent="0.45">
      <c r="A10" t="s">
        <v>12</v>
      </c>
      <c r="B10" s="5" t="s">
        <v>34</v>
      </c>
      <c r="C10">
        <v>1.258979745700771</v>
      </c>
      <c r="D10">
        <v>4.4462742560210808E-2</v>
      </c>
      <c r="E10">
        <v>333.08708848954251</v>
      </c>
      <c r="F10">
        <v>3</v>
      </c>
      <c r="G10">
        <v>-5.3518640916920699</v>
      </c>
      <c r="H10">
        <v>0.1186392755186947</v>
      </c>
      <c r="I10">
        <v>313.61271495698628</v>
      </c>
      <c r="L10">
        <f t="shared" si="1"/>
        <v>43.703256242394893</v>
      </c>
      <c r="M10">
        <f t="shared" si="0"/>
        <v>5.5021580417410473E-3</v>
      </c>
      <c r="N10">
        <f t="shared" si="0"/>
        <v>379.25122448552656</v>
      </c>
      <c r="O10">
        <f t="shared" si="2"/>
        <v>422.9599828859632</v>
      </c>
    </row>
    <row r="11" spans="1:15" x14ac:dyDescent="0.45">
      <c r="B11" s="5" t="s">
        <v>35</v>
      </c>
      <c r="C11">
        <v>6.0891699072481966</v>
      </c>
      <c r="D11">
        <v>0.16430465570664521</v>
      </c>
      <c r="E11">
        <v>217.55312314457149</v>
      </c>
      <c r="F11">
        <v>3</v>
      </c>
      <c r="G11">
        <v>3.9114570105584652</v>
      </c>
      <c r="H11">
        <v>0.39009224749806443</v>
      </c>
      <c r="I11">
        <v>297.66244867544941</v>
      </c>
      <c r="L11">
        <f t="shared" si="1"/>
        <v>4.7424334604087806</v>
      </c>
      <c r="M11">
        <f t="shared" si="0"/>
        <v>5.0980036606968558E-2</v>
      </c>
      <c r="N11">
        <f t="shared" si="0"/>
        <v>6417.5040370121696</v>
      </c>
      <c r="O11">
        <f t="shared" si="2"/>
        <v>6422.2974505091852</v>
      </c>
    </row>
    <row r="12" spans="1:15" x14ac:dyDescent="0.45">
      <c r="B12" s="5" t="s">
        <v>29</v>
      </c>
      <c r="D12">
        <v>0.1116012076983226</v>
      </c>
      <c r="E12">
        <v>196</v>
      </c>
      <c r="F12">
        <v>3</v>
      </c>
      <c r="G12">
        <v>16.262551813559181</v>
      </c>
      <c r="H12">
        <v>0.75202954347055728</v>
      </c>
      <c r="I12">
        <v>276.39542696673362</v>
      </c>
      <c r="L12">
        <f t="shared" si="1"/>
        <v>264.47059148869698</v>
      </c>
      <c r="M12">
        <f t="shared" si="0"/>
        <v>0.41014845325999416</v>
      </c>
      <c r="N12">
        <f t="shared" si="0"/>
        <v>6463.4246771633998</v>
      </c>
      <c r="O12">
        <f t="shared" si="2"/>
        <v>6728.3054171053564</v>
      </c>
    </row>
    <row r="13" spans="1:15" x14ac:dyDescent="0.45">
      <c r="B13" s="5" t="s">
        <v>36</v>
      </c>
      <c r="C13">
        <v>37.341618401361053</v>
      </c>
      <c r="D13">
        <v>0.21360063760806</v>
      </c>
      <c r="E13">
        <v>74.999999999999986</v>
      </c>
      <c r="F13">
        <v>3</v>
      </c>
      <c r="G13">
        <v>22.43809921505953</v>
      </c>
      <c r="H13">
        <v>0.93299819145680374</v>
      </c>
      <c r="I13">
        <v>265.76191611237567</v>
      </c>
      <c r="L13">
        <f t="shared" si="1"/>
        <v>222.11488413645762</v>
      </c>
      <c r="M13">
        <f t="shared" si="0"/>
        <v>0.51753284048355608</v>
      </c>
      <c r="N13">
        <f t="shared" si="0"/>
        <v>36390.108638865051</v>
      </c>
      <c r="O13">
        <f t="shared" si="2"/>
        <v>36612.741055841994</v>
      </c>
    </row>
    <row r="14" spans="1:15" x14ac:dyDescent="0.45">
      <c r="A14" t="s">
        <v>13</v>
      </c>
      <c r="B14" s="5" t="s">
        <v>26</v>
      </c>
      <c r="C14">
        <v>14.0008760702611</v>
      </c>
      <c r="D14">
        <v>0.34684643999999998</v>
      </c>
      <c r="E14">
        <v>2290.9999999999991</v>
      </c>
      <c r="F14">
        <v>0</v>
      </c>
      <c r="G14">
        <v>0.99484381126415089</v>
      </c>
      <c r="H14">
        <v>0.26167586904092172</v>
      </c>
      <c r="I14">
        <v>143.85968165506449</v>
      </c>
      <c r="L14">
        <f t="shared" si="1"/>
        <v>169.15687512206929</v>
      </c>
      <c r="M14">
        <f t="shared" si="0"/>
        <v>7.2540261574953859E-3</v>
      </c>
      <c r="N14">
        <f t="shared" si="0"/>
        <v>4610211.5466623874</v>
      </c>
      <c r="O14">
        <f t="shared" si="2"/>
        <v>4610380.7107915357</v>
      </c>
    </row>
    <row r="15" spans="1:15" x14ac:dyDescent="0.45">
      <c r="B15" s="5" t="s">
        <v>37</v>
      </c>
      <c r="C15">
        <v>0.12343189449801691</v>
      </c>
      <c r="D15">
        <v>0.25596939000000007</v>
      </c>
      <c r="E15">
        <v>0</v>
      </c>
      <c r="F15">
        <v>0</v>
      </c>
      <c r="G15">
        <v>0.99449507615296029</v>
      </c>
      <c r="H15">
        <v>0.26167358533379698</v>
      </c>
      <c r="I15">
        <v>143.8021096605662</v>
      </c>
      <c r="L15">
        <f t="shared" si="1"/>
        <v>0.75875106643483281</v>
      </c>
      <c r="M15">
        <f t="shared" si="0"/>
        <v>3.2537844406110352E-5</v>
      </c>
      <c r="N15">
        <f t="shared" si="0"/>
        <v>20679.046742829509</v>
      </c>
      <c r="O15">
        <f t="shared" si="2"/>
        <v>20679.805526433789</v>
      </c>
    </row>
    <row r="16" spans="1:15" x14ac:dyDescent="0.45">
      <c r="B16" s="5" t="s">
        <v>38</v>
      </c>
      <c r="D16">
        <v>8.7819730000000026E-2</v>
      </c>
      <c r="E16">
        <v>3190.9999999999991</v>
      </c>
      <c r="F16">
        <v>0</v>
      </c>
      <c r="G16">
        <v>0.99462585181965668</v>
      </c>
      <c r="H16">
        <v>0.26167444172396881</v>
      </c>
      <c r="I16">
        <v>143.8236991585031</v>
      </c>
      <c r="L16">
        <f t="shared" si="1"/>
        <v>0.98928058510797767</v>
      </c>
      <c r="M16">
        <f t="shared" si="0"/>
        <v>3.0225460788624283E-2</v>
      </c>
      <c r="N16">
        <f t="shared" si="0"/>
        <v>9285283.408410063</v>
      </c>
      <c r="O16">
        <f t="shared" si="2"/>
        <v>9285284.4279161096</v>
      </c>
    </row>
    <row r="17" spans="1:15" x14ac:dyDescent="0.45">
      <c r="A17" t="s">
        <v>7</v>
      </c>
      <c r="B17" s="5" t="s">
        <v>27</v>
      </c>
      <c r="C17">
        <v>2.0368602718221971</v>
      </c>
      <c r="D17">
        <v>8.2468864924318611E-2</v>
      </c>
      <c r="E17">
        <v>110.2925545692208</v>
      </c>
      <c r="F17">
        <v>5</v>
      </c>
      <c r="G17">
        <v>32.223686973783259</v>
      </c>
      <c r="H17">
        <v>0.94119016164398417</v>
      </c>
      <c r="I17">
        <v>156.88557964046799</v>
      </c>
      <c r="L17">
        <f t="shared" si="1"/>
        <v>911.24450633422941</v>
      </c>
      <c r="M17">
        <f t="shared" si="0"/>
        <v>0.73740226543990395</v>
      </c>
      <c r="N17">
        <f t="shared" si="0"/>
        <v>2170.9099852898698</v>
      </c>
      <c r="O17">
        <f t="shared" si="2"/>
        <v>3082.891893889539</v>
      </c>
    </row>
    <row r="18" spans="1:15" x14ac:dyDescent="0.45">
      <c r="B18" s="5" t="s">
        <v>38</v>
      </c>
      <c r="C18">
        <v>1.551665216364257</v>
      </c>
      <c r="D18">
        <v>4.0068840103049667E-2</v>
      </c>
      <c r="E18">
        <v>374.62987914771549</v>
      </c>
      <c r="F18">
        <v>5</v>
      </c>
      <c r="G18">
        <v>-15.17866717948279</v>
      </c>
      <c r="H18">
        <v>-7.2338718199039587E-2</v>
      </c>
      <c r="I18">
        <v>298.49347554721732</v>
      </c>
      <c r="L18">
        <f t="shared" si="1"/>
        <v>279.90402207552916</v>
      </c>
      <c r="M18">
        <f t="shared" si="1"/>
        <v>1.2635459163437597E-2</v>
      </c>
      <c r="N18">
        <f t="shared" si="1"/>
        <v>5796.7519532179504</v>
      </c>
      <c r="O18">
        <f t="shared" si="2"/>
        <v>6076.668610752643</v>
      </c>
    </row>
    <row r="19" spans="1:15" x14ac:dyDescent="0.45">
      <c r="B19" s="5" t="s">
        <v>26</v>
      </c>
      <c r="C19">
        <v>3.3975</v>
      </c>
      <c r="D19">
        <v>0.157</v>
      </c>
      <c r="E19">
        <v>69</v>
      </c>
      <c r="F19">
        <v>5</v>
      </c>
      <c r="G19">
        <v>0.62211753827256189</v>
      </c>
      <c r="H19">
        <v>0.26550424174863491</v>
      </c>
      <c r="I19">
        <v>251.29084357830089</v>
      </c>
      <c r="L19">
        <f t="shared" si="1"/>
        <v>7.7027478088642543</v>
      </c>
      <c r="M19">
        <f t="shared" si="1"/>
        <v>1.1773170477446205E-2</v>
      </c>
      <c r="N19">
        <f t="shared" si="1"/>
        <v>33229.951652488562</v>
      </c>
      <c r="O19">
        <f t="shared" si="2"/>
        <v>33237.666173467907</v>
      </c>
    </row>
    <row r="20" spans="1:15" x14ac:dyDescent="0.45">
      <c r="B20" s="5" t="s">
        <v>39</v>
      </c>
      <c r="C20">
        <v>5.4525000000000006</v>
      </c>
      <c r="D20">
        <v>0.17</v>
      </c>
      <c r="E20">
        <v>117</v>
      </c>
      <c r="F20">
        <v>5</v>
      </c>
      <c r="G20">
        <v>16.422902256027911</v>
      </c>
      <c r="H20">
        <v>0.60334720169630973</v>
      </c>
      <c r="I20">
        <v>204.08821160938439</v>
      </c>
      <c r="L20">
        <f t="shared" si="1"/>
        <v>120.34972565906226</v>
      </c>
      <c r="M20">
        <f t="shared" si="1"/>
        <v>0.18778979721802211</v>
      </c>
      <c r="N20">
        <f t="shared" si="1"/>
        <v>7584.3566013209138</v>
      </c>
      <c r="O20">
        <f t="shared" si="2"/>
        <v>7704.8941167771936</v>
      </c>
    </row>
    <row r="21" spans="1:15" x14ac:dyDescent="0.45">
      <c r="A21" t="s">
        <v>14</v>
      </c>
      <c r="B21" s="5" t="s">
        <v>40</v>
      </c>
      <c r="C21">
        <v>31.866051900000009</v>
      </c>
      <c r="D21">
        <v>0.98828406000000002</v>
      </c>
      <c r="E21">
        <v>143</v>
      </c>
      <c r="F21">
        <v>3</v>
      </c>
      <c r="G21">
        <v>47.804557787979213</v>
      </c>
      <c r="H21">
        <v>0.42778667057929559</v>
      </c>
      <c r="I21">
        <v>43.684207993604097</v>
      </c>
      <c r="L21">
        <f t="shared" si="1"/>
        <v>254.03596994114775</v>
      </c>
      <c r="M21">
        <f t="shared" si="1"/>
        <v>0.31415732354742471</v>
      </c>
      <c r="N21">
        <f t="shared" si="1"/>
        <v>9863.6265418576913</v>
      </c>
      <c r="O21">
        <f t="shared" si="2"/>
        <v>10117.976669122387</v>
      </c>
    </row>
    <row r="22" spans="1:15" x14ac:dyDescent="0.45">
      <c r="B22" s="5" t="s">
        <v>41</v>
      </c>
      <c r="C22">
        <v>83.44845675000002</v>
      </c>
      <c r="D22">
        <v>2.407492200000001</v>
      </c>
      <c r="E22">
        <v>153.00000000000011</v>
      </c>
      <c r="F22">
        <v>3</v>
      </c>
      <c r="G22">
        <v>94.121163299231881</v>
      </c>
      <c r="H22">
        <v>1.7850515304761441</v>
      </c>
      <c r="I22">
        <v>-36.067123414080228</v>
      </c>
      <c r="L22">
        <f t="shared" si="1"/>
        <v>113.90666508601667</v>
      </c>
      <c r="M22">
        <f t="shared" si="1"/>
        <v>0.38743238707730726</v>
      </c>
      <c r="N22">
        <f t="shared" si="1"/>
        <v>35746.37715607509</v>
      </c>
      <c r="O22">
        <f t="shared" si="2"/>
        <v>35860.671253548186</v>
      </c>
    </row>
    <row r="23" spans="1:15" x14ac:dyDescent="0.45">
      <c r="A23" s="1" t="s">
        <v>15</v>
      </c>
      <c r="B23" s="5" t="s">
        <v>42</v>
      </c>
      <c r="C23">
        <v>1038.6915608853601</v>
      </c>
      <c r="D23">
        <v>11.84637683628284</v>
      </c>
      <c r="E23">
        <v>251.44140814592669</v>
      </c>
      <c r="F23">
        <v>1</v>
      </c>
      <c r="G23">
        <v>6057.1007264790142</v>
      </c>
      <c r="H23">
        <v>156.54328372553431</v>
      </c>
      <c r="I23">
        <v>-8855.2436229818722</v>
      </c>
      <c r="L23">
        <f t="shared" si="1"/>
        <v>25184430.553314392</v>
      </c>
      <c r="M23">
        <f t="shared" si="1"/>
        <v>20937.194863316709</v>
      </c>
      <c r="N23">
        <f t="shared" si="1"/>
        <v>82931712.256167129</v>
      </c>
      <c r="O23">
        <f t="shared" si="2"/>
        <v>108137080.00434484</v>
      </c>
    </row>
    <row r="24" spans="1:15" x14ac:dyDescent="0.45">
      <c r="B24" s="5" t="s">
        <v>43</v>
      </c>
      <c r="C24">
        <v>84.101254001424124</v>
      </c>
      <c r="D24">
        <v>8.0165501340812746</v>
      </c>
      <c r="E24">
        <v>149.3569871482234</v>
      </c>
      <c r="F24">
        <v>1</v>
      </c>
      <c r="G24">
        <v>5641.8513785753084</v>
      </c>
      <c r="H24">
        <v>151.4259508959934</v>
      </c>
      <c r="I24">
        <v>-8902.4024019221142</v>
      </c>
      <c r="L24">
        <f t="shared" si="1"/>
        <v>30888586.447201025</v>
      </c>
      <c r="M24">
        <f t="shared" si="1"/>
        <v>20566.256226890717</v>
      </c>
      <c r="N24">
        <f t="shared" si="1"/>
        <v>81934348.037623003</v>
      </c>
      <c r="O24">
        <f t="shared" si="2"/>
        <v>112843500.74105091</v>
      </c>
    </row>
    <row r="25" spans="1:15" x14ac:dyDescent="0.45">
      <c r="B25" s="5" t="s">
        <v>44</v>
      </c>
      <c r="C25">
        <v>1340.8740119999991</v>
      </c>
      <c r="D25">
        <v>24.190314999999998</v>
      </c>
      <c r="E25">
        <v>147</v>
      </c>
      <c r="F25">
        <v>1</v>
      </c>
      <c r="G25">
        <v>6576.1624113586477</v>
      </c>
      <c r="H25">
        <v>162.93994976246029</v>
      </c>
      <c r="I25">
        <v>-8796.2951493065666</v>
      </c>
      <c r="L25">
        <f t="shared" si="1"/>
        <v>27408244.624459237</v>
      </c>
      <c r="M25">
        <f t="shared" si="1"/>
        <v>19251.46114671613</v>
      </c>
      <c r="N25">
        <f t="shared" si="1"/>
        <v>79982528.127610371</v>
      </c>
      <c r="O25">
        <f t="shared" si="2"/>
        <v>107410024.21321632</v>
      </c>
    </row>
    <row r="26" spans="1:15" x14ac:dyDescent="0.45">
      <c r="B26" s="5" t="s">
        <v>45</v>
      </c>
      <c r="C26">
        <v>27.551220511337551</v>
      </c>
      <c r="D26">
        <v>3.1084337</v>
      </c>
      <c r="E26">
        <v>296</v>
      </c>
      <c r="F26">
        <v>1</v>
      </c>
      <c r="G26">
        <v>5356.3674518915086</v>
      </c>
      <c r="H26">
        <v>147.9077845756841</v>
      </c>
      <c r="I26">
        <v>-8934.824062443533</v>
      </c>
      <c r="L26">
        <f t="shared" si="1"/>
        <v>28396282.427820772</v>
      </c>
      <c r="M26">
        <f t="shared" si="1"/>
        <v>20966.852014019478</v>
      </c>
      <c r="N26">
        <f t="shared" si="1"/>
        <v>85208112.871786535</v>
      </c>
      <c r="O26">
        <f t="shared" si="2"/>
        <v>113625362.15162133</v>
      </c>
    </row>
    <row r="27" spans="1:15" x14ac:dyDescent="0.45">
      <c r="B27" s="5" t="s">
        <v>46</v>
      </c>
      <c r="C27">
        <v>24.358632</v>
      </c>
      <c r="D27">
        <v>6.2799440000000004</v>
      </c>
      <c r="E27">
        <v>486</v>
      </c>
      <c r="F27">
        <v>1</v>
      </c>
      <c r="G27">
        <v>5538.0390415993807</v>
      </c>
      <c r="H27">
        <v>150.14661768860819</v>
      </c>
      <c r="I27">
        <v>-8914.1920966571761</v>
      </c>
      <c r="L27">
        <f t="shared" si="1"/>
        <v>30400671.65919999</v>
      </c>
      <c r="M27">
        <f t="shared" si="1"/>
        <v>20697.619798224467</v>
      </c>
      <c r="N27">
        <f t="shared" si="1"/>
        <v>88363611.454056039</v>
      </c>
      <c r="O27">
        <f t="shared" si="2"/>
        <v>118784980.73305425</v>
      </c>
    </row>
    <row r="28" spans="1:15" x14ac:dyDescent="0.45">
      <c r="A28" t="s">
        <v>16</v>
      </c>
      <c r="B28" s="5" t="s">
        <v>47</v>
      </c>
      <c r="C28">
        <v>2.4252214118732169</v>
      </c>
      <c r="D28">
        <v>6.8792046277183438E-2</v>
      </c>
      <c r="E28">
        <v>200.5476167173164</v>
      </c>
      <c r="F28">
        <v>1</v>
      </c>
      <c r="G28">
        <v>3485.562879087558</v>
      </c>
      <c r="H28">
        <v>99.789295712402875</v>
      </c>
      <c r="I28">
        <v>-6154.4245199760517</v>
      </c>
      <c r="L28">
        <f t="shared" si="1"/>
        <v>12132247.942318456</v>
      </c>
      <c r="M28">
        <f t="shared" si="1"/>
        <v>9944.1788514257878</v>
      </c>
      <c r="N28">
        <f t="shared" si="1"/>
        <v>40385670.858149074</v>
      </c>
      <c r="O28">
        <f t="shared" si="2"/>
        <v>52527862.979318954</v>
      </c>
    </row>
    <row r="29" spans="1:15" x14ac:dyDescent="0.45">
      <c r="A29" t="s">
        <v>17</v>
      </c>
      <c r="B29" s="5" t="s">
        <v>26</v>
      </c>
      <c r="C29">
        <v>2.7462528449999999</v>
      </c>
      <c r="D29">
        <v>1.467967</v>
      </c>
      <c r="E29">
        <v>284.99999999999989</v>
      </c>
      <c r="F29">
        <v>5</v>
      </c>
      <c r="G29">
        <v>0.37163742230515601</v>
      </c>
      <c r="H29">
        <v>0.28050275321921841</v>
      </c>
      <c r="I29">
        <v>271.50262597674839</v>
      </c>
      <c r="L29">
        <f t="shared" si="1"/>
        <v>5.6387984057002125</v>
      </c>
      <c r="M29">
        <f t="shared" si="1"/>
        <v>1.4100713373826492</v>
      </c>
      <c r="N29">
        <f t="shared" si="1"/>
        <v>182.17910552354425</v>
      </c>
      <c r="O29">
        <f t="shared" si="2"/>
        <v>189.22797526662711</v>
      </c>
    </row>
    <row r="30" spans="1:15" x14ac:dyDescent="0.45">
      <c r="B30" s="5" t="s">
        <v>27</v>
      </c>
      <c r="C30">
        <v>74.716355323407171</v>
      </c>
      <c r="D30">
        <v>2.5180642999999998</v>
      </c>
      <c r="E30">
        <v>273.99999999999989</v>
      </c>
      <c r="F30">
        <v>5</v>
      </c>
      <c r="G30">
        <v>31.97320685781585</v>
      </c>
      <c r="H30">
        <v>0.95618867311456768</v>
      </c>
      <c r="I30">
        <v>177.09736203891561</v>
      </c>
      <c r="L30">
        <f t="shared" si="1"/>
        <v>1826.9767407515815</v>
      </c>
      <c r="M30">
        <f t="shared" si="1"/>
        <v>2.4394554738587617</v>
      </c>
      <c r="N30">
        <f t="shared" si="1"/>
        <v>9390.1212438169732</v>
      </c>
      <c r="O30">
        <f t="shared" si="2"/>
        <v>11219.537440042413</v>
      </c>
    </row>
    <row r="31" spans="1:15" x14ac:dyDescent="0.45">
      <c r="L31">
        <f t="shared" ref="L31:N31" si="3">SUM(L2:L30)/29</f>
        <v>5334396.2707039835</v>
      </c>
      <c r="M31">
        <f t="shared" si="3"/>
        <v>3875.5452165641946</v>
      </c>
      <c r="N31">
        <f t="shared" si="3"/>
        <v>16337397.228162957</v>
      </c>
      <c r="O31">
        <f>SUM(O2:O30)/29</f>
        <v>21675669.044083506</v>
      </c>
    </row>
    <row r="33" spans="1:15" x14ac:dyDescent="0.45">
      <c r="A33" t="s">
        <v>7</v>
      </c>
      <c r="B33" s="5" t="s">
        <v>26</v>
      </c>
      <c r="C33">
        <v>3.1735269000000002</v>
      </c>
      <c r="D33">
        <v>9.8569824E-2</v>
      </c>
      <c r="E33">
        <v>120</v>
      </c>
      <c r="F33">
        <v>5</v>
      </c>
      <c r="G33">
        <v>0.62211753827256189</v>
      </c>
      <c r="H33">
        <v>0.26550424174863491</v>
      </c>
      <c r="I33">
        <v>251.29084357830089</v>
      </c>
      <c r="L33">
        <f t="shared" ref="L33:N33" si="4">(C33-G33)^2</f>
        <v>6.5096897311104138</v>
      </c>
      <c r="M33">
        <f t="shared" si="4"/>
        <v>2.7867099829075752E-2</v>
      </c>
      <c r="N33">
        <f t="shared" si="4"/>
        <v>17237.285607501872</v>
      </c>
      <c r="O33">
        <f>SUM(L33:N33)</f>
        <v>17243.823164332811</v>
      </c>
    </row>
    <row r="35" spans="1:15" x14ac:dyDescent="0.45">
      <c r="A35" t="s">
        <v>8</v>
      </c>
      <c r="B35" s="5" t="s">
        <v>47</v>
      </c>
      <c r="C35">
        <v>5.4068833470000022E-2</v>
      </c>
      <c r="D35">
        <v>2.211428600000002E-3</v>
      </c>
      <c r="E35">
        <v>344.99999999999989</v>
      </c>
      <c r="F35">
        <v>5</v>
      </c>
      <c r="G35">
        <v>83.707621197568187</v>
      </c>
      <c r="H35">
        <v>2.0013375530945021</v>
      </c>
      <c r="I35">
        <v>-35.307459797856723</v>
      </c>
      <c r="L35">
        <f t="shared" ref="L35:N35" si="5">(C35-G35)^2</f>
        <v>6997.9168231329177</v>
      </c>
      <c r="M35">
        <f t="shared" si="5"/>
        <v>3.9965052616364081</v>
      </c>
      <c r="N35">
        <f t="shared" si="5"/>
        <v>144633.76397789831</v>
      </c>
      <c r="O35">
        <f t="shared" ref="O35:O37" si="6">SUM(L35:N35)</f>
        <v>151635.67730629287</v>
      </c>
    </row>
    <row r="37" spans="1:15" x14ac:dyDescent="0.45">
      <c r="A37" s="2" t="s">
        <v>9</v>
      </c>
      <c r="B37" s="5" t="s">
        <v>46</v>
      </c>
      <c r="C37">
        <v>0.23370672000000001</v>
      </c>
      <c r="D37">
        <v>4.4806520000000009E-2</v>
      </c>
      <c r="E37">
        <v>713.99999999999977</v>
      </c>
      <c r="F37">
        <v>1</v>
      </c>
      <c r="G37">
        <v>42702.470563119532</v>
      </c>
      <c r="H37">
        <v>1116.946924599891</v>
      </c>
      <c r="I37">
        <v>-70989.905850632058</v>
      </c>
      <c r="L37">
        <f t="shared" ref="L37:N37" si="7">(C37-G37)^2</f>
        <v>1823481032.5400467</v>
      </c>
      <c r="M37">
        <f t="shared" si="7"/>
        <v>1247470.3413713465</v>
      </c>
      <c r="N37">
        <f t="shared" si="7"/>
        <v>5141450114.2363062</v>
      </c>
      <c r="O37">
        <f t="shared" si="6"/>
        <v>6966178617.1177244</v>
      </c>
    </row>
    <row r="38" spans="1:15" x14ac:dyDescent="0.45">
      <c r="L38">
        <f t="shared" ref="L38:N38" si="8">SUM(L35:L37)/2</f>
        <v>911744015.22843492</v>
      </c>
      <c r="M38">
        <f>SUM(M35:M37)/2</f>
        <v>623737.16893830406</v>
      </c>
      <c r="N38">
        <f t="shared" si="8"/>
        <v>2570797374.0001421</v>
      </c>
      <c r="O38">
        <f>SUM(O35:O37)/2</f>
        <v>3483165126.3975153</v>
      </c>
    </row>
    <row r="39" spans="1:15" x14ac:dyDescent="0.45">
      <c r="B39" s="5">
        <v>0</v>
      </c>
      <c r="C39" s="5">
        <v>1</v>
      </c>
      <c r="D39" s="5">
        <v>2</v>
      </c>
      <c r="E39" s="5">
        <v>3</v>
      </c>
      <c r="F39" s="5">
        <v>4</v>
      </c>
      <c r="G39" s="5">
        <v>5</v>
      </c>
    </row>
    <row r="40" spans="1:15" x14ac:dyDescent="0.45">
      <c r="A40" s="5">
        <v>0</v>
      </c>
      <c r="B40">
        <v>0</v>
      </c>
      <c r="C40">
        <v>284.7</v>
      </c>
      <c r="D40">
        <v>125.5</v>
      </c>
      <c r="E40">
        <v>50</v>
      </c>
      <c r="F40">
        <v>3.4</v>
      </c>
      <c r="G40">
        <v>2.82</v>
      </c>
    </row>
    <row r="41" spans="1:15" x14ac:dyDescent="0.45">
      <c r="A41" s="5">
        <v>1</v>
      </c>
      <c r="B41">
        <v>1</v>
      </c>
      <c r="C41">
        <v>287.34699999999998</v>
      </c>
      <c r="D41">
        <v>170.8</v>
      </c>
      <c r="E41">
        <v>12000</v>
      </c>
      <c r="F41">
        <v>3.3650000000000002</v>
      </c>
      <c r="G41">
        <v>0.52500000000000002</v>
      </c>
    </row>
    <row r="42" spans="1:15" x14ac:dyDescent="0.45">
      <c r="A42" s="5">
        <v>2</v>
      </c>
      <c r="B42">
        <v>2</v>
      </c>
      <c r="C42">
        <v>1209.3900000000001</v>
      </c>
      <c r="D42">
        <v>176</v>
      </c>
      <c r="E42">
        <v>1230</v>
      </c>
      <c r="F42">
        <v>4.46</v>
      </c>
      <c r="G42">
        <v>6.36</v>
      </c>
    </row>
    <row r="43" spans="1:15" x14ac:dyDescent="0.45">
      <c r="A43" s="5">
        <v>3</v>
      </c>
      <c r="B43">
        <v>3</v>
      </c>
      <c r="C43">
        <v>315.435</v>
      </c>
      <c r="D43">
        <v>143</v>
      </c>
      <c r="E43">
        <v>299.25</v>
      </c>
      <c r="F43">
        <v>7.3699999999999992</v>
      </c>
      <c r="G43">
        <v>1.2450000000000001</v>
      </c>
    </row>
    <row r="44" spans="1:15" x14ac:dyDescent="0.45">
      <c r="A44" s="5">
        <v>4</v>
      </c>
      <c r="B44">
        <v>4</v>
      </c>
      <c r="C44">
        <v>194.19</v>
      </c>
      <c r="D44">
        <v>236</v>
      </c>
      <c r="E44">
        <v>0.217</v>
      </c>
      <c r="F44">
        <v>14</v>
      </c>
      <c r="G44">
        <v>-7.0000000000000007E-2</v>
      </c>
    </row>
    <row r="45" spans="1:15" x14ac:dyDescent="0.45">
      <c r="A45" s="5">
        <v>5</v>
      </c>
      <c r="B45">
        <v>5</v>
      </c>
      <c r="C45">
        <v>345.09550000000002</v>
      </c>
      <c r="D45">
        <v>163</v>
      </c>
      <c r="E45">
        <v>27.000005000000002</v>
      </c>
      <c r="F45">
        <v>6.6449999999999996</v>
      </c>
      <c r="G45">
        <v>3.0430000000000001</v>
      </c>
    </row>
    <row r="46" spans="1:15" x14ac:dyDescent="0.45">
      <c r="A46" s="5"/>
    </row>
    <row r="47" spans="1:15" x14ac:dyDescent="0.45">
      <c r="A47" s="5"/>
    </row>
    <row r="48" spans="1:15" x14ac:dyDescent="0.45">
      <c r="A4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4DB4-9021-42B7-BB01-69DD642FD424}">
  <dimension ref="A1:O45"/>
  <sheetViews>
    <sheetView topLeftCell="A16" workbookViewId="0">
      <selection activeCell="O38" sqref="L38:O38"/>
    </sheetView>
  </sheetViews>
  <sheetFormatPr defaultRowHeight="14.25" x14ac:dyDescent="0.45"/>
  <cols>
    <col min="15" max="15" width="11.73046875" bestFit="1" customWidth="1"/>
  </cols>
  <sheetData>
    <row r="1" spans="1:15" x14ac:dyDescent="0.45">
      <c r="B1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15" x14ac:dyDescent="0.45">
      <c r="A2" t="s">
        <v>10</v>
      </c>
      <c r="B2" s="5" t="s">
        <v>26</v>
      </c>
      <c r="C2">
        <v>0.76789133002692389</v>
      </c>
      <c r="D2">
        <v>5.4310397510428897E-3</v>
      </c>
      <c r="E2">
        <v>1202.4333661371841</v>
      </c>
      <c r="F2">
        <v>2</v>
      </c>
      <c r="G2">
        <v>0.76789236647208448</v>
      </c>
      <c r="H2">
        <v>5.4310565143696442E-3</v>
      </c>
      <c r="I2">
        <v>1202.433318623308</v>
      </c>
      <c r="L2">
        <f>(C2-G2)^2</f>
        <v>1.0742185708998087E-12</v>
      </c>
      <c r="M2">
        <f t="shared" ref="M2:N17" si="0">(D2-H2)^2</f>
        <v>2.8100912387771812E-16</v>
      </c>
      <c r="N2">
        <f t="shared" si="0"/>
        <v>2.2575684218164118E-9</v>
      </c>
      <c r="O2">
        <f>SUM(L2:N2)</f>
        <v>2.2586429213964353E-9</v>
      </c>
    </row>
    <row r="3" spans="1:15" x14ac:dyDescent="0.45">
      <c r="B3" s="5" t="s">
        <v>27</v>
      </c>
      <c r="C3">
        <v>0.82389739299928066</v>
      </c>
      <c r="D3">
        <v>6.8256264772387698E-3</v>
      </c>
      <c r="E3">
        <v>629.18921756063332</v>
      </c>
      <c r="F3">
        <v>2</v>
      </c>
      <c r="G3">
        <v>0.78819243805853523</v>
      </c>
      <c r="H3">
        <v>5.7590297447737207E-3</v>
      </c>
      <c r="I3">
        <v>1201.9200538330169</v>
      </c>
      <c r="L3">
        <f t="shared" ref="L3:N30" si="1">(C3-G3)^2</f>
        <v>1.274843807320662E-3</v>
      </c>
      <c r="M3">
        <f t="shared" si="0"/>
        <v>1.1376285897051195E-6</v>
      </c>
      <c r="N3">
        <f t="shared" si="0"/>
        <v>328020.61081726389</v>
      </c>
      <c r="O3">
        <f t="shared" ref="O3:O30" si="2">SUM(L3:N3)</f>
        <v>328020.61209324532</v>
      </c>
    </row>
    <row r="4" spans="1:15" x14ac:dyDescent="0.45">
      <c r="B4" s="5" t="s">
        <v>28</v>
      </c>
      <c r="C4">
        <v>3.6842415796937358</v>
      </c>
      <c r="D4">
        <v>5.2877601875992837E-2</v>
      </c>
      <c r="E4">
        <v>744.25801977539993</v>
      </c>
      <c r="F4">
        <v>2</v>
      </c>
      <c r="G4">
        <v>0.90999286757724018</v>
      </c>
      <c r="H4">
        <v>7.7268691271981937E-3</v>
      </c>
      <c r="I4">
        <v>1198.8404650912739</v>
      </c>
      <c r="L4">
        <f t="shared" si="1"/>
        <v>7.6964559166800344</v>
      </c>
      <c r="M4">
        <f t="shared" si="0"/>
        <v>2.0385886677530773E-3</v>
      </c>
      <c r="N4">
        <f t="shared" si="0"/>
        <v>206645.19958935957</v>
      </c>
      <c r="O4">
        <f t="shared" si="2"/>
        <v>206652.89808386491</v>
      </c>
    </row>
    <row r="5" spans="1:15" x14ac:dyDescent="0.45">
      <c r="A5" t="s">
        <v>11</v>
      </c>
      <c r="B5" s="5" t="s">
        <v>29</v>
      </c>
      <c r="C5">
        <v>326.07663021568447</v>
      </c>
      <c r="D5">
        <v>1.690557280036409</v>
      </c>
      <c r="E5">
        <v>492.34975518986039</v>
      </c>
      <c r="F5">
        <v>4</v>
      </c>
      <c r="G5">
        <v>-1477.4131419365069</v>
      </c>
      <c r="H5">
        <v>-4.2490564517442424</v>
      </c>
      <c r="I5">
        <v>658.95932457054778</v>
      </c>
      <c r="L5">
        <f t="shared" si="1"/>
        <v>3252575.3582575629</v>
      </c>
      <c r="M5">
        <f t="shared" si="0"/>
        <v>35.279011282757281</v>
      </c>
      <c r="N5">
        <f t="shared" si="0"/>
        <v>27758.748609218084</v>
      </c>
      <c r="O5">
        <f t="shared" si="2"/>
        <v>3280369.3858780637</v>
      </c>
    </row>
    <row r="6" spans="1:15" x14ac:dyDescent="0.45">
      <c r="B6" s="5" t="s">
        <v>30</v>
      </c>
      <c r="C6">
        <v>554.9169648631414</v>
      </c>
      <c r="D6">
        <v>6.0629104904933806</v>
      </c>
      <c r="E6">
        <v>344.9323865957615</v>
      </c>
      <c r="F6">
        <v>4</v>
      </c>
      <c r="G6">
        <v>555.22816546954891</v>
      </c>
      <c r="H6">
        <v>6.0645081241749139</v>
      </c>
      <c r="I6">
        <v>344.96049143429991</v>
      </c>
      <c r="L6">
        <f t="shared" si="1"/>
        <v>9.6845817428402176E-2</v>
      </c>
      <c r="M6">
        <f t="shared" si="0"/>
        <v>2.5524333803697001E-6</v>
      </c>
      <c r="N6">
        <f t="shared" si="0"/>
        <v>7.8988194927015541E-4</v>
      </c>
      <c r="O6">
        <f t="shared" si="2"/>
        <v>9.7638251811052706E-2</v>
      </c>
    </row>
    <row r="7" spans="1:15" x14ac:dyDescent="0.45">
      <c r="B7" s="5" t="s">
        <v>31</v>
      </c>
      <c r="C7">
        <v>408.59106473040049</v>
      </c>
      <c r="D7">
        <v>4.0999060000000007</v>
      </c>
      <c r="E7">
        <v>867.99999999999966</v>
      </c>
      <c r="F7">
        <v>4</v>
      </c>
      <c r="G7">
        <v>-122.31893699913689</v>
      </c>
      <c r="H7">
        <v>2.6266532655351971</v>
      </c>
      <c r="I7">
        <v>449.62676914638251</v>
      </c>
      <c r="L7">
        <f t="shared" si="1"/>
        <v>281865.42993645737</v>
      </c>
      <c r="M7">
        <f t="shared" si="0"/>
        <v>2.1704736196080212</v>
      </c>
      <c r="N7">
        <f t="shared" si="0"/>
        <v>175036.16029489401</v>
      </c>
      <c r="O7">
        <f t="shared" si="2"/>
        <v>456903.76070497098</v>
      </c>
    </row>
    <row r="8" spans="1:15" x14ac:dyDescent="0.45">
      <c r="B8" s="5" t="s">
        <v>32</v>
      </c>
      <c r="C8">
        <v>158.63109804419429</v>
      </c>
      <c r="D8">
        <v>4.1501403000000003</v>
      </c>
      <c r="E8">
        <v>587</v>
      </c>
      <c r="F8">
        <v>4</v>
      </c>
      <c r="G8">
        <v>2249.0959216412598</v>
      </c>
      <c r="H8">
        <v>14.65914527077422</v>
      </c>
      <c r="I8">
        <v>83.29479715409343</v>
      </c>
      <c r="L8">
        <f t="shared" si="1"/>
        <v>4370043.1786967097</v>
      </c>
      <c r="M8">
        <f t="shared" si="0"/>
        <v>110.43918547575724</v>
      </c>
      <c r="N8">
        <f t="shared" si="0"/>
        <v>253718.93137403589</v>
      </c>
      <c r="O8">
        <f t="shared" si="2"/>
        <v>4623872.5492562214</v>
      </c>
    </row>
    <row r="9" spans="1:15" x14ac:dyDescent="0.45">
      <c r="B9" s="5" t="s">
        <v>33</v>
      </c>
      <c r="C9">
        <v>1125.2268779999999</v>
      </c>
      <c r="D9">
        <v>8.9335710000000006</v>
      </c>
      <c r="E9">
        <v>312</v>
      </c>
      <c r="F9">
        <v>4</v>
      </c>
      <c r="G9">
        <v>2587.8694728756032</v>
      </c>
      <c r="H9">
        <v>16.378072700094069</v>
      </c>
      <c r="I9">
        <v>30.96165829805204</v>
      </c>
      <c r="L9">
        <f t="shared" si="1"/>
        <v>2139323.3603444379</v>
      </c>
      <c r="M9">
        <f t="shared" si="0"/>
        <v>55.420605562703479</v>
      </c>
      <c r="N9">
        <f t="shared" si="0"/>
        <v>78982.549506580865</v>
      </c>
      <c r="O9">
        <f t="shared" si="2"/>
        <v>2218361.3304565814</v>
      </c>
    </row>
    <row r="10" spans="1:15" x14ac:dyDescent="0.45">
      <c r="A10" t="s">
        <v>12</v>
      </c>
      <c r="B10" s="5" t="s">
        <v>34</v>
      </c>
      <c r="C10">
        <v>5.9518779849292933</v>
      </c>
      <c r="D10">
        <v>4.4462742560210808E-2</v>
      </c>
      <c r="E10">
        <v>333.08708848954251</v>
      </c>
      <c r="F10">
        <v>3</v>
      </c>
      <c r="G10">
        <v>16.726035246295979</v>
      </c>
      <c r="H10">
        <v>0.1186392755186947</v>
      </c>
      <c r="I10">
        <v>313.61271495698628</v>
      </c>
      <c r="L10">
        <f t="shared" si="1"/>
        <v>116.08246469266048</v>
      </c>
      <c r="M10">
        <f t="shared" si="0"/>
        <v>5.5021580417410473E-3</v>
      </c>
      <c r="N10">
        <f t="shared" si="0"/>
        <v>379.25122448552656</v>
      </c>
      <c r="O10">
        <f t="shared" si="2"/>
        <v>495.33919133622879</v>
      </c>
    </row>
    <row r="11" spans="1:15" x14ac:dyDescent="0.45">
      <c r="B11" s="5" t="s">
        <v>35</v>
      </c>
      <c r="C11">
        <v>15.471555936758209</v>
      </c>
      <c r="D11">
        <v>0.16430465570664521</v>
      </c>
      <c r="E11">
        <v>217.55312314457149</v>
      </c>
      <c r="F11">
        <v>3</v>
      </c>
      <c r="G11">
        <v>32.70739517407651</v>
      </c>
      <c r="H11">
        <v>0.39009224749806443</v>
      </c>
      <c r="I11">
        <v>297.66244867544941</v>
      </c>
      <c r="L11">
        <f t="shared" si="1"/>
        <v>297.07415421468113</v>
      </c>
      <c r="M11">
        <f t="shared" si="0"/>
        <v>5.0980036606968558E-2</v>
      </c>
      <c r="N11">
        <f t="shared" si="0"/>
        <v>6417.5040370121696</v>
      </c>
      <c r="O11">
        <f t="shared" si="2"/>
        <v>6714.6291712634575</v>
      </c>
    </row>
    <row r="12" spans="1:15" x14ac:dyDescent="0.45">
      <c r="B12" s="5" t="s">
        <v>29</v>
      </c>
      <c r="D12">
        <v>0.1116012076983226</v>
      </c>
      <c r="E12">
        <v>196</v>
      </c>
      <c r="F12">
        <v>3</v>
      </c>
      <c r="G12">
        <v>54.015875077783889</v>
      </c>
      <c r="H12">
        <v>0.75202954347055728</v>
      </c>
      <c r="I12">
        <v>276.39542696673362</v>
      </c>
      <c r="L12">
        <f t="shared" si="1"/>
        <v>2917.7147604187548</v>
      </c>
      <c r="M12">
        <f t="shared" si="0"/>
        <v>0.41014845325999416</v>
      </c>
      <c r="N12">
        <f t="shared" si="0"/>
        <v>6463.4246771633998</v>
      </c>
      <c r="O12">
        <f t="shared" si="2"/>
        <v>9381.5495860354149</v>
      </c>
    </row>
    <row r="13" spans="1:15" x14ac:dyDescent="0.45">
      <c r="B13" s="5" t="s">
        <v>36</v>
      </c>
      <c r="C13">
        <v>4.5267029484929964</v>
      </c>
      <c r="D13">
        <v>0.21360063760806</v>
      </c>
      <c r="E13">
        <v>74.999999999999986</v>
      </c>
      <c r="F13">
        <v>3</v>
      </c>
      <c r="G13">
        <v>64.670115029637586</v>
      </c>
      <c r="H13">
        <v>0.93299819145680374</v>
      </c>
      <c r="I13">
        <v>265.76191611237567</v>
      </c>
      <c r="L13">
        <f t="shared" si="1"/>
        <v>3617.2300167623689</v>
      </c>
      <c r="M13">
        <f t="shared" si="0"/>
        <v>0.51753284048355608</v>
      </c>
      <c r="N13">
        <f t="shared" si="0"/>
        <v>36390.108638865051</v>
      </c>
      <c r="O13">
        <f t="shared" si="2"/>
        <v>40007.8561884679</v>
      </c>
    </row>
    <row r="14" spans="1:15" x14ac:dyDescent="0.45">
      <c r="A14" t="s">
        <v>13</v>
      </c>
      <c r="B14" s="5" t="s">
        <v>26</v>
      </c>
      <c r="C14">
        <v>44.25515975977757</v>
      </c>
      <c r="D14">
        <v>0.34684643999999998</v>
      </c>
      <c r="E14">
        <v>2290.9999999999991</v>
      </c>
      <c r="F14">
        <v>0</v>
      </c>
      <c r="G14">
        <v>3.3804138202998639</v>
      </c>
      <c r="H14">
        <v>0.27153025803669528</v>
      </c>
      <c r="I14">
        <v>21.473688570767539</v>
      </c>
      <c r="L14">
        <f t="shared" si="1"/>
        <v>1670.7448556168492</v>
      </c>
      <c r="M14">
        <f t="shared" si="0"/>
        <v>5.6725272655296236E-3</v>
      </c>
      <c r="N14">
        <f t="shared" si="0"/>
        <v>5150749.6782695735</v>
      </c>
      <c r="O14">
        <f t="shared" si="2"/>
        <v>5152420.4287977172</v>
      </c>
    </row>
    <row r="15" spans="1:15" x14ac:dyDescent="0.45">
      <c r="B15" s="5" t="s">
        <v>37</v>
      </c>
      <c r="C15">
        <v>0.12343189449801691</v>
      </c>
      <c r="D15">
        <v>0.25596939000000007</v>
      </c>
      <c r="E15">
        <v>0</v>
      </c>
      <c r="F15">
        <v>0</v>
      </c>
      <c r="G15">
        <v>3.3796872970737208</v>
      </c>
      <c r="H15">
        <v>0.27153573509489271</v>
      </c>
      <c r="I15">
        <v>21.319723730666961</v>
      </c>
      <c r="L15">
        <f t="shared" si="1"/>
        <v>10.603199246803459</v>
      </c>
      <c r="M15">
        <f t="shared" si="0"/>
        <v>2.4231109961328788E-4</v>
      </c>
      <c r="N15">
        <f t="shared" si="0"/>
        <v>454.53061995196396</v>
      </c>
      <c r="O15">
        <f t="shared" si="2"/>
        <v>465.13406150986702</v>
      </c>
    </row>
    <row r="16" spans="1:15" x14ac:dyDescent="0.45">
      <c r="B16" s="5" t="s">
        <v>38</v>
      </c>
      <c r="C16">
        <v>4.6198286511926412</v>
      </c>
      <c r="D16">
        <v>8.7819730000000026E-2</v>
      </c>
      <c r="E16">
        <v>3190.9999999999991</v>
      </c>
      <c r="F16">
        <v>0</v>
      </c>
      <c r="G16">
        <v>3.3799597432835249</v>
      </c>
      <c r="H16">
        <v>0.2715336811980687</v>
      </c>
      <c r="I16">
        <v>21.377460545704711</v>
      </c>
      <c r="L16">
        <f t="shared" si="1"/>
        <v>1.5372749087997448</v>
      </c>
      <c r="M16">
        <f t="shared" si="0"/>
        <v>3.3750815864806355E-2</v>
      </c>
      <c r="N16">
        <f t="shared" si="0"/>
        <v>10046507.04261669</v>
      </c>
      <c r="O16">
        <f t="shared" si="2"/>
        <v>10046508.613642415</v>
      </c>
    </row>
    <row r="17" spans="1:15" x14ac:dyDescent="0.45">
      <c r="A17" t="s">
        <v>7</v>
      </c>
      <c r="B17" s="5" t="s">
        <v>27</v>
      </c>
      <c r="C17">
        <v>5.1030071663688794</v>
      </c>
      <c r="D17">
        <v>8.2468864924318611E-2</v>
      </c>
      <c r="E17">
        <v>110.2925545692208</v>
      </c>
      <c r="F17">
        <v>5</v>
      </c>
      <c r="G17">
        <v>87.76954376864785</v>
      </c>
      <c r="H17">
        <v>0.94119016164398417</v>
      </c>
      <c r="I17">
        <v>156.88557964046799</v>
      </c>
      <c r="L17">
        <f t="shared" si="1"/>
        <v>6833.7562738159286</v>
      </c>
      <c r="M17">
        <f t="shared" si="0"/>
        <v>0.73740226543990395</v>
      </c>
      <c r="N17">
        <f t="shared" si="0"/>
        <v>2170.9099852898698</v>
      </c>
      <c r="O17">
        <f t="shared" si="2"/>
        <v>9005.4036613712378</v>
      </c>
    </row>
    <row r="18" spans="1:15" x14ac:dyDescent="0.45">
      <c r="B18" s="5" t="s">
        <v>38</v>
      </c>
      <c r="C18">
        <v>4.359547183560136</v>
      </c>
      <c r="D18">
        <v>4.0068840103049667E-2</v>
      </c>
      <c r="E18">
        <v>374.62987914771549</v>
      </c>
      <c r="F18">
        <v>5</v>
      </c>
      <c r="G18">
        <v>-8.0969496391412008</v>
      </c>
      <c r="H18">
        <v>-7.2338718199039587E-2</v>
      </c>
      <c r="I18">
        <v>298.49347554721732</v>
      </c>
      <c r="L18">
        <f t="shared" si="1"/>
        <v>155.16431309396847</v>
      </c>
      <c r="M18">
        <f t="shared" si="1"/>
        <v>1.2635459163437597E-2</v>
      </c>
      <c r="N18">
        <f t="shared" si="1"/>
        <v>5796.7519532179504</v>
      </c>
      <c r="O18">
        <f t="shared" si="2"/>
        <v>5951.9289017710826</v>
      </c>
    </row>
    <row r="19" spans="1:15" x14ac:dyDescent="0.45">
      <c r="B19" s="5" t="s">
        <v>26</v>
      </c>
      <c r="C19">
        <v>6.1725000000000003</v>
      </c>
      <c r="D19">
        <v>0.157</v>
      </c>
      <c r="E19">
        <v>69</v>
      </c>
      <c r="F19">
        <v>5</v>
      </c>
      <c r="G19">
        <v>23.858548163455168</v>
      </c>
      <c r="H19">
        <v>0.26550424174863491</v>
      </c>
      <c r="I19">
        <v>251.29084357830089</v>
      </c>
      <c r="L19">
        <f t="shared" si="1"/>
        <v>312.79629964005596</v>
      </c>
      <c r="M19">
        <f t="shared" si="1"/>
        <v>1.1773170477446205E-2</v>
      </c>
      <c r="N19">
        <f t="shared" si="1"/>
        <v>33229.951652488562</v>
      </c>
      <c r="O19">
        <f t="shared" si="2"/>
        <v>33542.759725299096</v>
      </c>
    </row>
    <row r="20" spans="1:15" x14ac:dyDescent="0.45">
      <c r="B20" s="5" t="s">
        <v>39</v>
      </c>
      <c r="C20">
        <v>10.8825</v>
      </c>
      <c r="D20">
        <v>0.17</v>
      </c>
      <c r="E20">
        <v>117</v>
      </c>
      <c r="F20">
        <v>5</v>
      </c>
      <c r="G20">
        <v>55.814045966051481</v>
      </c>
      <c r="H20">
        <v>0.60334720169630973</v>
      </c>
      <c r="I20">
        <v>204.08821160938439</v>
      </c>
      <c r="L20">
        <f t="shared" si="1"/>
        <v>2018.8438228993971</v>
      </c>
      <c r="M20">
        <f t="shared" si="1"/>
        <v>0.18778979721802211</v>
      </c>
      <c r="N20">
        <f t="shared" si="1"/>
        <v>7584.3566013209138</v>
      </c>
      <c r="O20">
        <f t="shared" si="2"/>
        <v>9603.3882140175283</v>
      </c>
    </row>
    <row r="21" spans="1:15" x14ac:dyDescent="0.45">
      <c r="A21" t="s">
        <v>14</v>
      </c>
      <c r="B21" s="5" t="s">
        <v>40</v>
      </c>
      <c r="C21">
        <v>58.546393800000033</v>
      </c>
      <c r="D21">
        <v>0.98828406000000002</v>
      </c>
      <c r="E21">
        <v>143</v>
      </c>
      <c r="F21">
        <v>3</v>
      </c>
      <c r="G21">
        <v>15.570606771465521</v>
      </c>
      <c r="H21">
        <v>0.42778667057929559</v>
      </c>
      <c r="I21">
        <v>43.684207993604097</v>
      </c>
      <c r="L21">
        <f t="shared" si="1"/>
        <v>1846.9182707219552</v>
      </c>
      <c r="M21">
        <f t="shared" si="1"/>
        <v>0.31415732354742471</v>
      </c>
      <c r="N21">
        <f t="shared" si="1"/>
        <v>9863.6265418576913</v>
      </c>
      <c r="O21">
        <f t="shared" si="2"/>
        <v>11710.858969903195</v>
      </c>
    </row>
    <row r="22" spans="1:15" x14ac:dyDescent="0.45">
      <c r="B22" s="5" t="s">
        <v>41</v>
      </c>
      <c r="C22">
        <v>149.01636525000001</v>
      </c>
      <c r="D22">
        <v>2.407492200000001</v>
      </c>
      <c r="E22">
        <v>153.00000000000011</v>
      </c>
      <c r="F22">
        <v>3</v>
      </c>
      <c r="G22">
        <v>95.477406410368175</v>
      </c>
      <c r="H22">
        <v>1.7850515304761441</v>
      </c>
      <c r="I22">
        <v>-36.067123414080228</v>
      </c>
      <c r="L22">
        <f t="shared" si="1"/>
        <v>2866.4201136317915</v>
      </c>
      <c r="M22">
        <f t="shared" si="1"/>
        <v>0.38743238707730726</v>
      </c>
      <c r="N22">
        <f t="shared" si="1"/>
        <v>35746.37715607509</v>
      </c>
      <c r="O22">
        <f t="shared" si="2"/>
        <v>38613.18470209396</v>
      </c>
    </row>
    <row r="23" spans="1:15" x14ac:dyDescent="0.45">
      <c r="A23" s="1" t="s">
        <v>15</v>
      </c>
      <c r="B23" s="5" t="s">
        <v>42</v>
      </c>
      <c r="C23">
        <v>1665.1962010038581</v>
      </c>
      <c r="D23">
        <v>11.84637683628284</v>
      </c>
      <c r="E23">
        <v>251.44140814592669</v>
      </c>
      <c r="F23">
        <v>1</v>
      </c>
      <c r="G23">
        <v>-27105.56137422748</v>
      </c>
      <c r="H23">
        <v>156.54328372553431</v>
      </c>
      <c r="I23">
        <v>-8855.2436229818722</v>
      </c>
      <c r="L23">
        <f t="shared" si="1"/>
        <v>827756491.45273149</v>
      </c>
      <c r="M23">
        <f t="shared" si="1"/>
        <v>20937.194863316709</v>
      </c>
      <c r="N23">
        <f t="shared" si="1"/>
        <v>82931712.256167129</v>
      </c>
      <c r="O23">
        <f t="shared" si="2"/>
        <v>910709140.90376198</v>
      </c>
    </row>
    <row r="24" spans="1:15" x14ac:dyDescent="0.45">
      <c r="B24" s="5" t="s">
        <v>43</v>
      </c>
      <c r="C24">
        <v>84.101254001424124</v>
      </c>
      <c r="D24">
        <v>8.0165501340812746</v>
      </c>
      <c r="E24">
        <v>149.3569871482234</v>
      </c>
      <c r="F24">
        <v>1</v>
      </c>
      <c r="G24">
        <v>-27810.04568836627</v>
      </c>
      <c r="H24">
        <v>151.4259508959934</v>
      </c>
      <c r="I24">
        <v>-8902.4024019221142</v>
      </c>
      <c r="L24">
        <f t="shared" si="1"/>
        <v>778083433.64240098</v>
      </c>
      <c r="M24">
        <f t="shared" si="1"/>
        <v>20566.256226890717</v>
      </c>
      <c r="N24">
        <f t="shared" si="1"/>
        <v>81934348.037623003</v>
      </c>
      <c r="O24">
        <f t="shared" si="2"/>
        <v>860038347.93625093</v>
      </c>
    </row>
    <row r="25" spans="1:15" x14ac:dyDescent="0.45">
      <c r="B25" s="5" t="s">
        <v>44</v>
      </c>
      <c r="C25">
        <v>1340.8740119999991</v>
      </c>
      <c r="D25">
        <v>24.190314999999998</v>
      </c>
      <c r="E25">
        <v>147</v>
      </c>
      <c r="F25">
        <v>1</v>
      </c>
      <c r="G25">
        <v>-26224.955981554001</v>
      </c>
      <c r="H25">
        <v>162.93994976246029</v>
      </c>
      <c r="I25">
        <v>-8796.2951493065666</v>
      </c>
      <c r="L25">
        <f t="shared" si="1"/>
        <v>759874983.23352146</v>
      </c>
      <c r="M25">
        <f t="shared" si="1"/>
        <v>19251.46114671613</v>
      </c>
      <c r="N25">
        <f t="shared" si="1"/>
        <v>79982528.127610371</v>
      </c>
      <c r="O25">
        <f t="shared" si="2"/>
        <v>839876762.8222785</v>
      </c>
    </row>
    <row r="26" spans="1:15" x14ac:dyDescent="0.45">
      <c r="B26" s="5" t="s">
        <v>45</v>
      </c>
      <c r="C26">
        <v>421.5533346565058</v>
      </c>
      <c r="D26">
        <v>3.1084337</v>
      </c>
      <c r="E26">
        <v>296</v>
      </c>
      <c r="F26">
        <v>1</v>
      </c>
      <c r="G26">
        <v>-28294.378654336699</v>
      </c>
      <c r="H26">
        <v>147.9077845756841</v>
      </c>
      <c r="I26">
        <v>-8934.824062443533</v>
      </c>
      <c r="L26">
        <f t="shared" si="1"/>
        <v>824604749.99648321</v>
      </c>
      <c r="M26">
        <f t="shared" si="1"/>
        <v>20966.852014019478</v>
      </c>
      <c r="N26">
        <f t="shared" si="1"/>
        <v>85208112.871786535</v>
      </c>
      <c r="O26">
        <f t="shared" si="2"/>
        <v>909833829.72028375</v>
      </c>
    </row>
    <row r="27" spans="1:15" x14ac:dyDescent="0.45">
      <c r="B27" s="5" t="s">
        <v>46</v>
      </c>
      <c r="C27">
        <v>763.42865100000006</v>
      </c>
      <c r="D27">
        <v>6.2799440000000004</v>
      </c>
      <c r="E27">
        <v>486</v>
      </c>
      <c r="F27">
        <v>1</v>
      </c>
      <c r="G27">
        <v>-27986.166766900969</v>
      </c>
      <c r="H27">
        <v>150.14661768860819</v>
      </c>
      <c r="I27">
        <v>-8914.1920966571761</v>
      </c>
      <c r="L27">
        <f t="shared" si="1"/>
        <v>826539236.69299233</v>
      </c>
      <c r="M27">
        <f t="shared" si="1"/>
        <v>20697.619798224467</v>
      </c>
      <c r="N27">
        <f t="shared" si="1"/>
        <v>88363611.454056039</v>
      </c>
      <c r="O27">
        <f t="shared" si="2"/>
        <v>914923545.76684654</v>
      </c>
    </row>
    <row r="28" spans="1:15" x14ac:dyDescent="0.45">
      <c r="A28" t="s">
        <v>16</v>
      </c>
      <c r="B28" s="5" t="s">
        <v>47</v>
      </c>
      <c r="C28">
        <v>6.8279986581410297</v>
      </c>
      <c r="D28">
        <v>6.8792046277183438E-2</v>
      </c>
      <c r="E28">
        <v>200.5476167173164</v>
      </c>
      <c r="F28">
        <v>1</v>
      </c>
      <c r="G28">
        <v>-19958.72865219937</v>
      </c>
      <c r="H28">
        <v>99.789295712402875</v>
      </c>
      <c r="I28">
        <v>-6154.4245199760517</v>
      </c>
      <c r="L28">
        <f t="shared" si="1"/>
        <v>398623452.37860054</v>
      </c>
      <c r="M28">
        <f t="shared" si="1"/>
        <v>9944.1788514257878</v>
      </c>
      <c r="N28">
        <f t="shared" si="1"/>
        <v>40385670.858149074</v>
      </c>
      <c r="O28">
        <f t="shared" si="2"/>
        <v>439019067.41560102</v>
      </c>
    </row>
    <row r="29" spans="1:15" x14ac:dyDescent="0.45">
      <c r="A29" t="s">
        <v>17</v>
      </c>
      <c r="B29" s="5" t="s">
        <v>26</v>
      </c>
      <c r="C29">
        <v>143.105296039227</v>
      </c>
      <c r="D29">
        <v>1.467967</v>
      </c>
      <c r="E29">
        <v>284.99999999999989</v>
      </c>
      <c r="F29">
        <v>5</v>
      </c>
      <c r="G29">
        <v>26.107428432562191</v>
      </c>
      <c r="H29">
        <v>0.28050275321921841</v>
      </c>
      <c r="I29">
        <v>271.50262597674839</v>
      </c>
      <c r="L29">
        <f t="shared" si="1"/>
        <v>13688.501024506668</v>
      </c>
      <c r="M29">
        <f t="shared" si="1"/>
        <v>1.4100713373826492</v>
      </c>
      <c r="N29">
        <f t="shared" si="1"/>
        <v>182.17910552354425</v>
      </c>
      <c r="O29">
        <f t="shared" si="2"/>
        <v>13872.090201367595</v>
      </c>
    </row>
    <row r="30" spans="1:15" x14ac:dyDescent="0.45">
      <c r="B30" s="5" t="s">
        <v>27</v>
      </c>
      <c r="C30">
        <v>243.38161377402491</v>
      </c>
      <c r="D30">
        <v>2.5180642999999998</v>
      </c>
      <c r="E30">
        <v>273.99999999999989</v>
      </c>
      <c r="F30">
        <v>5</v>
      </c>
      <c r="G30">
        <v>90.018424037754926</v>
      </c>
      <c r="H30">
        <v>0.95618867311456768</v>
      </c>
      <c r="I30">
        <v>177.09736203891561</v>
      </c>
      <c r="L30">
        <f t="shared" si="1"/>
        <v>23520.267966083149</v>
      </c>
      <c r="M30">
        <f t="shared" si="1"/>
        <v>2.4394554738587617</v>
      </c>
      <c r="N30">
        <f t="shared" si="1"/>
        <v>9390.1212438169732</v>
      </c>
      <c r="O30">
        <f t="shared" si="2"/>
        <v>32912.828665373978</v>
      </c>
    </row>
    <row r="31" spans="1:15" x14ac:dyDescent="0.45">
      <c r="L31">
        <f t="shared" ref="L31:N31" si="3">SUM(L2:L30)/29</f>
        <v>152606415.04046041</v>
      </c>
      <c r="M31">
        <f t="shared" si="3"/>
        <v>3881.8413367299868</v>
      </c>
      <c r="N31">
        <f t="shared" si="3"/>
        <v>16387154.193817127</v>
      </c>
      <c r="O31">
        <f>SUM(O2:O30)/29</f>
        <v>168997451.07561427</v>
      </c>
    </row>
    <row r="33" spans="1:15" x14ac:dyDescent="0.45">
      <c r="A33" t="s">
        <v>7</v>
      </c>
      <c r="B33" s="5" t="s">
        <v>26</v>
      </c>
      <c r="C33">
        <v>3.1735269000000002</v>
      </c>
      <c r="D33">
        <v>9.8569824E-2</v>
      </c>
      <c r="E33">
        <v>120</v>
      </c>
      <c r="F33">
        <v>5</v>
      </c>
      <c r="G33">
        <v>23.858548163455168</v>
      </c>
      <c r="H33">
        <v>0.26550424174863491</v>
      </c>
      <c r="I33">
        <v>251.29084357830089</v>
      </c>
      <c r="L33">
        <f t="shared" ref="L33:N33" si="4">(C33-G33)^2</f>
        <v>427.87010466959248</v>
      </c>
      <c r="M33">
        <f t="shared" si="4"/>
        <v>2.7867099829075752E-2</v>
      </c>
      <c r="N33">
        <f t="shared" si="4"/>
        <v>17237.285607501872</v>
      </c>
      <c r="O33">
        <f>SUM(L33:N33)</f>
        <v>17665.183579271292</v>
      </c>
    </row>
    <row r="35" spans="1:15" x14ac:dyDescent="0.45">
      <c r="A35" t="s">
        <v>8</v>
      </c>
      <c r="B35" s="5" t="s">
        <v>47</v>
      </c>
      <c r="C35">
        <v>0.34114738227000002</v>
      </c>
      <c r="D35">
        <v>2.211428600000002E-3</v>
      </c>
      <c r="E35">
        <v>344.99999999999989</v>
      </c>
      <c r="F35">
        <v>5</v>
      </c>
      <c r="G35">
        <v>187.86885064489411</v>
      </c>
      <c r="H35">
        <v>2.0013375530945021</v>
      </c>
      <c r="I35">
        <v>-35.307459797856723</v>
      </c>
      <c r="L35">
        <f t="shared" ref="L35:N35" si="5">(C35-G35)^2</f>
        <v>35166.639490954796</v>
      </c>
      <c r="M35">
        <f t="shared" si="5"/>
        <v>3.9965052616364081</v>
      </c>
      <c r="N35">
        <f t="shared" si="5"/>
        <v>144633.76397789831</v>
      </c>
      <c r="O35">
        <f t="shared" ref="O35:O37" si="6">SUM(L35:N35)</f>
        <v>179804.39997411476</v>
      </c>
    </row>
    <row r="37" spans="1:15" x14ac:dyDescent="0.45">
      <c r="A37" s="2" t="s">
        <v>9</v>
      </c>
      <c r="B37" s="5" t="s">
        <v>46</v>
      </c>
      <c r="C37">
        <v>5.8991854499999992</v>
      </c>
      <c r="D37">
        <v>4.4806520000000009E-2</v>
      </c>
      <c r="E37">
        <v>713.99999999999977</v>
      </c>
      <c r="F37">
        <v>1</v>
      </c>
      <c r="G37">
        <v>-218741.49025912769</v>
      </c>
      <c r="H37">
        <v>1116.946924599891</v>
      </c>
      <c r="I37">
        <v>-70989.905850632058</v>
      </c>
      <c r="L37">
        <f t="shared" ref="L37:N37" si="7">(C37-G37)^2</f>
        <v>47850420388.817734</v>
      </c>
      <c r="M37">
        <f t="shared" si="7"/>
        <v>1247470.3413713465</v>
      </c>
      <c r="N37">
        <f t="shared" si="7"/>
        <v>5141450114.2363062</v>
      </c>
      <c r="O37">
        <f t="shared" si="6"/>
        <v>52993117973.395409</v>
      </c>
    </row>
    <row r="38" spans="1:15" x14ac:dyDescent="0.45">
      <c r="L38">
        <f t="shared" ref="L38:N38" si="8">SUM(L35:L37)/2</f>
        <v>23925227777.728611</v>
      </c>
      <c r="M38">
        <f t="shared" si="8"/>
        <v>623737.16893830406</v>
      </c>
      <c r="N38">
        <f t="shared" si="8"/>
        <v>2570797374.0001421</v>
      </c>
      <c r="O38">
        <f>SUM(O35:O37)/2</f>
        <v>26496648888.89769</v>
      </c>
    </row>
    <row r="39" spans="1:15" x14ac:dyDescent="0.45">
      <c r="B39" s="5">
        <v>0</v>
      </c>
      <c r="C39" s="5">
        <v>1</v>
      </c>
      <c r="D39" s="5">
        <v>2</v>
      </c>
      <c r="E39" s="5">
        <v>3</v>
      </c>
      <c r="F39" s="5">
        <v>4</v>
      </c>
      <c r="G39" s="5">
        <v>5</v>
      </c>
    </row>
    <row r="40" spans="1:15" x14ac:dyDescent="0.45">
      <c r="A40" s="5">
        <v>0</v>
      </c>
      <c r="B40">
        <v>0</v>
      </c>
      <c r="C40">
        <v>284.7</v>
      </c>
      <c r="D40">
        <v>125.5</v>
      </c>
      <c r="E40">
        <v>50</v>
      </c>
      <c r="F40">
        <v>3.4</v>
      </c>
      <c r="G40">
        <v>2.82</v>
      </c>
    </row>
    <row r="41" spans="1:15" x14ac:dyDescent="0.45">
      <c r="A41" s="5">
        <v>1</v>
      </c>
      <c r="B41">
        <v>1</v>
      </c>
      <c r="C41">
        <v>287.34699999999998</v>
      </c>
      <c r="D41">
        <v>170.8</v>
      </c>
      <c r="E41">
        <v>12000</v>
      </c>
      <c r="F41">
        <v>3.3650000000000002</v>
      </c>
      <c r="G41">
        <v>0.52500000000000002</v>
      </c>
    </row>
    <row r="42" spans="1:15" x14ac:dyDescent="0.45">
      <c r="A42" s="5">
        <v>2</v>
      </c>
      <c r="B42">
        <v>2</v>
      </c>
      <c r="C42">
        <v>1209.3900000000001</v>
      </c>
      <c r="D42">
        <v>176</v>
      </c>
      <c r="E42">
        <v>1230</v>
      </c>
      <c r="F42">
        <v>4.46</v>
      </c>
      <c r="G42">
        <v>6.36</v>
      </c>
    </row>
    <row r="43" spans="1:15" x14ac:dyDescent="0.45">
      <c r="A43" s="5">
        <v>3</v>
      </c>
      <c r="B43">
        <v>3</v>
      </c>
      <c r="C43">
        <v>315.435</v>
      </c>
      <c r="D43">
        <v>143</v>
      </c>
      <c r="E43">
        <v>299.25</v>
      </c>
      <c r="F43">
        <v>7.3699999999999992</v>
      </c>
      <c r="G43">
        <v>1.2450000000000001</v>
      </c>
    </row>
    <row r="44" spans="1:15" x14ac:dyDescent="0.45">
      <c r="A44" s="5">
        <v>4</v>
      </c>
      <c r="B44">
        <v>4</v>
      </c>
      <c r="C44">
        <v>194.19</v>
      </c>
      <c r="D44">
        <v>236</v>
      </c>
      <c r="E44">
        <v>0.217</v>
      </c>
      <c r="F44">
        <v>14</v>
      </c>
      <c r="G44">
        <v>-7.0000000000000007E-2</v>
      </c>
    </row>
    <row r="45" spans="1:15" x14ac:dyDescent="0.45">
      <c r="A45" s="5">
        <v>5</v>
      </c>
      <c r="B45">
        <v>5</v>
      </c>
      <c r="C45">
        <v>345.09550000000002</v>
      </c>
      <c r="D45">
        <v>163</v>
      </c>
      <c r="E45">
        <v>27.000005000000002</v>
      </c>
      <c r="F45">
        <v>6.6449999999999996</v>
      </c>
      <c r="G45">
        <v>3.0430000000000001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and Train</vt:lpstr>
      <vt:lpstr>Clustering</vt:lpstr>
      <vt:lpstr>1Cluster</vt:lpstr>
      <vt:lpstr>3Clusters</vt:lpstr>
      <vt:lpstr>6Clusters; infinity</vt:lpstr>
      <vt:lpstr>9Clusters</vt:lpstr>
      <vt:lpstr>Total Error</vt:lpstr>
      <vt:lpstr>6Clusters; 60 min</vt:lpstr>
      <vt:lpstr>6Clusters; 240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Goehring</dc:creator>
  <cp:lastModifiedBy>Nolan Goehring</cp:lastModifiedBy>
  <dcterms:created xsi:type="dcterms:W3CDTF">2015-06-05T18:17:20Z</dcterms:created>
  <dcterms:modified xsi:type="dcterms:W3CDTF">2025-03-12T00:27:03Z</dcterms:modified>
</cp:coreProperties>
</file>