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15" windowWidth="20115" windowHeight="7455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L33" i="2" l="1"/>
  <c r="M33" i="2"/>
  <c r="N33" i="2"/>
  <c r="O33" i="2"/>
  <c r="P33" i="2"/>
  <c r="L32" i="2"/>
  <c r="M32" i="2"/>
  <c r="N32" i="2"/>
  <c r="O32" i="2"/>
  <c r="P32" i="2"/>
  <c r="L31" i="2"/>
  <c r="M31" i="2"/>
  <c r="N31" i="2"/>
  <c r="O31" i="2"/>
  <c r="P31" i="2"/>
  <c r="L29" i="2"/>
  <c r="M29" i="2"/>
  <c r="N29" i="2"/>
  <c r="O29" i="2"/>
  <c r="P29" i="2"/>
  <c r="L26" i="2"/>
  <c r="M26" i="2"/>
  <c r="N26" i="2"/>
  <c r="O26" i="2"/>
  <c r="P26" i="2"/>
  <c r="L25" i="2"/>
  <c r="M25" i="2"/>
  <c r="N25" i="2"/>
  <c r="O25" i="2"/>
  <c r="P25" i="2"/>
  <c r="L24" i="2"/>
  <c r="M24" i="2"/>
  <c r="N24" i="2"/>
  <c r="O24" i="2"/>
  <c r="P24" i="2"/>
  <c r="L22" i="2"/>
  <c r="M22" i="2"/>
  <c r="N22" i="2"/>
  <c r="O22" i="2"/>
  <c r="P22" i="2"/>
  <c r="L18" i="2"/>
  <c r="M18" i="2"/>
  <c r="N18" i="2"/>
  <c r="O18" i="2"/>
  <c r="P18" i="2"/>
  <c r="K33" i="2"/>
  <c r="K25" i="2"/>
  <c r="K32" i="2"/>
  <c r="K31" i="2"/>
  <c r="K24" i="2"/>
  <c r="K26" i="2"/>
  <c r="K18" i="2"/>
  <c r="K22" i="2"/>
  <c r="K29" i="2"/>
  <c r="L9" i="2"/>
  <c r="M9" i="2"/>
  <c r="N9" i="2"/>
  <c r="O9" i="2"/>
  <c r="P9" i="2"/>
  <c r="L8" i="2"/>
  <c r="M8" i="2"/>
  <c r="N8" i="2"/>
  <c r="O8" i="2"/>
  <c r="P8" i="2"/>
  <c r="L6" i="2"/>
  <c r="M6" i="2"/>
  <c r="N6" i="2"/>
  <c r="O6" i="2"/>
  <c r="P6" i="2"/>
  <c r="L5" i="2"/>
  <c r="M5" i="2"/>
  <c r="N5" i="2"/>
  <c r="O5" i="2"/>
  <c r="P5" i="2"/>
  <c r="L3" i="2"/>
  <c r="M3" i="2"/>
  <c r="N3" i="2"/>
  <c r="O3" i="2"/>
  <c r="P3" i="2"/>
  <c r="K9" i="2"/>
  <c r="K8" i="2"/>
  <c r="K6" i="2"/>
  <c r="K5" i="2"/>
  <c r="K3" i="2"/>
  <c r="I80" i="1" l="1"/>
  <c r="I78" i="1"/>
  <c r="I77" i="1"/>
  <c r="I71" i="1"/>
  <c r="I69" i="1"/>
  <c r="I68" i="1"/>
  <c r="I60" i="1"/>
  <c r="I58" i="1"/>
  <c r="I57" i="1"/>
  <c r="I51" i="1"/>
  <c r="I49" i="1"/>
  <c r="I48" i="1"/>
  <c r="I40" i="1"/>
  <c r="I38" i="1"/>
  <c r="I37" i="1"/>
  <c r="I30" i="1"/>
  <c r="I29" i="1"/>
  <c r="I31" i="1"/>
  <c r="I28" i="1"/>
  <c r="E81" i="1"/>
  <c r="F81" i="1"/>
  <c r="G81" i="1"/>
  <c r="H81" i="1"/>
  <c r="D81" i="1"/>
  <c r="C81" i="1"/>
  <c r="E72" i="1"/>
  <c r="F72" i="1"/>
  <c r="G72" i="1"/>
  <c r="H72" i="1"/>
  <c r="D72" i="1"/>
  <c r="C72" i="1"/>
  <c r="E61" i="1"/>
  <c r="F61" i="1"/>
  <c r="G61" i="1"/>
  <c r="H61" i="1"/>
  <c r="D61" i="1"/>
  <c r="C61" i="1"/>
  <c r="E52" i="1"/>
  <c r="F52" i="1"/>
  <c r="G52" i="1"/>
  <c r="H52" i="1"/>
  <c r="D52" i="1"/>
  <c r="C52" i="1"/>
  <c r="E32" i="1"/>
  <c r="F32" i="1"/>
  <c r="G32" i="1"/>
  <c r="H32" i="1"/>
  <c r="D32" i="1"/>
  <c r="E41" i="1"/>
  <c r="F41" i="1"/>
  <c r="G41" i="1"/>
  <c r="H41" i="1"/>
  <c r="D41" i="1"/>
  <c r="I50" i="1"/>
  <c r="C32" i="1"/>
  <c r="G40" i="2"/>
  <c r="B32" i="1"/>
  <c r="I26" i="1"/>
  <c r="I36" i="1"/>
  <c r="D40" i="2"/>
  <c r="E40" i="2"/>
  <c r="F40" i="2"/>
  <c r="H40" i="2"/>
  <c r="C40" i="2"/>
  <c r="I81" i="1" l="1"/>
  <c r="I61" i="1"/>
  <c r="I52" i="1"/>
  <c r="I72" i="1"/>
  <c r="I41" i="1"/>
  <c r="I32" i="1"/>
  <c r="B52" i="1" l="1"/>
  <c r="B61" i="1" s="1"/>
  <c r="I46" i="1"/>
  <c r="I56" i="1" s="1"/>
  <c r="I66" i="1" s="1"/>
  <c r="B72" i="1" s="1"/>
  <c r="I79" i="1"/>
  <c r="I70" i="1"/>
  <c r="I59" i="1"/>
  <c r="I76" i="1" l="1"/>
  <c r="B81" i="1" s="1"/>
  <c r="C41" i="1"/>
  <c r="E5" i="2"/>
  <c r="E4" i="2"/>
  <c r="E3" i="2"/>
  <c r="I39" i="1" l="1"/>
  <c r="H22" i="1" l="1"/>
  <c r="G22" i="1"/>
  <c r="F22" i="1"/>
  <c r="E22" i="1"/>
  <c r="C22" i="1"/>
  <c r="I21" i="1"/>
  <c r="I20" i="1"/>
  <c r="I19" i="1"/>
  <c r="I10" i="1" l="1"/>
  <c r="I11" i="1"/>
  <c r="I12" i="1"/>
  <c r="I9" i="1"/>
  <c r="H13" i="1"/>
  <c r="G13" i="1"/>
  <c r="D13" i="1" l="1"/>
  <c r="F13" i="1"/>
  <c r="E13" i="1" l="1"/>
  <c r="C13" i="1" l="1"/>
  <c r="I13" i="1" s="1"/>
  <c r="I18" i="1"/>
  <c r="D22" i="1"/>
  <c r="I22" i="1" s="1"/>
</calcChain>
</file>

<file path=xl/sharedStrings.xml><?xml version="1.0" encoding="utf-8"?>
<sst xmlns="http://schemas.openxmlformats.org/spreadsheetml/2006/main" count="175" uniqueCount="82">
  <si>
    <t>S.No</t>
  </si>
  <si>
    <t>Dataset Name</t>
  </si>
  <si>
    <t>Total Size (Bytes)</t>
  </si>
  <si>
    <t>Data Summary Size (bytes)</t>
  </si>
  <si>
    <t>Compression Ratio (%)</t>
  </si>
  <si>
    <t>Diseasome</t>
  </si>
  <si>
    <t>No of Slice</t>
  </si>
  <si>
    <t>Discrepency</t>
  </si>
  <si>
    <t>No of Dup Slices</t>
  </si>
  <si>
    <t>Duplicate Dataset</t>
  </si>
  <si>
    <t>Total Triples</t>
  </si>
  <si>
    <t>LinkedMDB</t>
  </si>
  <si>
    <t>Publication</t>
  </si>
  <si>
    <t>Geo Coordinates</t>
  </si>
  <si>
    <t>Data Summaries Generation Time (sec)</t>
  </si>
  <si>
    <t>Total Queries</t>
  </si>
  <si>
    <t>BGP Queries</t>
  </si>
  <si>
    <t>S-1 Queries</t>
  </si>
  <si>
    <t>S-2 Queries</t>
  </si>
  <si>
    <t>P-1 Queries</t>
  </si>
  <si>
    <t>P-2 Queries</t>
  </si>
  <si>
    <t>P-3 Queries</t>
  </si>
  <si>
    <t xml:space="preserve">BGP </t>
  </si>
  <si>
    <t xml:space="preserve">S-1 </t>
  </si>
  <si>
    <t xml:space="preserve">S-2 </t>
  </si>
  <si>
    <t xml:space="preserve">P-1 </t>
  </si>
  <si>
    <t xml:space="preserve">P-2 </t>
  </si>
  <si>
    <t xml:space="preserve">P-3 </t>
  </si>
  <si>
    <t>Total Number of Escapted Sparql EndPoints Requests (100% Records Retrieved)</t>
  </si>
  <si>
    <t>Triple</t>
  </si>
  <si>
    <t>Escaped</t>
  </si>
  <si>
    <t>MIPs ResultSet SE</t>
  </si>
  <si>
    <t>Duplicate Unaware ResultSet SE</t>
  </si>
  <si>
    <t>DARQ ResultSet SE</t>
  </si>
  <si>
    <t>MIPs Rank SE</t>
  </si>
  <si>
    <t>Duplicate Unaware Rank SE</t>
  </si>
  <si>
    <t>DARQ Rank SE</t>
  </si>
  <si>
    <t>bio2rdf</t>
  </si>
  <si>
    <t>geneid</t>
  </si>
  <si>
    <t>associatedGene</t>
  </si>
  <si>
    <t>label</t>
  </si>
  <si>
    <t>&lt;type&gt;&lt;dissease&gt;</t>
  </si>
  <si>
    <t>point</t>
  </si>
  <si>
    <t>lat</t>
  </si>
  <si>
    <t>long</t>
  </si>
  <si>
    <t>&lt;type&gt;&lt;feature&gt;</t>
  </si>
  <si>
    <t>type,talkevent</t>
  </si>
  <si>
    <t>foaf/0.1/name</t>
  </si>
  <si>
    <t>authList</t>
  </si>
  <si>
    <t>type</t>
  </si>
  <si>
    <t>hasrelateddoc</t>
  </si>
  <si>
    <t>year</t>
  </si>
  <si>
    <t>month</t>
  </si>
  <si>
    <t>sameAs</t>
  </si>
  <si>
    <t>abstract</t>
  </si>
  <si>
    <t>haspart</t>
  </si>
  <si>
    <t>0.1/made</t>
  </si>
  <si>
    <t>Total Escaped</t>
  </si>
  <si>
    <t>editor</t>
  </si>
  <si>
    <t>bookTitle</t>
  </si>
  <si>
    <t>address</t>
  </si>
  <si>
    <t>MIPS Sub-Queries Average Rank Mean Squared Error</t>
  </si>
  <si>
    <t>MIPS Sub-Queries Average ResultSet Mean Squared Error</t>
  </si>
  <si>
    <t>DARQ Sub-Queries Average Rank Mean Squared Error</t>
  </si>
  <si>
    <t>DARQ Sub-Queries Average ResultSet Mean Squared Error</t>
  </si>
  <si>
    <t>Dup-Unaware Sub-Queries Average Rank Mean Squared Error</t>
  </si>
  <si>
    <t>Dup-Unaware Sub-Queries Average ResultSet Mean Squared Error</t>
  </si>
  <si>
    <t>Linked MDB</t>
  </si>
  <si>
    <t>Link_type</t>
  </si>
  <si>
    <t>lable</t>
  </si>
  <si>
    <t>&lt;&gt;,link_score</t>
  </si>
  <si>
    <t>&lt;type&gt;&lt;interlink&gt;</t>
  </si>
  <si>
    <t>Mean Average</t>
  </si>
  <si>
    <t>paper1,1.1/title</t>
  </si>
  <si>
    <t>MIPS RS</t>
  </si>
  <si>
    <t>DUA RS</t>
  </si>
  <si>
    <t>DARQ RS</t>
  </si>
  <si>
    <t>MIPS R</t>
  </si>
  <si>
    <t>DUA R</t>
  </si>
  <si>
    <t>DARQ R</t>
  </si>
  <si>
    <t>m_m,point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</si>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</sst>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1" fillId="4" borderId="2" xfId="0" applyFont="1" applyFill="1" applyBorder="1"/>
    <xf numFmtId="3" fontId="1" fillId="2" borderId="2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1" fillId="4" borderId="9" xfId="0" applyFont="1" applyFill="1" applyBorder="1"/>
    <xf numFmtId="0" fontId="3" fillId="4" borderId="6" xfId="0" applyFont="1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0" fillId="6" borderId="1" xfId="0" applyFill="1" applyBorder="1"/>
    <xf numFmtId="0" fontId="1" fillId="0" borderId="1" xfId="0" applyFont="1" applyBorder="1"/>
    <xf numFmtId="0" fontId="1" fillId="0" borderId="0" xfId="0" applyFont="1"/>
    <xf numFmtId="0" fontId="0" fillId="3" borderId="10" xfId="0" applyFill="1" applyBorder="1"/>
    <xf numFmtId="0" fontId="0" fillId="0" borderId="9" xfId="0" applyBorder="1"/>
    <xf numFmtId="0" fontId="0" fillId="0" borderId="9" xfId="0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1" fillId="7" borderId="1" xfId="0" applyFont="1" applyFill="1" applyBorder="1"/>
    <xf numFmtId="0" fontId="1" fillId="7" borderId="2" xfId="0" applyFont="1" applyFill="1" applyBorder="1"/>
    <xf numFmtId="2" fontId="0" fillId="0" borderId="0" xfId="0" applyNumberFormat="1"/>
    <xf numFmtId="2" fontId="0" fillId="0" borderId="1" xfId="0" applyNumberFormat="1" applyBorder="1"/>
    <xf numFmtId="2" fontId="1" fillId="2" borderId="2" xfId="0" applyNumberFormat="1" applyFont="1" applyFill="1" applyBorder="1"/>
    <xf numFmtId="2" fontId="0" fillId="0" borderId="1" xfId="0" applyNumberFormat="1" applyFill="1" applyBorder="1"/>
    <xf numFmtId="2" fontId="1" fillId="2" borderId="1" xfId="0" applyNumberFormat="1" applyFont="1" applyFill="1" applyBorder="1"/>
    <xf numFmtId="0" fontId="4" fillId="0" borderId="1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1"/>
  <sheetViews>
    <sheetView tabSelected="1" workbookViewId="0">
      <selection activeCell="K76" sqref="K76"/>
    </sheetView>
  </sheetViews>
  <sheetFormatPr defaultRowHeight="15" x14ac:dyDescent="0.25"/>
  <cols>
    <col min="1" max="1" width="7" customWidth="1"/>
    <col min="2" max="2" width="16.7109375" customWidth="1"/>
    <col min="3" max="3" width="16.140625" customWidth="1"/>
    <col min="4" max="4" width="17.5703125" customWidth="1"/>
    <col min="5" max="5" width="21.140625" customWidth="1"/>
    <col min="6" max="6" width="11.85546875" customWidth="1"/>
    <col min="7" max="7" width="12.140625" customWidth="1"/>
    <col min="8" max="8" width="15.42578125" customWidth="1"/>
    <col min="9" max="9" width="17.85546875" customWidth="1"/>
    <col min="10" max="10" width="13.7109375" customWidth="1"/>
    <col min="11" max="11" width="35.42578125" customWidth="1"/>
  </cols>
  <sheetData>
    <row r="2" spans="1:33" s="8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5">
      <c r="A3" s="17">
        <v>1</v>
      </c>
      <c r="B3" s="1" t="s">
        <v>5</v>
      </c>
      <c r="C3" s="2">
        <v>18627293</v>
      </c>
      <c r="D3" s="2">
        <v>1001087</v>
      </c>
      <c r="E3" s="1">
        <v>95</v>
      </c>
      <c r="F3" s="1">
        <v>10</v>
      </c>
      <c r="G3" s="1">
        <v>1500</v>
      </c>
      <c r="H3" s="1">
        <v>1</v>
      </c>
      <c r="I3" s="3">
        <v>10</v>
      </c>
      <c r="J3" s="1">
        <v>91122</v>
      </c>
      <c r="K3" s="1">
        <v>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7">
        <v>2</v>
      </c>
      <c r="B4" s="1" t="s">
        <v>13</v>
      </c>
      <c r="C4" s="2">
        <v>274145280</v>
      </c>
      <c r="D4" s="2">
        <v>24414649</v>
      </c>
      <c r="E4" s="1">
        <v>92</v>
      </c>
      <c r="F4" s="1">
        <v>10</v>
      </c>
      <c r="G4" s="1">
        <v>50000</v>
      </c>
      <c r="H4" s="1">
        <v>2</v>
      </c>
      <c r="I4" s="1"/>
      <c r="J4" s="1">
        <v>1900006</v>
      </c>
      <c r="K4" s="1">
        <v>2705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7">
        <v>3</v>
      </c>
      <c r="B5" s="3" t="s">
        <v>11</v>
      </c>
      <c r="C5" s="2">
        <v>448937984</v>
      </c>
      <c r="D5" s="2">
        <v>41319450</v>
      </c>
      <c r="E5" s="1">
        <v>91</v>
      </c>
      <c r="F5" s="1">
        <v>10</v>
      </c>
      <c r="G5" s="1">
        <v>100000</v>
      </c>
      <c r="H5" s="1">
        <v>1</v>
      </c>
      <c r="I5" s="1">
        <v>2</v>
      </c>
      <c r="J5" s="1">
        <v>3579616</v>
      </c>
      <c r="K5" s="1">
        <v>3556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7">
        <v>4</v>
      </c>
      <c r="B6" s="3" t="s">
        <v>12</v>
      </c>
      <c r="C6" s="2">
        <v>39071744</v>
      </c>
      <c r="D6" s="2">
        <v>2784969</v>
      </c>
      <c r="E6" s="1">
        <v>93</v>
      </c>
      <c r="F6" s="3">
        <v>10</v>
      </c>
      <c r="G6" s="3">
        <v>2500</v>
      </c>
      <c r="H6" s="3">
        <v>1</v>
      </c>
      <c r="I6" s="1">
        <v>10</v>
      </c>
      <c r="J6" s="3">
        <v>234405</v>
      </c>
      <c r="K6" s="3">
        <v>16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s="10" customFormat="1" x14ac:dyDescent="0.25">
      <c r="A8" s="37" t="s">
        <v>0</v>
      </c>
      <c r="B8" s="37" t="s">
        <v>1</v>
      </c>
      <c r="C8" s="37" t="s">
        <v>16</v>
      </c>
      <c r="D8" s="37" t="s">
        <v>17</v>
      </c>
      <c r="E8" s="37" t="s">
        <v>18</v>
      </c>
      <c r="F8" s="37" t="s">
        <v>19</v>
      </c>
      <c r="G8" s="37" t="s">
        <v>20</v>
      </c>
      <c r="H8" s="37" t="s">
        <v>21</v>
      </c>
      <c r="I8" s="38" t="s">
        <v>15</v>
      </c>
      <c r="J8" s="1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5">
      <c r="A9" s="17">
        <v>1</v>
      </c>
      <c r="B9" s="1" t="s">
        <v>5</v>
      </c>
      <c r="C9" s="2">
        <v>5</v>
      </c>
      <c r="D9" s="2">
        <v>5</v>
      </c>
      <c r="E9" s="1">
        <v>5</v>
      </c>
      <c r="F9" s="1">
        <v>4</v>
      </c>
      <c r="G9" s="1">
        <v>5</v>
      </c>
      <c r="H9" s="1">
        <v>2</v>
      </c>
      <c r="I9" s="14">
        <f>SUM(C9:H9)</f>
        <v>26</v>
      </c>
      <c r="J9" s="1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7">
        <v>2</v>
      </c>
      <c r="B10" s="1" t="s">
        <v>13</v>
      </c>
      <c r="C10" s="2">
        <v>5</v>
      </c>
      <c r="D10" s="2">
        <v>5</v>
      </c>
      <c r="E10" s="1">
        <v>5</v>
      </c>
      <c r="F10" s="1">
        <v>0</v>
      </c>
      <c r="G10" s="1">
        <v>0</v>
      </c>
      <c r="H10" s="1">
        <v>0</v>
      </c>
      <c r="I10" s="14">
        <f t="shared" ref="I10:I13" si="0">SUM(C10:H10)</f>
        <v>15</v>
      </c>
      <c r="J10" s="1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7">
        <v>3</v>
      </c>
      <c r="B11" s="3" t="s">
        <v>11</v>
      </c>
      <c r="C11" s="2">
        <v>5</v>
      </c>
      <c r="D11" s="2">
        <v>0</v>
      </c>
      <c r="E11" s="1">
        <v>0</v>
      </c>
      <c r="F11" s="1">
        <v>0</v>
      </c>
      <c r="G11" s="1">
        <v>0</v>
      </c>
      <c r="H11" s="1">
        <v>0</v>
      </c>
      <c r="I11" s="14">
        <f t="shared" si="0"/>
        <v>5</v>
      </c>
      <c r="J11" s="1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7">
        <v>4</v>
      </c>
      <c r="B12" s="3" t="s">
        <v>12</v>
      </c>
      <c r="C12" s="2">
        <v>5</v>
      </c>
      <c r="D12" s="2">
        <v>5</v>
      </c>
      <c r="E12" s="1">
        <v>5</v>
      </c>
      <c r="F12" s="3">
        <v>7</v>
      </c>
      <c r="G12" s="3">
        <v>7</v>
      </c>
      <c r="H12" s="3">
        <v>4</v>
      </c>
      <c r="I12" s="14">
        <f t="shared" si="0"/>
        <v>33</v>
      </c>
      <c r="J12" s="1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s="6" customFormat="1" x14ac:dyDescent="0.25">
      <c r="A13" s="4"/>
      <c r="B13" s="4" t="s">
        <v>15</v>
      </c>
      <c r="C13" s="5">
        <f t="shared" ref="C13:H13" si="1">SUM(C9:C12)</f>
        <v>20</v>
      </c>
      <c r="D13" s="5">
        <f t="shared" si="1"/>
        <v>15</v>
      </c>
      <c r="E13" s="4">
        <f t="shared" si="1"/>
        <v>15</v>
      </c>
      <c r="F13" s="4">
        <f t="shared" si="1"/>
        <v>11</v>
      </c>
      <c r="G13" s="4">
        <f t="shared" si="1"/>
        <v>12</v>
      </c>
      <c r="H13" s="4">
        <f t="shared" si="1"/>
        <v>6</v>
      </c>
      <c r="I13" s="14">
        <f t="shared" si="0"/>
        <v>79</v>
      </c>
      <c r="J13" s="1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5"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C15" s="18"/>
      <c r="D15" s="19"/>
      <c r="E15" s="19"/>
      <c r="F15" s="19"/>
      <c r="G15" s="19"/>
      <c r="H15" s="20"/>
    </row>
    <row r="16" spans="1:33" ht="18.75" x14ac:dyDescent="0.3">
      <c r="C16" s="24" t="s">
        <v>28</v>
      </c>
      <c r="D16" s="21"/>
      <c r="E16" s="21"/>
      <c r="F16" s="21"/>
      <c r="G16" s="21"/>
      <c r="H16" s="22"/>
    </row>
    <row r="17" spans="1:33" s="10" customFormat="1" x14ac:dyDescent="0.25">
      <c r="A17" s="9" t="s">
        <v>0</v>
      </c>
      <c r="B17" s="9" t="s">
        <v>1</v>
      </c>
      <c r="C17" s="9" t="s">
        <v>22</v>
      </c>
      <c r="D17" s="23" t="s">
        <v>23</v>
      </c>
      <c r="E17" s="9" t="s">
        <v>24</v>
      </c>
      <c r="F17" s="9" t="s">
        <v>25</v>
      </c>
      <c r="G17" s="9" t="s">
        <v>26</v>
      </c>
      <c r="H17" s="9" t="s">
        <v>27</v>
      </c>
      <c r="I17" s="13" t="s">
        <v>57</v>
      </c>
      <c r="J17" s="1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5">
      <c r="A18" s="17">
        <v>1</v>
      </c>
      <c r="B18" s="1" t="s">
        <v>5</v>
      </c>
      <c r="C18" s="2">
        <v>7</v>
      </c>
      <c r="D18" s="2">
        <v>21</v>
      </c>
      <c r="E18" s="1">
        <v>21</v>
      </c>
      <c r="F18" s="1">
        <v>8</v>
      </c>
      <c r="G18" s="1">
        <v>20</v>
      </c>
      <c r="H18" s="1">
        <v>12</v>
      </c>
      <c r="I18" s="14">
        <f>SUM(C18:H18)</f>
        <v>89</v>
      </c>
      <c r="J18" s="16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7">
        <v>2</v>
      </c>
      <c r="B19" s="1" t="s">
        <v>13</v>
      </c>
      <c r="C19" s="2">
        <v>10</v>
      </c>
      <c r="D19" s="2">
        <v>15</v>
      </c>
      <c r="E19" s="1">
        <v>23</v>
      </c>
      <c r="F19" s="1">
        <v>0</v>
      </c>
      <c r="G19" s="1">
        <v>0</v>
      </c>
      <c r="H19" s="1">
        <v>0</v>
      </c>
      <c r="I19" s="14">
        <f t="shared" ref="I19:I22" si="2">SUM(C19:H19)</f>
        <v>48</v>
      </c>
      <c r="J19" s="16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7">
        <v>3</v>
      </c>
      <c r="B20" s="3" t="s">
        <v>11</v>
      </c>
      <c r="C20" s="2">
        <v>5</v>
      </c>
      <c r="D20" s="2">
        <v>0</v>
      </c>
      <c r="E20" s="1">
        <v>0</v>
      </c>
      <c r="F20" s="1">
        <v>0</v>
      </c>
      <c r="G20" s="1">
        <v>0</v>
      </c>
      <c r="H20" s="1">
        <v>0</v>
      </c>
      <c r="I20" s="14">
        <f t="shared" si="2"/>
        <v>5</v>
      </c>
      <c r="J20" s="1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7">
        <v>4</v>
      </c>
      <c r="B21" s="3" t="s">
        <v>12</v>
      </c>
      <c r="C21" s="2">
        <v>1</v>
      </c>
      <c r="D21" s="2">
        <v>2</v>
      </c>
      <c r="E21" s="1">
        <v>5</v>
      </c>
      <c r="F21" s="3">
        <v>0</v>
      </c>
      <c r="G21" s="3">
        <v>0</v>
      </c>
      <c r="H21" s="3">
        <v>0</v>
      </c>
      <c r="I21" s="14">
        <f t="shared" si="2"/>
        <v>8</v>
      </c>
      <c r="J21" s="16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s="6" customFormat="1" x14ac:dyDescent="0.25">
      <c r="A22" s="4"/>
      <c r="B22" s="4" t="s">
        <v>57</v>
      </c>
      <c r="C22" s="5">
        <f t="shared" ref="C22:H22" si="3">SUM(C18:C21)</f>
        <v>23</v>
      </c>
      <c r="D22" s="5">
        <f t="shared" si="3"/>
        <v>38</v>
      </c>
      <c r="E22" s="4">
        <f t="shared" si="3"/>
        <v>49</v>
      </c>
      <c r="F22" s="4">
        <f t="shared" si="3"/>
        <v>8</v>
      </c>
      <c r="G22" s="4">
        <f t="shared" si="3"/>
        <v>20</v>
      </c>
      <c r="H22" s="4">
        <f t="shared" si="3"/>
        <v>12</v>
      </c>
      <c r="I22" s="14">
        <f t="shared" si="2"/>
        <v>150</v>
      </c>
      <c r="J22" s="15"/>
      <c r="K22" s="11"/>
      <c r="L22" s="11"/>
      <c r="M22" s="45"/>
      <c r="N22" s="45"/>
      <c r="O22" s="45"/>
      <c r="P22" s="45"/>
      <c r="Q22" s="45"/>
      <c r="R22" s="45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5">
      <c r="M23" s="35"/>
      <c r="N23" s="35"/>
      <c r="O23" s="35"/>
      <c r="P23" s="35"/>
      <c r="Q23" s="35"/>
      <c r="R23" s="35"/>
    </row>
    <row r="24" spans="1:33" x14ac:dyDescent="0.25">
      <c r="C24" s="18"/>
      <c r="D24" s="19"/>
      <c r="E24" s="19"/>
      <c r="F24" s="19"/>
      <c r="G24" s="19"/>
      <c r="H24" s="20"/>
      <c r="M24" s="35"/>
      <c r="N24" s="35"/>
      <c r="O24" s="35"/>
      <c r="P24" s="35"/>
      <c r="Q24" s="35"/>
      <c r="R24" s="35"/>
    </row>
    <row r="25" spans="1:33" ht="18.75" x14ac:dyDescent="0.3">
      <c r="C25" s="25"/>
      <c r="D25" s="26" t="s">
        <v>61</v>
      </c>
      <c r="E25" s="21"/>
      <c r="F25" s="21"/>
      <c r="G25" s="21"/>
      <c r="H25" s="22"/>
      <c r="M25" s="35"/>
      <c r="N25" s="35"/>
      <c r="O25" s="35"/>
      <c r="P25" s="35"/>
      <c r="Q25" s="35"/>
      <c r="R25" s="35"/>
    </row>
    <row r="26" spans="1:33" s="10" customFormat="1" x14ac:dyDescent="0.25">
      <c r="A26" s="9" t="s">
        <v>0</v>
      </c>
      <c r="B26" s="9" t="s">
        <v>1</v>
      </c>
      <c r="C26" s="9" t="s">
        <v>22</v>
      </c>
      <c r="D26" s="23" t="s">
        <v>23</v>
      </c>
      <c r="E26" s="9" t="s">
        <v>24</v>
      </c>
      <c r="F26" s="9" t="s">
        <v>25</v>
      </c>
      <c r="G26" s="9" t="s">
        <v>26</v>
      </c>
      <c r="H26" s="9" t="s">
        <v>27</v>
      </c>
      <c r="I26" s="13" t="str">
        <f>I36</f>
        <v>Mean Average</v>
      </c>
      <c r="J26" s="12"/>
      <c r="K26" s="11"/>
      <c r="L26" s="11"/>
      <c r="M26" s="45"/>
      <c r="N26" s="45"/>
      <c r="O26" s="45"/>
      <c r="P26" s="45"/>
      <c r="Q26" s="45"/>
      <c r="R26" s="45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s="10" customFormat="1" x14ac:dyDescent="0.25">
      <c r="A27" s="9"/>
      <c r="B27" s="9"/>
      <c r="C27" s="9"/>
      <c r="D27" s="23"/>
      <c r="E27" s="9"/>
      <c r="F27" s="9"/>
      <c r="G27" s="9"/>
      <c r="H27" s="9"/>
      <c r="I27" s="13"/>
      <c r="J27" s="1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5">
      <c r="A28" s="17">
        <v>1</v>
      </c>
      <c r="B28" s="1" t="s">
        <v>5</v>
      </c>
      <c r="C28" s="40">
        <v>0.12</v>
      </c>
      <c r="D28" s="40">
        <v>0.22000000000000003</v>
      </c>
      <c r="E28" s="40">
        <v>0.23846153846153847</v>
      </c>
      <c r="F28" s="40">
        <v>0.1142857142857143</v>
      </c>
      <c r="G28" s="40">
        <v>0.12307692307692308</v>
      </c>
      <c r="H28" s="40">
        <v>0.1142857142857143</v>
      </c>
      <c r="I28" s="41">
        <f>SUM(C28:H28)/6</f>
        <v>0.15501831501831503</v>
      </c>
      <c r="J28" s="16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7">
        <v>2</v>
      </c>
      <c r="B29" s="1" t="s">
        <v>13</v>
      </c>
      <c r="C29" s="40">
        <v>0.04</v>
      </c>
      <c r="D29" s="40">
        <v>0.06</v>
      </c>
      <c r="E29" s="40">
        <v>4.0000000000000008E-2</v>
      </c>
      <c r="F29" s="40">
        <v>0</v>
      </c>
      <c r="G29" s="40">
        <v>0</v>
      </c>
      <c r="H29" s="40">
        <v>0</v>
      </c>
      <c r="I29" s="41">
        <f>SUM(C29:H29)/3</f>
        <v>4.6666666666666669E-2</v>
      </c>
      <c r="J29" s="1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7">
        <v>3</v>
      </c>
      <c r="B30" s="3" t="s">
        <v>11</v>
      </c>
      <c r="C30" s="40">
        <v>0.08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1">
        <f>SUM(C30:H30)</f>
        <v>0.08</v>
      </c>
      <c r="J30" s="16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7">
        <v>4</v>
      </c>
      <c r="B31" s="3" t="s">
        <v>12</v>
      </c>
      <c r="C31" s="40">
        <v>2.3199999999999998</v>
      </c>
      <c r="D31" s="40">
        <v>1.56</v>
      </c>
      <c r="E31" s="40">
        <v>0.89999999999999991</v>
      </c>
      <c r="F31" s="42">
        <v>0.27142857142857146</v>
      </c>
      <c r="G31" s="42">
        <v>0.21904761904761902</v>
      </c>
      <c r="H31" s="42">
        <v>0.18666666666666668</v>
      </c>
      <c r="I31" s="41">
        <f t="shared" ref="I31" si="4">SUM(C31:H31)/6</f>
        <v>0.9095238095238094</v>
      </c>
      <c r="J31" s="16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s="6" customFormat="1" x14ac:dyDescent="0.25">
      <c r="A32" s="4"/>
      <c r="B32" s="4" t="str">
        <f>B41</f>
        <v>Mean Average</v>
      </c>
      <c r="C32" s="43">
        <f>SUM(C28:C31)/4</f>
        <v>0.6399999999999999</v>
      </c>
      <c r="D32" s="43">
        <f>SUM(D28:D31)/3</f>
        <v>0.6133333333333334</v>
      </c>
      <c r="E32" s="43">
        <f t="shared" ref="E32:H32" si="5">SUM(E28:E31)/3</f>
        <v>0.39282051282051283</v>
      </c>
      <c r="F32" s="43">
        <f t="shared" si="5"/>
        <v>0.12857142857142859</v>
      </c>
      <c r="G32" s="43">
        <f t="shared" si="5"/>
        <v>0.11404151404151404</v>
      </c>
      <c r="H32" s="43">
        <f t="shared" si="5"/>
        <v>0.10031746031746032</v>
      </c>
      <c r="I32" s="41">
        <f>SUM(C32:H32)/4</f>
        <v>0.49727106227106233</v>
      </c>
      <c r="J32" s="15"/>
      <c r="K32" s="11"/>
      <c r="L32" s="11"/>
      <c r="M32" s="45"/>
      <c r="N32" s="45"/>
      <c r="O32" s="45"/>
      <c r="P32" s="45"/>
      <c r="Q32" s="45"/>
      <c r="R32" s="45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4" spans="1:33" x14ac:dyDescent="0.25">
      <c r="C34" s="18"/>
      <c r="D34" s="19"/>
      <c r="E34" s="19"/>
      <c r="F34" s="19"/>
      <c r="G34" s="19"/>
      <c r="H34" s="20"/>
      <c r="M34" s="29"/>
      <c r="N34" s="29"/>
      <c r="O34" s="29"/>
      <c r="P34" s="29"/>
      <c r="Q34" s="29"/>
      <c r="R34" s="29"/>
    </row>
    <row r="35" spans="1:33" ht="18.75" x14ac:dyDescent="0.3">
      <c r="C35" s="25"/>
      <c r="D35" s="26" t="s">
        <v>62</v>
      </c>
      <c r="E35" s="21"/>
      <c r="F35" s="21"/>
      <c r="G35" s="21"/>
      <c r="H35" s="22"/>
    </row>
    <row r="36" spans="1:33" s="10" customFormat="1" x14ac:dyDescent="0.25">
      <c r="A36" s="9" t="s">
        <v>0</v>
      </c>
      <c r="B36" s="9" t="s">
        <v>1</v>
      </c>
      <c r="C36" s="9" t="s">
        <v>22</v>
      </c>
      <c r="D36" s="23" t="s">
        <v>23</v>
      </c>
      <c r="E36" s="9" t="s">
        <v>24</v>
      </c>
      <c r="F36" s="9" t="s">
        <v>25</v>
      </c>
      <c r="G36" s="9" t="s">
        <v>26</v>
      </c>
      <c r="H36" s="9" t="s">
        <v>27</v>
      </c>
      <c r="I36" s="13" t="str">
        <f>B41</f>
        <v>Mean Average</v>
      </c>
      <c r="J36" s="12"/>
      <c r="K36" s="11"/>
      <c r="L36" s="11"/>
      <c r="M36" s="45"/>
      <c r="N36" s="45"/>
      <c r="O36" s="45"/>
      <c r="P36" s="45"/>
      <c r="Q36" s="45"/>
      <c r="R36" s="45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5">
      <c r="A37" s="17">
        <v>1</v>
      </c>
      <c r="B37" s="1" t="s">
        <v>5</v>
      </c>
      <c r="C37" s="39">
        <v>7597.57</v>
      </c>
      <c r="D37" s="40">
        <v>4027.0449999999996</v>
      </c>
      <c r="E37" s="40">
        <v>185.33461538461538</v>
      </c>
      <c r="F37">
        <v>163.04285714285714</v>
      </c>
      <c r="G37" s="40">
        <v>175.58461538461538</v>
      </c>
      <c r="H37" s="40">
        <v>163.04285714285714</v>
      </c>
      <c r="I37" s="41">
        <f>SUM(C37:H37)/6</f>
        <v>2051.9366575091576</v>
      </c>
      <c r="J37" s="16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7">
        <v>2</v>
      </c>
      <c r="B38" s="1" t="s">
        <v>13</v>
      </c>
      <c r="C38" s="40">
        <v>0.2</v>
      </c>
      <c r="D38" s="40">
        <v>3.0000000000000006E-2</v>
      </c>
      <c r="E38" s="40">
        <v>2.0000000000000004E-2</v>
      </c>
      <c r="F38" s="40">
        <v>0</v>
      </c>
      <c r="G38" s="40">
        <v>0</v>
      </c>
      <c r="H38" s="40">
        <v>0</v>
      </c>
      <c r="I38" s="41">
        <f>SUM(C38:H38)/3</f>
        <v>8.3333333333333329E-2</v>
      </c>
      <c r="J38" s="16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7">
        <v>3</v>
      </c>
      <c r="B39" s="3" t="s">
        <v>11</v>
      </c>
      <c r="C39" s="39">
        <v>53660.9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1">
        <f>SUM(C39:H39)</f>
        <v>53660.9</v>
      </c>
      <c r="J39" s="16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7">
        <v>4</v>
      </c>
      <c r="B40" s="3" t="s">
        <v>12</v>
      </c>
      <c r="C40" s="39">
        <v>20722.920000000002</v>
      </c>
      <c r="D40" s="40">
        <v>41462.58</v>
      </c>
      <c r="E40" s="40">
        <v>6814.8133333333335</v>
      </c>
      <c r="F40" s="40">
        <v>12.985714285714286</v>
      </c>
      <c r="G40" s="42">
        <v>8.8714285714285719</v>
      </c>
      <c r="H40" s="42">
        <v>6.4800000000000013</v>
      </c>
      <c r="I40" s="41">
        <f>SUM(C40:H40)/6</f>
        <v>11504.775079365078</v>
      </c>
      <c r="J40" s="16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6" customFormat="1" x14ac:dyDescent="0.25">
      <c r="A41" s="4"/>
      <c r="B41" s="4" t="s">
        <v>72</v>
      </c>
      <c r="C41" s="43">
        <f>SUM(C37:C39)/4</f>
        <v>15314.6675</v>
      </c>
      <c r="D41" s="43">
        <f>SUM(D37:D40)/3</f>
        <v>15163.218333333332</v>
      </c>
      <c r="E41" s="43">
        <f t="shared" ref="E41:H41" si="6">SUM(E37:E40)/3</f>
        <v>2333.3893162393165</v>
      </c>
      <c r="F41" s="43">
        <f>SUM(F38:F40)/3</f>
        <v>4.3285714285714283</v>
      </c>
      <c r="G41" s="43">
        <f t="shared" si="6"/>
        <v>61.485347985347978</v>
      </c>
      <c r="H41" s="43">
        <f t="shared" si="6"/>
        <v>56.507619047619045</v>
      </c>
      <c r="I41" s="43">
        <f>SUM(I37:I40)/4</f>
        <v>16804.423767551893</v>
      </c>
      <c r="J41" s="15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4" spans="1:33" x14ac:dyDescent="0.25">
      <c r="C44" s="18"/>
      <c r="D44" s="19"/>
      <c r="E44" s="19"/>
      <c r="F44" s="19"/>
      <c r="G44" s="19"/>
      <c r="H44" s="20"/>
    </row>
    <row r="45" spans="1:33" ht="18.75" x14ac:dyDescent="0.3">
      <c r="C45" s="25"/>
      <c r="D45" s="26" t="s">
        <v>63</v>
      </c>
      <c r="E45" s="21"/>
      <c r="F45" s="21"/>
      <c r="G45" s="21"/>
      <c r="H45" s="22"/>
    </row>
    <row r="46" spans="1:33" s="10" customFormat="1" x14ac:dyDescent="0.25">
      <c r="A46" s="9" t="s">
        <v>0</v>
      </c>
      <c r="B46" s="9" t="s">
        <v>1</v>
      </c>
      <c r="C46" s="9" t="s">
        <v>22</v>
      </c>
      <c r="D46" s="23" t="s">
        <v>23</v>
      </c>
      <c r="E46" s="9" t="s">
        <v>24</v>
      </c>
      <c r="F46" s="9" t="s">
        <v>25</v>
      </c>
      <c r="G46" s="9" t="s">
        <v>26</v>
      </c>
      <c r="H46" s="9" t="s">
        <v>27</v>
      </c>
      <c r="I46" s="13" t="str">
        <f>I36</f>
        <v>Mean Average</v>
      </c>
      <c r="J46" s="12"/>
      <c r="K46" s="11"/>
      <c r="L46" s="11"/>
      <c r="M46" s="45"/>
      <c r="N46" s="45"/>
      <c r="O46" s="45"/>
      <c r="P46" s="45"/>
      <c r="Q46" s="45"/>
      <c r="R46" s="45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s="10" customFormat="1" x14ac:dyDescent="0.25">
      <c r="A47" s="9"/>
      <c r="B47" s="9"/>
      <c r="C47" s="9"/>
      <c r="D47" s="23"/>
      <c r="E47" s="9"/>
      <c r="F47" s="9"/>
      <c r="G47" s="9"/>
      <c r="H47" s="9"/>
      <c r="I47" s="13"/>
      <c r="J47" s="12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x14ac:dyDescent="0.25">
      <c r="A48" s="17">
        <v>1</v>
      </c>
      <c r="B48" s="1" t="s">
        <v>5</v>
      </c>
      <c r="C48" s="40">
        <v>1.92</v>
      </c>
      <c r="D48" s="40">
        <v>5</v>
      </c>
      <c r="E48" s="40">
        <v>4.2461538461538462</v>
      </c>
      <c r="F48" s="40">
        <v>2.6285714285714286</v>
      </c>
      <c r="G48" s="40">
        <v>3.5384615384615383</v>
      </c>
      <c r="H48" s="40">
        <v>3.9428571428571426</v>
      </c>
      <c r="I48" s="41">
        <f>SUM(C48:H48)/6</f>
        <v>3.5460073260073259</v>
      </c>
      <c r="J48" s="16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7">
        <v>2</v>
      </c>
      <c r="B49" s="1" t="s">
        <v>13</v>
      </c>
      <c r="C49" s="40">
        <v>1.22</v>
      </c>
      <c r="D49" s="40">
        <v>1.64</v>
      </c>
      <c r="E49" s="40">
        <v>1.5333333333333337</v>
      </c>
      <c r="F49" s="40">
        <v>0</v>
      </c>
      <c r="G49" s="40">
        <v>0</v>
      </c>
      <c r="H49" s="40">
        <v>0</v>
      </c>
      <c r="I49" s="41">
        <f>SUM(C49:H49)/3</f>
        <v>1.4644444444444444</v>
      </c>
      <c r="J49" s="16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7">
        <v>3</v>
      </c>
      <c r="B50" s="3" t="s">
        <v>11</v>
      </c>
      <c r="C50" s="40">
        <v>2.16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1">
        <f t="shared" ref="I50" si="7">SUM(C50:H50)</f>
        <v>2.16</v>
      </c>
      <c r="J50" s="16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7">
        <v>4</v>
      </c>
      <c r="B51" s="3" t="s">
        <v>12</v>
      </c>
      <c r="C51" s="40">
        <v>5.24</v>
      </c>
      <c r="D51" s="40">
        <v>5.27</v>
      </c>
      <c r="E51" s="40">
        <v>1.8733333333333335</v>
      </c>
      <c r="F51" s="42">
        <v>2.0428571428571431</v>
      </c>
      <c r="G51" s="42">
        <v>2.0095238095238095</v>
      </c>
      <c r="H51" s="42">
        <v>2.44</v>
      </c>
      <c r="I51" s="41">
        <f>SUM(C51:H51)/6</f>
        <v>3.1459523809523806</v>
      </c>
      <c r="J51" s="16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s="6" customFormat="1" x14ac:dyDescent="0.25">
      <c r="A52" s="4"/>
      <c r="B52" s="4" t="str">
        <f>B41</f>
        <v>Mean Average</v>
      </c>
      <c r="C52" s="43">
        <f>SUM(C48:C51)/4</f>
        <v>2.6349999999999998</v>
      </c>
      <c r="D52" s="43">
        <f>SUM(D48:D51)/3</f>
        <v>3.97</v>
      </c>
      <c r="E52" s="43">
        <f t="shared" ref="E52:H52" si="8">SUM(E48:E51)/3</f>
        <v>2.5509401709401711</v>
      </c>
      <c r="F52" s="43">
        <f t="shared" si="8"/>
        <v>1.5571428571428572</v>
      </c>
      <c r="G52" s="43">
        <f t="shared" si="8"/>
        <v>1.8493284493284492</v>
      </c>
      <c r="H52" s="43">
        <f t="shared" si="8"/>
        <v>2.1276190476190475</v>
      </c>
      <c r="I52" s="43">
        <f>SUM(I48:I51)/4</f>
        <v>2.5791010378510379</v>
      </c>
      <c r="J52" s="15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4" spans="1:33" x14ac:dyDescent="0.25">
      <c r="C54" s="18"/>
      <c r="D54" s="19"/>
      <c r="E54" s="19"/>
      <c r="F54" s="19"/>
      <c r="G54" s="19"/>
      <c r="H54" s="20"/>
    </row>
    <row r="55" spans="1:33" ht="18.75" x14ac:dyDescent="0.3">
      <c r="C55" s="25"/>
      <c r="D55" s="26" t="s">
        <v>64</v>
      </c>
      <c r="E55" s="21"/>
      <c r="F55" s="21"/>
      <c r="G55" s="21"/>
      <c r="H55" s="22"/>
    </row>
    <row r="56" spans="1:33" s="10" customFormat="1" x14ac:dyDescent="0.25">
      <c r="A56" s="9" t="s">
        <v>0</v>
      </c>
      <c r="B56" s="9" t="s">
        <v>1</v>
      </c>
      <c r="C56" s="9" t="s">
        <v>22</v>
      </c>
      <c r="D56" s="23" t="s">
        <v>23</v>
      </c>
      <c r="E56" s="9" t="s">
        <v>24</v>
      </c>
      <c r="F56" s="9" t="s">
        <v>25</v>
      </c>
      <c r="G56" s="9" t="s">
        <v>26</v>
      </c>
      <c r="H56" s="9" t="s">
        <v>27</v>
      </c>
      <c r="I56" s="13" t="str">
        <f>I46</f>
        <v>Mean Average</v>
      </c>
      <c r="J56" s="12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5">
      <c r="A57" s="17">
        <v>1</v>
      </c>
      <c r="B57" s="1" t="s">
        <v>5</v>
      </c>
      <c r="C57" s="40">
        <v>31595.759999999998</v>
      </c>
      <c r="D57" s="40">
        <v>135091.24</v>
      </c>
      <c r="E57" s="40">
        <v>101950.61538461539</v>
      </c>
      <c r="F57" s="40">
        <v>88362.428571428565</v>
      </c>
      <c r="G57" s="40">
        <v>98555.076923076922</v>
      </c>
      <c r="H57" s="40">
        <v>94668.428571428565</v>
      </c>
      <c r="I57" s="41">
        <f>SUM(C57:H57)/6</f>
        <v>91703.924908424902</v>
      </c>
      <c r="J57" s="16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7">
        <v>2</v>
      </c>
      <c r="B58" s="1" t="s">
        <v>13</v>
      </c>
      <c r="C58" s="40">
        <v>616798052.8599999</v>
      </c>
      <c r="D58" s="40">
        <v>770922181.18999994</v>
      </c>
      <c r="E58" s="40">
        <v>770943073.67333353</v>
      </c>
      <c r="F58" s="40">
        <v>0</v>
      </c>
      <c r="G58" s="40">
        <v>0</v>
      </c>
      <c r="H58" s="40">
        <v>0</v>
      </c>
      <c r="I58" s="41">
        <f>SUM(C58:H58)/3</f>
        <v>719554435.90777779</v>
      </c>
      <c r="J58" s="16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7">
        <v>3</v>
      </c>
      <c r="B59" s="3" t="s">
        <v>11</v>
      </c>
      <c r="C59" s="40">
        <v>76922689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1">
        <f t="shared" ref="I59" si="9">SUM(C59:H59)</f>
        <v>76922689</v>
      </c>
      <c r="J59" s="16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7">
        <v>4</v>
      </c>
      <c r="B60" s="3" t="s">
        <v>12</v>
      </c>
      <c r="C60" s="40">
        <v>155533.32</v>
      </c>
      <c r="D60" s="40">
        <v>272533.7</v>
      </c>
      <c r="E60" s="40">
        <v>51516.686666666654</v>
      </c>
      <c r="F60" s="42">
        <v>55220.421428571433</v>
      </c>
      <c r="G60" s="42">
        <v>71347.109523809515</v>
      </c>
      <c r="H60" s="42">
        <v>91615.353333333303</v>
      </c>
      <c r="I60" s="41">
        <f>SUM(C60:H60)/6</f>
        <v>116294.43182539682</v>
      </c>
      <c r="J60" s="16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s="6" customFormat="1" x14ac:dyDescent="0.25">
      <c r="A61" s="4"/>
      <c r="B61" s="4" t="str">
        <f>B52</f>
        <v>Mean Average</v>
      </c>
      <c r="C61" s="43">
        <f>SUM(C57:C60)/4</f>
        <v>173476967.73499998</v>
      </c>
      <c r="D61" s="43">
        <f>SUM(D57:D60)/3</f>
        <v>257109935.37666667</v>
      </c>
      <c r="E61" s="43">
        <f t="shared" ref="E61:H61" si="10">SUM(E57:E60)/3</f>
        <v>257032180.32512823</v>
      </c>
      <c r="F61" s="43">
        <f t="shared" si="10"/>
        <v>47860.950000000004</v>
      </c>
      <c r="G61" s="43">
        <f t="shared" si="10"/>
        <v>56634.062148962148</v>
      </c>
      <c r="H61" s="43">
        <f t="shared" si="10"/>
        <v>62094.593968253954</v>
      </c>
      <c r="I61" s="41">
        <f>SUM(C61:H61)/4</f>
        <v>171946418.26072803</v>
      </c>
      <c r="J61" s="15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4" spans="1:33" x14ac:dyDescent="0.25">
      <c r="C64" s="18"/>
      <c r="D64" s="19"/>
      <c r="E64" s="19"/>
      <c r="F64" s="19"/>
      <c r="G64" s="19"/>
      <c r="H64" s="20"/>
    </row>
    <row r="65" spans="1:33" ht="18.75" x14ac:dyDescent="0.3">
      <c r="C65" s="25"/>
      <c r="D65" s="26" t="s">
        <v>65</v>
      </c>
      <c r="E65" s="21"/>
      <c r="F65" s="21"/>
      <c r="G65" s="21"/>
      <c r="H65" s="22"/>
    </row>
    <row r="66" spans="1:33" s="10" customFormat="1" x14ac:dyDescent="0.25">
      <c r="A66" s="9" t="s">
        <v>0</v>
      </c>
      <c r="B66" s="9" t="s">
        <v>1</v>
      </c>
      <c r="C66" s="9" t="s">
        <v>22</v>
      </c>
      <c r="D66" s="23" t="s">
        <v>23</v>
      </c>
      <c r="E66" s="9" t="s">
        <v>24</v>
      </c>
      <c r="F66" s="9" t="s">
        <v>25</v>
      </c>
      <c r="G66" s="9" t="s">
        <v>26</v>
      </c>
      <c r="H66" s="9" t="s">
        <v>27</v>
      </c>
      <c r="I66" s="13" t="str">
        <f>I56</f>
        <v>Mean Average</v>
      </c>
      <c r="J66" s="12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s="10" customFormat="1" x14ac:dyDescent="0.25">
      <c r="A67" s="9"/>
      <c r="B67" s="9"/>
      <c r="C67" s="9"/>
      <c r="D67" s="23"/>
      <c r="E67" s="9"/>
      <c r="F67" s="9"/>
      <c r="G67" s="9"/>
      <c r="H67" s="9"/>
      <c r="I67" s="13"/>
      <c r="J67" s="12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5">
      <c r="A68" s="17">
        <v>1</v>
      </c>
      <c r="B68" s="1" t="s">
        <v>5</v>
      </c>
      <c r="C68" s="40">
        <v>0.56000000000000005</v>
      </c>
      <c r="D68" s="40">
        <v>2.4</v>
      </c>
      <c r="E68" s="40">
        <v>2.2769230769230768</v>
      </c>
      <c r="F68" s="40">
        <v>1.7142857142857142</v>
      </c>
      <c r="G68" s="40">
        <v>2.0615384615384613</v>
      </c>
      <c r="H68" s="40">
        <v>2.1142857142857143</v>
      </c>
      <c r="I68" s="41">
        <f>SUM(C68:H68)/6</f>
        <v>1.8545054945054946</v>
      </c>
      <c r="J68" s="16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17">
        <v>2</v>
      </c>
      <c r="B69" s="1" t="s">
        <v>13</v>
      </c>
      <c r="C69" s="40">
        <v>1.2</v>
      </c>
      <c r="D69" s="40">
        <v>1.64</v>
      </c>
      <c r="E69" s="40">
        <v>1.5333333333333337</v>
      </c>
      <c r="F69" s="40">
        <v>0</v>
      </c>
      <c r="G69" s="40">
        <v>0</v>
      </c>
      <c r="H69" s="40">
        <v>0</v>
      </c>
      <c r="I69" s="41">
        <f>SUM(C69:H69)/3</f>
        <v>1.4577777777777776</v>
      </c>
      <c r="J69" s="16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17">
        <v>3</v>
      </c>
      <c r="B70" s="3" t="s">
        <v>11</v>
      </c>
      <c r="C70" s="40">
        <v>2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1">
        <f t="shared" ref="I70" si="11">SUM(C70:H70)</f>
        <v>2</v>
      </c>
      <c r="J70" s="16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17">
        <v>4</v>
      </c>
      <c r="B71" s="3" t="s">
        <v>12</v>
      </c>
      <c r="C71" s="40">
        <v>2.92</v>
      </c>
      <c r="D71" s="40">
        <v>4.12</v>
      </c>
      <c r="E71" s="40">
        <v>1.1066666666666665</v>
      </c>
      <c r="F71" s="42">
        <v>2.0428571428571431</v>
      </c>
      <c r="G71" s="42">
        <v>2.0095238095238095</v>
      </c>
      <c r="H71" s="42">
        <v>2.44</v>
      </c>
      <c r="I71" s="41">
        <f>SUM(C71:H71)/6</f>
        <v>2.4398412698412697</v>
      </c>
      <c r="J71" s="16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s="6" customFormat="1" x14ac:dyDescent="0.25">
      <c r="A72" s="4"/>
      <c r="B72" s="4" t="str">
        <f>I66</f>
        <v>Mean Average</v>
      </c>
      <c r="C72" s="43">
        <f>SUM(C68:C71)/4</f>
        <v>1.67</v>
      </c>
      <c r="D72" s="43">
        <f>SUM(D68:D71)/3</f>
        <v>2.72</v>
      </c>
      <c r="E72" s="43">
        <f t="shared" ref="E72:H72" si="12">SUM(E68:E71)/3</f>
        <v>1.6389743589743588</v>
      </c>
      <c r="F72" s="43">
        <f t="shared" si="12"/>
        <v>1.2523809523809524</v>
      </c>
      <c r="G72" s="43">
        <f t="shared" si="12"/>
        <v>1.3570207570207569</v>
      </c>
      <c r="H72" s="43">
        <f t="shared" si="12"/>
        <v>1.5180952380952382</v>
      </c>
      <c r="I72" s="43">
        <f>SUM(I68:I71)/4</f>
        <v>1.9380311355311355</v>
      </c>
      <c r="J72" s="15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4" spans="1:33" x14ac:dyDescent="0.25">
      <c r="C74" s="18"/>
      <c r="D74" s="19"/>
      <c r="E74" s="19"/>
      <c r="F74" s="19"/>
      <c r="G74" s="19"/>
      <c r="H74" s="20"/>
    </row>
    <row r="75" spans="1:33" ht="18.75" x14ac:dyDescent="0.3">
      <c r="C75" s="25"/>
      <c r="D75" s="26" t="s">
        <v>66</v>
      </c>
      <c r="E75" s="21"/>
      <c r="F75" s="21"/>
      <c r="G75" s="21"/>
      <c r="H75" s="22"/>
    </row>
    <row r="76" spans="1:33" s="10" customFormat="1" x14ac:dyDescent="0.25">
      <c r="A76" s="9" t="s">
        <v>0</v>
      </c>
      <c r="B76" s="9" t="s">
        <v>1</v>
      </c>
      <c r="C76" s="9" t="s">
        <v>22</v>
      </c>
      <c r="D76" s="23" t="s">
        <v>23</v>
      </c>
      <c r="E76" s="9" t="s">
        <v>24</v>
      </c>
      <c r="F76" s="9" t="s">
        <v>25</v>
      </c>
      <c r="G76" s="9" t="s">
        <v>26</v>
      </c>
      <c r="H76" s="9" t="s">
        <v>27</v>
      </c>
      <c r="I76" s="13" t="str">
        <f>I66</f>
        <v>Mean Average</v>
      </c>
      <c r="J76" s="1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x14ac:dyDescent="0.25">
      <c r="A77" s="17">
        <v>1</v>
      </c>
      <c r="B77" s="1" t="s">
        <v>5</v>
      </c>
      <c r="C77" s="40">
        <v>8828.24</v>
      </c>
      <c r="D77" s="40">
        <v>123707.23999999999</v>
      </c>
      <c r="E77" s="40">
        <v>101950.36923076924</v>
      </c>
      <c r="F77" s="40">
        <v>88362.314285714281</v>
      </c>
      <c r="G77" s="40">
        <v>98554.892307692309</v>
      </c>
      <c r="H77" s="40">
        <v>94668.2</v>
      </c>
      <c r="I77" s="41">
        <f>SUM(C77:H77)/6</f>
        <v>86011.875970695968</v>
      </c>
      <c r="J77" s="16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17">
        <v>2</v>
      </c>
      <c r="B78" s="1" t="s">
        <v>13</v>
      </c>
      <c r="C78" s="40">
        <v>616798052.81999993</v>
      </c>
      <c r="D78" s="40">
        <v>770922181.18999994</v>
      </c>
      <c r="E78" s="40">
        <v>770943073.67333353</v>
      </c>
      <c r="F78" s="40">
        <v>0</v>
      </c>
      <c r="G78" s="40">
        <v>0</v>
      </c>
      <c r="H78" s="40">
        <v>0</v>
      </c>
      <c r="I78" s="41">
        <f>SUM(C78:H78)/3</f>
        <v>719554435.89444447</v>
      </c>
      <c r="J78" s="16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17">
        <v>3</v>
      </c>
      <c r="B79" s="3" t="s">
        <v>11</v>
      </c>
      <c r="C79" s="40">
        <v>76922688.960000008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1">
        <f t="shared" ref="I79" si="13">SUM(C79:H79)</f>
        <v>76922688.960000008</v>
      </c>
      <c r="J79" s="16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17">
        <v>4</v>
      </c>
      <c r="B80" s="3" t="s">
        <v>12</v>
      </c>
      <c r="C80" s="40">
        <v>134885.53999999998</v>
      </c>
      <c r="D80" s="40">
        <v>262209.82</v>
      </c>
      <c r="E80" s="40">
        <v>44634.099999999984</v>
      </c>
      <c r="F80" s="42">
        <v>55220.421428571433</v>
      </c>
      <c r="G80" s="42">
        <v>71347.109523809515</v>
      </c>
      <c r="H80" s="42">
        <v>91615.353333333303</v>
      </c>
      <c r="I80" s="41">
        <f>SUM(C80:H80)/6</f>
        <v>109985.39071428571</v>
      </c>
      <c r="J80" s="16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s="6" customFormat="1" x14ac:dyDescent="0.25">
      <c r="A81" s="4"/>
      <c r="B81" s="4" t="str">
        <f>I76</f>
        <v>Mean Average</v>
      </c>
      <c r="C81" s="43">
        <f>SUM(C77:C80)/4</f>
        <v>173466113.88999999</v>
      </c>
      <c r="D81" s="43">
        <f>SUM(D77:D80)/3</f>
        <v>257102699.41666666</v>
      </c>
      <c r="E81" s="43">
        <f t="shared" ref="E81:H81" si="14">SUM(E77:E80)/3</f>
        <v>257029886.04752144</v>
      </c>
      <c r="F81" s="43">
        <f t="shared" si="14"/>
        <v>47860.91190476191</v>
      </c>
      <c r="G81" s="43">
        <f t="shared" si="14"/>
        <v>56634.00061050061</v>
      </c>
      <c r="H81" s="43">
        <f t="shared" si="14"/>
        <v>62094.517777777764</v>
      </c>
      <c r="I81" s="41">
        <f>SUM(C81:H81)/4</f>
        <v>171941322.19612029</v>
      </c>
      <c r="J81" s="15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E13" workbookViewId="0">
      <selection activeCell="L33" sqref="L33"/>
    </sheetView>
  </sheetViews>
  <sheetFormatPr defaultRowHeight="15" x14ac:dyDescent="0.25"/>
  <cols>
    <col min="1" max="1" width="16.7109375" bestFit="1" customWidth="1"/>
    <col min="2" max="2" width="8.140625" bestFit="1" customWidth="1"/>
    <col min="3" max="3" width="16.7109375" bestFit="1" customWidth="1"/>
    <col min="4" max="4" width="29.7109375" bestFit="1" customWidth="1"/>
    <col min="5" max="5" width="17.7109375" bestFit="1" customWidth="1"/>
    <col min="6" max="6" width="12.42578125" bestFit="1" customWidth="1"/>
    <col min="7" max="7" width="25.28515625" bestFit="1" customWidth="1"/>
    <col min="8" max="8" width="13.42578125" bestFit="1" customWidth="1"/>
  </cols>
  <sheetData>
    <row r="1" spans="1:16" x14ac:dyDescent="0.25">
      <c r="A1" s="30" t="s">
        <v>29</v>
      </c>
      <c r="B1" s="30" t="s">
        <v>30</v>
      </c>
      <c r="C1" s="30" t="s">
        <v>31</v>
      </c>
      <c r="D1" s="30" t="s">
        <v>32</v>
      </c>
      <c r="E1" s="30" t="s">
        <v>33</v>
      </c>
      <c r="F1" s="30" t="s">
        <v>34</v>
      </c>
      <c r="G1" s="30" t="s">
        <v>35</v>
      </c>
      <c r="H1" s="30" t="s">
        <v>36</v>
      </c>
    </row>
    <row r="2" spans="1:16" s="16" customFormat="1" x14ac:dyDescent="0.25">
      <c r="A2" s="27"/>
      <c r="B2" s="27"/>
      <c r="C2" s="27"/>
      <c r="D2" s="27" t="s">
        <v>5</v>
      </c>
      <c r="E2" s="27"/>
      <c r="F2" s="27"/>
      <c r="G2" s="27"/>
      <c r="H2" s="27"/>
      <c r="K2" s="16" t="s">
        <v>74</v>
      </c>
      <c r="L2" s="16" t="s">
        <v>75</v>
      </c>
      <c r="M2" s="16" t="s">
        <v>76</v>
      </c>
      <c r="N2" s="16" t="s">
        <v>77</v>
      </c>
      <c r="O2" s="16" t="s">
        <v>78</v>
      </c>
      <c r="P2" s="16" t="s">
        <v>79</v>
      </c>
    </row>
    <row r="3" spans="1:16" x14ac:dyDescent="0.25">
      <c r="A3" s="31" t="s">
        <v>37</v>
      </c>
      <c r="B3" s="31">
        <v>0</v>
      </c>
      <c r="C3" s="32">
        <v>0</v>
      </c>
      <c r="D3" s="32">
        <v>44141.2</v>
      </c>
      <c r="E3" s="32">
        <f>D3</f>
        <v>44141.2</v>
      </c>
      <c r="F3" s="32">
        <v>0</v>
      </c>
      <c r="G3" s="32">
        <v>2.8</v>
      </c>
      <c r="H3" s="32">
        <v>2.8</v>
      </c>
      <c r="K3">
        <f>C3*2</f>
        <v>0</v>
      </c>
      <c r="L3">
        <f t="shared" ref="L3:P3" si="0">D3*2</f>
        <v>88282.4</v>
      </c>
      <c r="M3">
        <f t="shared" si="0"/>
        <v>88282.4</v>
      </c>
      <c r="N3">
        <f t="shared" si="0"/>
        <v>0</v>
      </c>
      <c r="O3">
        <f t="shared" si="0"/>
        <v>5.6</v>
      </c>
      <c r="P3">
        <f t="shared" si="0"/>
        <v>5.6</v>
      </c>
    </row>
    <row r="4" spans="1:16" ht="14.45" x14ac:dyDescent="0.3">
      <c r="A4" s="1" t="s">
        <v>38</v>
      </c>
      <c r="B4" s="1">
        <v>0</v>
      </c>
      <c r="C4" s="3">
        <v>42.25</v>
      </c>
      <c r="D4" s="3">
        <v>0</v>
      </c>
      <c r="E4" s="3">
        <f>D4</f>
        <v>0</v>
      </c>
      <c r="F4" s="3">
        <v>0.5</v>
      </c>
      <c r="G4" s="3">
        <v>0</v>
      </c>
      <c r="H4" s="3">
        <v>0</v>
      </c>
    </row>
    <row r="5" spans="1:16" x14ac:dyDescent="0.25">
      <c r="A5" s="1" t="s">
        <v>39</v>
      </c>
      <c r="B5" s="1">
        <v>0</v>
      </c>
      <c r="C5" s="3">
        <v>0</v>
      </c>
      <c r="D5" s="3">
        <v>0</v>
      </c>
      <c r="E5" s="3">
        <f>D5</f>
        <v>0</v>
      </c>
      <c r="F5" s="3">
        <v>0</v>
      </c>
      <c r="G5" s="3">
        <v>0</v>
      </c>
      <c r="H5" s="3">
        <v>0</v>
      </c>
      <c r="K5">
        <f>C5*2</f>
        <v>0</v>
      </c>
      <c r="L5">
        <f t="shared" ref="L5:P6" si="1">D5*2</f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</row>
    <row r="6" spans="1:16" ht="14.45" x14ac:dyDescent="0.3">
      <c r="A6" s="1" t="s">
        <v>40</v>
      </c>
      <c r="B6" s="1">
        <v>4</v>
      </c>
      <c r="C6" s="33">
        <v>0</v>
      </c>
      <c r="D6" s="33">
        <v>0</v>
      </c>
      <c r="E6" s="33">
        <v>0.8</v>
      </c>
      <c r="F6" s="33">
        <v>0</v>
      </c>
      <c r="G6" s="33">
        <v>0</v>
      </c>
      <c r="H6" s="33">
        <v>6.4</v>
      </c>
      <c r="J6" s="44"/>
      <c r="K6">
        <f>C6*2</f>
        <v>0</v>
      </c>
      <c r="L6">
        <f t="shared" si="1"/>
        <v>0</v>
      </c>
      <c r="M6">
        <f t="shared" si="1"/>
        <v>1.6</v>
      </c>
      <c r="N6">
        <f t="shared" si="1"/>
        <v>0</v>
      </c>
      <c r="O6">
        <f t="shared" si="1"/>
        <v>0</v>
      </c>
      <c r="P6">
        <f t="shared" si="1"/>
        <v>12.8</v>
      </c>
    </row>
    <row r="7" spans="1:16" x14ac:dyDescent="0.25">
      <c r="A7" s="1" t="s">
        <v>41</v>
      </c>
      <c r="B7" s="1">
        <v>3</v>
      </c>
      <c r="C7" s="3">
        <v>37945.599999999999</v>
      </c>
      <c r="D7" s="3">
        <v>0</v>
      </c>
      <c r="E7" s="3">
        <v>113836.8</v>
      </c>
      <c r="F7" s="3">
        <v>0.1</v>
      </c>
      <c r="G7" s="3">
        <v>0</v>
      </c>
      <c r="H7" s="3">
        <v>0.4</v>
      </c>
    </row>
    <row r="8" spans="1:16" s="35" customFormat="1" x14ac:dyDescent="0.25">
      <c r="A8" s="34" t="s">
        <v>49</v>
      </c>
      <c r="B8" s="34">
        <v>1</v>
      </c>
      <c r="C8" s="34">
        <v>1141.3</v>
      </c>
      <c r="D8" s="34">
        <v>574395</v>
      </c>
      <c r="E8" s="34">
        <v>574395</v>
      </c>
      <c r="F8" s="34">
        <v>0.8</v>
      </c>
      <c r="G8" s="34">
        <v>9.1999999999999993</v>
      </c>
      <c r="H8" s="36">
        <v>9.1999999999999993</v>
      </c>
      <c r="K8">
        <f>C8*1</f>
        <v>1141.3</v>
      </c>
      <c r="L8">
        <f t="shared" ref="L8:P8" si="2">D8*1</f>
        <v>574395</v>
      </c>
      <c r="M8">
        <f t="shared" si="2"/>
        <v>574395</v>
      </c>
      <c r="N8">
        <f t="shared" si="2"/>
        <v>0.8</v>
      </c>
      <c r="O8">
        <f t="shared" si="2"/>
        <v>9.1999999999999993</v>
      </c>
      <c r="P8">
        <f t="shared" si="2"/>
        <v>9.1999999999999993</v>
      </c>
    </row>
    <row r="9" spans="1:16" ht="14.45" x14ac:dyDescent="0.3">
      <c r="A9" s="27"/>
      <c r="B9" s="27"/>
      <c r="C9" s="27"/>
      <c r="D9" s="27" t="s">
        <v>13</v>
      </c>
      <c r="E9" s="27"/>
      <c r="F9" s="27"/>
      <c r="G9" s="27"/>
      <c r="H9" s="27"/>
      <c r="J9" s="29"/>
      <c r="K9" s="29">
        <f>SUM(K3:K8)/7</f>
        <v>163.04285714285714</v>
      </c>
      <c r="L9" s="29">
        <f t="shared" ref="L9:P9" si="3">SUM(L3:L8)/7</f>
        <v>94668.2</v>
      </c>
      <c r="M9" s="29">
        <f t="shared" si="3"/>
        <v>94668.428571428565</v>
      </c>
      <c r="N9" s="29">
        <f t="shared" si="3"/>
        <v>0.1142857142857143</v>
      </c>
      <c r="O9" s="29">
        <f t="shared" si="3"/>
        <v>2.1142857142857143</v>
      </c>
      <c r="P9" s="29">
        <f t="shared" si="3"/>
        <v>3.9428571428571426</v>
      </c>
    </row>
    <row r="10" spans="1:16" x14ac:dyDescent="0.25">
      <c r="A10" s="1" t="s">
        <v>42</v>
      </c>
      <c r="B10" s="1">
        <v>2</v>
      </c>
      <c r="C10" s="1">
        <v>0</v>
      </c>
      <c r="D10" s="1">
        <v>770697204.20000005</v>
      </c>
      <c r="E10" s="1">
        <v>770697204.20000005</v>
      </c>
      <c r="F10" s="1">
        <v>0</v>
      </c>
      <c r="G10" s="1">
        <v>1.8</v>
      </c>
      <c r="H10" s="1">
        <v>1.8</v>
      </c>
    </row>
    <row r="11" spans="1:16" x14ac:dyDescent="0.25">
      <c r="A11" s="1" t="s">
        <v>43</v>
      </c>
      <c r="B11" s="1">
        <v>1</v>
      </c>
      <c r="C11" s="1">
        <v>0.1</v>
      </c>
      <c r="D11" s="1">
        <v>771179515.39999998</v>
      </c>
      <c r="E11" s="1">
        <v>771179515.39999998</v>
      </c>
      <c r="F11" s="1">
        <v>0.2</v>
      </c>
      <c r="G11" s="1">
        <v>1.8</v>
      </c>
      <c r="H11" s="1">
        <v>1.8</v>
      </c>
    </row>
    <row r="12" spans="1:16" x14ac:dyDescent="0.25">
      <c r="A12" s="1" t="s">
        <v>44</v>
      </c>
      <c r="B12" s="1">
        <v>2</v>
      </c>
      <c r="C12" s="1">
        <v>0</v>
      </c>
      <c r="D12" s="1">
        <v>770061768.29999995</v>
      </c>
      <c r="E12" s="1">
        <v>770061768.29999995</v>
      </c>
      <c r="F12" s="1">
        <v>0</v>
      </c>
      <c r="G12" s="1">
        <v>1.6</v>
      </c>
      <c r="H12" s="1">
        <v>1.6</v>
      </c>
    </row>
    <row r="13" spans="1:16" x14ac:dyDescent="0.25">
      <c r="A13" s="1" t="s">
        <v>80</v>
      </c>
      <c r="B13" s="1">
        <v>2</v>
      </c>
      <c r="C13" s="1">
        <v>0</v>
      </c>
      <c r="D13" s="1">
        <v>0</v>
      </c>
      <c r="E13" s="1">
        <v>0.2</v>
      </c>
      <c r="F13" s="1">
        <v>0</v>
      </c>
      <c r="G13" s="1">
        <v>0</v>
      </c>
      <c r="H13" s="1">
        <v>0.1</v>
      </c>
    </row>
    <row r="14" spans="1:16" x14ac:dyDescent="0.25">
      <c r="A14" s="1" t="s">
        <v>45</v>
      </c>
      <c r="B14" s="1">
        <v>1</v>
      </c>
      <c r="C14" s="1">
        <v>0</v>
      </c>
      <c r="D14" s="1">
        <v>772051776.20000005</v>
      </c>
      <c r="E14" s="1">
        <v>772051776.20000005</v>
      </c>
      <c r="F14" s="1">
        <v>0</v>
      </c>
      <c r="G14" s="1">
        <v>0.8</v>
      </c>
      <c r="H14" s="1">
        <v>0.8</v>
      </c>
    </row>
    <row r="15" spans="1:16" x14ac:dyDescent="0.25">
      <c r="A15" s="1" t="s">
        <v>49</v>
      </c>
      <c r="B15" s="1">
        <v>1</v>
      </c>
      <c r="C15" s="1">
        <v>0</v>
      </c>
      <c r="D15" s="1">
        <v>772051776.20000005</v>
      </c>
      <c r="E15" s="1">
        <v>772051776.20000005</v>
      </c>
      <c r="F15" s="1">
        <v>0</v>
      </c>
      <c r="G15" s="1">
        <v>1.8</v>
      </c>
      <c r="H15" s="1">
        <v>1.8</v>
      </c>
    </row>
    <row r="16" spans="1:16" ht="14.45" x14ac:dyDescent="0.3">
      <c r="A16" s="27"/>
      <c r="B16" s="27"/>
      <c r="C16" s="27"/>
      <c r="D16" s="27" t="s">
        <v>12</v>
      </c>
      <c r="E16" s="27"/>
      <c r="F16" s="27"/>
      <c r="G16" s="27"/>
      <c r="H16" s="27"/>
      <c r="K16" s="29"/>
      <c r="L16" s="29"/>
      <c r="M16" s="29"/>
      <c r="N16" s="29"/>
      <c r="O16" s="29"/>
      <c r="P16" s="29"/>
    </row>
    <row r="17" spans="1:16" x14ac:dyDescent="0.25">
      <c r="A17" s="1" t="s">
        <v>46</v>
      </c>
      <c r="B17" s="1">
        <v>0</v>
      </c>
      <c r="C17" s="1">
        <v>101917.2</v>
      </c>
      <c r="D17" s="1">
        <v>0</v>
      </c>
      <c r="E17" s="1">
        <v>103238.8</v>
      </c>
      <c r="F17" s="1">
        <v>10.5</v>
      </c>
      <c r="G17" s="1">
        <v>0</v>
      </c>
      <c r="H17" s="1">
        <v>11.5</v>
      </c>
    </row>
    <row r="18" spans="1:16" x14ac:dyDescent="0.25">
      <c r="A18" s="1" t="s">
        <v>40</v>
      </c>
      <c r="B18" s="1">
        <v>0</v>
      </c>
      <c r="C18" s="1">
        <v>3.6</v>
      </c>
      <c r="D18" s="1">
        <v>669180.69999999995</v>
      </c>
      <c r="E18" s="1">
        <v>669180.69999999995</v>
      </c>
      <c r="F18" s="1">
        <v>0.2</v>
      </c>
      <c r="G18" s="1">
        <v>12.6</v>
      </c>
      <c r="H18" s="1">
        <v>12.6</v>
      </c>
      <c r="K18">
        <f>C18*2</f>
        <v>7.2</v>
      </c>
      <c r="L18">
        <f t="shared" ref="L18:P18" si="4">D18*2</f>
        <v>1338361.3999999999</v>
      </c>
      <c r="M18">
        <f t="shared" si="4"/>
        <v>1338361.3999999999</v>
      </c>
      <c r="N18">
        <f t="shared" si="4"/>
        <v>0.4</v>
      </c>
      <c r="O18">
        <f t="shared" si="4"/>
        <v>25.2</v>
      </c>
      <c r="P18">
        <f t="shared" si="4"/>
        <v>25.2</v>
      </c>
    </row>
    <row r="19" spans="1:16" x14ac:dyDescent="0.25">
      <c r="A19" s="1" t="s">
        <v>47</v>
      </c>
      <c r="B19" s="1">
        <v>0</v>
      </c>
      <c r="C19" s="1">
        <v>1693.6</v>
      </c>
      <c r="D19" s="1">
        <v>5242.1000000000004</v>
      </c>
      <c r="E19" s="1">
        <v>5242.1000000000004</v>
      </c>
      <c r="F19" s="1">
        <v>0.8</v>
      </c>
      <c r="G19" s="1">
        <v>1.8</v>
      </c>
      <c r="H19" s="1">
        <v>1.8</v>
      </c>
    </row>
    <row r="20" spans="1:16" x14ac:dyDescent="0.25">
      <c r="A20" s="1" t="s">
        <v>73</v>
      </c>
      <c r="B20" s="1">
        <v>0</v>
      </c>
      <c r="C20" s="1">
        <v>0.2</v>
      </c>
      <c r="D20" s="1">
        <v>0</v>
      </c>
      <c r="E20" s="1">
        <v>0.1</v>
      </c>
      <c r="F20" s="1">
        <v>0.1</v>
      </c>
      <c r="G20" s="1">
        <v>0</v>
      </c>
      <c r="H20" s="1">
        <v>0.1</v>
      </c>
    </row>
    <row r="21" spans="1:16" x14ac:dyDescent="0.25">
      <c r="A21" s="1" t="s">
        <v>48</v>
      </c>
      <c r="B21" s="1">
        <v>1</v>
      </c>
      <c r="C21" s="1">
        <v>0</v>
      </c>
      <c r="D21" s="1">
        <v>4.9000000000000004</v>
      </c>
      <c r="E21" s="1">
        <v>4.9000000000000004</v>
      </c>
      <c r="F21" s="1">
        <v>0</v>
      </c>
      <c r="G21" s="1">
        <v>0.2</v>
      </c>
      <c r="H21" s="1">
        <v>0.2</v>
      </c>
    </row>
    <row r="22" spans="1:16" x14ac:dyDescent="0.25">
      <c r="A22" s="1" t="s">
        <v>81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K22">
        <f>C22*3</f>
        <v>0</v>
      </c>
      <c r="L22">
        <f t="shared" ref="L22:P22" si="5">D22*3</f>
        <v>0</v>
      </c>
      <c r="M22">
        <f t="shared" si="5"/>
        <v>0</v>
      </c>
      <c r="N22">
        <f t="shared" si="5"/>
        <v>0</v>
      </c>
      <c r="O22">
        <f t="shared" si="5"/>
        <v>0</v>
      </c>
      <c r="P22">
        <f t="shared" si="5"/>
        <v>0</v>
      </c>
    </row>
    <row r="23" spans="1:16" x14ac:dyDescent="0.25">
      <c r="A23" s="1" t="s">
        <v>49</v>
      </c>
      <c r="B23" s="1">
        <v>1</v>
      </c>
      <c r="C23" s="1">
        <v>312609.59999999998</v>
      </c>
      <c r="D23" s="1">
        <v>614463</v>
      </c>
      <c r="E23" s="1">
        <v>614463</v>
      </c>
      <c r="F23" s="1">
        <v>0.2</v>
      </c>
      <c r="G23" s="1">
        <v>2</v>
      </c>
      <c r="H23" s="1">
        <v>2</v>
      </c>
    </row>
    <row r="24" spans="1:16" x14ac:dyDescent="0.25">
      <c r="A24" s="1" t="s">
        <v>50</v>
      </c>
      <c r="B24" s="1">
        <v>0</v>
      </c>
      <c r="C24" s="1">
        <v>88.2</v>
      </c>
      <c r="D24" s="1">
        <v>88.2</v>
      </c>
      <c r="E24" s="1">
        <v>88.2</v>
      </c>
      <c r="F24" s="1">
        <v>1.2</v>
      </c>
      <c r="G24" s="1">
        <v>1.2</v>
      </c>
      <c r="H24" s="1">
        <v>1.2</v>
      </c>
      <c r="K24">
        <f>C24*1</f>
        <v>88.2</v>
      </c>
      <c r="L24">
        <f t="shared" ref="L24:P24" si="6">D24*1</f>
        <v>88.2</v>
      </c>
      <c r="M24">
        <f t="shared" si="6"/>
        <v>88.2</v>
      </c>
      <c r="N24">
        <f t="shared" si="6"/>
        <v>1.2</v>
      </c>
      <c r="O24">
        <f t="shared" si="6"/>
        <v>1.2</v>
      </c>
      <c r="P24">
        <f t="shared" si="6"/>
        <v>1.2</v>
      </c>
    </row>
    <row r="25" spans="1:16" x14ac:dyDescent="0.25">
      <c r="A25" s="3" t="s">
        <v>51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K25">
        <f>C25*2</f>
        <v>0</v>
      </c>
      <c r="L25">
        <f t="shared" ref="L25:P26" si="7">D25*2</f>
        <v>0</v>
      </c>
      <c r="M25">
        <f t="shared" si="7"/>
        <v>0</v>
      </c>
      <c r="N25">
        <f t="shared" si="7"/>
        <v>0</v>
      </c>
      <c r="O25">
        <f t="shared" si="7"/>
        <v>0</v>
      </c>
      <c r="P25">
        <f t="shared" si="7"/>
        <v>0</v>
      </c>
    </row>
    <row r="26" spans="1:16" x14ac:dyDescent="0.25">
      <c r="A26" s="3" t="s">
        <v>52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K26" s="35">
        <f>C26*2</f>
        <v>0</v>
      </c>
      <c r="L26" s="35">
        <f t="shared" si="7"/>
        <v>0</v>
      </c>
      <c r="M26" s="35">
        <f t="shared" si="7"/>
        <v>0</v>
      </c>
      <c r="N26" s="35">
        <f t="shared" si="7"/>
        <v>0</v>
      </c>
      <c r="O26" s="35">
        <f t="shared" si="7"/>
        <v>0</v>
      </c>
      <c r="P26" s="35">
        <f t="shared" si="7"/>
        <v>0</v>
      </c>
    </row>
    <row r="27" spans="1:16" x14ac:dyDescent="0.25">
      <c r="A27" s="3" t="s">
        <v>53</v>
      </c>
      <c r="B27" s="1">
        <v>0</v>
      </c>
      <c r="C27" s="1">
        <v>88.2</v>
      </c>
      <c r="D27" s="1">
        <v>88.2</v>
      </c>
      <c r="E27" s="1">
        <v>88.2</v>
      </c>
      <c r="F27" s="1">
        <v>1.2</v>
      </c>
      <c r="G27" s="1">
        <v>1.2</v>
      </c>
      <c r="H27" s="1">
        <v>1.2</v>
      </c>
    </row>
    <row r="28" spans="1:16" x14ac:dyDescent="0.25">
      <c r="A28" s="3" t="s">
        <v>54</v>
      </c>
      <c r="B28" s="3">
        <v>1</v>
      </c>
      <c r="C28" s="1">
        <v>62.5</v>
      </c>
      <c r="D28" s="1">
        <v>62.5</v>
      </c>
      <c r="E28" s="1">
        <v>62.5</v>
      </c>
      <c r="F28" s="1">
        <v>0.2</v>
      </c>
      <c r="G28" s="1">
        <v>0.2</v>
      </c>
      <c r="H28" s="1">
        <v>0.2</v>
      </c>
    </row>
    <row r="29" spans="1:16" x14ac:dyDescent="0.25">
      <c r="A29" s="3" t="s">
        <v>55</v>
      </c>
      <c r="B29" s="3">
        <v>0</v>
      </c>
      <c r="C29" s="1">
        <v>0</v>
      </c>
      <c r="D29" s="1">
        <v>11926.3</v>
      </c>
      <c r="E29" s="1">
        <v>11926.3</v>
      </c>
      <c r="F29" s="1">
        <v>0</v>
      </c>
      <c r="G29" s="1">
        <v>3</v>
      </c>
      <c r="H29" s="1">
        <v>3</v>
      </c>
      <c r="K29">
        <f>C29*3</f>
        <v>0</v>
      </c>
      <c r="L29">
        <f t="shared" ref="L29:P29" si="8">D29*3</f>
        <v>35778.899999999994</v>
      </c>
      <c r="M29">
        <f t="shared" si="8"/>
        <v>35778.899999999994</v>
      </c>
      <c r="N29">
        <f t="shared" si="8"/>
        <v>0</v>
      </c>
      <c r="O29">
        <f t="shared" si="8"/>
        <v>9</v>
      </c>
      <c r="P29">
        <f t="shared" si="8"/>
        <v>9</v>
      </c>
    </row>
    <row r="30" spans="1:16" x14ac:dyDescent="0.25">
      <c r="A30" s="1" t="s">
        <v>56</v>
      </c>
      <c r="B30" s="3">
        <v>0</v>
      </c>
      <c r="C30" s="1">
        <v>0</v>
      </c>
      <c r="D30" s="1">
        <v>56021.8</v>
      </c>
      <c r="E30" s="1">
        <v>56021.8</v>
      </c>
      <c r="F30" s="1">
        <v>0</v>
      </c>
      <c r="G30" s="1">
        <v>0.4</v>
      </c>
      <c r="H30" s="1">
        <v>0.4</v>
      </c>
    </row>
    <row r="31" spans="1:16" x14ac:dyDescent="0.25">
      <c r="A31" s="3" t="s">
        <v>58</v>
      </c>
      <c r="B31" s="3">
        <v>0</v>
      </c>
      <c r="C31" s="1">
        <v>0.9</v>
      </c>
      <c r="D31" s="1">
        <v>0.9</v>
      </c>
      <c r="E31" s="1">
        <v>0.9</v>
      </c>
      <c r="F31" s="1">
        <v>0.6</v>
      </c>
      <c r="G31" s="1">
        <v>0.6</v>
      </c>
      <c r="H31" s="1">
        <v>0.6</v>
      </c>
      <c r="K31">
        <f>C31*1</f>
        <v>0.9</v>
      </c>
      <c r="L31">
        <f t="shared" ref="L31:P32" si="9">D31*1</f>
        <v>0.9</v>
      </c>
      <c r="M31">
        <f t="shared" si="9"/>
        <v>0.9</v>
      </c>
      <c r="N31">
        <f t="shared" si="9"/>
        <v>0.6</v>
      </c>
      <c r="O31">
        <f t="shared" si="9"/>
        <v>0.6</v>
      </c>
      <c r="P31">
        <f t="shared" si="9"/>
        <v>0.6</v>
      </c>
    </row>
    <row r="32" spans="1:16" x14ac:dyDescent="0.25">
      <c r="A32" s="3" t="s">
        <v>59</v>
      </c>
      <c r="B32" s="3">
        <v>0</v>
      </c>
      <c r="C32" s="1">
        <v>0.9</v>
      </c>
      <c r="D32" s="1">
        <v>0.9</v>
      </c>
      <c r="E32" s="1">
        <v>0.9</v>
      </c>
      <c r="F32" s="1">
        <v>0.6</v>
      </c>
      <c r="G32" s="1">
        <v>0.6</v>
      </c>
      <c r="H32" s="1">
        <v>0.6</v>
      </c>
      <c r="K32">
        <f>C32*1</f>
        <v>0.9</v>
      </c>
      <c r="L32">
        <f t="shared" si="9"/>
        <v>0.9</v>
      </c>
      <c r="M32">
        <f t="shared" si="9"/>
        <v>0.9</v>
      </c>
      <c r="N32">
        <f t="shared" si="9"/>
        <v>0.6</v>
      </c>
      <c r="O32">
        <f t="shared" si="9"/>
        <v>0.6</v>
      </c>
      <c r="P32">
        <f t="shared" si="9"/>
        <v>0.6</v>
      </c>
    </row>
    <row r="33" spans="1:16" x14ac:dyDescent="0.25">
      <c r="A33" s="1" t="s">
        <v>60</v>
      </c>
      <c r="B33" s="3">
        <v>0</v>
      </c>
      <c r="C33" s="1">
        <v>0</v>
      </c>
      <c r="D33" s="1">
        <v>56021.8</v>
      </c>
      <c r="E33" s="1">
        <v>56021.8</v>
      </c>
      <c r="F33" s="1">
        <v>0</v>
      </c>
      <c r="G33" s="1">
        <v>0.4</v>
      </c>
      <c r="H33" s="1">
        <v>0.4</v>
      </c>
      <c r="K33" s="29">
        <f>SUM(K18:K32)/15</f>
        <v>6.4800000000000013</v>
      </c>
      <c r="L33" s="29">
        <f t="shared" ref="L33:P33" si="10">SUM(L18:L32)/15</f>
        <v>91615.353333333303</v>
      </c>
      <c r="M33" s="29">
        <f t="shared" si="10"/>
        <v>91615.353333333303</v>
      </c>
      <c r="N33" s="29">
        <f t="shared" si="10"/>
        <v>0.18666666666666668</v>
      </c>
      <c r="O33" s="29">
        <f t="shared" si="10"/>
        <v>2.44</v>
      </c>
      <c r="P33" s="29">
        <f t="shared" si="10"/>
        <v>2.44</v>
      </c>
    </row>
    <row r="34" spans="1:16" x14ac:dyDescent="0.25">
      <c r="A34" s="27"/>
      <c r="B34" s="27"/>
      <c r="C34" s="27"/>
      <c r="D34" s="27" t="s">
        <v>67</v>
      </c>
      <c r="E34" s="27"/>
      <c r="F34" s="27"/>
      <c r="G34" s="27"/>
      <c r="H34" s="27"/>
      <c r="K34" s="29"/>
      <c r="L34" s="29"/>
      <c r="M34" s="29"/>
      <c r="N34" s="29"/>
      <c r="O34" s="29"/>
      <c r="P34" s="29"/>
    </row>
    <row r="35" spans="1:16" x14ac:dyDescent="0.25">
      <c r="A35" s="1" t="s">
        <v>68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16" x14ac:dyDescent="0.25">
      <c r="A36" s="1" t="s">
        <v>49</v>
      </c>
      <c r="B36" s="1">
        <v>0</v>
      </c>
      <c r="C36" s="1">
        <v>0</v>
      </c>
      <c r="D36" s="1">
        <v>216085430.80000001</v>
      </c>
      <c r="E36" s="1">
        <v>216085430.80000001</v>
      </c>
      <c r="F36" s="1">
        <v>0</v>
      </c>
      <c r="G36" s="1">
        <v>4.2</v>
      </c>
      <c r="H36" s="1">
        <v>4.2</v>
      </c>
    </row>
    <row r="37" spans="1:16" x14ac:dyDescent="0.25">
      <c r="A37" s="1" t="s">
        <v>69</v>
      </c>
      <c r="B37" s="1">
        <v>0</v>
      </c>
      <c r="C37" s="1">
        <v>268304.40000000002</v>
      </c>
      <c r="D37" s="1">
        <v>168528014</v>
      </c>
      <c r="E37" s="1">
        <v>168528014</v>
      </c>
      <c r="F37" s="1">
        <v>0.2</v>
      </c>
      <c r="G37" s="1">
        <v>5.8</v>
      </c>
      <c r="H37" s="1">
        <v>5.8</v>
      </c>
    </row>
    <row r="38" spans="1:16" x14ac:dyDescent="0.25">
      <c r="A38" s="1" t="s">
        <v>70</v>
      </c>
      <c r="B38" s="1">
        <v>1</v>
      </c>
      <c r="C38" s="1">
        <v>0.1</v>
      </c>
      <c r="D38" s="1">
        <v>0</v>
      </c>
      <c r="E38" s="1">
        <v>0.2</v>
      </c>
      <c r="F38" s="1">
        <v>0.2</v>
      </c>
      <c r="G38" s="1">
        <v>0</v>
      </c>
      <c r="H38" s="1">
        <v>0.8</v>
      </c>
    </row>
    <row r="39" spans="1:16" x14ac:dyDescent="0.25">
      <c r="A39" s="1" t="s">
        <v>71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16" s="29" customFormat="1" x14ac:dyDescent="0.25">
      <c r="A40" s="28"/>
      <c r="B40" s="28"/>
      <c r="C40" s="28">
        <f>SUM(C35:C39)/5</f>
        <v>53660.9</v>
      </c>
      <c r="D40" s="28">
        <f t="shared" ref="D40:H40" si="11">SUM(D35:D39)/5</f>
        <v>76922688.960000008</v>
      </c>
      <c r="E40" s="28">
        <f t="shared" si="11"/>
        <v>76922689</v>
      </c>
      <c r="F40" s="28">
        <f t="shared" si="11"/>
        <v>0.08</v>
      </c>
      <c r="G40" s="28">
        <f>SUM(G35:G39)/5</f>
        <v>2</v>
      </c>
      <c r="H40" s="28">
        <f t="shared" si="11"/>
        <v>2.16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Saleem</dc:creator>
  <cp:lastModifiedBy>Muhammad Saleem</cp:lastModifiedBy>
  <dcterms:created xsi:type="dcterms:W3CDTF">2012-10-31T15:48:45Z</dcterms:created>
  <dcterms:modified xsi:type="dcterms:W3CDTF">2012-11-20T05:26:12Z</dcterms:modified>
</cp:coreProperties>
</file>