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35" windowWidth="20115" windowHeight="7335" activeTab="2"/>
  </bookViews>
  <sheets>
    <sheet name="Sheet1" sheetId="1" r:id="rId1"/>
    <sheet name="Sheet2" sheetId="2" r:id="rId2"/>
    <sheet name="Sheet3" sheetId="3" r:id="rId3"/>
    <sheet name="SubQuerywiseRankingError" sheetId="4" r:id="rId4"/>
    <sheet name="SubQuerywiseResultSetError" sheetId="5" r:id="rId5"/>
    <sheet name="SubquerywiseResults" sheetId="6" r:id="rId6"/>
    <sheet name="SubquerywiseResultSet" sheetId="7" r:id="rId7"/>
  </sheets>
  <calcPr calcId="145621" iterateDelta="1E-4"/>
</workbook>
</file>

<file path=xl/calcChain.xml><?xml version="1.0" encoding="utf-8"?>
<calcChain xmlns="http://schemas.openxmlformats.org/spreadsheetml/2006/main">
  <c r="E4" i="1" l="1"/>
  <c r="E5" i="1"/>
  <c r="E6" i="1"/>
  <c r="E3" i="1"/>
  <c r="M86" i="6" l="1"/>
  <c r="N86" i="6"/>
  <c r="O86" i="6"/>
  <c r="P86" i="6"/>
  <c r="Q86" i="6"/>
  <c r="L86" i="6"/>
  <c r="M70" i="6"/>
  <c r="N70" i="6"/>
  <c r="O70" i="6"/>
  <c r="P70" i="6"/>
  <c r="Q70" i="6"/>
  <c r="L70" i="6"/>
  <c r="M54" i="6"/>
  <c r="N54" i="6"/>
  <c r="O54" i="6"/>
  <c r="P54" i="6"/>
  <c r="Q54" i="6"/>
  <c r="L54" i="6"/>
  <c r="M47" i="6" l="1"/>
  <c r="N47" i="6"/>
  <c r="O47" i="6"/>
  <c r="P47" i="6"/>
  <c r="Q47" i="6"/>
  <c r="L47" i="6"/>
  <c r="M34" i="6"/>
  <c r="N34" i="6"/>
  <c r="O34" i="6"/>
  <c r="P34" i="6"/>
  <c r="Q34" i="6"/>
  <c r="L34" i="6"/>
  <c r="M22" i="6" l="1"/>
  <c r="N22" i="6"/>
  <c r="O22" i="6"/>
  <c r="P22" i="6"/>
  <c r="Q22" i="6"/>
  <c r="L22" i="6"/>
  <c r="L33" i="2" l="1"/>
  <c r="M33" i="2"/>
  <c r="N33" i="2"/>
  <c r="O33" i="2"/>
  <c r="P33" i="2"/>
  <c r="L32" i="2"/>
  <c r="M32" i="2"/>
  <c r="N32" i="2"/>
  <c r="O32" i="2"/>
  <c r="P32" i="2"/>
  <c r="L31" i="2"/>
  <c r="M31" i="2"/>
  <c r="N31" i="2"/>
  <c r="O31" i="2"/>
  <c r="P31" i="2"/>
  <c r="L29" i="2"/>
  <c r="M29" i="2"/>
  <c r="N29" i="2"/>
  <c r="O29" i="2"/>
  <c r="P29" i="2"/>
  <c r="L26" i="2"/>
  <c r="M26" i="2"/>
  <c r="N26" i="2"/>
  <c r="O26" i="2"/>
  <c r="P26" i="2"/>
  <c r="L25" i="2"/>
  <c r="M25" i="2"/>
  <c r="N25" i="2"/>
  <c r="O25" i="2"/>
  <c r="P25" i="2"/>
  <c r="L24" i="2"/>
  <c r="M24" i="2"/>
  <c r="N24" i="2"/>
  <c r="O24" i="2"/>
  <c r="P24" i="2"/>
  <c r="L22" i="2"/>
  <c r="M22" i="2"/>
  <c r="N22" i="2"/>
  <c r="O22" i="2"/>
  <c r="P22" i="2"/>
  <c r="L18" i="2"/>
  <c r="M18" i="2"/>
  <c r="N18" i="2"/>
  <c r="O18" i="2"/>
  <c r="P18" i="2"/>
  <c r="K33" i="2"/>
  <c r="K25" i="2"/>
  <c r="K32" i="2"/>
  <c r="K31" i="2"/>
  <c r="K24" i="2"/>
  <c r="K26" i="2"/>
  <c r="K18" i="2"/>
  <c r="K22" i="2"/>
  <c r="K29" i="2"/>
  <c r="L9" i="2"/>
  <c r="M9" i="2"/>
  <c r="N9" i="2"/>
  <c r="O9" i="2"/>
  <c r="P9" i="2"/>
  <c r="L8" i="2"/>
  <c r="M8" i="2"/>
  <c r="N8" i="2"/>
  <c r="O8" i="2"/>
  <c r="P8" i="2"/>
  <c r="L6" i="2"/>
  <c r="M6" i="2"/>
  <c r="N6" i="2"/>
  <c r="O6" i="2"/>
  <c r="P6" i="2"/>
  <c r="L5" i="2"/>
  <c r="M5" i="2"/>
  <c r="N5" i="2"/>
  <c r="O5" i="2"/>
  <c r="P5" i="2"/>
  <c r="L3" i="2"/>
  <c r="M3" i="2"/>
  <c r="N3" i="2"/>
  <c r="O3" i="2"/>
  <c r="P3" i="2"/>
  <c r="K9" i="2"/>
  <c r="K8" i="2"/>
  <c r="K6" i="2"/>
  <c r="K5" i="2"/>
  <c r="K3" i="2"/>
  <c r="I80" i="1" l="1"/>
  <c r="I78" i="1"/>
  <c r="I77" i="1"/>
  <c r="I71" i="1"/>
  <c r="I69" i="1"/>
  <c r="I68" i="1"/>
  <c r="I60" i="1"/>
  <c r="I58" i="1"/>
  <c r="I57" i="1"/>
  <c r="I51" i="1"/>
  <c r="I49" i="1"/>
  <c r="I48" i="1"/>
  <c r="I40" i="1"/>
  <c r="I38" i="1"/>
  <c r="I37" i="1"/>
  <c r="I30" i="1"/>
  <c r="I29" i="1"/>
  <c r="I31" i="1"/>
  <c r="I28" i="1"/>
  <c r="E81" i="1"/>
  <c r="F81" i="1"/>
  <c r="G81" i="1"/>
  <c r="H81" i="1"/>
  <c r="D81" i="1"/>
  <c r="C81" i="1"/>
  <c r="E72" i="1"/>
  <c r="F72" i="1"/>
  <c r="G72" i="1"/>
  <c r="H72" i="1"/>
  <c r="D72" i="1"/>
  <c r="C72" i="1"/>
  <c r="E61" i="1"/>
  <c r="F61" i="1"/>
  <c r="G61" i="1"/>
  <c r="H61" i="1"/>
  <c r="D61" i="1"/>
  <c r="C61" i="1"/>
  <c r="E52" i="1"/>
  <c r="F52" i="1"/>
  <c r="G52" i="1"/>
  <c r="H52" i="1"/>
  <c r="D52" i="1"/>
  <c r="C52" i="1"/>
  <c r="E32" i="1"/>
  <c r="F32" i="1"/>
  <c r="G32" i="1"/>
  <c r="H32" i="1"/>
  <c r="D32" i="1"/>
  <c r="E41" i="1"/>
  <c r="F41" i="1"/>
  <c r="G41" i="1"/>
  <c r="H41" i="1"/>
  <c r="D41" i="1"/>
  <c r="I50" i="1"/>
  <c r="C32" i="1"/>
  <c r="G40" i="2"/>
  <c r="B32" i="1"/>
  <c r="I26" i="1"/>
  <c r="I36" i="1"/>
  <c r="D40" i="2"/>
  <c r="E40" i="2"/>
  <c r="F40" i="2"/>
  <c r="H40" i="2"/>
  <c r="C40" i="2"/>
  <c r="I81" i="1" l="1"/>
  <c r="I61" i="1"/>
  <c r="I52" i="1"/>
  <c r="I72" i="1"/>
  <c r="I41" i="1"/>
  <c r="I32" i="1"/>
  <c r="B52" i="1" l="1"/>
  <c r="B61" i="1" s="1"/>
  <c r="I46" i="1"/>
  <c r="I56" i="1" s="1"/>
  <c r="I66" i="1" s="1"/>
  <c r="B72" i="1" s="1"/>
  <c r="I79" i="1"/>
  <c r="I70" i="1"/>
  <c r="I59" i="1"/>
  <c r="I76" i="1" l="1"/>
  <c r="B81" i="1" s="1"/>
  <c r="C41" i="1"/>
  <c r="E5" i="2"/>
  <c r="E4" i="2"/>
  <c r="E3" i="2"/>
  <c r="I39" i="1" l="1"/>
  <c r="H22" i="1" l="1"/>
  <c r="G22" i="1"/>
  <c r="F22" i="1"/>
  <c r="E22" i="1"/>
  <c r="C22" i="1"/>
  <c r="I21" i="1"/>
  <c r="I20" i="1"/>
  <c r="I19" i="1"/>
  <c r="I10" i="1" l="1"/>
  <c r="I11" i="1"/>
  <c r="I12" i="1"/>
  <c r="I9" i="1"/>
  <c r="H13" i="1"/>
  <c r="G13" i="1"/>
  <c r="D13" i="1" l="1"/>
  <c r="F13" i="1"/>
  <c r="E13" i="1" l="1"/>
  <c r="C13" i="1" l="1"/>
  <c r="I13" i="1" s="1"/>
  <c r="I18" i="1"/>
  <c r="D22" i="1"/>
  <c r="I22" i="1" s="1"/>
</calcChain>
</file>

<file path=xl/sharedStrings.xml><?xml version="1.0" encoding="utf-8"?>
<sst xmlns="http://schemas.openxmlformats.org/spreadsheetml/2006/main" count="315" uniqueCount="153">
  <si>
    <t>S.No</t>
  </si>
  <si>
    <t>Dataset Name</t>
  </si>
  <si>
    <t>Total Size (Bytes)</t>
  </si>
  <si>
    <t>Data Summary Size (bytes)</t>
  </si>
  <si>
    <t>Compression Ratio (%)</t>
  </si>
  <si>
    <t>Diseasome</t>
  </si>
  <si>
    <t>No of Slice</t>
  </si>
  <si>
    <t>Discrepency</t>
  </si>
  <si>
    <t>No of Dup Slices</t>
  </si>
  <si>
    <t>Duplicate Dataset</t>
  </si>
  <si>
    <t>Total Triples</t>
  </si>
  <si>
    <t>LinkedMDB</t>
  </si>
  <si>
    <t>Publication</t>
  </si>
  <si>
    <t>Geo Coordinates</t>
  </si>
  <si>
    <t>Data Summaries Generation Time (sec)</t>
  </si>
  <si>
    <t>Total Queries</t>
  </si>
  <si>
    <t>BGP Queries</t>
  </si>
  <si>
    <t>S-1 Queries</t>
  </si>
  <si>
    <t>S-2 Queries</t>
  </si>
  <si>
    <t>P-1 Queries</t>
  </si>
  <si>
    <t>P-2 Queries</t>
  </si>
  <si>
    <t>P-3 Queries</t>
  </si>
  <si>
    <t xml:space="preserve">BGP </t>
  </si>
  <si>
    <t xml:space="preserve">S-1 </t>
  </si>
  <si>
    <t xml:space="preserve">S-2 </t>
  </si>
  <si>
    <t xml:space="preserve">P-1 </t>
  </si>
  <si>
    <t xml:space="preserve">P-2 </t>
  </si>
  <si>
    <t xml:space="preserve">P-3 </t>
  </si>
  <si>
    <t>Total Number of Escapted Sparql EndPoints Requests (100% Records Retrieved)</t>
  </si>
  <si>
    <t>Triple</t>
  </si>
  <si>
    <t>Escaped</t>
  </si>
  <si>
    <t>MIPs ResultSet SE</t>
  </si>
  <si>
    <t>Duplicate Unaware ResultSet SE</t>
  </si>
  <si>
    <t>DARQ ResultSet SE</t>
  </si>
  <si>
    <t>MIPs Rank SE</t>
  </si>
  <si>
    <t>Duplicate Unaware Rank SE</t>
  </si>
  <si>
    <t>DARQ Rank SE</t>
  </si>
  <si>
    <t>bio2rdf</t>
  </si>
  <si>
    <t>geneid</t>
  </si>
  <si>
    <t>associatedGene</t>
  </si>
  <si>
    <t>label</t>
  </si>
  <si>
    <t>&lt;type&gt;&lt;dissease&gt;</t>
  </si>
  <si>
    <t>point</t>
  </si>
  <si>
    <t>lat</t>
  </si>
  <si>
    <t>long</t>
  </si>
  <si>
    <t>&lt;type&gt;&lt;feature&gt;</t>
  </si>
  <si>
    <t>type,talkevent</t>
  </si>
  <si>
    <t>foaf/0.1/name</t>
  </si>
  <si>
    <t>authList</t>
  </si>
  <si>
    <t>type</t>
  </si>
  <si>
    <t>hasrelateddoc</t>
  </si>
  <si>
    <t>year</t>
  </si>
  <si>
    <t>month</t>
  </si>
  <si>
    <t>sameAs</t>
  </si>
  <si>
    <t>abstract</t>
  </si>
  <si>
    <t>haspart</t>
  </si>
  <si>
    <t>0.1/made</t>
  </si>
  <si>
    <t>Total Escaped</t>
  </si>
  <si>
    <t>editor</t>
  </si>
  <si>
    <t>bookTitle</t>
  </si>
  <si>
    <t>address</t>
  </si>
  <si>
    <t>MIPS Sub-Queries Average Rank Mean Squared Error</t>
  </si>
  <si>
    <t>MIPS Sub-Queries Average ResultSet Mean Squared Error</t>
  </si>
  <si>
    <t>DARQ Sub-Queries Average Rank Mean Squared Error</t>
  </si>
  <si>
    <t>DARQ Sub-Queries Average ResultSet Mean Squared Error</t>
  </si>
  <si>
    <t>Dup-Unaware Sub-Queries Average Rank Mean Squared Error</t>
  </si>
  <si>
    <t>Dup-Unaware Sub-Queries Average ResultSet Mean Squared Error</t>
  </si>
  <si>
    <t>Linked MDB</t>
  </si>
  <si>
    <t>Link_type</t>
  </si>
  <si>
    <t>lable</t>
  </si>
  <si>
    <t>&lt;&gt;,link_score</t>
  </si>
  <si>
    <t>&lt;type&gt;&lt;interlink&gt;</t>
  </si>
  <si>
    <t>Mean Average</t>
  </si>
  <si>
    <t>paper1,1.1/title</t>
  </si>
  <si>
    <t>MIPS RS</t>
  </si>
  <si>
    <t>DUA RS</t>
  </si>
  <si>
    <t>DARQ RS</t>
  </si>
  <si>
    <t>MIPS R</t>
  </si>
  <si>
    <t>DUA R</t>
  </si>
  <si>
    <t>DARQ R</t>
  </si>
  <si>
    <t>m_m,point</t>
  </si>
  <si>
    <t>title</t>
  </si>
  <si>
    <t>Our Approach</t>
  </si>
  <si>
    <t>DARQ</t>
  </si>
  <si>
    <t>DuplicateUnaware</t>
  </si>
  <si>
    <t>BGP</t>
  </si>
  <si>
    <t>S-1</t>
  </si>
  <si>
    <t>S-2</t>
  </si>
  <si>
    <t>P-1</t>
  </si>
  <si>
    <t>P-2</t>
  </si>
  <si>
    <t>P-3</t>
  </si>
  <si>
    <t>Average</t>
  </si>
  <si>
    <t>MIPS</t>
  </si>
  <si>
    <t>DuplUna</t>
  </si>
  <si>
    <t>Duplicate Unaware Ranking</t>
  </si>
  <si>
    <t>MIPs Ranking</t>
  </si>
  <si>
    <t>Duplicate-Aware Ranking (Optimal)</t>
  </si>
  <si>
    <t>DARQ Ranking</t>
  </si>
  <si>
    <t>Duplicate Unaware ResultSet</t>
  </si>
  <si>
    <t>MIPs ResultSet</t>
  </si>
  <si>
    <t>Duplicate-Aware ResultSet(Optimal)</t>
  </si>
  <si>
    <t>DARQ ResultSet</t>
  </si>
  <si>
    <t>DARQ ResultSet Estimated</t>
  </si>
  <si>
    <t>MIPs ResultSet Estimated</t>
  </si>
  <si>
    <t>P1</t>
  </si>
  <si>
    <t>P2</t>
  </si>
  <si>
    <t>P3</t>
  </si>
  <si>
    <t>S1</t>
  </si>
  <si>
    <t>S2</t>
  </si>
  <si>
    <t>5,8</t>
  </si>
  <si>
    <t>MIPs-Diseasome</t>
  </si>
  <si>
    <t>DARQ-Diseasome</t>
  </si>
  <si>
    <t>MIPs-Geo Cord</t>
  </si>
  <si>
    <t>DARQ-Geo Cord</t>
  </si>
  <si>
    <t>MIPs MDB</t>
  </si>
  <si>
    <t>DARQ MDB</t>
  </si>
  <si>
    <t>MIPs-Publication</t>
  </si>
  <si>
    <t>DARQ-Publication</t>
  </si>
  <si>
    <t>TOP-K</t>
  </si>
  <si>
    <t>BGP % Recall Analysis</t>
  </si>
  <si>
    <t>MIPs Avg % recall</t>
  </si>
  <si>
    <t>DARQ Avg. % recall</t>
  </si>
  <si>
    <t>% Avg. Recall</t>
  </si>
  <si>
    <t>MIPS-DES</t>
  </si>
  <si>
    <t>MIPS-GEO</t>
  </si>
  <si>
    <t>MIPS-PUB</t>
  </si>
  <si>
    <t>MIPS AVG</t>
  </si>
  <si>
    <t>DARQ-DES</t>
  </si>
  <si>
    <t>DARQ-GEO</t>
  </si>
  <si>
    <t>DARQ-PUB</t>
  </si>
  <si>
    <t>DARQ AVG</t>
  </si>
  <si>
    <t>S-1 % Recall Analysis</t>
  </si>
  <si>
    <t>MIPS-Dis</t>
  </si>
  <si>
    <t>MIPS-Geo</t>
  </si>
  <si>
    <t>MIPS-Pub</t>
  </si>
  <si>
    <t>MIPS-Avg</t>
  </si>
  <si>
    <t>DARQ-Dis</t>
  </si>
  <si>
    <t>S-2 % Recall Analysis</t>
  </si>
  <si>
    <t>P-3 % Recall Analysis</t>
  </si>
  <si>
    <t>MIPs-Dis</t>
  </si>
  <si>
    <t>Mips-Pub</t>
  </si>
  <si>
    <t>Mips Avg</t>
  </si>
  <si>
    <t>P-1 % Recall Analysis</t>
  </si>
  <si>
    <t>DARQ-Pub</t>
  </si>
  <si>
    <t>DARQ Avg</t>
  </si>
  <si>
    <t>P-2 % Recall Analysis</t>
  </si>
  <si>
    <t>DARQ Avg. Number of sources requeried</t>
  </si>
  <si>
    <t>MIPS Avg. Number of sources requeried</t>
  </si>
  <si>
    <t>Mips Avg. Execution Time (sec)</t>
  </si>
  <si>
    <t>DARQ Avg. Execution Time (sec)</t>
  </si>
  <si>
    <t xml:space="preserve"> </t>
  </si>
  <si>
    <t>DAR-AVG</t>
  </si>
  <si>
    <t>MIPS-DIS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</si>
</sst>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8" borderId="0" applyNumberFormat="0" applyBorder="0" applyAlignment="0" applyProtection="0"/>
  </cellStyleXfs>
  <cellXfs count="78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Fill="1" applyBorder="1"/>
    <xf numFmtId="0" fontId="1" fillId="2" borderId="1" xfId="0" applyFont="1" applyFill="1" applyBorder="1"/>
    <xf numFmtId="3" fontId="1" fillId="2" borderId="1" xfId="0" applyNumberFormat="1" applyFont="1" applyFill="1" applyBorder="1"/>
    <xf numFmtId="0" fontId="1" fillId="2" borderId="0" xfId="0" applyFont="1" applyFill="1"/>
    <xf numFmtId="0" fontId="1" fillId="3" borderId="1" xfId="0" applyFont="1" applyFill="1" applyBorder="1"/>
    <xf numFmtId="0" fontId="1" fillId="3" borderId="0" xfId="0" applyFont="1" applyFill="1"/>
    <xf numFmtId="0" fontId="1" fillId="4" borderId="1" xfId="0" applyFont="1" applyFill="1" applyBorder="1"/>
    <xf numFmtId="0" fontId="1" fillId="4" borderId="0" xfId="0" applyFont="1" applyFill="1"/>
    <xf numFmtId="0" fontId="1" fillId="0" borderId="0" xfId="0" applyFont="1" applyFill="1"/>
    <xf numFmtId="0" fontId="0" fillId="0" borderId="0" xfId="0" applyFill="1"/>
    <xf numFmtId="0" fontId="1" fillId="4" borderId="2" xfId="0" applyFont="1" applyFill="1" applyBorder="1"/>
    <xf numFmtId="3" fontId="1" fillId="2" borderId="2" xfId="0" applyNumberFormat="1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5" borderId="1" xfId="0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1" fillId="4" borderId="9" xfId="0" applyFont="1" applyFill="1" applyBorder="1"/>
    <xf numFmtId="0" fontId="3" fillId="4" borderId="6" xfId="0" applyFont="1" applyFill="1" applyBorder="1"/>
    <xf numFmtId="0" fontId="2" fillId="4" borderId="6" xfId="0" applyFont="1" applyFill="1" applyBorder="1"/>
    <xf numFmtId="0" fontId="3" fillId="4" borderId="7" xfId="0" applyFont="1" applyFill="1" applyBorder="1"/>
    <xf numFmtId="0" fontId="0" fillId="6" borderId="1" xfId="0" applyFill="1" applyBorder="1"/>
    <xf numFmtId="0" fontId="1" fillId="0" borderId="1" xfId="0" applyFont="1" applyBorder="1"/>
    <xf numFmtId="0" fontId="1" fillId="0" borderId="0" xfId="0" applyFont="1"/>
    <xf numFmtId="0" fontId="0" fillId="3" borderId="10" xfId="0" applyFill="1" applyBorder="1"/>
    <xf numFmtId="0" fontId="0" fillId="0" borderId="9" xfId="0" applyBorder="1"/>
    <xf numFmtId="0" fontId="0" fillId="0" borderId="9" xfId="0" applyFill="1" applyBorder="1"/>
    <xf numFmtId="0" fontId="4" fillId="0" borderId="1" xfId="0" applyFont="1" applyFill="1" applyBorder="1"/>
    <xf numFmtId="0" fontId="0" fillId="0" borderId="1" xfId="0" applyFont="1" applyFill="1" applyBorder="1"/>
    <xf numFmtId="0" fontId="0" fillId="0" borderId="0" xfId="0" applyFont="1"/>
    <xf numFmtId="0" fontId="0" fillId="0" borderId="1" xfId="0" applyFont="1" applyBorder="1"/>
    <xf numFmtId="0" fontId="1" fillId="7" borderId="1" xfId="0" applyFont="1" applyFill="1" applyBorder="1"/>
    <xf numFmtId="0" fontId="1" fillId="7" borderId="2" xfId="0" applyFont="1" applyFill="1" applyBorder="1"/>
    <xf numFmtId="2" fontId="0" fillId="0" borderId="0" xfId="0" applyNumberFormat="1"/>
    <xf numFmtId="2" fontId="0" fillId="0" borderId="1" xfId="0" applyNumberFormat="1" applyBorder="1"/>
    <xf numFmtId="2" fontId="1" fillId="2" borderId="2" xfId="0" applyNumberFormat="1" applyFont="1" applyFill="1" applyBorder="1"/>
    <xf numFmtId="2" fontId="0" fillId="0" borderId="1" xfId="0" applyNumberFormat="1" applyFill="1" applyBorder="1"/>
    <xf numFmtId="2" fontId="1" fillId="2" borderId="1" xfId="0" applyNumberFormat="1" applyFont="1" applyFill="1" applyBorder="1"/>
    <xf numFmtId="0" fontId="4" fillId="0" borderId="11" xfId="0" applyFont="1" applyFill="1" applyBorder="1"/>
    <xf numFmtId="0" fontId="0" fillId="0" borderId="0" xfId="0" applyFont="1" applyFill="1"/>
    <xf numFmtId="0" fontId="6" fillId="8" borderId="7" xfId="1" applyBorder="1"/>
    <xf numFmtId="2" fontId="6" fillId="8" borderId="1" xfId="1" applyNumberFormat="1" applyBorder="1"/>
    <xf numFmtId="0" fontId="1" fillId="4" borderId="13" xfId="0" applyFont="1" applyFill="1" applyBorder="1"/>
    <xf numFmtId="0" fontId="0" fillId="4" borderId="0" xfId="0" applyFill="1"/>
    <xf numFmtId="0" fontId="7" fillId="4" borderId="0" xfId="0" applyFont="1" applyFill="1"/>
    <xf numFmtId="0" fontId="0" fillId="9" borderId="0" xfId="0" applyFill="1"/>
    <xf numFmtId="0" fontId="0" fillId="3" borderId="0" xfId="0" applyFill="1"/>
    <xf numFmtId="0" fontId="5" fillId="3" borderId="0" xfId="0" applyFont="1" applyFill="1"/>
    <xf numFmtId="0" fontId="7" fillId="3" borderId="0" xfId="0" applyFont="1" applyFill="1"/>
    <xf numFmtId="0" fontId="7" fillId="7" borderId="0" xfId="0" applyFont="1" applyFill="1"/>
    <xf numFmtId="0" fontId="0" fillId="7" borderId="0" xfId="0" applyFill="1"/>
    <xf numFmtId="0" fontId="6" fillId="8" borderId="0" xfId="1"/>
    <xf numFmtId="0" fontId="6" fillId="8" borderId="12" xfId="1" applyBorder="1"/>
    <xf numFmtId="0" fontId="7" fillId="9" borderId="0" xfId="0" applyFont="1" applyFill="1"/>
    <xf numFmtId="0" fontId="7" fillId="0" borderId="0" xfId="0" applyFont="1"/>
    <xf numFmtId="3" fontId="0" fillId="0" borderId="0" xfId="0" applyNumberFormat="1" applyFill="1" applyBorder="1"/>
    <xf numFmtId="0" fontId="8" fillId="4" borderId="0" xfId="0" applyFont="1" applyFill="1"/>
    <xf numFmtId="0" fontId="8" fillId="3" borderId="0" xfId="0" applyFont="1" applyFill="1"/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8" fillId="2" borderId="0" xfId="0" applyFont="1" applyFill="1"/>
    <xf numFmtId="0" fontId="1" fillId="0" borderId="0" xfId="0" applyFont="1" applyBorder="1"/>
    <xf numFmtId="0" fontId="0" fillId="0" borderId="10" xfId="0" applyFill="1" applyBorder="1"/>
    <xf numFmtId="0" fontId="0" fillId="0" borderId="13" xfId="0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SubQuerywiseRankingError!$B$20</c:f>
              <c:strCache>
                <c:ptCount val="1"/>
                <c:pt idx="0">
                  <c:v>MIPS</c:v>
                </c:pt>
              </c:strCache>
            </c:strRef>
          </c:tx>
          <c:invertIfNegative val="0"/>
          <c:cat>
            <c:strRef>
              <c:f>SubQuerywiseRankingError!$C$19:$I$19</c:f>
              <c:strCache>
                <c:ptCount val="7"/>
                <c:pt idx="0">
                  <c:v>BGP </c:v>
                </c:pt>
                <c:pt idx="1">
                  <c:v>S-1 </c:v>
                </c:pt>
                <c:pt idx="2">
                  <c:v>S-2 </c:v>
                </c:pt>
                <c:pt idx="3">
                  <c:v>P-1 </c:v>
                </c:pt>
                <c:pt idx="4">
                  <c:v>P-2 </c:v>
                </c:pt>
                <c:pt idx="5">
                  <c:v>P-3 </c:v>
                </c:pt>
                <c:pt idx="6">
                  <c:v>Average</c:v>
                </c:pt>
              </c:strCache>
            </c:strRef>
          </c:cat>
          <c:val>
            <c:numRef>
              <c:f>SubQuerywiseRankingError!$C$20:$I$20</c:f>
              <c:numCache>
                <c:formatCode>0.00</c:formatCode>
                <c:ptCount val="7"/>
                <c:pt idx="0">
                  <c:v>0.6399999999999999</c:v>
                </c:pt>
                <c:pt idx="1">
                  <c:v>0.6133333333333334</c:v>
                </c:pt>
                <c:pt idx="2">
                  <c:v>0.39282051282051283</c:v>
                </c:pt>
                <c:pt idx="3">
                  <c:v>0.12857142857142859</c:v>
                </c:pt>
                <c:pt idx="4">
                  <c:v>0.11404151404151404</c:v>
                </c:pt>
                <c:pt idx="5">
                  <c:v>0.10031746031746032</c:v>
                </c:pt>
                <c:pt idx="6">
                  <c:v>0.49727106227106233</c:v>
                </c:pt>
              </c:numCache>
            </c:numRef>
          </c:val>
        </c:ser>
        <c:ser>
          <c:idx val="1"/>
          <c:order val="1"/>
          <c:tx>
            <c:strRef>
              <c:f>SubQuerywiseRankingError!$B$21</c:f>
              <c:strCache>
                <c:ptCount val="1"/>
                <c:pt idx="0">
                  <c:v>DARQ</c:v>
                </c:pt>
              </c:strCache>
            </c:strRef>
          </c:tx>
          <c:invertIfNegative val="0"/>
          <c:cat>
            <c:strRef>
              <c:f>SubQuerywiseRankingError!$C$19:$I$19</c:f>
              <c:strCache>
                <c:ptCount val="7"/>
                <c:pt idx="0">
                  <c:v>BGP </c:v>
                </c:pt>
                <c:pt idx="1">
                  <c:v>S-1 </c:v>
                </c:pt>
                <c:pt idx="2">
                  <c:v>S-2 </c:v>
                </c:pt>
                <c:pt idx="3">
                  <c:v>P-1 </c:v>
                </c:pt>
                <c:pt idx="4">
                  <c:v>P-2 </c:v>
                </c:pt>
                <c:pt idx="5">
                  <c:v>P-3 </c:v>
                </c:pt>
                <c:pt idx="6">
                  <c:v>Average</c:v>
                </c:pt>
              </c:strCache>
            </c:strRef>
          </c:cat>
          <c:val>
            <c:numRef>
              <c:f>SubQuerywiseRankingError!$C$21:$I$21</c:f>
              <c:numCache>
                <c:formatCode>0.00</c:formatCode>
                <c:ptCount val="7"/>
                <c:pt idx="0">
                  <c:v>2.6349999999999998</c:v>
                </c:pt>
                <c:pt idx="1">
                  <c:v>3.97</c:v>
                </c:pt>
                <c:pt idx="2">
                  <c:v>2.5509401709401711</c:v>
                </c:pt>
                <c:pt idx="3">
                  <c:v>1.5571428571428572</c:v>
                </c:pt>
                <c:pt idx="4">
                  <c:v>1.8493284493284492</c:v>
                </c:pt>
                <c:pt idx="5">
                  <c:v>2.1276190476190475</c:v>
                </c:pt>
                <c:pt idx="6">
                  <c:v>2.5791010378510379</c:v>
                </c:pt>
              </c:numCache>
            </c:numRef>
          </c:val>
        </c:ser>
        <c:ser>
          <c:idx val="2"/>
          <c:order val="2"/>
          <c:tx>
            <c:strRef>
              <c:f>SubQuerywiseRankingError!$B$22</c:f>
              <c:strCache>
                <c:ptCount val="1"/>
                <c:pt idx="0">
                  <c:v>DuplUna</c:v>
                </c:pt>
              </c:strCache>
            </c:strRef>
          </c:tx>
          <c:invertIfNegative val="0"/>
          <c:cat>
            <c:strRef>
              <c:f>SubQuerywiseRankingError!$C$19:$I$19</c:f>
              <c:strCache>
                <c:ptCount val="7"/>
                <c:pt idx="0">
                  <c:v>BGP </c:v>
                </c:pt>
                <c:pt idx="1">
                  <c:v>S-1 </c:v>
                </c:pt>
                <c:pt idx="2">
                  <c:v>S-2 </c:v>
                </c:pt>
                <c:pt idx="3">
                  <c:v>P-1 </c:v>
                </c:pt>
                <c:pt idx="4">
                  <c:v>P-2 </c:v>
                </c:pt>
                <c:pt idx="5">
                  <c:v>P-3 </c:v>
                </c:pt>
                <c:pt idx="6">
                  <c:v>Average</c:v>
                </c:pt>
              </c:strCache>
            </c:strRef>
          </c:cat>
          <c:val>
            <c:numRef>
              <c:f>SubQuerywiseRankingError!$C$22:$I$22</c:f>
              <c:numCache>
                <c:formatCode>0.00</c:formatCode>
                <c:ptCount val="7"/>
                <c:pt idx="0">
                  <c:v>1.67</c:v>
                </c:pt>
                <c:pt idx="1">
                  <c:v>2.72</c:v>
                </c:pt>
                <c:pt idx="2">
                  <c:v>1.6389743589743588</c:v>
                </c:pt>
                <c:pt idx="3">
                  <c:v>1.2523809523809524</c:v>
                </c:pt>
                <c:pt idx="4">
                  <c:v>1.3570207570207569</c:v>
                </c:pt>
                <c:pt idx="5">
                  <c:v>1.5180952380952382</c:v>
                </c:pt>
                <c:pt idx="6">
                  <c:v>1.9380311355311355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954240"/>
        <c:axId val="94955776"/>
        <c:axId val="0"/>
      </c:bar3DChart>
      <c:catAx>
        <c:axId val="9495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94955776"/>
        <c:crosses val="autoZero"/>
        <c:auto val="1"/>
        <c:lblAlgn val="ctr"/>
        <c:lblOffset val="100"/>
        <c:noMultiLvlLbl val="0"/>
      </c:catAx>
      <c:valAx>
        <c:axId val="94955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49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SubQuerywiseResultSetError!$B$20</c:f>
              <c:strCache>
                <c:ptCount val="1"/>
                <c:pt idx="0">
                  <c:v>MIPS Sub-Queries Average ResultSet Mean Squared Error</c:v>
                </c:pt>
              </c:strCache>
            </c:strRef>
          </c:tx>
          <c:invertIfNegative val="0"/>
          <c:cat>
            <c:strRef>
              <c:f>SubQuerywiseResultSetError!$C$19:$I$19</c:f>
              <c:strCache>
                <c:ptCount val="7"/>
                <c:pt idx="0">
                  <c:v>BGP </c:v>
                </c:pt>
                <c:pt idx="1">
                  <c:v>S-1 </c:v>
                </c:pt>
                <c:pt idx="2">
                  <c:v>S-2 </c:v>
                </c:pt>
                <c:pt idx="3">
                  <c:v>P-1 </c:v>
                </c:pt>
                <c:pt idx="4">
                  <c:v>P-2 </c:v>
                </c:pt>
                <c:pt idx="5">
                  <c:v>P-3 </c:v>
                </c:pt>
                <c:pt idx="6">
                  <c:v>Average</c:v>
                </c:pt>
              </c:strCache>
            </c:strRef>
          </c:cat>
          <c:val>
            <c:numRef>
              <c:f>SubQuerywiseResultSetError!$C$20:$I$20</c:f>
              <c:numCache>
                <c:formatCode>0.00</c:formatCode>
                <c:ptCount val="7"/>
                <c:pt idx="0">
                  <c:v>15314.6675</c:v>
                </c:pt>
                <c:pt idx="1">
                  <c:v>15163.218333333332</c:v>
                </c:pt>
                <c:pt idx="2">
                  <c:v>2333.3893162393165</c:v>
                </c:pt>
                <c:pt idx="3">
                  <c:v>4.3285714285714283</c:v>
                </c:pt>
                <c:pt idx="4">
                  <c:v>61.485347985347978</c:v>
                </c:pt>
                <c:pt idx="5">
                  <c:v>56.507619047619045</c:v>
                </c:pt>
                <c:pt idx="6">
                  <c:v>16804.423767551893</c:v>
                </c:pt>
              </c:numCache>
            </c:numRef>
          </c:val>
        </c:ser>
        <c:ser>
          <c:idx val="1"/>
          <c:order val="1"/>
          <c:tx>
            <c:strRef>
              <c:f>SubQuerywiseResultSetError!$B$21</c:f>
              <c:strCache>
                <c:ptCount val="1"/>
                <c:pt idx="0">
                  <c:v>DARQ Sub-Queries Average ResultSet Mean Squared Error</c:v>
                </c:pt>
              </c:strCache>
            </c:strRef>
          </c:tx>
          <c:invertIfNegative val="0"/>
          <c:cat>
            <c:strRef>
              <c:f>SubQuerywiseResultSetError!$C$19:$I$19</c:f>
              <c:strCache>
                <c:ptCount val="7"/>
                <c:pt idx="0">
                  <c:v>BGP </c:v>
                </c:pt>
                <c:pt idx="1">
                  <c:v>S-1 </c:v>
                </c:pt>
                <c:pt idx="2">
                  <c:v>S-2 </c:v>
                </c:pt>
                <c:pt idx="3">
                  <c:v>P-1 </c:v>
                </c:pt>
                <c:pt idx="4">
                  <c:v>P-2 </c:v>
                </c:pt>
                <c:pt idx="5">
                  <c:v>P-3 </c:v>
                </c:pt>
                <c:pt idx="6">
                  <c:v>Average</c:v>
                </c:pt>
              </c:strCache>
            </c:strRef>
          </c:cat>
          <c:val>
            <c:numRef>
              <c:f>SubQuerywiseResultSetError!$C$21:$I$21</c:f>
              <c:numCache>
                <c:formatCode>0.00</c:formatCode>
                <c:ptCount val="7"/>
                <c:pt idx="0">
                  <c:v>173476967.73499998</c:v>
                </c:pt>
                <c:pt idx="1">
                  <c:v>257109935.37666667</c:v>
                </c:pt>
                <c:pt idx="2">
                  <c:v>257032180.32512823</c:v>
                </c:pt>
                <c:pt idx="3">
                  <c:v>47860.950000000004</c:v>
                </c:pt>
                <c:pt idx="4">
                  <c:v>56634.062148962148</c:v>
                </c:pt>
                <c:pt idx="5">
                  <c:v>62094.593968253954</c:v>
                </c:pt>
                <c:pt idx="6">
                  <c:v>171946418.26072803</c:v>
                </c:pt>
              </c:numCache>
            </c:numRef>
          </c:val>
        </c:ser>
        <c:ser>
          <c:idx val="2"/>
          <c:order val="2"/>
          <c:tx>
            <c:strRef>
              <c:f>SubQuerywiseResultSetError!$B$22</c:f>
              <c:strCache>
                <c:ptCount val="1"/>
                <c:pt idx="0">
                  <c:v>Dup-Unaware Sub-Queries Average ResultSet Mean Squared Error</c:v>
                </c:pt>
              </c:strCache>
            </c:strRef>
          </c:tx>
          <c:invertIfNegative val="0"/>
          <c:cat>
            <c:strRef>
              <c:f>SubQuerywiseResultSetError!$C$19:$I$19</c:f>
              <c:strCache>
                <c:ptCount val="7"/>
                <c:pt idx="0">
                  <c:v>BGP </c:v>
                </c:pt>
                <c:pt idx="1">
                  <c:v>S-1 </c:v>
                </c:pt>
                <c:pt idx="2">
                  <c:v>S-2 </c:v>
                </c:pt>
                <c:pt idx="3">
                  <c:v>P-1 </c:v>
                </c:pt>
                <c:pt idx="4">
                  <c:v>P-2 </c:v>
                </c:pt>
                <c:pt idx="5">
                  <c:v>P-3 </c:v>
                </c:pt>
                <c:pt idx="6">
                  <c:v>Average</c:v>
                </c:pt>
              </c:strCache>
            </c:strRef>
          </c:cat>
          <c:val>
            <c:numRef>
              <c:f>SubQuerywiseResultSetError!$C$22:$I$22</c:f>
              <c:numCache>
                <c:formatCode>0.00</c:formatCode>
                <c:ptCount val="7"/>
                <c:pt idx="0">
                  <c:v>173466113.88999999</c:v>
                </c:pt>
                <c:pt idx="1">
                  <c:v>257102699.41666666</c:v>
                </c:pt>
                <c:pt idx="2">
                  <c:v>257029886.04752144</c:v>
                </c:pt>
                <c:pt idx="3">
                  <c:v>47860.91190476191</c:v>
                </c:pt>
                <c:pt idx="4">
                  <c:v>56634.00061050061</c:v>
                </c:pt>
                <c:pt idx="5">
                  <c:v>62094.517777777764</c:v>
                </c:pt>
                <c:pt idx="6">
                  <c:v>171941322.19612029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822848"/>
        <c:axId val="101824384"/>
        <c:axId val="0"/>
      </c:bar3DChart>
      <c:catAx>
        <c:axId val="10182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824384"/>
        <c:crosses val="autoZero"/>
        <c:auto val="1"/>
        <c:lblAlgn val="ctr"/>
        <c:lblOffset val="100"/>
        <c:noMultiLvlLbl val="0"/>
      </c:catAx>
      <c:valAx>
        <c:axId val="101824384"/>
        <c:scaling>
          <c:logBase val="1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8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1528762</xdr:colOff>
      <xdr:row>25</xdr:row>
      <xdr:rowOff>138112</xdr:rowOff>
    </xdr:from>
    <xdr:to>
      <xdr:col>5</xdr:col>
      <xdr:colOff>214312</xdr:colOff>
      <xdr:row>40</xdr:row>
      <xdr:rowOff>23812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2709862</xdr:colOff>
      <xdr:row>13</xdr:row>
      <xdr:rowOff>147637</xdr:rowOff>
    </xdr:from>
    <xdr:to>
      <xdr:col>6</xdr:col>
      <xdr:colOff>633412</xdr:colOff>
      <xdr:row>27</xdr:row>
      <xdr:rowOff>80962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81"/>
  <sheetViews>
    <sheetView workbookViewId="0">
      <selection activeCell="D5" sqref="D5"/>
    </sheetView>
  </sheetViews>
  <sheetFormatPr defaultColWidth="9.140625" defaultRowHeight="15" x14ac:dyDescent="0.25"/>
  <cols>
    <col min="1" max="1" width="7" customWidth="1"/>
    <col min="2" max="2" width="16.7109375" customWidth="1"/>
    <col min="3" max="3" width="16.140625" customWidth="1"/>
    <col min="4" max="4" width="17.5703125" customWidth="1"/>
    <col min="5" max="5" width="21.140625" customWidth="1"/>
    <col min="6" max="6" width="11.85546875" customWidth="1"/>
    <col min="7" max="7" width="12.140625" customWidth="1"/>
    <col min="8" max="8" width="15.42578125" customWidth="1"/>
    <col min="9" max="9" width="17.85546875" customWidth="1"/>
    <col min="10" max="10" width="13.7109375" customWidth="1"/>
    <col min="11" max="11" width="35.42578125" customWidth="1"/>
  </cols>
  <sheetData>
    <row r="2" spans="1:33" s="8" customFormat="1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14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x14ac:dyDescent="0.25">
      <c r="A3" s="17">
        <v>1</v>
      </c>
      <c r="B3" s="1" t="s">
        <v>5</v>
      </c>
      <c r="C3" s="2">
        <v>18627293</v>
      </c>
      <c r="D3" s="2">
        <v>680440</v>
      </c>
      <c r="E3" s="1">
        <f>100-D3/C3*100</f>
        <v>96.34708059834567</v>
      </c>
      <c r="F3" s="1">
        <v>10</v>
      </c>
      <c r="G3" s="1">
        <v>1500</v>
      </c>
      <c r="H3" s="1">
        <v>1</v>
      </c>
      <c r="I3" s="3">
        <v>10</v>
      </c>
      <c r="J3" s="1">
        <v>91122</v>
      </c>
      <c r="K3" s="1">
        <v>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x14ac:dyDescent="0.25">
      <c r="A4" s="17">
        <v>2</v>
      </c>
      <c r="B4" s="1" t="s">
        <v>13</v>
      </c>
      <c r="C4" s="2">
        <v>274145280</v>
      </c>
      <c r="D4" s="61">
        <v>4894483</v>
      </c>
      <c r="E4" s="1">
        <f>100-D4/C4*100</f>
        <v>98.214638968068314</v>
      </c>
      <c r="F4" s="1">
        <v>10</v>
      </c>
      <c r="G4" s="1">
        <v>50000</v>
      </c>
      <c r="H4" s="1">
        <v>2</v>
      </c>
      <c r="I4" s="1" t="s">
        <v>109</v>
      </c>
      <c r="J4" s="1">
        <v>1900006</v>
      </c>
      <c r="K4" s="1">
        <v>1302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x14ac:dyDescent="0.25">
      <c r="A5" s="17">
        <v>3</v>
      </c>
      <c r="B5" s="3" t="s">
        <v>11</v>
      </c>
      <c r="C5" s="2">
        <v>448937984</v>
      </c>
      <c r="D5" s="2">
        <v>8319450</v>
      </c>
      <c r="E5" s="1">
        <f>100-D5/C5*100</f>
        <v>98.146859856705731</v>
      </c>
      <c r="F5" s="1">
        <v>10</v>
      </c>
      <c r="G5" s="1">
        <v>100000</v>
      </c>
      <c r="H5" s="1">
        <v>1</v>
      </c>
      <c r="I5" s="1">
        <v>2</v>
      </c>
      <c r="J5" s="1">
        <v>3579616</v>
      </c>
      <c r="K5" s="1">
        <v>1837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x14ac:dyDescent="0.25">
      <c r="A6" s="17">
        <v>4</v>
      </c>
      <c r="B6" s="3" t="s">
        <v>12</v>
      </c>
      <c r="C6" s="2">
        <v>39071744</v>
      </c>
      <c r="D6" s="2">
        <v>1214142</v>
      </c>
      <c r="E6" s="1">
        <f>100-D6/C6*100</f>
        <v>96.892531851150537</v>
      </c>
      <c r="F6" s="3">
        <v>10</v>
      </c>
      <c r="G6" s="3">
        <v>2500</v>
      </c>
      <c r="H6" s="3">
        <v>1</v>
      </c>
      <c r="I6" s="1">
        <v>10</v>
      </c>
      <c r="J6" s="3">
        <v>234405</v>
      </c>
      <c r="K6" s="3">
        <v>16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x14ac:dyDescent="0.25"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s="10" customFormat="1" x14ac:dyDescent="0.25">
      <c r="A8" s="37" t="s">
        <v>0</v>
      </c>
      <c r="B8" s="37" t="s">
        <v>1</v>
      </c>
      <c r="C8" s="37" t="s">
        <v>16</v>
      </c>
      <c r="D8" s="37" t="s">
        <v>17</v>
      </c>
      <c r="E8" s="37" t="s">
        <v>18</v>
      </c>
      <c r="F8" s="37" t="s">
        <v>19</v>
      </c>
      <c r="G8" s="37" t="s">
        <v>20</v>
      </c>
      <c r="H8" s="37" t="s">
        <v>21</v>
      </c>
      <c r="I8" s="38" t="s">
        <v>15</v>
      </c>
      <c r="J8" s="12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x14ac:dyDescent="0.25">
      <c r="A9" s="17">
        <v>1</v>
      </c>
      <c r="B9" s="1" t="s">
        <v>5</v>
      </c>
      <c r="C9" s="2">
        <v>5</v>
      </c>
      <c r="D9" s="2">
        <v>5</v>
      </c>
      <c r="E9" s="1">
        <v>5</v>
      </c>
      <c r="F9" s="1">
        <v>4</v>
      </c>
      <c r="G9" s="1">
        <v>5</v>
      </c>
      <c r="H9" s="1">
        <v>2</v>
      </c>
      <c r="I9" s="14">
        <f>SUM(C9:H9)</f>
        <v>26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x14ac:dyDescent="0.25">
      <c r="A10" s="17">
        <v>2</v>
      </c>
      <c r="B10" s="1" t="s">
        <v>13</v>
      </c>
      <c r="C10" s="2">
        <v>5</v>
      </c>
      <c r="D10" s="2">
        <v>5</v>
      </c>
      <c r="E10" s="1">
        <v>5</v>
      </c>
      <c r="F10" s="1">
        <v>0</v>
      </c>
      <c r="G10" s="1">
        <v>0</v>
      </c>
      <c r="H10" s="1">
        <v>0</v>
      </c>
      <c r="I10" s="14">
        <f t="shared" ref="I10:I13" si="0">SUM(C10:H10)</f>
        <v>15</v>
      </c>
      <c r="J10" s="16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x14ac:dyDescent="0.25">
      <c r="A11" s="17">
        <v>3</v>
      </c>
      <c r="B11" s="3" t="s">
        <v>11</v>
      </c>
      <c r="C11" s="2">
        <v>5</v>
      </c>
      <c r="D11" s="2">
        <v>0</v>
      </c>
      <c r="E11" s="1">
        <v>0</v>
      </c>
      <c r="F11" s="1">
        <v>0</v>
      </c>
      <c r="G11" s="1">
        <v>0</v>
      </c>
      <c r="H11" s="1">
        <v>0</v>
      </c>
      <c r="I11" s="14">
        <f t="shared" si="0"/>
        <v>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25">
      <c r="A12" s="17">
        <v>4</v>
      </c>
      <c r="B12" s="3" t="s">
        <v>12</v>
      </c>
      <c r="C12" s="2">
        <v>5</v>
      </c>
      <c r="D12" s="2">
        <v>5</v>
      </c>
      <c r="E12" s="1">
        <v>5</v>
      </c>
      <c r="F12" s="3">
        <v>7</v>
      </c>
      <c r="G12" s="3">
        <v>7</v>
      </c>
      <c r="H12" s="3">
        <v>4</v>
      </c>
      <c r="I12" s="14">
        <f t="shared" si="0"/>
        <v>33</v>
      </c>
      <c r="J12" s="16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s="6" customFormat="1" x14ac:dyDescent="0.25">
      <c r="A13" s="4"/>
      <c r="B13" s="4" t="s">
        <v>15</v>
      </c>
      <c r="C13" s="5">
        <f t="shared" ref="C13:H13" si="1">SUM(C9:C12)</f>
        <v>20</v>
      </c>
      <c r="D13" s="5">
        <f t="shared" si="1"/>
        <v>15</v>
      </c>
      <c r="E13" s="4">
        <f t="shared" si="1"/>
        <v>15</v>
      </c>
      <c r="F13" s="4">
        <f t="shared" si="1"/>
        <v>11</v>
      </c>
      <c r="G13" s="4">
        <f t="shared" si="1"/>
        <v>12</v>
      </c>
      <c r="H13" s="4">
        <f t="shared" si="1"/>
        <v>6</v>
      </c>
      <c r="I13" s="14">
        <f t="shared" si="0"/>
        <v>79</v>
      </c>
      <c r="J13" s="15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x14ac:dyDescent="0.25"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x14ac:dyDescent="0.25">
      <c r="C15" s="18"/>
      <c r="D15" s="19"/>
      <c r="E15" s="19"/>
      <c r="F15" s="19"/>
      <c r="G15" s="19"/>
      <c r="H15" s="20"/>
    </row>
    <row r="16" spans="1:33" ht="18.75" x14ac:dyDescent="0.3">
      <c r="C16" s="24" t="s">
        <v>28</v>
      </c>
      <c r="D16" s="21"/>
      <c r="E16" s="21"/>
      <c r="F16" s="21"/>
      <c r="G16" s="21"/>
      <c r="H16" s="22"/>
    </row>
    <row r="17" spans="1:33" s="10" customFormat="1" x14ac:dyDescent="0.25">
      <c r="A17" s="9" t="s">
        <v>0</v>
      </c>
      <c r="B17" s="9" t="s">
        <v>1</v>
      </c>
      <c r="C17" s="9" t="s">
        <v>22</v>
      </c>
      <c r="D17" s="23" t="s">
        <v>23</v>
      </c>
      <c r="E17" s="9" t="s">
        <v>24</v>
      </c>
      <c r="F17" s="9" t="s">
        <v>25</v>
      </c>
      <c r="G17" s="9" t="s">
        <v>26</v>
      </c>
      <c r="H17" s="9" t="s">
        <v>27</v>
      </c>
      <c r="I17" s="13" t="s">
        <v>57</v>
      </c>
      <c r="J17" s="12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x14ac:dyDescent="0.25">
      <c r="A18" s="17">
        <v>1</v>
      </c>
      <c r="B18" s="1" t="s">
        <v>5</v>
      </c>
      <c r="C18" s="2">
        <v>7</v>
      </c>
      <c r="D18" s="2">
        <v>21</v>
      </c>
      <c r="E18" s="1">
        <v>21</v>
      </c>
      <c r="F18" s="1">
        <v>8</v>
      </c>
      <c r="G18" s="1">
        <v>20</v>
      </c>
      <c r="H18" s="1">
        <v>12</v>
      </c>
      <c r="I18" s="14">
        <f>SUM(C18:H18)</f>
        <v>89</v>
      </c>
      <c r="J18" s="16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x14ac:dyDescent="0.25">
      <c r="A19" s="17">
        <v>2</v>
      </c>
      <c r="B19" s="1" t="s">
        <v>13</v>
      </c>
      <c r="C19" s="2">
        <v>10</v>
      </c>
      <c r="D19" s="2">
        <v>15</v>
      </c>
      <c r="E19" s="1">
        <v>23</v>
      </c>
      <c r="F19" s="1">
        <v>0</v>
      </c>
      <c r="G19" s="1">
        <v>0</v>
      </c>
      <c r="H19" s="1">
        <v>0</v>
      </c>
      <c r="I19" s="14">
        <f t="shared" ref="I19:I22" si="2">SUM(C19:H19)</f>
        <v>48</v>
      </c>
      <c r="J19" s="16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x14ac:dyDescent="0.25">
      <c r="A20" s="17">
        <v>3</v>
      </c>
      <c r="B20" s="3" t="s">
        <v>11</v>
      </c>
      <c r="C20" s="2">
        <v>5</v>
      </c>
      <c r="D20" s="2">
        <v>0</v>
      </c>
      <c r="E20" s="1">
        <v>0</v>
      </c>
      <c r="F20" s="1">
        <v>0</v>
      </c>
      <c r="G20" s="1">
        <v>0</v>
      </c>
      <c r="H20" s="1">
        <v>0</v>
      </c>
      <c r="I20" s="14">
        <f t="shared" si="2"/>
        <v>5</v>
      </c>
      <c r="J20" s="16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25">
      <c r="A21" s="17">
        <v>4</v>
      </c>
      <c r="B21" s="3" t="s">
        <v>12</v>
      </c>
      <c r="C21" s="2">
        <v>1</v>
      </c>
      <c r="D21" s="2">
        <v>2</v>
      </c>
      <c r="E21" s="1">
        <v>5</v>
      </c>
      <c r="F21" s="3">
        <v>0</v>
      </c>
      <c r="G21" s="3">
        <v>0</v>
      </c>
      <c r="H21" s="3">
        <v>0</v>
      </c>
      <c r="I21" s="14">
        <f t="shared" si="2"/>
        <v>8</v>
      </c>
      <c r="J21" s="16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s="6" customFormat="1" x14ac:dyDescent="0.25">
      <c r="A22" s="4"/>
      <c r="B22" s="4" t="s">
        <v>57</v>
      </c>
      <c r="C22" s="5">
        <f t="shared" ref="C22:H22" si="3">SUM(C18:C21)</f>
        <v>23</v>
      </c>
      <c r="D22" s="5">
        <f t="shared" si="3"/>
        <v>38</v>
      </c>
      <c r="E22" s="4">
        <f t="shared" si="3"/>
        <v>49</v>
      </c>
      <c r="F22" s="4">
        <f t="shared" si="3"/>
        <v>8</v>
      </c>
      <c r="G22" s="4">
        <f t="shared" si="3"/>
        <v>20</v>
      </c>
      <c r="H22" s="4">
        <f t="shared" si="3"/>
        <v>12</v>
      </c>
      <c r="I22" s="14">
        <f t="shared" si="2"/>
        <v>150</v>
      </c>
      <c r="J22" s="15"/>
      <c r="K22" s="11"/>
      <c r="L22" s="11"/>
      <c r="M22" s="45"/>
      <c r="N22" s="45"/>
      <c r="O22" s="45"/>
      <c r="P22" s="45"/>
      <c r="Q22" s="45"/>
      <c r="R22" s="45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x14ac:dyDescent="0.25">
      <c r="M23" s="35"/>
      <c r="N23" s="35"/>
      <c r="O23" s="35"/>
      <c r="P23" s="35"/>
      <c r="Q23" s="35"/>
      <c r="R23" s="35"/>
    </row>
    <row r="24" spans="1:33" x14ac:dyDescent="0.25">
      <c r="C24" s="18"/>
      <c r="D24" s="19"/>
      <c r="E24" s="19"/>
      <c r="F24" s="19"/>
      <c r="G24" s="19"/>
      <c r="H24" s="20"/>
      <c r="M24" s="35"/>
      <c r="N24" s="35"/>
      <c r="O24" s="35"/>
      <c r="P24" s="35"/>
      <c r="Q24" s="35"/>
      <c r="R24" s="35"/>
    </row>
    <row r="25" spans="1:33" ht="18.75" x14ac:dyDescent="0.3">
      <c r="C25" s="25"/>
      <c r="D25" s="26" t="s">
        <v>61</v>
      </c>
      <c r="E25" s="21"/>
      <c r="F25" s="21"/>
      <c r="G25" s="21"/>
      <c r="H25" s="22"/>
      <c r="M25" s="35"/>
      <c r="N25" s="35"/>
      <c r="O25" s="35"/>
      <c r="P25" s="35"/>
      <c r="Q25" s="35"/>
      <c r="R25" s="35"/>
    </row>
    <row r="26" spans="1:33" s="10" customFormat="1" x14ac:dyDescent="0.25">
      <c r="A26" s="9" t="s">
        <v>0</v>
      </c>
      <c r="B26" s="9" t="s">
        <v>1</v>
      </c>
      <c r="C26" s="9" t="s">
        <v>22</v>
      </c>
      <c r="D26" s="23" t="s">
        <v>23</v>
      </c>
      <c r="E26" s="9" t="s">
        <v>24</v>
      </c>
      <c r="F26" s="9" t="s">
        <v>25</v>
      </c>
      <c r="G26" s="9" t="s">
        <v>26</v>
      </c>
      <c r="H26" s="9" t="s">
        <v>27</v>
      </c>
      <c r="I26" s="13" t="str">
        <f>I36</f>
        <v>Mean Average</v>
      </c>
      <c r="J26" s="12"/>
      <c r="K26" s="11"/>
      <c r="L26" s="11"/>
      <c r="M26" s="45"/>
      <c r="N26" s="45"/>
      <c r="O26" s="45"/>
      <c r="P26" s="45"/>
      <c r="Q26" s="45"/>
      <c r="R26" s="45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s="10" customFormat="1" x14ac:dyDescent="0.25">
      <c r="A27" s="9"/>
      <c r="B27" s="9"/>
      <c r="C27" s="9"/>
      <c r="D27" s="23"/>
      <c r="E27" s="9"/>
      <c r="F27" s="9"/>
      <c r="G27" s="9"/>
      <c r="H27" s="9"/>
      <c r="I27" s="13"/>
      <c r="J27" s="12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x14ac:dyDescent="0.25">
      <c r="A28" s="17">
        <v>1</v>
      </c>
      <c r="B28" s="1" t="s">
        <v>5</v>
      </c>
      <c r="C28" s="40">
        <v>0.12</v>
      </c>
      <c r="D28" s="40">
        <v>0.22000000000000003</v>
      </c>
      <c r="E28" s="40">
        <v>0.23846153846153847</v>
      </c>
      <c r="F28" s="40">
        <v>0.1142857142857143</v>
      </c>
      <c r="G28" s="40">
        <v>0.12307692307692308</v>
      </c>
      <c r="H28" s="40">
        <v>0.1142857142857143</v>
      </c>
      <c r="I28" s="41">
        <f>SUM(C28:H28)/6</f>
        <v>0.15501831501831503</v>
      </c>
      <c r="J28" s="16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x14ac:dyDescent="0.25">
      <c r="A29" s="17">
        <v>2</v>
      </c>
      <c r="B29" s="1" t="s">
        <v>13</v>
      </c>
      <c r="C29" s="40">
        <v>0.04</v>
      </c>
      <c r="D29" s="40">
        <v>0.06</v>
      </c>
      <c r="E29" s="40">
        <v>4.0000000000000008E-2</v>
      </c>
      <c r="F29" s="40">
        <v>0</v>
      </c>
      <c r="G29" s="40">
        <v>0</v>
      </c>
      <c r="H29" s="40">
        <v>0</v>
      </c>
      <c r="I29" s="41">
        <f>SUM(C29:H29)/3</f>
        <v>4.6666666666666669E-2</v>
      </c>
      <c r="J29" s="16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x14ac:dyDescent="0.25">
      <c r="A30" s="17">
        <v>3</v>
      </c>
      <c r="B30" s="3" t="s">
        <v>11</v>
      </c>
      <c r="C30" s="40">
        <v>0.08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1">
        <f>SUM(C30:H30)</f>
        <v>0.08</v>
      </c>
      <c r="J30" s="16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x14ac:dyDescent="0.25">
      <c r="A31" s="17">
        <v>4</v>
      </c>
      <c r="B31" s="3" t="s">
        <v>12</v>
      </c>
      <c r="C31" s="40">
        <v>2.3199999999999998</v>
      </c>
      <c r="D31" s="40">
        <v>1.56</v>
      </c>
      <c r="E31" s="40">
        <v>0.89999999999999991</v>
      </c>
      <c r="F31" s="42">
        <v>0.27142857142857146</v>
      </c>
      <c r="G31" s="42">
        <v>0.21904761904761902</v>
      </c>
      <c r="H31" s="42">
        <v>0.18666666666666668</v>
      </c>
      <c r="I31" s="41">
        <f t="shared" ref="I31" si="4">SUM(C31:H31)/6</f>
        <v>0.9095238095238094</v>
      </c>
      <c r="J31" s="16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s="6" customFormat="1" x14ac:dyDescent="0.25">
      <c r="A32" s="4"/>
      <c r="B32" s="4" t="str">
        <f>B41</f>
        <v>Mean Average</v>
      </c>
      <c r="C32" s="43">
        <f>SUM(C28:C31)/4</f>
        <v>0.6399999999999999</v>
      </c>
      <c r="D32" s="43">
        <f>SUM(D28:D31)/3</f>
        <v>0.6133333333333334</v>
      </c>
      <c r="E32" s="43">
        <f t="shared" ref="E32:H32" si="5">SUM(E28:E31)/3</f>
        <v>0.39282051282051283</v>
      </c>
      <c r="F32" s="43">
        <f t="shared" si="5"/>
        <v>0.12857142857142859</v>
      </c>
      <c r="G32" s="43">
        <f t="shared" si="5"/>
        <v>0.11404151404151404</v>
      </c>
      <c r="H32" s="43">
        <f t="shared" si="5"/>
        <v>0.10031746031746032</v>
      </c>
      <c r="I32" s="41">
        <f>SUM(C32:H32)/4</f>
        <v>0.49727106227106233</v>
      </c>
      <c r="J32" s="15"/>
      <c r="K32" s="11"/>
      <c r="L32" s="11"/>
      <c r="M32" s="45"/>
      <c r="N32" s="45"/>
      <c r="O32" s="45"/>
      <c r="P32" s="45"/>
      <c r="Q32" s="45"/>
      <c r="R32" s="45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4" spans="1:33" x14ac:dyDescent="0.25">
      <c r="C34" s="18"/>
      <c r="D34" s="19"/>
      <c r="E34" s="19"/>
      <c r="F34" s="19"/>
      <c r="G34" s="19"/>
      <c r="H34" s="20"/>
      <c r="M34" s="29"/>
      <c r="N34" s="29"/>
      <c r="O34" s="29"/>
      <c r="P34" s="29"/>
      <c r="Q34" s="29"/>
      <c r="R34" s="29"/>
    </row>
    <row r="35" spans="1:33" ht="18.75" x14ac:dyDescent="0.3">
      <c r="C35" s="25"/>
      <c r="D35" s="26" t="s">
        <v>62</v>
      </c>
      <c r="E35" s="21"/>
      <c r="F35" s="21"/>
      <c r="G35" s="21"/>
      <c r="H35" s="22"/>
    </row>
    <row r="36" spans="1:33" s="10" customFormat="1" x14ac:dyDescent="0.25">
      <c r="A36" s="9" t="s">
        <v>0</v>
      </c>
      <c r="B36" s="9" t="s">
        <v>1</v>
      </c>
      <c r="C36" s="9" t="s">
        <v>22</v>
      </c>
      <c r="D36" s="23" t="s">
        <v>23</v>
      </c>
      <c r="E36" s="9" t="s">
        <v>24</v>
      </c>
      <c r="F36" s="9" t="s">
        <v>25</v>
      </c>
      <c r="G36" s="9" t="s">
        <v>26</v>
      </c>
      <c r="H36" s="9" t="s">
        <v>27</v>
      </c>
      <c r="I36" s="13" t="str">
        <f>B41</f>
        <v>Mean Average</v>
      </c>
      <c r="J36" s="12"/>
      <c r="K36" s="11"/>
      <c r="L36" s="11"/>
      <c r="M36" s="45"/>
      <c r="N36" s="45"/>
      <c r="O36" s="45"/>
      <c r="P36" s="45"/>
      <c r="Q36" s="45"/>
      <c r="R36" s="45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x14ac:dyDescent="0.25">
      <c r="A37" s="17">
        <v>1</v>
      </c>
      <c r="B37" s="1" t="s">
        <v>5</v>
      </c>
      <c r="C37" s="39">
        <v>7597.57</v>
      </c>
      <c r="D37" s="40">
        <v>4027.0449999999996</v>
      </c>
      <c r="E37" s="40">
        <v>185.33461538461538</v>
      </c>
      <c r="F37">
        <v>163.04285714285714</v>
      </c>
      <c r="G37" s="40">
        <v>175.58461538461538</v>
      </c>
      <c r="H37" s="40">
        <v>163.04285714285714</v>
      </c>
      <c r="I37" s="41">
        <f>SUM(C37:H37)/6</f>
        <v>2051.9366575091576</v>
      </c>
      <c r="J37" s="16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x14ac:dyDescent="0.25">
      <c r="A38" s="17">
        <v>2</v>
      </c>
      <c r="B38" s="1" t="s">
        <v>13</v>
      </c>
      <c r="C38" s="40">
        <v>0.2</v>
      </c>
      <c r="D38" s="40">
        <v>3.0000000000000006E-2</v>
      </c>
      <c r="E38" s="40">
        <v>2.0000000000000004E-2</v>
      </c>
      <c r="F38" s="40">
        <v>0</v>
      </c>
      <c r="G38" s="40">
        <v>0</v>
      </c>
      <c r="H38" s="40">
        <v>0</v>
      </c>
      <c r="I38" s="41">
        <f>SUM(C38:H38)/3</f>
        <v>8.3333333333333329E-2</v>
      </c>
      <c r="J38" s="16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x14ac:dyDescent="0.25">
      <c r="A39" s="17">
        <v>3</v>
      </c>
      <c r="B39" s="3" t="s">
        <v>11</v>
      </c>
      <c r="C39" s="39">
        <v>53660.9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1">
        <f>SUM(C39:H39)</f>
        <v>53660.9</v>
      </c>
      <c r="J39" s="16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x14ac:dyDescent="0.25">
      <c r="A40" s="17">
        <v>4</v>
      </c>
      <c r="B40" s="3" t="s">
        <v>12</v>
      </c>
      <c r="C40" s="39">
        <v>20722.920000000002</v>
      </c>
      <c r="D40" s="40">
        <v>41462.58</v>
      </c>
      <c r="E40" s="40">
        <v>6814.8133333333335</v>
      </c>
      <c r="F40" s="40">
        <v>12.985714285714286</v>
      </c>
      <c r="G40" s="42">
        <v>8.8714285714285719</v>
      </c>
      <c r="H40" s="42">
        <v>6.4800000000000013</v>
      </c>
      <c r="I40" s="41">
        <f>SUM(C40:H40)/6</f>
        <v>11504.775079365078</v>
      </c>
      <c r="J40" s="16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s="6" customFormat="1" x14ac:dyDescent="0.25">
      <c r="A41" s="4"/>
      <c r="B41" s="4" t="s">
        <v>72</v>
      </c>
      <c r="C41" s="43">
        <f>SUM(C37:C39)/4</f>
        <v>15314.6675</v>
      </c>
      <c r="D41" s="43">
        <f>SUM(D37:D40)/3</f>
        <v>15163.218333333332</v>
      </c>
      <c r="E41" s="43">
        <f t="shared" ref="E41:H41" si="6">SUM(E37:E40)/3</f>
        <v>2333.3893162393165</v>
      </c>
      <c r="F41" s="43">
        <f>SUM(F38:F40)/3</f>
        <v>4.3285714285714283</v>
      </c>
      <c r="G41" s="43">
        <f t="shared" si="6"/>
        <v>61.485347985347978</v>
      </c>
      <c r="H41" s="43">
        <f t="shared" si="6"/>
        <v>56.507619047619045</v>
      </c>
      <c r="I41" s="43">
        <f>SUM(I37:I40)/4</f>
        <v>16804.423767551893</v>
      </c>
      <c r="J41" s="15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4" spans="1:33" x14ac:dyDescent="0.25">
      <c r="C44" s="18"/>
      <c r="D44" s="19"/>
      <c r="E44" s="19"/>
      <c r="F44" s="19"/>
      <c r="G44" s="19"/>
      <c r="H44" s="20"/>
    </row>
    <row r="45" spans="1:33" ht="18.75" x14ac:dyDescent="0.3">
      <c r="C45" s="25"/>
      <c r="D45" s="26" t="s">
        <v>63</v>
      </c>
      <c r="E45" s="21"/>
      <c r="F45" s="21"/>
      <c r="G45" s="21"/>
      <c r="H45" s="22"/>
    </row>
    <row r="46" spans="1:33" s="10" customFormat="1" x14ac:dyDescent="0.25">
      <c r="A46" s="9" t="s">
        <v>0</v>
      </c>
      <c r="B46" s="9" t="s">
        <v>1</v>
      </c>
      <c r="C46" s="9" t="s">
        <v>22</v>
      </c>
      <c r="D46" s="23" t="s">
        <v>23</v>
      </c>
      <c r="E46" s="9" t="s">
        <v>24</v>
      </c>
      <c r="F46" s="9" t="s">
        <v>25</v>
      </c>
      <c r="G46" s="9" t="s">
        <v>26</v>
      </c>
      <c r="H46" s="9" t="s">
        <v>27</v>
      </c>
      <c r="I46" s="13" t="str">
        <f>I36</f>
        <v>Mean Average</v>
      </c>
      <c r="J46" s="12"/>
      <c r="K46" s="11"/>
      <c r="L46" s="11"/>
      <c r="M46" s="45"/>
      <c r="N46" s="45"/>
      <c r="O46" s="45"/>
      <c r="P46" s="45"/>
      <c r="Q46" s="45"/>
      <c r="R46" s="45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s="10" customFormat="1" x14ac:dyDescent="0.25">
      <c r="A47" s="9"/>
      <c r="B47" s="9"/>
      <c r="C47" s="9"/>
      <c r="D47" s="23"/>
      <c r="E47" s="9"/>
      <c r="F47" s="9"/>
      <c r="G47" s="9"/>
      <c r="H47" s="9"/>
      <c r="I47" s="13"/>
      <c r="J47" s="1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x14ac:dyDescent="0.25">
      <c r="A48" s="17">
        <v>1</v>
      </c>
      <c r="B48" s="1" t="s">
        <v>5</v>
      </c>
      <c r="C48" s="40">
        <v>1.92</v>
      </c>
      <c r="D48" s="40">
        <v>5</v>
      </c>
      <c r="E48" s="40">
        <v>4.2461538461538462</v>
      </c>
      <c r="F48" s="40">
        <v>2.6285714285714286</v>
      </c>
      <c r="G48" s="40">
        <v>3.5384615384615383</v>
      </c>
      <c r="H48" s="40">
        <v>3.9428571428571426</v>
      </c>
      <c r="I48" s="41">
        <f>SUM(C48:H48)/6</f>
        <v>3.5460073260073259</v>
      </c>
      <c r="J48" s="16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x14ac:dyDescent="0.25">
      <c r="A49" s="17">
        <v>2</v>
      </c>
      <c r="B49" s="1" t="s">
        <v>13</v>
      </c>
      <c r="C49" s="40">
        <v>1.22</v>
      </c>
      <c r="D49" s="40">
        <v>1.64</v>
      </c>
      <c r="E49" s="40">
        <v>1.5333333333333337</v>
      </c>
      <c r="F49" s="40">
        <v>0</v>
      </c>
      <c r="G49" s="40">
        <v>0</v>
      </c>
      <c r="H49" s="40">
        <v>0</v>
      </c>
      <c r="I49" s="41">
        <f>SUM(C49:H49)/3</f>
        <v>1.4644444444444444</v>
      </c>
      <c r="J49" s="16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x14ac:dyDescent="0.25">
      <c r="A50" s="17">
        <v>3</v>
      </c>
      <c r="B50" s="3" t="s">
        <v>11</v>
      </c>
      <c r="C50" s="40">
        <v>2.16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1">
        <f t="shared" ref="I50" si="7">SUM(C50:H50)</f>
        <v>2.16</v>
      </c>
      <c r="J50" s="16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x14ac:dyDescent="0.25">
      <c r="A51" s="17">
        <v>4</v>
      </c>
      <c r="B51" s="3" t="s">
        <v>12</v>
      </c>
      <c r="C51" s="40">
        <v>5.24</v>
      </c>
      <c r="D51" s="40">
        <v>5.27</v>
      </c>
      <c r="E51" s="40">
        <v>1.8733333333333335</v>
      </c>
      <c r="F51" s="42">
        <v>2.0428571428571431</v>
      </c>
      <c r="G51" s="42">
        <v>2.0095238095238095</v>
      </c>
      <c r="H51" s="42">
        <v>2.44</v>
      </c>
      <c r="I51" s="41">
        <f>SUM(C51:H51)/6</f>
        <v>3.1459523809523806</v>
      </c>
      <c r="J51" s="16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s="6" customFormat="1" x14ac:dyDescent="0.25">
      <c r="A52" s="4"/>
      <c r="B52" s="4" t="str">
        <f>B41</f>
        <v>Mean Average</v>
      </c>
      <c r="C52" s="43">
        <f>SUM(C48:C51)/4</f>
        <v>2.6349999999999998</v>
      </c>
      <c r="D52" s="43">
        <f>SUM(D48:D51)/3</f>
        <v>3.97</v>
      </c>
      <c r="E52" s="43">
        <f t="shared" ref="E52:H52" si="8">SUM(E48:E51)/3</f>
        <v>2.5509401709401711</v>
      </c>
      <c r="F52" s="43">
        <f t="shared" si="8"/>
        <v>1.5571428571428572</v>
      </c>
      <c r="G52" s="43">
        <f t="shared" si="8"/>
        <v>1.8493284493284492</v>
      </c>
      <c r="H52" s="43">
        <f t="shared" si="8"/>
        <v>2.1276190476190475</v>
      </c>
      <c r="I52" s="43">
        <f>SUM(I48:I51)/4</f>
        <v>2.5791010378510379</v>
      </c>
      <c r="J52" s="15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4" spans="1:33" x14ac:dyDescent="0.25">
      <c r="C54" s="18"/>
      <c r="D54" s="19"/>
      <c r="E54" s="19"/>
      <c r="F54" s="19"/>
      <c r="G54" s="19"/>
      <c r="H54" s="20"/>
    </row>
    <row r="55" spans="1:33" ht="18.75" x14ac:dyDescent="0.3">
      <c r="C55" s="25"/>
      <c r="D55" s="26" t="s">
        <v>64</v>
      </c>
      <c r="E55" s="21"/>
      <c r="F55" s="21"/>
      <c r="G55" s="21"/>
      <c r="H55" s="22"/>
    </row>
    <row r="56" spans="1:33" s="10" customFormat="1" x14ac:dyDescent="0.25">
      <c r="A56" s="9" t="s">
        <v>0</v>
      </c>
      <c r="B56" s="9" t="s">
        <v>1</v>
      </c>
      <c r="C56" s="9" t="s">
        <v>22</v>
      </c>
      <c r="D56" s="23" t="s">
        <v>23</v>
      </c>
      <c r="E56" s="9" t="s">
        <v>24</v>
      </c>
      <c r="F56" s="9" t="s">
        <v>25</v>
      </c>
      <c r="G56" s="9" t="s">
        <v>26</v>
      </c>
      <c r="H56" s="9" t="s">
        <v>27</v>
      </c>
      <c r="I56" s="13" t="str">
        <f>I46</f>
        <v>Mean Average</v>
      </c>
      <c r="J56" s="12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1:33" x14ac:dyDescent="0.25">
      <c r="A57" s="17">
        <v>1</v>
      </c>
      <c r="B57" s="1" t="s">
        <v>5</v>
      </c>
      <c r="C57" s="40">
        <v>31595.759999999998</v>
      </c>
      <c r="D57" s="40">
        <v>135091.24</v>
      </c>
      <c r="E57" s="40">
        <v>101950.61538461539</v>
      </c>
      <c r="F57" s="40">
        <v>88362.428571428565</v>
      </c>
      <c r="G57" s="40">
        <v>98555.076923076922</v>
      </c>
      <c r="H57" s="40">
        <v>94668.428571428565</v>
      </c>
      <c r="I57" s="41">
        <f>SUM(C57:H57)/6</f>
        <v>91703.924908424902</v>
      </c>
      <c r="J57" s="16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x14ac:dyDescent="0.25">
      <c r="A58" s="17">
        <v>2</v>
      </c>
      <c r="B58" s="1" t="s">
        <v>13</v>
      </c>
      <c r="C58" s="40">
        <v>616798052.8599999</v>
      </c>
      <c r="D58" s="40">
        <v>770922181.18999994</v>
      </c>
      <c r="E58" s="40">
        <v>770943073.67333353</v>
      </c>
      <c r="F58" s="40">
        <v>0</v>
      </c>
      <c r="G58" s="40">
        <v>0</v>
      </c>
      <c r="H58" s="40">
        <v>0</v>
      </c>
      <c r="I58" s="41">
        <f>SUM(C58:H58)/3</f>
        <v>719554435.90777779</v>
      </c>
      <c r="J58" s="16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x14ac:dyDescent="0.25">
      <c r="A59" s="17">
        <v>3</v>
      </c>
      <c r="B59" s="3" t="s">
        <v>11</v>
      </c>
      <c r="C59" s="40">
        <v>76922689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1">
        <f t="shared" ref="I59" si="9">SUM(C59:H59)</f>
        <v>76922689</v>
      </c>
      <c r="J59" s="16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x14ac:dyDescent="0.25">
      <c r="A60" s="17">
        <v>4</v>
      </c>
      <c r="B60" s="3" t="s">
        <v>12</v>
      </c>
      <c r="C60" s="40">
        <v>155533.32</v>
      </c>
      <c r="D60" s="40">
        <v>272533.7</v>
      </c>
      <c r="E60" s="40">
        <v>51516.686666666654</v>
      </c>
      <c r="F60" s="42">
        <v>55220.421428571433</v>
      </c>
      <c r="G60" s="42">
        <v>71347.109523809515</v>
      </c>
      <c r="H60" s="42">
        <v>91615.353333333303</v>
      </c>
      <c r="I60" s="41">
        <f>SUM(C60:H60)/6</f>
        <v>116294.43182539682</v>
      </c>
      <c r="J60" s="16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s="6" customFormat="1" x14ac:dyDescent="0.25">
      <c r="A61" s="4"/>
      <c r="B61" s="4" t="str">
        <f>B52</f>
        <v>Mean Average</v>
      </c>
      <c r="C61" s="43">
        <f>SUM(C57:C60)/4</f>
        <v>173476967.73499998</v>
      </c>
      <c r="D61" s="43">
        <f>SUM(D57:D60)/3</f>
        <v>257109935.37666667</v>
      </c>
      <c r="E61" s="43">
        <f t="shared" ref="E61:H61" si="10">SUM(E57:E60)/3</f>
        <v>257032180.32512823</v>
      </c>
      <c r="F61" s="43">
        <f t="shared" si="10"/>
        <v>47860.950000000004</v>
      </c>
      <c r="G61" s="43">
        <f t="shared" si="10"/>
        <v>56634.062148962148</v>
      </c>
      <c r="H61" s="43">
        <f t="shared" si="10"/>
        <v>62094.593968253954</v>
      </c>
      <c r="I61" s="41">
        <f>SUM(C61:H61)/4</f>
        <v>171946418.26072803</v>
      </c>
      <c r="J61" s="15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4" spans="1:33" x14ac:dyDescent="0.25">
      <c r="C64" s="18"/>
      <c r="D64" s="19"/>
      <c r="E64" s="19"/>
      <c r="F64" s="19"/>
      <c r="G64" s="19"/>
      <c r="H64" s="20"/>
    </row>
    <row r="65" spans="1:33" ht="18.75" x14ac:dyDescent="0.3">
      <c r="C65" s="25"/>
      <c r="D65" s="26" t="s">
        <v>65</v>
      </c>
      <c r="E65" s="21"/>
      <c r="F65" s="21"/>
      <c r="G65" s="21"/>
      <c r="H65" s="22"/>
    </row>
    <row r="66" spans="1:33" s="10" customFormat="1" x14ac:dyDescent="0.25">
      <c r="A66" s="9" t="s">
        <v>0</v>
      </c>
      <c r="B66" s="9" t="s">
        <v>1</v>
      </c>
      <c r="C66" s="9" t="s">
        <v>22</v>
      </c>
      <c r="D66" s="23" t="s">
        <v>23</v>
      </c>
      <c r="E66" s="9" t="s">
        <v>24</v>
      </c>
      <c r="F66" s="9" t="s">
        <v>25</v>
      </c>
      <c r="G66" s="9" t="s">
        <v>26</v>
      </c>
      <c r="H66" s="9" t="s">
        <v>27</v>
      </c>
      <c r="I66" s="13" t="str">
        <f>I56</f>
        <v>Mean Average</v>
      </c>
      <c r="J66" s="12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spans="1:33" s="10" customFormat="1" x14ac:dyDescent="0.25">
      <c r="A67" s="9"/>
      <c r="B67" s="9"/>
      <c r="C67" s="9"/>
      <c r="D67" s="23"/>
      <c r="E67" s="9"/>
      <c r="F67" s="9"/>
      <c r="G67" s="9"/>
      <c r="H67" s="9"/>
      <c r="I67" s="13"/>
      <c r="J67" s="12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 spans="1:33" x14ac:dyDescent="0.25">
      <c r="A68" s="17">
        <v>1</v>
      </c>
      <c r="B68" s="1" t="s">
        <v>5</v>
      </c>
      <c r="C68" s="40">
        <v>0.56000000000000005</v>
      </c>
      <c r="D68" s="40">
        <v>2.4</v>
      </c>
      <c r="E68" s="40">
        <v>2.2769230769230768</v>
      </c>
      <c r="F68" s="40">
        <v>1.7142857142857142</v>
      </c>
      <c r="G68" s="40">
        <v>2.0615384615384613</v>
      </c>
      <c r="H68" s="40">
        <v>2.1142857142857143</v>
      </c>
      <c r="I68" s="41">
        <f>SUM(C68:H68)/6</f>
        <v>1.8545054945054946</v>
      </c>
      <c r="J68" s="16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x14ac:dyDescent="0.25">
      <c r="A69" s="17">
        <v>2</v>
      </c>
      <c r="B69" s="1" t="s">
        <v>13</v>
      </c>
      <c r="C69" s="40">
        <v>1.2</v>
      </c>
      <c r="D69" s="40">
        <v>1.64</v>
      </c>
      <c r="E69" s="40">
        <v>1.5333333333333337</v>
      </c>
      <c r="F69" s="40">
        <v>0</v>
      </c>
      <c r="G69" s="40">
        <v>0</v>
      </c>
      <c r="H69" s="40">
        <v>0</v>
      </c>
      <c r="I69" s="41">
        <f>SUM(C69:H69)/3</f>
        <v>1.4577777777777776</v>
      </c>
      <c r="J69" s="16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x14ac:dyDescent="0.25">
      <c r="A70" s="17">
        <v>3</v>
      </c>
      <c r="B70" s="3" t="s">
        <v>11</v>
      </c>
      <c r="C70" s="40">
        <v>2</v>
      </c>
      <c r="D70" s="40">
        <v>0</v>
      </c>
      <c r="E70" s="40">
        <v>0</v>
      </c>
      <c r="F70" s="40">
        <v>0</v>
      </c>
      <c r="G70" s="40">
        <v>0</v>
      </c>
      <c r="H70" s="40">
        <v>0</v>
      </c>
      <c r="I70" s="41">
        <f t="shared" ref="I70" si="11">SUM(C70:H70)</f>
        <v>2</v>
      </c>
      <c r="J70" s="16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x14ac:dyDescent="0.25">
      <c r="A71" s="17">
        <v>4</v>
      </c>
      <c r="B71" s="3" t="s">
        <v>12</v>
      </c>
      <c r="C71" s="40">
        <v>2.92</v>
      </c>
      <c r="D71" s="40">
        <v>4.12</v>
      </c>
      <c r="E71" s="40">
        <v>1.1066666666666665</v>
      </c>
      <c r="F71" s="42">
        <v>2.0428571428571431</v>
      </c>
      <c r="G71" s="42">
        <v>2.0095238095238095</v>
      </c>
      <c r="H71" s="42">
        <v>2.44</v>
      </c>
      <c r="I71" s="41">
        <f>SUM(C71:H71)/6</f>
        <v>2.4398412698412697</v>
      </c>
      <c r="J71" s="16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s="6" customFormat="1" x14ac:dyDescent="0.25">
      <c r="A72" s="4"/>
      <c r="B72" s="4" t="str">
        <f>I66</f>
        <v>Mean Average</v>
      </c>
      <c r="C72" s="43">
        <f>SUM(C68:C71)/4</f>
        <v>1.67</v>
      </c>
      <c r="D72" s="43">
        <f>SUM(D68:D71)/3</f>
        <v>2.72</v>
      </c>
      <c r="E72" s="43">
        <f t="shared" ref="E72:H72" si="12">SUM(E68:E71)/3</f>
        <v>1.6389743589743588</v>
      </c>
      <c r="F72" s="43">
        <f t="shared" si="12"/>
        <v>1.2523809523809524</v>
      </c>
      <c r="G72" s="43">
        <f t="shared" si="12"/>
        <v>1.3570207570207569</v>
      </c>
      <c r="H72" s="43">
        <f t="shared" si="12"/>
        <v>1.5180952380952382</v>
      </c>
      <c r="I72" s="43">
        <f>SUM(I68:I71)/4</f>
        <v>1.9380311355311355</v>
      </c>
      <c r="J72" s="15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4" spans="1:33" x14ac:dyDescent="0.25">
      <c r="C74" s="18"/>
      <c r="D74" s="19"/>
      <c r="E74" s="19"/>
      <c r="F74" s="19"/>
      <c r="G74" s="19"/>
      <c r="H74" s="20"/>
    </row>
    <row r="75" spans="1:33" ht="18.75" x14ac:dyDescent="0.3">
      <c r="C75" s="25"/>
      <c r="D75" s="26" t="s">
        <v>66</v>
      </c>
      <c r="E75" s="21"/>
      <c r="F75" s="21"/>
      <c r="G75" s="21"/>
      <c r="H75" s="22"/>
    </row>
    <row r="76" spans="1:33" s="10" customFormat="1" x14ac:dyDescent="0.25">
      <c r="A76" s="9" t="s">
        <v>0</v>
      </c>
      <c r="B76" s="9" t="s">
        <v>1</v>
      </c>
      <c r="C76" s="9" t="s">
        <v>22</v>
      </c>
      <c r="D76" s="23" t="s">
        <v>23</v>
      </c>
      <c r="E76" s="9" t="s">
        <v>24</v>
      </c>
      <c r="F76" s="9" t="s">
        <v>25</v>
      </c>
      <c r="G76" s="9" t="s">
        <v>26</v>
      </c>
      <c r="H76" s="9" t="s">
        <v>27</v>
      </c>
      <c r="I76" s="13" t="str">
        <f>I66</f>
        <v>Mean Average</v>
      </c>
      <c r="J76" s="12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 spans="1:33" x14ac:dyDescent="0.25">
      <c r="A77" s="17">
        <v>1</v>
      </c>
      <c r="B77" s="1" t="s">
        <v>5</v>
      </c>
      <c r="C77" s="40">
        <v>8828.24</v>
      </c>
      <c r="D77" s="40">
        <v>123707.23999999999</v>
      </c>
      <c r="E77" s="40">
        <v>101950.36923076924</v>
      </c>
      <c r="F77" s="40">
        <v>88362.314285714281</v>
      </c>
      <c r="G77" s="40">
        <v>98554.892307692309</v>
      </c>
      <c r="H77" s="40">
        <v>94668.2</v>
      </c>
      <c r="I77" s="41">
        <f>SUM(C77:H77)/6</f>
        <v>86011.875970695968</v>
      </c>
      <c r="J77" s="16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x14ac:dyDescent="0.25">
      <c r="A78" s="17">
        <v>2</v>
      </c>
      <c r="B78" s="1" t="s">
        <v>13</v>
      </c>
      <c r="C78" s="40">
        <v>616798052.81999993</v>
      </c>
      <c r="D78" s="40">
        <v>770922181.18999994</v>
      </c>
      <c r="E78" s="40">
        <v>770943073.67333353</v>
      </c>
      <c r="F78" s="40">
        <v>0</v>
      </c>
      <c r="G78" s="40">
        <v>0</v>
      </c>
      <c r="H78" s="40">
        <v>0</v>
      </c>
      <c r="I78" s="41">
        <f>SUM(C78:H78)/3</f>
        <v>719554435.89444447</v>
      </c>
      <c r="J78" s="16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x14ac:dyDescent="0.25">
      <c r="A79" s="17">
        <v>3</v>
      </c>
      <c r="B79" s="3" t="s">
        <v>11</v>
      </c>
      <c r="C79" s="40">
        <v>76922688.960000008</v>
      </c>
      <c r="D79" s="40">
        <v>0</v>
      </c>
      <c r="E79" s="40">
        <v>0</v>
      </c>
      <c r="F79" s="40">
        <v>0</v>
      </c>
      <c r="G79" s="40">
        <v>0</v>
      </c>
      <c r="H79" s="40">
        <v>0</v>
      </c>
      <c r="I79" s="41">
        <f t="shared" ref="I79" si="13">SUM(C79:H79)</f>
        <v>76922688.960000008</v>
      </c>
      <c r="J79" s="16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x14ac:dyDescent="0.25">
      <c r="A80" s="17">
        <v>4</v>
      </c>
      <c r="B80" s="3" t="s">
        <v>12</v>
      </c>
      <c r="C80" s="40">
        <v>134885.53999999998</v>
      </c>
      <c r="D80" s="40">
        <v>262209.82</v>
      </c>
      <c r="E80" s="40">
        <v>44634.099999999984</v>
      </c>
      <c r="F80" s="42">
        <v>55220.421428571433</v>
      </c>
      <c r="G80" s="42">
        <v>71347.109523809515</v>
      </c>
      <c r="H80" s="42">
        <v>91615.353333333303</v>
      </c>
      <c r="I80" s="41">
        <f>SUM(C80:H80)/6</f>
        <v>109985.39071428571</v>
      </c>
      <c r="J80" s="16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s="6" customFormat="1" x14ac:dyDescent="0.25">
      <c r="A81" s="4"/>
      <c r="B81" s="4" t="str">
        <f>I76</f>
        <v>Mean Average</v>
      </c>
      <c r="C81" s="43">
        <f>SUM(C77:C80)/4</f>
        <v>173466113.88999999</v>
      </c>
      <c r="D81" s="43">
        <f>SUM(D77:D80)/3</f>
        <v>257102699.41666666</v>
      </c>
      <c r="E81" s="43">
        <f t="shared" ref="E81:H81" si="14">SUM(E77:E80)/3</f>
        <v>257029886.04752144</v>
      </c>
      <c r="F81" s="43">
        <f t="shared" si="14"/>
        <v>47860.91190476191</v>
      </c>
      <c r="G81" s="43">
        <f t="shared" si="14"/>
        <v>56634.00061050061</v>
      </c>
      <c r="H81" s="43">
        <f t="shared" si="14"/>
        <v>62094.517777777764</v>
      </c>
      <c r="I81" s="41">
        <f>SUM(C81:H81)/4</f>
        <v>171941322.19612029</v>
      </c>
      <c r="J81" s="15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E13" workbookViewId="0">
      <selection activeCell="L33" sqref="L33"/>
    </sheetView>
  </sheetViews>
  <sheetFormatPr defaultColWidth="9.140625" defaultRowHeight="15" x14ac:dyDescent="0.25"/>
  <cols>
    <col min="1" max="1" width="16.7109375" bestFit="1" customWidth="1"/>
    <col min="2" max="2" width="8.140625" bestFit="1" customWidth="1"/>
    <col min="3" max="3" width="16.7109375" bestFit="1" customWidth="1"/>
    <col min="4" max="4" width="29.7109375" bestFit="1" customWidth="1"/>
    <col min="5" max="5" width="17.7109375" bestFit="1" customWidth="1"/>
    <col min="6" max="6" width="12.42578125" bestFit="1" customWidth="1"/>
    <col min="7" max="7" width="25.28515625" bestFit="1" customWidth="1"/>
    <col min="8" max="8" width="13.42578125" bestFit="1" customWidth="1"/>
  </cols>
  <sheetData>
    <row r="1" spans="1:16" x14ac:dyDescent="0.25">
      <c r="A1" s="30" t="s">
        <v>29</v>
      </c>
      <c r="B1" s="30" t="s">
        <v>30</v>
      </c>
      <c r="C1" s="30" t="s">
        <v>31</v>
      </c>
      <c r="D1" s="30" t="s">
        <v>32</v>
      </c>
      <c r="E1" s="30" t="s">
        <v>33</v>
      </c>
      <c r="F1" s="30" t="s">
        <v>34</v>
      </c>
      <c r="G1" s="30" t="s">
        <v>35</v>
      </c>
      <c r="H1" s="30" t="s">
        <v>36</v>
      </c>
    </row>
    <row r="2" spans="1:16" s="16" customFormat="1" x14ac:dyDescent="0.25">
      <c r="A2" s="27"/>
      <c r="B2" s="27"/>
      <c r="C2" s="27"/>
      <c r="D2" s="27" t="s">
        <v>5</v>
      </c>
      <c r="E2" s="27"/>
      <c r="F2" s="27"/>
      <c r="G2" s="27"/>
      <c r="H2" s="27"/>
      <c r="K2" s="16" t="s">
        <v>74</v>
      </c>
      <c r="L2" s="16" t="s">
        <v>75</v>
      </c>
      <c r="M2" s="16" t="s">
        <v>76</v>
      </c>
      <c r="N2" s="16" t="s">
        <v>77</v>
      </c>
      <c r="O2" s="16" t="s">
        <v>78</v>
      </c>
      <c r="P2" s="16" t="s">
        <v>79</v>
      </c>
    </row>
    <row r="3" spans="1:16" x14ac:dyDescent="0.25">
      <c r="A3" s="31" t="s">
        <v>37</v>
      </c>
      <c r="B3" s="31">
        <v>0</v>
      </c>
      <c r="C3" s="32">
        <v>0</v>
      </c>
      <c r="D3" s="32">
        <v>44141.2</v>
      </c>
      <c r="E3" s="32">
        <f>D3</f>
        <v>44141.2</v>
      </c>
      <c r="F3" s="32">
        <v>0</v>
      </c>
      <c r="G3" s="32">
        <v>2.8</v>
      </c>
      <c r="H3" s="32">
        <v>2.8</v>
      </c>
      <c r="K3">
        <f>C3*2</f>
        <v>0</v>
      </c>
      <c r="L3">
        <f t="shared" ref="L3:P3" si="0">D3*2</f>
        <v>88282.4</v>
      </c>
      <c r="M3">
        <f t="shared" si="0"/>
        <v>88282.4</v>
      </c>
      <c r="N3">
        <f t="shared" si="0"/>
        <v>0</v>
      </c>
      <c r="O3">
        <f t="shared" si="0"/>
        <v>5.6</v>
      </c>
      <c r="P3">
        <f t="shared" si="0"/>
        <v>5.6</v>
      </c>
    </row>
    <row r="4" spans="1:16" ht="14.45" x14ac:dyDescent="0.3">
      <c r="A4" s="1" t="s">
        <v>38</v>
      </c>
      <c r="B4" s="1">
        <v>0</v>
      </c>
      <c r="C4" s="3">
        <v>42.25</v>
      </c>
      <c r="D4" s="3">
        <v>0</v>
      </c>
      <c r="E4" s="3">
        <f>D4</f>
        <v>0</v>
      </c>
      <c r="F4" s="3">
        <v>0.5</v>
      </c>
      <c r="G4" s="3">
        <v>0</v>
      </c>
      <c r="H4" s="3">
        <v>0</v>
      </c>
    </row>
    <row r="5" spans="1:16" x14ac:dyDescent="0.25">
      <c r="A5" s="1" t="s">
        <v>39</v>
      </c>
      <c r="B5" s="1">
        <v>0</v>
      </c>
      <c r="C5" s="3">
        <v>0</v>
      </c>
      <c r="D5" s="3">
        <v>0</v>
      </c>
      <c r="E5" s="3">
        <f>D5</f>
        <v>0</v>
      </c>
      <c r="F5" s="3">
        <v>0</v>
      </c>
      <c r="G5" s="3">
        <v>0</v>
      </c>
      <c r="H5" s="3">
        <v>0</v>
      </c>
      <c r="K5">
        <f>C5*2</f>
        <v>0</v>
      </c>
      <c r="L5">
        <f t="shared" ref="L5:P6" si="1">D5*2</f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</row>
    <row r="6" spans="1:16" ht="14.45" x14ac:dyDescent="0.3">
      <c r="A6" s="1" t="s">
        <v>40</v>
      </c>
      <c r="B6" s="1">
        <v>4</v>
      </c>
      <c r="C6" s="33">
        <v>0</v>
      </c>
      <c r="D6" s="33">
        <v>0</v>
      </c>
      <c r="E6" s="33">
        <v>0.8</v>
      </c>
      <c r="F6" s="33">
        <v>0</v>
      </c>
      <c r="G6" s="33">
        <v>0</v>
      </c>
      <c r="H6" s="33">
        <v>6.4</v>
      </c>
      <c r="J6" s="44"/>
      <c r="K6">
        <f>C6*2</f>
        <v>0</v>
      </c>
      <c r="L6">
        <f t="shared" si="1"/>
        <v>0</v>
      </c>
      <c r="M6">
        <f t="shared" si="1"/>
        <v>1.6</v>
      </c>
      <c r="N6">
        <f t="shared" si="1"/>
        <v>0</v>
      </c>
      <c r="O6">
        <f t="shared" si="1"/>
        <v>0</v>
      </c>
      <c r="P6">
        <f t="shared" si="1"/>
        <v>12.8</v>
      </c>
    </row>
    <row r="7" spans="1:16" x14ac:dyDescent="0.25">
      <c r="A7" s="1" t="s">
        <v>41</v>
      </c>
      <c r="B7" s="1">
        <v>3</v>
      </c>
      <c r="C7" s="3">
        <v>37945.599999999999</v>
      </c>
      <c r="D7" s="3">
        <v>0</v>
      </c>
      <c r="E7" s="3">
        <v>113836.8</v>
      </c>
      <c r="F7" s="3">
        <v>0.1</v>
      </c>
      <c r="G7" s="3">
        <v>0</v>
      </c>
      <c r="H7" s="3">
        <v>0.4</v>
      </c>
    </row>
    <row r="8" spans="1:16" s="35" customFormat="1" x14ac:dyDescent="0.25">
      <c r="A8" s="34" t="s">
        <v>49</v>
      </c>
      <c r="B8" s="34">
        <v>1</v>
      </c>
      <c r="C8" s="34">
        <v>1141.3</v>
      </c>
      <c r="D8" s="34">
        <v>574395</v>
      </c>
      <c r="E8" s="34">
        <v>574395</v>
      </c>
      <c r="F8" s="34">
        <v>0.8</v>
      </c>
      <c r="G8" s="34">
        <v>9.1999999999999993</v>
      </c>
      <c r="H8" s="36">
        <v>9.1999999999999993</v>
      </c>
      <c r="K8">
        <f>C8*1</f>
        <v>1141.3</v>
      </c>
      <c r="L8">
        <f t="shared" ref="L8:P8" si="2">D8*1</f>
        <v>574395</v>
      </c>
      <c r="M8">
        <f t="shared" si="2"/>
        <v>574395</v>
      </c>
      <c r="N8">
        <f t="shared" si="2"/>
        <v>0.8</v>
      </c>
      <c r="O8">
        <f t="shared" si="2"/>
        <v>9.1999999999999993</v>
      </c>
      <c r="P8">
        <f t="shared" si="2"/>
        <v>9.1999999999999993</v>
      </c>
    </row>
    <row r="9" spans="1:16" ht="14.45" x14ac:dyDescent="0.3">
      <c r="A9" s="27"/>
      <c r="B9" s="27"/>
      <c r="C9" s="27"/>
      <c r="D9" s="27" t="s">
        <v>13</v>
      </c>
      <c r="E9" s="27"/>
      <c r="F9" s="27"/>
      <c r="G9" s="27"/>
      <c r="H9" s="27"/>
      <c r="J9" s="29"/>
      <c r="K9" s="29">
        <f>SUM(K3:K8)/7</f>
        <v>163.04285714285714</v>
      </c>
      <c r="L9" s="29">
        <f t="shared" ref="L9:P9" si="3">SUM(L3:L8)/7</f>
        <v>94668.2</v>
      </c>
      <c r="M9" s="29">
        <f t="shared" si="3"/>
        <v>94668.428571428565</v>
      </c>
      <c r="N9" s="29">
        <f t="shared" si="3"/>
        <v>0.1142857142857143</v>
      </c>
      <c r="O9" s="29">
        <f t="shared" si="3"/>
        <v>2.1142857142857143</v>
      </c>
      <c r="P9" s="29">
        <f t="shared" si="3"/>
        <v>3.9428571428571426</v>
      </c>
    </row>
    <row r="10" spans="1:16" x14ac:dyDescent="0.25">
      <c r="A10" s="1" t="s">
        <v>42</v>
      </c>
      <c r="B10" s="1">
        <v>2</v>
      </c>
      <c r="C10" s="1">
        <v>0</v>
      </c>
      <c r="D10" s="1">
        <v>770697204.20000005</v>
      </c>
      <c r="E10" s="1">
        <v>770697204.20000005</v>
      </c>
      <c r="F10" s="1">
        <v>0</v>
      </c>
      <c r="G10" s="1">
        <v>1.8</v>
      </c>
      <c r="H10" s="1">
        <v>1.8</v>
      </c>
    </row>
    <row r="11" spans="1:16" x14ac:dyDescent="0.25">
      <c r="A11" s="1" t="s">
        <v>43</v>
      </c>
      <c r="B11" s="1">
        <v>1</v>
      </c>
      <c r="C11" s="1">
        <v>0.1</v>
      </c>
      <c r="D11" s="1">
        <v>771179515.39999998</v>
      </c>
      <c r="E11" s="1">
        <v>771179515.39999998</v>
      </c>
      <c r="F11" s="1">
        <v>0.2</v>
      </c>
      <c r="G11" s="1">
        <v>1.8</v>
      </c>
      <c r="H11" s="1">
        <v>1.8</v>
      </c>
    </row>
    <row r="12" spans="1:16" x14ac:dyDescent="0.25">
      <c r="A12" s="1" t="s">
        <v>44</v>
      </c>
      <c r="B12" s="1">
        <v>2</v>
      </c>
      <c r="C12" s="1">
        <v>0</v>
      </c>
      <c r="D12" s="1">
        <v>770061768.29999995</v>
      </c>
      <c r="E12" s="1">
        <v>770061768.29999995</v>
      </c>
      <c r="F12" s="1">
        <v>0</v>
      </c>
      <c r="G12" s="1">
        <v>1.6</v>
      </c>
      <c r="H12" s="1">
        <v>1.6</v>
      </c>
    </row>
    <row r="13" spans="1:16" x14ac:dyDescent="0.25">
      <c r="A13" s="1" t="s">
        <v>80</v>
      </c>
      <c r="B13" s="1">
        <v>2</v>
      </c>
      <c r="C13" s="1">
        <v>0</v>
      </c>
      <c r="D13" s="1">
        <v>0</v>
      </c>
      <c r="E13" s="1">
        <v>0.2</v>
      </c>
      <c r="F13" s="1">
        <v>0</v>
      </c>
      <c r="G13" s="1">
        <v>0</v>
      </c>
      <c r="H13" s="1">
        <v>0.1</v>
      </c>
    </row>
    <row r="14" spans="1:16" x14ac:dyDescent="0.25">
      <c r="A14" s="1" t="s">
        <v>45</v>
      </c>
      <c r="B14" s="1">
        <v>1</v>
      </c>
      <c r="C14" s="1">
        <v>0</v>
      </c>
      <c r="D14" s="1">
        <v>772051776.20000005</v>
      </c>
      <c r="E14" s="1">
        <v>772051776.20000005</v>
      </c>
      <c r="F14" s="1">
        <v>0</v>
      </c>
      <c r="G14" s="1">
        <v>0.8</v>
      </c>
      <c r="H14" s="1">
        <v>0.8</v>
      </c>
    </row>
    <row r="15" spans="1:16" x14ac:dyDescent="0.25">
      <c r="A15" s="1" t="s">
        <v>49</v>
      </c>
      <c r="B15" s="1">
        <v>1</v>
      </c>
      <c r="C15" s="1">
        <v>0</v>
      </c>
      <c r="D15" s="1">
        <v>772051776.20000005</v>
      </c>
      <c r="E15" s="1">
        <v>772051776.20000005</v>
      </c>
      <c r="F15" s="1">
        <v>0</v>
      </c>
      <c r="G15" s="1">
        <v>1.8</v>
      </c>
      <c r="H15" s="1">
        <v>1.8</v>
      </c>
    </row>
    <row r="16" spans="1:16" ht="14.45" x14ac:dyDescent="0.3">
      <c r="A16" s="27"/>
      <c r="B16" s="27"/>
      <c r="C16" s="27"/>
      <c r="D16" s="27" t="s">
        <v>12</v>
      </c>
      <c r="E16" s="27"/>
      <c r="F16" s="27"/>
      <c r="G16" s="27"/>
      <c r="H16" s="27"/>
      <c r="K16" s="29"/>
      <c r="L16" s="29"/>
      <c r="M16" s="29"/>
      <c r="N16" s="29"/>
      <c r="O16" s="29"/>
      <c r="P16" s="29"/>
    </row>
    <row r="17" spans="1:16" x14ac:dyDescent="0.25">
      <c r="A17" s="1" t="s">
        <v>46</v>
      </c>
      <c r="B17" s="1">
        <v>0</v>
      </c>
      <c r="C17" s="1">
        <v>101917.2</v>
      </c>
      <c r="D17" s="1">
        <v>0</v>
      </c>
      <c r="E17" s="1">
        <v>103238.8</v>
      </c>
      <c r="F17" s="1">
        <v>10.5</v>
      </c>
      <c r="G17" s="1">
        <v>0</v>
      </c>
      <c r="H17" s="1">
        <v>11.5</v>
      </c>
    </row>
    <row r="18" spans="1:16" x14ac:dyDescent="0.25">
      <c r="A18" s="1" t="s">
        <v>40</v>
      </c>
      <c r="B18" s="1">
        <v>0</v>
      </c>
      <c r="C18" s="1">
        <v>3.6</v>
      </c>
      <c r="D18" s="1">
        <v>669180.69999999995</v>
      </c>
      <c r="E18" s="1">
        <v>669180.69999999995</v>
      </c>
      <c r="F18" s="1">
        <v>0.2</v>
      </c>
      <c r="G18" s="1">
        <v>12.6</v>
      </c>
      <c r="H18" s="1">
        <v>12.6</v>
      </c>
      <c r="K18">
        <f>C18*2</f>
        <v>7.2</v>
      </c>
      <c r="L18">
        <f t="shared" ref="L18:P18" si="4">D18*2</f>
        <v>1338361.3999999999</v>
      </c>
      <c r="M18">
        <f t="shared" si="4"/>
        <v>1338361.3999999999</v>
      </c>
      <c r="N18">
        <f t="shared" si="4"/>
        <v>0.4</v>
      </c>
      <c r="O18">
        <f t="shared" si="4"/>
        <v>25.2</v>
      </c>
      <c r="P18">
        <f t="shared" si="4"/>
        <v>25.2</v>
      </c>
    </row>
    <row r="19" spans="1:16" x14ac:dyDescent="0.25">
      <c r="A19" s="1" t="s">
        <v>47</v>
      </c>
      <c r="B19" s="1">
        <v>0</v>
      </c>
      <c r="C19" s="1">
        <v>1693.6</v>
      </c>
      <c r="D19" s="1">
        <v>5242.1000000000004</v>
      </c>
      <c r="E19" s="1">
        <v>5242.1000000000004</v>
      </c>
      <c r="F19" s="1">
        <v>0.8</v>
      </c>
      <c r="G19" s="1">
        <v>1.8</v>
      </c>
      <c r="H19" s="1">
        <v>1.8</v>
      </c>
    </row>
    <row r="20" spans="1:16" x14ac:dyDescent="0.25">
      <c r="A20" s="1" t="s">
        <v>73</v>
      </c>
      <c r="B20" s="1">
        <v>0</v>
      </c>
      <c r="C20" s="1">
        <v>0.2</v>
      </c>
      <c r="D20" s="1">
        <v>0</v>
      </c>
      <c r="E20" s="1">
        <v>0.1</v>
      </c>
      <c r="F20" s="1">
        <v>0.1</v>
      </c>
      <c r="G20" s="1">
        <v>0</v>
      </c>
      <c r="H20" s="1">
        <v>0.1</v>
      </c>
    </row>
    <row r="21" spans="1:16" x14ac:dyDescent="0.25">
      <c r="A21" s="1" t="s">
        <v>48</v>
      </c>
      <c r="B21" s="1">
        <v>1</v>
      </c>
      <c r="C21" s="1">
        <v>0</v>
      </c>
      <c r="D21" s="1">
        <v>4.9000000000000004</v>
      </c>
      <c r="E21" s="1">
        <v>4.9000000000000004</v>
      </c>
      <c r="F21" s="1">
        <v>0</v>
      </c>
      <c r="G21" s="1">
        <v>0.2</v>
      </c>
      <c r="H21" s="1">
        <v>0.2</v>
      </c>
    </row>
    <row r="22" spans="1:16" x14ac:dyDescent="0.25">
      <c r="A22" s="1" t="s">
        <v>81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K22">
        <f>C22*3</f>
        <v>0</v>
      </c>
      <c r="L22">
        <f t="shared" ref="L22:P22" si="5">D22*3</f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</row>
    <row r="23" spans="1:16" x14ac:dyDescent="0.25">
      <c r="A23" s="1" t="s">
        <v>49</v>
      </c>
      <c r="B23" s="1">
        <v>1</v>
      </c>
      <c r="C23" s="1">
        <v>312609.59999999998</v>
      </c>
      <c r="D23" s="1">
        <v>614463</v>
      </c>
      <c r="E23" s="1">
        <v>614463</v>
      </c>
      <c r="F23" s="1">
        <v>0.2</v>
      </c>
      <c r="G23" s="1">
        <v>2</v>
      </c>
      <c r="H23" s="1">
        <v>2</v>
      </c>
    </row>
    <row r="24" spans="1:16" x14ac:dyDescent="0.25">
      <c r="A24" s="1" t="s">
        <v>50</v>
      </c>
      <c r="B24" s="1">
        <v>0</v>
      </c>
      <c r="C24" s="1">
        <v>88.2</v>
      </c>
      <c r="D24" s="1">
        <v>88.2</v>
      </c>
      <c r="E24" s="1">
        <v>88.2</v>
      </c>
      <c r="F24" s="1">
        <v>1.2</v>
      </c>
      <c r="G24" s="1">
        <v>1.2</v>
      </c>
      <c r="H24" s="1">
        <v>1.2</v>
      </c>
      <c r="K24">
        <f>C24*1</f>
        <v>88.2</v>
      </c>
      <c r="L24">
        <f t="shared" ref="L24:P24" si="6">D24*1</f>
        <v>88.2</v>
      </c>
      <c r="M24">
        <f t="shared" si="6"/>
        <v>88.2</v>
      </c>
      <c r="N24">
        <f t="shared" si="6"/>
        <v>1.2</v>
      </c>
      <c r="O24">
        <f t="shared" si="6"/>
        <v>1.2</v>
      </c>
      <c r="P24">
        <f t="shared" si="6"/>
        <v>1.2</v>
      </c>
    </row>
    <row r="25" spans="1:16" x14ac:dyDescent="0.25">
      <c r="A25" s="3" t="s">
        <v>51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K25">
        <f>C25*2</f>
        <v>0</v>
      </c>
      <c r="L25">
        <f t="shared" ref="L25:P26" si="7">D25*2</f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</row>
    <row r="26" spans="1:16" x14ac:dyDescent="0.25">
      <c r="A26" s="3" t="s">
        <v>52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K26" s="35">
        <f>C26*2</f>
        <v>0</v>
      </c>
      <c r="L26" s="35">
        <f t="shared" si="7"/>
        <v>0</v>
      </c>
      <c r="M26" s="35">
        <f t="shared" si="7"/>
        <v>0</v>
      </c>
      <c r="N26" s="35">
        <f t="shared" si="7"/>
        <v>0</v>
      </c>
      <c r="O26" s="35">
        <f t="shared" si="7"/>
        <v>0</v>
      </c>
      <c r="P26" s="35">
        <f t="shared" si="7"/>
        <v>0</v>
      </c>
    </row>
    <row r="27" spans="1:16" x14ac:dyDescent="0.25">
      <c r="A27" s="3" t="s">
        <v>53</v>
      </c>
      <c r="B27" s="1">
        <v>0</v>
      </c>
      <c r="C27" s="1">
        <v>88.2</v>
      </c>
      <c r="D27" s="1">
        <v>88.2</v>
      </c>
      <c r="E27" s="1">
        <v>88.2</v>
      </c>
      <c r="F27" s="1">
        <v>1.2</v>
      </c>
      <c r="G27" s="1">
        <v>1.2</v>
      </c>
      <c r="H27" s="1">
        <v>1.2</v>
      </c>
    </row>
    <row r="28" spans="1:16" x14ac:dyDescent="0.25">
      <c r="A28" s="3" t="s">
        <v>54</v>
      </c>
      <c r="B28" s="3">
        <v>1</v>
      </c>
      <c r="C28" s="1">
        <v>62.5</v>
      </c>
      <c r="D28" s="1">
        <v>62.5</v>
      </c>
      <c r="E28" s="1">
        <v>62.5</v>
      </c>
      <c r="F28" s="1">
        <v>0.2</v>
      </c>
      <c r="G28" s="1">
        <v>0.2</v>
      </c>
      <c r="H28" s="1">
        <v>0.2</v>
      </c>
    </row>
    <row r="29" spans="1:16" x14ac:dyDescent="0.25">
      <c r="A29" s="3" t="s">
        <v>55</v>
      </c>
      <c r="B29" s="3">
        <v>0</v>
      </c>
      <c r="C29" s="1">
        <v>0</v>
      </c>
      <c r="D29" s="1">
        <v>11926.3</v>
      </c>
      <c r="E29" s="1">
        <v>11926.3</v>
      </c>
      <c r="F29" s="1">
        <v>0</v>
      </c>
      <c r="G29" s="1">
        <v>3</v>
      </c>
      <c r="H29" s="1">
        <v>3</v>
      </c>
      <c r="K29">
        <f>C29*3</f>
        <v>0</v>
      </c>
      <c r="L29">
        <f t="shared" ref="L29:P29" si="8">D29*3</f>
        <v>35778.899999999994</v>
      </c>
      <c r="M29">
        <f t="shared" si="8"/>
        <v>35778.899999999994</v>
      </c>
      <c r="N29">
        <f t="shared" si="8"/>
        <v>0</v>
      </c>
      <c r="O29">
        <f t="shared" si="8"/>
        <v>9</v>
      </c>
      <c r="P29">
        <f t="shared" si="8"/>
        <v>9</v>
      </c>
    </row>
    <row r="30" spans="1:16" x14ac:dyDescent="0.25">
      <c r="A30" s="1" t="s">
        <v>56</v>
      </c>
      <c r="B30" s="3">
        <v>0</v>
      </c>
      <c r="C30" s="1">
        <v>0</v>
      </c>
      <c r="D30" s="1">
        <v>56021.8</v>
      </c>
      <c r="E30" s="1">
        <v>56021.8</v>
      </c>
      <c r="F30" s="1">
        <v>0</v>
      </c>
      <c r="G30" s="1">
        <v>0.4</v>
      </c>
      <c r="H30" s="1">
        <v>0.4</v>
      </c>
    </row>
    <row r="31" spans="1:16" x14ac:dyDescent="0.25">
      <c r="A31" s="3" t="s">
        <v>58</v>
      </c>
      <c r="B31" s="3">
        <v>0</v>
      </c>
      <c r="C31" s="1">
        <v>0.9</v>
      </c>
      <c r="D31" s="1">
        <v>0.9</v>
      </c>
      <c r="E31" s="1">
        <v>0.9</v>
      </c>
      <c r="F31" s="1">
        <v>0.6</v>
      </c>
      <c r="G31" s="1">
        <v>0.6</v>
      </c>
      <c r="H31" s="1">
        <v>0.6</v>
      </c>
      <c r="K31">
        <f>C31*1</f>
        <v>0.9</v>
      </c>
      <c r="L31">
        <f t="shared" ref="L31:P32" si="9">D31*1</f>
        <v>0.9</v>
      </c>
      <c r="M31">
        <f t="shared" si="9"/>
        <v>0.9</v>
      </c>
      <c r="N31">
        <f t="shared" si="9"/>
        <v>0.6</v>
      </c>
      <c r="O31">
        <f t="shared" si="9"/>
        <v>0.6</v>
      </c>
      <c r="P31">
        <f t="shared" si="9"/>
        <v>0.6</v>
      </c>
    </row>
    <row r="32" spans="1:16" x14ac:dyDescent="0.25">
      <c r="A32" s="3" t="s">
        <v>59</v>
      </c>
      <c r="B32" s="3">
        <v>0</v>
      </c>
      <c r="C32" s="1">
        <v>0.9</v>
      </c>
      <c r="D32" s="1">
        <v>0.9</v>
      </c>
      <c r="E32" s="1">
        <v>0.9</v>
      </c>
      <c r="F32" s="1">
        <v>0.6</v>
      </c>
      <c r="G32" s="1">
        <v>0.6</v>
      </c>
      <c r="H32" s="1">
        <v>0.6</v>
      </c>
      <c r="K32">
        <f>C32*1</f>
        <v>0.9</v>
      </c>
      <c r="L32">
        <f t="shared" si="9"/>
        <v>0.9</v>
      </c>
      <c r="M32">
        <f t="shared" si="9"/>
        <v>0.9</v>
      </c>
      <c r="N32">
        <f t="shared" si="9"/>
        <v>0.6</v>
      </c>
      <c r="O32">
        <f t="shared" si="9"/>
        <v>0.6</v>
      </c>
      <c r="P32">
        <f t="shared" si="9"/>
        <v>0.6</v>
      </c>
    </row>
    <row r="33" spans="1:16" x14ac:dyDescent="0.25">
      <c r="A33" s="1" t="s">
        <v>60</v>
      </c>
      <c r="B33" s="3">
        <v>0</v>
      </c>
      <c r="C33" s="1">
        <v>0</v>
      </c>
      <c r="D33" s="1">
        <v>56021.8</v>
      </c>
      <c r="E33" s="1">
        <v>56021.8</v>
      </c>
      <c r="F33" s="1">
        <v>0</v>
      </c>
      <c r="G33" s="1">
        <v>0.4</v>
      </c>
      <c r="H33" s="1">
        <v>0.4</v>
      </c>
      <c r="K33" s="29">
        <f>SUM(K18:K32)/15</f>
        <v>6.4800000000000013</v>
      </c>
      <c r="L33" s="29">
        <f t="shared" ref="L33:P33" si="10">SUM(L18:L32)/15</f>
        <v>91615.353333333303</v>
      </c>
      <c r="M33" s="29">
        <f t="shared" si="10"/>
        <v>91615.353333333303</v>
      </c>
      <c r="N33" s="29">
        <f t="shared" si="10"/>
        <v>0.18666666666666668</v>
      </c>
      <c r="O33" s="29">
        <f t="shared" si="10"/>
        <v>2.44</v>
      </c>
      <c r="P33" s="29">
        <f t="shared" si="10"/>
        <v>2.44</v>
      </c>
    </row>
    <row r="34" spans="1:16" x14ac:dyDescent="0.25">
      <c r="A34" s="27"/>
      <c r="B34" s="27"/>
      <c r="C34" s="27"/>
      <c r="D34" s="27" t="s">
        <v>67</v>
      </c>
      <c r="E34" s="27"/>
      <c r="F34" s="27"/>
      <c r="G34" s="27"/>
      <c r="H34" s="27"/>
      <c r="K34" s="29"/>
      <c r="L34" s="29"/>
      <c r="M34" s="29"/>
      <c r="N34" s="29"/>
      <c r="O34" s="29"/>
      <c r="P34" s="29"/>
    </row>
    <row r="35" spans="1:16" x14ac:dyDescent="0.25">
      <c r="A35" s="1" t="s">
        <v>68</v>
      </c>
      <c r="B35" s="1">
        <v>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16" x14ac:dyDescent="0.25">
      <c r="A36" s="1" t="s">
        <v>49</v>
      </c>
      <c r="B36" s="1">
        <v>0</v>
      </c>
      <c r="C36" s="1">
        <v>0</v>
      </c>
      <c r="D36" s="1">
        <v>216085430.80000001</v>
      </c>
      <c r="E36" s="1">
        <v>216085430.80000001</v>
      </c>
      <c r="F36" s="1">
        <v>0</v>
      </c>
      <c r="G36" s="1">
        <v>4.2</v>
      </c>
      <c r="H36" s="1">
        <v>4.2</v>
      </c>
    </row>
    <row r="37" spans="1:16" x14ac:dyDescent="0.25">
      <c r="A37" s="1" t="s">
        <v>69</v>
      </c>
      <c r="B37" s="1">
        <v>0</v>
      </c>
      <c r="C37" s="1">
        <v>268304.40000000002</v>
      </c>
      <c r="D37" s="1">
        <v>168528014</v>
      </c>
      <c r="E37" s="1">
        <v>168528014</v>
      </c>
      <c r="F37" s="1">
        <v>0.2</v>
      </c>
      <c r="G37" s="1">
        <v>5.8</v>
      </c>
      <c r="H37" s="1">
        <v>5.8</v>
      </c>
    </row>
    <row r="38" spans="1:16" x14ac:dyDescent="0.25">
      <c r="A38" s="1" t="s">
        <v>70</v>
      </c>
      <c r="B38" s="1">
        <v>1</v>
      </c>
      <c r="C38" s="1">
        <v>0.1</v>
      </c>
      <c r="D38" s="1">
        <v>0</v>
      </c>
      <c r="E38" s="1">
        <v>0.2</v>
      </c>
      <c r="F38" s="1">
        <v>0.2</v>
      </c>
      <c r="G38" s="1">
        <v>0</v>
      </c>
      <c r="H38" s="1">
        <v>0.8</v>
      </c>
    </row>
    <row r="39" spans="1:16" x14ac:dyDescent="0.25">
      <c r="A39" s="1" t="s">
        <v>71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16" s="29" customFormat="1" x14ac:dyDescent="0.25">
      <c r="A40" s="28"/>
      <c r="B40" s="28"/>
      <c r="C40" s="28">
        <f>SUM(C35:C39)/5</f>
        <v>53660.9</v>
      </c>
      <c r="D40" s="28">
        <f t="shared" ref="D40:H40" si="11">SUM(D35:D39)/5</f>
        <v>76922688.960000008</v>
      </c>
      <c r="E40" s="28">
        <f t="shared" si="11"/>
        <v>76922689</v>
      </c>
      <c r="F40" s="28">
        <f t="shared" si="11"/>
        <v>0.08</v>
      </c>
      <c r="G40" s="28">
        <f>SUM(G35:G39)/5</f>
        <v>2</v>
      </c>
      <c r="H40" s="28">
        <f t="shared" si="11"/>
        <v>2.16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6"/>
  <sheetViews>
    <sheetView tabSelected="1" workbookViewId="0">
      <selection activeCell="C64" sqref="C64"/>
    </sheetView>
  </sheetViews>
  <sheetFormatPr defaultColWidth="9.140625" defaultRowHeight="15" x14ac:dyDescent="0.25"/>
  <cols>
    <col min="2" max="2" width="15.85546875" bestFit="1" customWidth="1"/>
    <col min="3" max="3" width="16.7109375" bestFit="1" customWidth="1"/>
    <col min="4" max="4" width="14.28515625" bestFit="1" customWidth="1"/>
    <col min="5" max="5" width="37.140625" customWidth="1"/>
    <col min="6" max="6" width="36.42578125" customWidth="1"/>
    <col min="7" max="7" width="31.28515625" customWidth="1"/>
    <col min="8" max="8" width="29.42578125" customWidth="1"/>
    <col min="9" max="9" width="17" bestFit="1" customWidth="1"/>
    <col min="11" max="11" width="14" customWidth="1"/>
    <col min="12" max="12" width="18.28515625" customWidth="1"/>
  </cols>
  <sheetData>
    <row r="2" spans="1:12" s="49" customFormat="1" ht="31.5" x14ac:dyDescent="0.5">
      <c r="E2" s="62" t="s">
        <v>119</v>
      </c>
    </row>
    <row r="3" spans="1:12" s="29" customFormat="1" x14ac:dyDescent="0.25">
      <c r="A3" s="28" t="s">
        <v>118</v>
      </c>
      <c r="B3" s="28" t="s">
        <v>110</v>
      </c>
      <c r="C3" s="28" t="s">
        <v>111</v>
      </c>
      <c r="D3" s="28" t="s">
        <v>112</v>
      </c>
      <c r="E3" s="28" t="s">
        <v>113</v>
      </c>
      <c r="F3" s="28" t="s">
        <v>114</v>
      </c>
      <c r="G3" s="28" t="s">
        <v>115</v>
      </c>
      <c r="H3" s="28" t="s">
        <v>116</v>
      </c>
      <c r="I3" s="28" t="s">
        <v>117</v>
      </c>
      <c r="J3" s="28"/>
      <c r="K3" s="28" t="s">
        <v>120</v>
      </c>
      <c r="L3" s="28" t="s">
        <v>121</v>
      </c>
    </row>
    <row r="4" spans="1:12" x14ac:dyDescent="0.25">
      <c r="A4" s="1">
        <v>1</v>
      </c>
      <c r="B4" s="1">
        <v>46.90209142675527</v>
      </c>
      <c r="C4" s="1">
        <v>26.90209142675527</v>
      </c>
      <c r="D4" s="1">
        <v>32.204123481731742</v>
      </c>
      <c r="E4" s="1">
        <v>12.204123481731743</v>
      </c>
      <c r="F4" s="1">
        <v>21.230648265068147</v>
      </c>
      <c r="G4" s="1">
        <v>21.230648265068147</v>
      </c>
      <c r="H4" s="1">
        <v>16.548114179749113</v>
      </c>
      <c r="I4" s="1">
        <v>16.548114179749113</v>
      </c>
      <c r="J4" s="1"/>
      <c r="K4" s="1">
        <v>29.221244338326066</v>
      </c>
      <c r="L4" s="1">
        <v>19.221244338326066</v>
      </c>
    </row>
    <row r="5" spans="1:12" x14ac:dyDescent="0.25">
      <c r="A5" s="1">
        <v>2</v>
      </c>
      <c r="B5" s="1">
        <v>67.58328288478819</v>
      </c>
      <c r="C5" s="1">
        <v>47.218873069598679</v>
      </c>
      <c r="D5" s="1">
        <v>44.073721864289084</v>
      </c>
      <c r="E5" s="1">
        <v>24.073721864289087</v>
      </c>
      <c r="F5" s="1">
        <v>59.095944655996867</v>
      </c>
      <c r="G5" s="1">
        <v>39.095944655996867</v>
      </c>
      <c r="H5" s="1">
        <v>27.699149341732529</v>
      </c>
      <c r="I5" s="1">
        <v>47.607835696699873</v>
      </c>
      <c r="J5" s="1"/>
      <c r="K5" s="1">
        <v>49.613024686701664</v>
      </c>
      <c r="L5" s="1">
        <v>39.499093821646127</v>
      </c>
    </row>
    <row r="6" spans="1:12" x14ac:dyDescent="0.25">
      <c r="A6" s="1">
        <v>3</v>
      </c>
      <c r="B6" s="1">
        <v>85.190277727110157</v>
      </c>
      <c r="C6" s="1">
        <v>63.271420875872593</v>
      </c>
      <c r="D6" s="1">
        <v>55.631952953589312</v>
      </c>
      <c r="E6" s="1">
        <v>55.631952953589312</v>
      </c>
      <c r="F6" s="1">
        <v>74.061683242701491</v>
      </c>
      <c r="G6" s="1">
        <v>73.56960767178613</v>
      </c>
      <c r="H6" s="1">
        <v>55.042985112416019</v>
      </c>
      <c r="I6" s="1">
        <v>54.661548367342917</v>
      </c>
      <c r="J6" s="1"/>
      <c r="K6" s="1">
        <v>67.481724758954243</v>
      </c>
      <c r="L6" s="1">
        <v>61.78363246714774</v>
      </c>
    </row>
    <row r="7" spans="1:12" x14ac:dyDescent="0.25">
      <c r="A7" s="1">
        <v>4</v>
      </c>
      <c r="B7" s="1">
        <v>93.909373321925685</v>
      </c>
      <c r="C7" s="1">
        <v>72.85298138520713</v>
      </c>
      <c r="D7" s="1">
        <v>65.129223212628148</v>
      </c>
      <c r="E7" s="1">
        <v>65.129223212628148</v>
      </c>
      <c r="F7" s="1">
        <v>82.392186308269658</v>
      </c>
      <c r="G7" s="1">
        <v>81.184082120500776</v>
      </c>
      <c r="H7" s="1">
        <v>72.321456600391684</v>
      </c>
      <c r="I7" s="1">
        <v>71.54933635634977</v>
      </c>
      <c r="J7" s="1"/>
      <c r="K7" s="1">
        <v>78.438059860803804</v>
      </c>
      <c r="L7" s="1">
        <v>72.678905768671456</v>
      </c>
    </row>
    <row r="8" spans="1:12" x14ac:dyDescent="0.25">
      <c r="A8" s="1">
        <v>5</v>
      </c>
      <c r="B8" s="1">
        <v>100</v>
      </c>
      <c r="C8" s="1">
        <v>77.075718015665799</v>
      </c>
      <c r="D8" s="1">
        <v>74.425020555984773</v>
      </c>
      <c r="E8" s="1">
        <v>74.425020555984773</v>
      </c>
      <c r="F8" s="1">
        <v>86.86803602750463</v>
      </c>
      <c r="G8" s="1">
        <v>85.354513403284642</v>
      </c>
      <c r="H8" s="1">
        <v>81.290166821943529</v>
      </c>
      <c r="I8" s="1">
        <v>80.196715214400683</v>
      </c>
      <c r="J8" s="1"/>
      <c r="K8" s="1">
        <v>85.645805851358233</v>
      </c>
      <c r="L8" s="1">
        <v>79.262991797333967</v>
      </c>
    </row>
    <row r="9" spans="1:12" x14ac:dyDescent="0.25">
      <c r="A9" s="1">
        <v>6</v>
      </c>
      <c r="B9" s="1">
        <v>100</v>
      </c>
      <c r="C9" s="1">
        <v>77.075718015665799</v>
      </c>
      <c r="D9" s="1">
        <v>83.479808250584</v>
      </c>
      <c r="E9" s="1">
        <v>83.479808250584</v>
      </c>
      <c r="F9" s="1">
        <v>90.928308050921643</v>
      </c>
      <c r="G9" s="1">
        <v>89.23984914789618</v>
      </c>
      <c r="H9" s="1">
        <v>87.733966226367471</v>
      </c>
      <c r="I9" s="1">
        <v>86.198570678368711</v>
      </c>
      <c r="J9" s="1"/>
      <c r="K9" s="1">
        <v>90.535520631968268</v>
      </c>
      <c r="L9" s="1">
        <v>83.998486523128662</v>
      </c>
    </row>
    <row r="10" spans="1:12" x14ac:dyDescent="0.25">
      <c r="A10" s="1">
        <v>7</v>
      </c>
      <c r="B10" s="1">
        <v>100</v>
      </c>
      <c r="C10" s="1">
        <v>80</v>
      </c>
      <c r="D10" s="1">
        <v>92.045334585839939</v>
      </c>
      <c r="E10" s="1">
        <v>85.71626314728617</v>
      </c>
      <c r="F10" s="1">
        <v>94.592943945038016</v>
      </c>
      <c r="G10" s="1">
        <v>92.699615459902631</v>
      </c>
      <c r="H10" s="1">
        <v>92.077552216363614</v>
      </c>
      <c r="I10" s="1">
        <v>90.595728255200811</v>
      </c>
      <c r="J10" s="1"/>
      <c r="K10" s="1">
        <v>94.678957686810406</v>
      </c>
      <c r="L10" s="1">
        <v>87.252901715597403</v>
      </c>
    </row>
    <row r="11" spans="1:12" x14ac:dyDescent="0.25">
      <c r="A11" s="1">
        <v>8</v>
      </c>
      <c r="B11" s="1">
        <v>100</v>
      </c>
      <c r="C11" s="1">
        <v>80</v>
      </c>
      <c r="D11" s="1">
        <v>99.999873684919663</v>
      </c>
      <c r="E11" s="1">
        <v>87.934907608176204</v>
      </c>
      <c r="F11" s="1">
        <v>98.0183340714118</v>
      </c>
      <c r="G11" s="1">
        <v>95.766662159867423</v>
      </c>
      <c r="H11" s="1">
        <v>98.173419077018323</v>
      </c>
      <c r="I11" s="1">
        <v>93.804137976279961</v>
      </c>
      <c r="J11" s="1"/>
      <c r="K11" s="1">
        <v>99.4</v>
      </c>
      <c r="L11" s="1">
        <v>89.376426936080904</v>
      </c>
    </row>
    <row r="12" spans="1:12" x14ac:dyDescent="0.25">
      <c r="A12" s="1">
        <v>9</v>
      </c>
      <c r="B12" s="1">
        <v>100</v>
      </c>
      <c r="C12" s="1">
        <v>100</v>
      </c>
      <c r="D12" s="1">
        <v>99.999915789916898</v>
      </c>
      <c r="E12" s="1">
        <v>94.248779083427962</v>
      </c>
      <c r="F12" s="1">
        <v>100</v>
      </c>
      <c r="G12" s="1">
        <v>98.809349472639468</v>
      </c>
      <c r="H12" s="1">
        <v>99.650663191646984</v>
      </c>
      <c r="I12" s="1">
        <v>98.742516612239001</v>
      </c>
      <c r="J12" s="1"/>
      <c r="K12" s="1">
        <v>100</v>
      </c>
      <c r="L12" s="1">
        <v>97.950161292076615</v>
      </c>
    </row>
    <row r="13" spans="1:12" x14ac:dyDescent="0.25">
      <c r="A13" s="1">
        <v>10</v>
      </c>
      <c r="B13" s="1">
        <v>100</v>
      </c>
      <c r="C13" s="1">
        <v>100</v>
      </c>
      <c r="D13" s="1">
        <v>100</v>
      </c>
      <c r="E13" s="1">
        <v>100</v>
      </c>
      <c r="F13" s="1">
        <v>100</v>
      </c>
      <c r="G13" s="1">
        <v>100</v>
      </c>
      <c r="H13" s="1">
        <v>100</v>
      </c>
      <c r="I13" s="1">
        <v>100</v>
      </c>
      <c r="J13" s="1"/>
      <c r="K13" s="1">
        <v>100</v>
      </c>
      <c r="L13" s="1">
        <v>100</v>
      </c>
    </row>
    <row r="17" spans="1:11" x14ac:dyDescent="0.25">
      <c r="D17" s="65" t="s">
        <v>122</v>
      </c>
      <c r="E17" s="65" t="s">
        <v>147</v>
      </c>
      <c r="F17" s="65" t="s">
        <v>146</v>
      </c>
      <c r="G17" s="65" t="s">
        <v>148</v>
      </c>
      <c r="H17" s="65" t="s">
        <v>149</v>
      </c>
    </row>
    <row r="18" spans="1:11" x14ac:dyDescent="0.25">
      <c r="D18" s="67">
        <v>30</v>
      </c>
      <c r="E18" s="68">
        <v>2</v>
      </c>
      <c r="F18" s="68">
        <v>2</v>
      </c>
      <c r="G18" s="69">
        <v>2.5</v>
      </c>
      <c r="H18" s="69">
        <v>2.4</v>
      </c>
    </row>
    <row r="19" spans="1:11" x14ac:dyDescent="0.25">
      <c r="D19" s="67">
        <v>60</v>
      </c>
      <c r="E19" s="68">
        <v>3</v>
      </c>
      <c r="F19" s="68">
        <v>3</v>
      </c>
      <c r="G19" s="69">
        <v>2.9</v>
      </c>
      <c r="H19" s="69">
        <v>2.8</v>
      </c>
    </row>
    <row r="20" spans="1:11" x14ac:dyDescent="0.25">
      <c r="D20" s="67">
        <v>90</v>
      </c>
      <c r="E20" s="68">
        <v>6</v>
      </c>
      <c r="F20" s="68">
        <v>8</v>
      </c>
      <c r="G20" s="69">
        <v>6.4</v>
      </c>
      <c r="H20" s="69">
        <v>7.9</v>
      </c>
    </row>
    <row r="21" spans="1:11" x14ac:dyDescent="0.25">
      <c r="D21" s="70">
        <v>100</v>
      </c>
      <c r="E21" s="71">
        <v>9</v>
      </c>
      <c r="F21" s="71">
        <v>10</v>
      </c>
      <c r="G21" s="72">
        <v>8.5</v>
      </c>
      <c r="H21" s="72">
        <v>10.5</v>
      </c>
    </row>
    <row r="22" spans="1:11" x14ac:dyDescent="0.25">
      <c r="K22" t="s">
        <v>150</v>
      </c>
    </row>
    <row r="24" spans="1:11" s="52" customFormat="1" ht="31.5" x14ac:dyDescent="0.5">
      <c r="E24" s="63" t="s">
        <v>131</v>
      </c>
    </row>
    <row r="25" spans="1:11" s="66" customFormat="1" x14ac:dyDescent="0.25">
      <c r="B25" s="66" t="s">
        <v>123</v>
      </c>
      <c r="C25" s="66" t="s">
        <v>127</v>
      </c>
      <c r="D25" s="66" t="s">
        <v>124</v>
      </c>
      <c r="E25" s="66" t="s">
        <v>128</v>
      </c>
      <c r="F25" s="66" t="s">
        <v>125</v>
      </c>
      <c r="G25" s="66" t="s">
        <v>129</v>
      </c>
      <c r="H25" s="66" t="s">
        <v>126</v>
      </c>
      <c r="I25" s="66" t="s">
        <v>130</v>
      </c>
    </row>
    <row r="26" spans="1:11" x14ac:dyDescent="0.25">
      <c r="A26">
        <v>1</v>
      </c>
      <c r="B26">
        <v>33.774980651768125</v>
      </c>
      <c r="C26">
        <v>27.446948370733235</v>
      </c>
      <c r="D26">
        <v>15.25788547381176</v>
      </c>
      <c r="E26">
        <v>15.25788547381176</v>
      </c>
      <c r="F26">
        <v>30.564903055190307</v>
      </c>
      <c r="G26">
        <v>30.564903055190307</v>
      </c>
      <c r="H26">
        <v>26.532589726923401</v>
      </c>
      <c r="I26">
        <v>24.423245633245102</v>
      </c>
    </row>
    <row r="27" spans="1:11" x14ac:dyDescent="0.25">
      <c r="A27">
        <v>2</v>
      </c>
      <c r="B27">
        <v>59.7820045352669</v>
      </c>
      <c r="C27">
        <v>50.699774260246571</v>
      </c>
      <c r="D27">
        <v>30.100446018554027</v>
      </c>
      <c r="E27">
        <v>30.100446018554027</v>
      </c>
      <c r="F27">
        <v>48.732002951719402</v>
      </c>
      <c r="G27">
        <v>38.195509944253942</v>
      </c>
      <c r="H27">
        <v>46.204817835180108</v>
      </c>
      <c r="I27">
        <v>39.665243407684848</v>
      </c>
    </row>
    <row r="28" spans="1:11" x14ac:dyDescent="0.25">
      <c r="A28">
        <v>3</v>
      </c>
      <c r="B28">
        <v>80.348696825411452</v>
      </c>
      <c r="C28">
        <v>64.1687301077977</v>
      </c>
      <c r="D28">
        <v>44.548060498626072</v>
      </c>
      <c r="E28">
        <v>44.548060498626072</v>
      </c>
      <c r="F28">
        <v>57.803112060924335</v>
      </c>
      <c r="G28">
        <v>55.637180284492786</v>
      </c>
      <c r="H28">
        <v>60.89995646165395</v>
      </c>
      <c r="I28">
        <v>54.784656963638859</v>
      </c>
    </row>
    <row r="29" spans="1:11" x14ac:dyDescent="0.25">
      <c r="A29">
        <v>4</v>
      </c>
      <c r="B29">
        <v>89.136827720338403</v>
      </c>
      <c r="C29">
        <v>76.550386806034325</v>
      </c>
      <c r="D29">
        <v>56.41016788432357</v>
      </c>
      <c r="E29">
        <v>56.41016788432357</v>
      </c>
      <c r="F29">
        <v>66.708778750079048</v>
      </c>
      <c r="G29">
        <v>58.616069170914237</v>
      </c>
      <c r="H29">
        <v>70.751924784913669</v>
      </c>
      <c r="I29">
        <v>63.858874620424046</v>
      </c>
    </row>
    <row r="30" spans="1:11" x14ac:dyDescent="0.25">
      <c r="A30">
        <v>5</v>
      </c>
      <c r="B30">
        <v>95.211510083620254</v>
      </c>
      <c r="C30">
        <v>88.863702869306181</v>
      </c>
      <c r="D30">
        <v>68.033370854194658</v>
      </c>
      <c r="E30">
        <v>68.033370854194658</v>
      </c>
      <c r="F30">
        <v>76.042001387040131</v>
      </c>
      <c r="G30">
        <v>66.052323447086877</v>
      </c>
      <c r="H30">
        <v>79.762294108285019</v>
      </c>
      <c r="I30">
        <v>74.316465723529248</v>
      </c>
    </row>
    <row r="31" spans="1:11" x14ac:dyDescent="0.25">
      <c r="A31">
        <v>6</v>
      </c>
      <c r="B31">
        <v>97.211018199704867</v>
      </c>
      <c r="C31">
        <v>88.56284374518755</v>
      </c>
      <c r="D31">
        <v>79.353669568770698</v>
      </c>
      <c r="E31">
        <v>79.353669568770698</v>
      </c>
      <c r="F31">
        <v>83.449678253869635</v>
      </c>
      <c r="G31">
        <v>70.866990159967855</v>
      </c>
      <c r="H31">
        <v>86.671455340781733</v>
      </c>
      <c r="I31">
        <v>79.594501157975373</v>
      </c>
    </row>
    <row r="32" spans="1:11" x14ac:dyDescent="0.25">
      <c r="A32">
        <v>7</v>
      </c>
      <c r="B32">
        <v>98.305459911460886</v>
      </c>
      <c r="C32">
        <v>93.310346643309671</v>
      </c>
      <c r="D32">
        <v>90.061170341975185</v>
      </c>
      <c r="E32">
        <v>82.144018036223244</v>
      </c>
      <c r="F32">
        <v>90.445636345264234</v>
      </c>
      <c r="G32">
        <v>81.374814190138636</v>
      </c>
      <c r="H32">
        <v>92.937422199566768</v>
      </c>
      <c r="I32">
        <v>85.609726289890503</v>
      </c>
    </row>
    <row r="33" spans="1:9" x14ac:dyDescent="0.25">
      <c r="A33">
        <v>8</v>
      </c>
      <c r="B33">
        <v>99.820462370880477</v>
      </c>
      <c r="C33">
        <v>95.560715556246222</v>
      </c>
      <c r="D33">
        <v>99.999873684919663</v>
      </c>
      <c r="E33">
        <v>84.918619221414914</v>
      </c>
      <c r="F33">
        <v>96.031800255876519</v>
      </c>
      <c r="G33">
        <v>89.445885646572293</v>
      </c>
      <c r="H33">
        <v>98.617378770558886</v>
      </c>
      <c r="I33">
        <v>89.975073474744477</v>
      </c>
    </row>
    <row r="34" spans="1:9" x14ac:dyDescent="0.25">
      <c r="A34">
        <v>9</v>
      </c>
      <c r="B34">
        <v>100</v>
      </c>
      <c r="C34">
        <v>100</v>
      </c>
      <c r="D34">
        <v>99.999915789916898</v>
      </c>
      <c r="E34">
        <v>92.810971584075332</v>
      </c>
      <c r="F34">
        <v>100</v>
      </c>
      <c r="G34">
        <v>96.73501035164486</v>
      </c>
      <c r="H34">
        <v>100</v>
      </c>
      <c r="I34">
        <v>96.515327311906731</v>
      </c>
    </row>
    <row r="35" spans="1:9" x14ac:dyDescent="0.25">
      <c r="A35">
        <v>10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</row>
    <row r="37" spans="1:9" s="64" customFormat="1" x14ac:dyDescent="0.25">
      <c r="D37" s="65" t="s">
        <v>122</v>
      </c>
      <c r="E37" s="65" t="s">
        <v>147</v>
      </c>
      <c r="F37" s="65" t="s">
        <v>146</v>
      </c>
      <c r="G37" s="65" t="s">
        <v>148</v>
      </c>
      <c r="H37" s="65" t="s">
        <v>149</v>
      </c>
    </row>
    <row r="38" spans="1:9" x14ac:dyDescent="0.25">
      <c r="D38" s="67">
        <v>30</v>
      </c>
      <c r="E38" s="68">
        <v>2</v>
      </c>
      <c r="F38" s="68">
        <v>2</v>
      </c>
      <c r="G38" s="69">
        <v>7.6</v>
      </c>
      <c r="H38" s="69">
        <v>7.2</v>
      </c>
    </row>
    <row r="39" spans="1:9" x14ac:dyDescent="0.25">
      <c r="D39" s="67">
        <v>60</v>
      </c>
      <c r="E39" s="68">
        <v>3</v>
      </c>
      <c r="F39" s="68">
        <v>5</v>
      </c>
      <c r="G39" s="69">
        <v>11.9</v>
      </c>
      <c r="H39" s="3">
        <v>14.3</v>
      </c>
    </row>
    <row r="40" spans="1:9" x14ac:dyDescent="0.25">
      <c r="D40" s="67">
        <v>90</v>
      </c>
      <c r="E40" s="68">
        <v>7</v>
      </c>
      <c r="F40" s="68">
        <v>9</v>
      </c>
      <c r="G40" s="69">
        <v>23.8</v>
      </c>
      <c r="H40" s="3">
        <v>27.1</v>
      </c>
    </row>
    <row r="41" spans="1:9" x14ac:dyDescent="0.25">
      <c r="D41" s="70">
        <v>100</v>
      </c>
      <c r="E41" s="71">
        <v>9</v>
      </c>
      <c r="F41" s="71">
        <v>10</v>
      </c>
      <c r="G41" s="72">
        <v>26.9</v>
      </c>
      <c r="H41" s="3">
        <v>31.2</v>
      </c>
    </row>
    <row r="43" spans="1:9" s="73" customFormat="1" ht="31.5" x14ac:dyDescent="0.5">
      <c r="E43" s="74" t="s">
        <v>137</v>
      </c>
    </row>
    <row r="44" spans="1:9" s="66" customFormat="1" x14ac:dyDescent="0.25">
      <c r="B44" s="66" t="s">
        <v>132</v>
      </c>
      <c r="D44" s="66" t="s">
        <v>133</v>
      </c>
      <c r="F44" s="66" t="s">
        <v>134</v>
      </c>
      <c r="H44" s="66" t="s">
        <v>135</v>
      </c>
    </row>
    <row r="45" spans="1:9" x14ac:dyDescent="0.25">
      <c r="A45">
        <v>1</v>
      </c>
      <c r="B45">
        <v>38.09839388461414</v>
      </c>
      <c r="C45">
        <v>38.09839388461414</v>
      </c>
      <c r="D45">
        <v>15.264508816241142</v>
      </c>
      <c r="E45">
        <v>15.264508816241142</v>
      </c>
      <c r="F45">
        <v>38.710236370842011</v>
      </c>
      <c r="G45">
        <v>38.710236370842011</v>
      </c>
      <c r="H45">
        <v>30.691046357232427</v>
      </c>
      <c r="I45">
        <v>30.691046357232427</v>
      </c>
    </row>
    <row r="46" spans="1:9" x14ac:dyDescent="0.25">
      <c r="A46">
        <v>2</v>
      </c>
      <c r="B46">
        <v>64.326772063870848</v>
      </c>
      <c r="C46">
        <v>62.387501841875441</v>
      </c>
      <c r="D46">
        <v>30.112850263260498</v>
      </c>
      <c r="E46">
        <v>30.112850263260498</v>
      </c>
      <c r="F46">
        <v>61.996277754358722</v>
      </c>
      <c r="G46">
        <v>56.601564987462361</v>
      </c>
      <c r="H46" s="64">
        <v>52.145300027163358</v>
      </c>
      <c r="I46">
        <v>49.700639030866093</v>
      </c>
    </row>
    <row r="47" spans="1:9" x14ac:dyDescent="0.25">
      <c r="A47">
        <v>3</v>
      </c>
      <c r="B47">
        <v>87.274743125761461</v>
      </c>
      <c r="C47">
        <v>68.929987169765212</v>
      </c>
      <c r="D47">
        <v>44.557824294254921</v>
      </c>
      <c r="E47">
        <v>44.557824294254921</v>
      </c>
      <c r="F47">
        <v>67.619810039522903</v>
      </c>
      <c r="G47">
        <v>66.400316231143151</v>
      </c>
      <c r="H47" s="64">
        <v>66.484125819846426</v>
      </c>
      <c r="I47">
        <v>59.962709231721099</v>
      </c>
    </row>
    <row r="48" spans="1:9" x14ac:dyDescent="0.25">
      <c r="A48">
        <v>4</v>
      </c>
      <c r="B48">
        <v>99.2549119673386</v>
      </c>
      <c r="C48">
        <v>88.550578798126864</v>
      </c>
      <c r="D48">
        <v>56.410552222715843</v>
      </c>
      <c r="E48">
        <v>56.410552222715843</v>
      </c>
      <c r="F48">
        <v>74.129384169474946</v>
      </c>
      <c r="G48">
        <v>69.523564194176458</v>
      </c>
      <c r="H48" s="64">
        <v>76.598282786509799</v>
      </c>
      <c r="I48">
        <v>71.494898405006396</v>
      </c>
    </row>
    <row r="49" spans="1:9" x14ac:dyDescent="0.25">
      <c r="A49">
        <v>5</v>
      </c>
      <c r="B49">
        <v>100</v>
      </c>
      <c r="C49">
        <v>100</v>
      </c>
      <c r="D49">
        <v>68.039238641767795</v>
      </c>
      <c r="E49">
        <v>68.039238641767795</v>
      </c>
      <c r="F49">
        <v>82.877697605010297</v>
      </c>
      <c r="G49">
        <v>73.588896451324217</v>
      </c>
      <c r="H49" s="64">
        <v>83.638978748926021</v>
      </c>
      <c r="I49">
        <v>80.542711697697328</v>
      </c>
    </row>
    <row r="50" spans="1:9" x14ac:dyDescent="0.25">
      <c r="A50">
        <v>6</v>
      </c>
      <c r="B50">
        <v>100</v>
      </c>
      <c r="C50">
        <v>100</v>
      </c>
      <c r="D50">
        <v>79.361610040141699</v>
      </c>
      <c r="E50">
        <v>79.361610040141699</v>
      </c>
      <c r="F50">
        <v>90.326437919326864</v>
      </c>
      <c r="G50">
        <v>80.927484981802891</v>
      </c>
      <c r="H50" s="64">
        <v>89.89601598648953</v>
      </c>
      <c r="I50">
        <v>86.76303167398153</v>
      </c>
    </row>
    <row r="51" spans="1:9" x14ac:dyDescent="0.25">
      <c r="A51">
        <v>7</v>
      </c>
      <c r="B51">
        <v>100</v>
      </c>
      <c r="C51">
        <v>100</v>
      </c>
      <c r="D51">
        <v>90.070382982045913</v>
      </c>
      <c r="E51">
        <v>82.142276690399711</v>
      </c>
      <c r="F51">
        <v>94.568348381656094</v>
      </c>
      <c r="G51">
        <v>88.506756788217231</v>
      </c>
      <c r="H51" s="64">
        <v>94.879577121233993</v>
      </c>
      <c r="I51">
        <v>90.216344492872324</v>
      </c>
    </row>
    <row r="52" spans="1:9" x14ac:dyDescent="0.25">
      <c r="A52">
        <v>8</v>
      </c>
      <c r="B52">
        <v>100</v>
      </c>
      <c r="C52">
        <v>100</v>
      </c>
      <c r="D52">
        <v>99.999957894914132</v>
      </c>
      <c r="E52">
        <v>84.918606521333501</v>
      </c>
      <c r="F52">
        <v>98.039064239688699</v>
      </c>
      <c r="G52">
        <v>95.356996622226887</v>
      </c>
      <c r="H52" s="64">
        <v>99.346340711534268</v>
      </c>
      <c r="I52">
        <v>93.425201047853463</v>
      </c>
    </row>
    <row r="53" spans="1:9" x14ac:dyDescent="0.25">
      <c r="A53">
        <v>9</v>
      </c>
      <c r="B53">
        <v>100</v>
      </c>
      <c r="C53">
        <v>100</v>
      </c>
      <c r="D53">
        <v>99.999957894914132</v>
      </c>
      <c r="E53">
        <v>92.810965530187246</v>
      </c>
      <c r="F53">
        <v>100</v>
      </c>
      <c r="G53">
        <v>98.363136176066021</v>
      </c>
      <c r="H53" s="64">
        <v>100</v>
      </c>
      <c r="I53">
        <v>97.058033902084432</v>
      </c>
    </row>
    <row r="54" spans="1:9" x14ac:dyDescent="0.25">
      <c r="A54">
        <v>10</v>
      </c>
      <c r="B54">
        <v>100</v>
      </c>
      <c r="C54">
        <v>100</v>
      </c>
      <c r="D54">
        <v>100</v>
      </c>
      <c r="E54">
        <v>100</v>
      </c>
      <c r="F54">
        <v>100</v>
      </c>
      <c r="G54">
        <v>100</v>
      </c>
      <c r="H54" s="64">
        <v>100</v>
      </c>
      <c r="I54">
        <v>100</v>
      </c>
    </row>
    <row r="56" spans="1:9" s="64" customFormat="1" x14ac:dyDescent="0.25">
      <c r="D56" s="65" t="s">
        <v>122</v>
      </c>
      <c r="E56" s="65" t="s">
        <v>147</v>
      </c>
      <c r="F56" s="65" t="s">
        <v>146</v>
      </c>
      <c r="G56" s="65" t="s">
        <v>148</v>
      </c>
      <c r="H56" s="65" t="s">
        <v>149</v>
      </c>
    </row>
    <row r="57" spans="1:9" x14ac:dyDescent="0.25">
      <c r="D57" s="67">
        <v>30</v>
      </c>
      <c r="E57" s="68">
        <v>1</v>
      </c>
      <c r="F57" s="68">
        <v>1</v>
      </c>
      <c r="G57" s="69">
        <v>5.2</v>
      </c>
      <c r="H57" s="16">
        <v>4.5</v>
      </c>
    </row>
    <row r="58" spans="1:9" x14ac:dyDescent="0.25">
      <c r="D58" s="67">
        <v>60</v>
      </c>
      <c r="E58" s="68">
        <v>2</v>
      </c>
      <c r="F58" s="68">
        <v>3</v>
      </c>
      <c r="G58" s="69">
        <v>9.6</v>
      </c>
      <c r="H58" s="16">
        <v>10.3</v>
      </c>
    </row>
    <row r="59" spans="1:9" x14ac:dyDescent="0.25">
      <c r="D59" s="67">
        <v>90</v>
      </c>
      <c r="E59" s="68">
        <v>6</v>
      </c>
      <c r="F59" s="68">
        <v>7</v>
      </c>
      <c r="G59" s="69">
        <v>19.100000000000001</v>
      </c>
      <c r="H59" s="16">
        <v>22.7</v>
      </c>
    </row>
    <row r="60" spans="1:9" x14ac:dyDescent="0.25">
      <c r="D60" s="70">
        <v>100</v>
      </c>
      <c r="E60" s="71">
        <v>8</v>
      </c>
      <c r="F60" s="71">
        <v>10</v>
      </c>
      <c r="G60" s="72">
        <v>21.8</v>
      </c>
      <c r="H60" s="16">
        <v>27.3</v>
      </c>
    </row>
    <row r="63" spans="1:9" s="73" customFormat="1" ht="31.5" x14ac:dyDescent="0.5">
      <c r="E63" s="74" t="s">
        <v>138</v>
      </c>
    </row>
    <row r="64" spans="1:9" x14ac:dyDescent="0.25">
      <c r="B64" t="s">
        <v>132</v>
      </c>
      <c r="C64" t="s">
        <v>152</v>
      </c>
      <c r="D64" t="s">
        <v>134</v>
      </c>
      <c r="E64" t="s">
        <v>129</v>
      </c>
      <c r="F64" t="s">
        <v>135</v>
      </c>
      <c r="G64" t="s">
        <v>151</v>
      </c>
    </row>
    <row r="65" spans="1:8" x14ac:dyDescent="0.25">
      <c r="A65">
        <v>1</v>
      </c>
      <c r="B65">
        <v>22.227926078028748</v>
      </c>
      <c r="C65">
        <v>21.827515400410679</v>
      </c>
      <c r="D65">
        <v>40.971780604133542</v>
      </c>
      <c r="E65">
        <v>36.78060413354531</v>
      </c>
      <c r="F65">
        <v>31.599853341081143</v>
      </c>
      <c r="G65">
        <v>29.304059766977993</v>
      </c>
    </row>
    <row r="66" spans="1:8" x14ac:dyDescent="0.25">
      <c r="A66">
        <v>2</v>
      </c>
      <c r="B66">
        <v>44.158110882956876</v>
      </c>
      <c r="C66">
        <v>44.158110882956876</v>
      </c>
      <c r="D66">
        <v>43.398251192368839</v>
      </c>
      <c r="E66">
        <v>45.872777858071977</v>
      </c>
      <c r="F66">
        <v>43.778181037662861</v>
      </c>
      <c r="G66">
        <v>45.01544437051443</v>
      </c>
    </row>
    <row r="67" spans="1:8" x14ac:dyDescent="0.25">
      <c r="A67">
        <v>3</v>
      </c>
      <c r="B67">
        <v>65.225872689938399</v>
      </c>
      <c r="C67">
        <v>65.225872689938399</v>
      </c>
      <c r="D67">
        <v>58.503396444572921</v>
      </c>
      <c r="E67">
        <v>48.299248446307267</v>
      </c>
      <c r="F67">
        <v>61.864634567255663</v>
      </c>
      <c r="G67">
        <v>56.762560568122836</v>
      </c>
    </row>
    <row r="68" spans="1:8" x14ac:dyDescent="0.25">
      <c r="A68">
        <v>4</v>
      </c>
      <c r="B68">
        <v>86.026694045174537</v>
      </c>
      <c r="C68">
        <v>86.026694045174537</v>
      </c>
      <c r="D68">
        <v>74.309329382858792</v>
      </c>
      <c r="E68">
        <v>61.419099580864291</v>
      </c>
      <c r="F68">
        <v>80.168011714016671</v>
      </c>
      <c r="G68">
        <v>73.722896813019418</v>
      </c>
    </row>
    <row r="69" spans="1:8" x14ac:dyDescent="0.25">
      <c r="A69">
        <v>5</v>
      </c>
      <c r="B69">
        <v>100</v>
      </c>
      <c r="C69">
        <v>100</v>
      </c>
      <c r="D69">
        <v>80.904213036565977</v>
      </c>
      <c r="E69">
        <v>83.475032519150162</v>
      </c>
      <c r="F69">
        <v>90.452106518282989</v>
      </c>
      <c r="G69">
        <v>91.737516259575074</v>
      </c>
    </row>
    <row r="70" spans="1:8" x14ac:dyDescent="0.25">
      <c r="A70">
        <v>6</v>
      </c>
      <c r="B70">
        <v>100</v>
      </c>
      <c r="C70">
        <v>100</v>
      </c>
      <c r="D70">
        <v>88.966974996386767</v>
      </c>
      <c r="E70">
        <v>91.393445584622071</v>
      </c>
      <c r="F70">
        <v>94.483487498193384</v>
      </c>
      <c r="G70">
        <v>95.696722792311036</v>
      </c>
    </row>
    <row r="71" spans="1:8" x14ac:dyDescent="0.25">
      <c r="A71">
        <v>7</v>
      </c>
      <c r="B71">
        <v>100</v>
      </c>
      <c r="C71">
        <v>100</v>
      </c>
      <c r="D71" s="75">
        <v>91.17647058823529</v>
      </c>
      <c r="E71" s="75">
        <v>93.452269114033825</v>
      </c>
      <c r="F71" s="75">
        <v>95.588235294117652</v>
      </c>
      <c r="G71" s="75">
        <v>96.726134557016906</v>
      </c>
    </row>
    <row r="72" spans="1:8" x14ac:dyDescent="0.25">
      <c r="A72">
        <v>8</v>
      </c>
      <c r="B72">
        <v>100</v>
      </c>
      <c r="C72">
        <v>100</v>
      </c>
      <c r="D72" s="68">
        <v>91.39705882352942</v>
      </c>
      <c r="E72" s="68">
        <v>95.069916172857361</v>
      </c>
      <c r="F72" s="68">
        <v>95.69852941176471</v>
      </c>
      <c r="G72" s="68">
        <v>97.534958086428674</v>
      </c>
    </row>
    <row r="73" spans="1:8" x14ac:dyDescent="0.25">
      <c r="A73">
        <v>9</v>
      </c>
      <c r="B73">
        <v>100</v>
      </c>
      <c r="C73">
        <v>100</v>
      </c>
      <c r="D73" s="68">
        <v>99.632352941176464</v>
      </c>
      <c r="E73" s="68">
        <v>98.525798525798535</v>
      </c>
      <c r="F73" s="68">
        <v>100</v>
      </c>
      <c r="G73" s="68">
        <v>99.262899262899268</v>
      </c>
    </row>
    <row r="74" spans="1:8" x14ac:dyDescent="0.25">
      <c r="A74">
        <v>10</v>
      </c>
      <c r="B74">
        <v>100</v>
      </c>
      <c r="C74">
        <v>100</v>
      </c>
      <c r="D74" s="68">
        <v>100</v>
      </c>
      <c r="E74" s="68">
        <v>100</v>
      </c>
      <c r="F74" s="68">
        <v>100</v>
      </c>
      <c r="G74" s="68">
        <v>100</v>
      </c>
    </row>
    <row r="75" spans="1:8" x14ac:dyDescent="0.25">
      <c r="D75" s="68"/>
      <c r="E75" s="68"/>
      <c r="F75" s="68"/>
      <c r="G75" s="68"/>
    </row>
    <row r="76" spans="1:8" s="64" customFormat="1" x14ac:dyDescent="0.25">
      <c r="D76" s="65" t="s">
        <v>122</v>
      </c>
      <c r="E76" s="65" t="s">
        <v>147</v>
      </c>
      <c r="F76" s="65" t="s">
        <v>146</v>
      </c>
      <c r="G76" s="65" t="s">
        <v>148</v>
      </c>
      <c r="H76" s="65" t="s">
        <v>149</v>
      </c>
    </row>
    <row r="77" spans="1:8" x14ac:dyDescent="0.25">
      <c r="D77" s="67">
        <v>30</v>
      </c>
      <c r="E77" s="68">
        <v>1</v>
      </c>
      <c r="F77" s="68">
        <v>1</v>
      </c>
      <c r="G77" s="69">
        <v>2.2000000000000002</v>
      </c>
      <c r="H77" s="16">
        <v>2.1</v>
      </c>
    </row>
    <row r="78" spans="1:8" x14ac:dyDescent="0.25">
      <c r="D78" s="67">
        <v>60</v>
      </c>
      <c r="E78" s="68">
        <v>4</v>
      </c>
      <c r="F78" s="68">
        <v>4</v>
      </c>
      <c r="G78" s="69">
        <v>2.8</v>
      </c>
      <c r="H78" s="16">
        <v>2.5</v>
      </c>
    </row>
    <row r="79" spans="1:8" x14ac:dyDescent="0.25">
      <c r="D79" s="67">
        <v>90</v>
      </c>
      <c r="E79" s="68">
        <v>6</v>
      </c>
      <c r="F79" s="68">
        <v>5</v>
      </c>
      <c r="G79" s="69">
        <v>3.4</v>
      </c>
      <c r="H79" s="16">
        <v>3.4</v>
      </c>
    </row>
    <row r="80" spans="1:8" x14ac:dyDescent="0.25">
      <c r="D80" s="70">
        <v>100</v>
      </c>
      <c r="E80" s="71">
        <v>9</v>
      </c>
      <c r="F80" s="71">
        <v>10</v>
      </c>
      <c r="G80" s="72">
        <v>4</v>
      </c>
      <c r="H80" s="16">
        <v>4.9000000000000004</v>
      </c>
    </row>
    <row r="82" spans="1:8" s="73" customFormat="1" ht="31.5" x14ac:dyDescent="0.5">
      <c r="E82" s="74" t="s">
        <v>142</v>
      </c>
    </row>
    <row r="83" spans="1:8" s="66" customFormat="1" x14ac:dyDescent="0.25">
      <c r="B83" s="66" t="s">
        <v>139</v>
      </c>
      <c r="C83" s="66" t="s">
        <v>136</v>
      </c>
      <c r="D83" s="66" t="s">
        <v>140</v>
      </c>
      <c r="E83" s="66" t="s">
        <v>129</v>
      </c>
      <c r="F83" s="66" t="s">
        <v>141</v>
      </c>
      <c r="G83" s="66" t="s">
        <v>130</v>
      </c>
    </row>
    <row r="84" spans="1:8" x14ac:dyDescent="0.25">
      <c r="A84">
        <v>1</v>
      </c>
      <c r="B84">
        <v>22.227926078028748</v>
      </c>
      <c r="C84">
        <v>22.227926078028748</v>
      </c>
      <c r="D84">
        <v>14.017432717246956</v>
      </c>
      <c r="E84">
        <v>9.1128827814778308</v>
      </c>
      <c r="F84">
        <v>18.122679397637853</v>
      </c>
      <c r="G84">
        <v>15.67040442975329</v>
      </c>
    </row>
    <row r="85" spans="1:8" x14ac:dyDescent="0.25">
      <c r="A85">
        <v>2</v>
      </c>
      <c r="B85">
        <v>44.158110882956876</v>
      </c>
      <c r="C85">
        <v>44.158110882956876</v>
      </c>
      <c r="D85">
        <v>23.926908440620029</v>
      </c>
      <c r="E85">
        <v>18.827139011901682</v>
      </c>
      <c r="F85">
        <v>34.042509661788451</v>
      </c>
      <c r="G85">
        <v>31.492624947429277</v>
      </c>
    </row>
    <row r="86" spans="1:8" x14ac:dyDescent="0.25">
      <c r="A86">
        <v>3</v>
      </c>
      <c r="B86">
        <v>65.225872689938399</v>
      </c>
      <c r="C86">
        <v>65.225872689938399</v>
      </c>
      <c r="D86">
        <v>35.330586582855567</v>
      </c>
      <c r="E86">
        <v>33.232635868481005</v>
      </c>
      <c r="F86">
        <v>50.278229636396986</v>
      </c>
      <c r="G86">
        <v>49.229254279209698</v>
      </c>
    </row>
    <row r="87" spans="1:8" x14ac:dyDescent="0.25">
      <c r="A87">
        <v>4</v>
      </c>
      <c r="B87">
        <v>86.026694045174537</v>
      </c>
      <c r="C87">
        <v>86.026694045174537</v>
      </c>
      <c r="D87">
        <v>45.398736215029132</v>
      </c>
      <c r="E87">
        <v>42.060576901455583</v>
      </c>
      <c r="F87">
        <v>65.712715130101827</v>
      </c>
      <c r="G87">
        <v>64.043635473315064</v>
      </c>
    </row>
    <row r="88" spans="1:8" x14ac:dyDescent="0.25">
      <c r="A88">
        <v>5</v>
      </c>
      <c r="B88">
        <v>100</v>
      </c>
      <c r="C88">
        <v>100</v>
      </c>
      <c r="D88">
        <v>54.47904987515178</v>
      </c>
      <c r="E88">
        <v>59.742994288696408</v>
      </c>
      <c r="F88">
        <v>77.239524937575894</v>
      </c>
      <c r="G88">
        <v>79.871497144348211</v>
      </c>
    </row>
    <row r="89" spans="1:8" x14ac:dyDescent="0.25">
      <c r="A89">
        <v>6</v>
      </c>
      <c r="B89">
        <v>100</v>
      </c>
      <c r="C89">
        <v>100</v>
      </c>
      <c r="D89">
        <v>64.563108039946229</v>
      </c>
      <c r="E89">
        <v>67.493695507184057</v>
      </c>
      <c r="F89">
        <v>82.281554019973115</v>
      </c>
      <c r="G89">
        <v>83.746847753592021</v>
      </c>
    </row>
    <row r="90" spans="1:8" x14ac:dyDescent="0.25">
      <c r="A90">
        <v>7</v>
      </c>
      <c r="B90">
        <v>100</v>
      </c>
      <c r="C90">
        <v>100</v>
      </c>
      <c r="D90">
        <v>71.11775012351977</v>
      </c>
      <c r="E90">
        <v>74.346103040538011</v>
      </c>
      <c r="F90">
        <v>85.558875061759892</v>
      </c>
      <c r="G90">
        <v>87.173051520269013</v>
      </c>
    </row>
    <row r="91" spans="1:8" x14ac:dyDescent="0.25">
      <c r="A91">
        <v>8</v>
      </c>
      <c r="B91">
        <v>100</v>
      </c>
      <c r="C91">
        <v>100</v>
      </c>
      <c r="D91">
        <v>75.416018847999908</v>
      </c>
      <c r="E91">
        <v>78.570623098306214</v>
      </c>
      <c r="F91">
        <v>87.708009423999954</v>
      </c>
      <c r="G91">
        <v>89.285311549153107</v>
      </c>
    </row>
    <row r="92" spans="1:8" x14ac:dyDescent="0.25">
      <c r="A92">
        <v>9</v>
      </c>
      <c r="B92">
        <v>100</v>
      </c>
      <c r="C92">
        <v>100</v>
      </c>
      <c r="D92">
        <v>99.579831932773104</v>
      </c>
      <c r="E92">
        <v>89.940701457059234</v>
      </c>
      <c r="F92">
        <v>100</v>
      </c>
      <c r="G92">
        <v>94.97035072852961</v>
      </c>
    </row>
    <row r="93" spans="1:8" x14ac:dyDescent="0.25">
      <c r="A93">
        <v>10</v>
      </c>
      <c r="B93">
        <v>100</v>
      </c>
      <c r="C93">
        <v>100</v>
      </c>
      <c r="D93">
        <v>100</v>
      </c>
      <c r="E93">
        <v>100</v>
      </c>
      <c r="F93">
        <v>100</v>
      </c>
      <c r="G93">
        <v>100</v>
      </c>
    </row>
    <row r="95" spans="1:8" s="64" customFormat="1" x14ac:dyDescent="0.25">
      <c r="D95" s="65" t="s">
        <v>122</v>
      </c>
      <c r="E95" s="65" t="s">
        <v>147</v>
      </c>
      <c r="F95" s="65" t="s">
        <v>146</v>
      </c>
      <c r="G95" s="65" t="s">
        <v>148</v>
      </c>
      <c r="H95" s="65" t="s">
        <v>149</v>
      </c>
    </row>
    <row r="96" spans="1:8" x14ac:dyDescent="0.25">
      <c r="D96" s="67">
        <v>30</v>
      </c>
      <c r="E96" s="68">
        <v>2</v>
      </c>
      <c r="F96" s="68">
        <v>2</v>
      </c>
      <c r="G96" s="69">
        <v>2.1</v>
      </c>
      <c r="H96" s="16">
        <v>1.8</v>
      </c>
    </row>
    <row r="97" spans="1:8" x14ac:dyDescent="0.25">
      <c r="D97" s="67">
        <v>60</v>
      </c>
      <c r="E97" s="68">
        <v>4</v>
      </c>
      <c r="F97" s="68">
        <v>4</v>
      </c>
      <c r="G97" s="69">
        <v>5</v>
      </c>
      <c r="H97" s="16">
        <v>4.5</v>
      </c>
    </row>
    <row r="98" spans="1:8" x14ac:dyDescent="0.25">
      <c r="D98" s="67">
        <v>90</v>
      </c>
      <c r="E98" s="68">
        <v>9</v>
      </c>
      <c r="F98" s="68">
        <v>9</v>
      </c>
      <c r="G98" s="69">
        <v>14.3</v>
      </c>
      <c r="H98" s="16">
        <v>13.3</v>
      </c>
    </row>
    <row r="99" spans="1:8" x14ac:dyDescent="0.25">
      <c r="D99" s="70">
        <v>100</v>
      </c>
      <c r="E99" s="71">
        <v>9</v>
      </c>
      <c r="F99" s="71">
        <v>10</v>
      </c>
      <c r="G99" s="72">
        <v>14.3</v>
      </c>
      <c r="H99" s="16">
        <v>15.3</v>
      </c>
    </row>
    <row r="100" spans="1:8" s="73" customFormat="1" ht="31.5" x14ac:dyDescent="0.5">
      <c r="E100" s="74" t="s">
        <v>145</v>
      </c>
    </row>
    <row r="101" spans="1:8" s="66" customFormat="1" x14ac:dyDescent="0.25">
      <c r="B101" s="66" t="s">
        <v>139</v>
      </c>
      <c r="C101" s="66" t="s">
        <v>136</v>
      </c>
      <c r="D101" s="66" t="s">
        <v>140</v>
      </c>
      <c r="E101" s="66" t="s">
        <v>143</v>
      </c>
      <c r="F101" s="66" t="s">
        <v>141</v>
      </c>
      <c r="G101" s="66" t="s">
        <v>144</v>
      </c>
    </row>
    <row r="102" spans="1:8" x14ac:dyDescent="0.25">
      <c r="A102">
        <v>1</v>
      </c>
      <c r="B102">
        <v>22.227926078028748</v>
      </c>
      <c r="C102">
        <v>21.907597535934293</v>
      </c>
      <c r="D102">
        <v>26.973243817006892</v>
      </c>
      <c r="E102">
        <v>22.06869388123777</v>
      </c>
      <c r="F102">
        <v>24.60058494751782</v>
      </c>
      <c r="G102">
        <v>21.988145708586032</v>
      </c>
    </row>
    <row r="103" spans="1:8" x14ac:dyDescent="0.25">
      <c r="A103">
        <v>2</v>
      </c>
      <c r="B103">
        <v>44.158110882956876</v>
      </c>
      <c r="C103">
        <v>44.158110882956876</v>
      </c>
      <c r="D103">
        <v>33.51958795793643</v>
      </c>
      <c r="E103">
        <v>32.953285392499147</v>
      </c>
      <c r="F103">
        <v>38.83884942044665</v>
      </c>
      <c r="G103">
        <v>38.555698137728015</v>
      </c>
    </row>
    <row r="104" spans="1:8" x14ac:dyDescent="0.25">
      <c r="A104">
        <v>3</v>
      </c>
      <c r="B104">
        <v>65.225872689938399</v>
      </c>
      <c r="C104">
        <v>65.225872689938399</v>
      </c>
      <c r="D104">
        <v>46.259788826462696</v>
      </c>
      <c r="E104">
        <v>41.096468945381879</v>
      </c>
      <c r="F104">
        <v>55.742830758200547</v>
      </c>
      <c r="G104">
        <v>53.161170817660135</v>
      </c>
    </row>
    <row r="105" spans="1:8" x14ac:dyDescent="0.25">
      <c r="A105">
        <v>4</v>
      </c>
      <c r="B105">
        <v>86.026694045174537</v>
      </c>
      <c r="C105">
        <v>86.026694045174537</v>
      </c>
      <c r="D105">
        <v>58.471205186969051</v>
      </c>
      <c r="E105">
        <v>52.186504340335617</v>
      </c>
      <c r="F105">
        <v>72.248949616071798</v>
      </c>
      <c r="G105">
        <v>69.106599192755084</v>
      </c>
    </row>
    <row r="106" spans="1:8" x14ac:dyDescent="0.25">
      <c r="A106">
        <v>5</v>
      </c>
      <c r="B106">
        <v>100</v>
      </c>
      <c r="C106">
        <v>100</v>
      </c>
      <c r="D106">
        <v>66.075890146194425</v>
      </c>
      <c r="E106">
        <v>72.21627538964438</v>
      </c>
      <c r="F106">
        <v>83.037945073097205</v>
      </c>
      <c r="G106">
        <v>86.10813769482219</v>
      </c>
    </row>
    <row r="107" spans="1:8" x14ac:dyDescent="0.25">
      <c r="A107">
        <v>6</v>
      </c>
      <c r="B107">
        <v>100</v>
      </c>
      <c r="C107">
        <v>100</v>
      </c>
      <c r="D107">
        <v>75.37075429455713</v>
      </c>
      <c r="E107">
        <v>79.892399932976261</v>
      </c>
      <c r="F107">
        <v>87.685377147278558</v>
      </c>
      <c r="G107">
        <v>89.946199966488138</v>
      </c>
    </row>
    <row r="108" spans="1:8" x14ac:dyDescent="0.25">
      <c r="A108">
        <v>7</v>
      </c>
      <c r="B108">
        <v>100</v>
      </c>
      <c r="C108">
        <v>100</v>
      </c>
      <c r="D108">
        <v>79.97568746092746</v>
      </c>
      <c r="E108">
        <v>84.152144947975287</v>
      </c>
      <c r="F108">
        <v>89.987843730463737</v>
      </c>
      <c r="G108">
        <v>92.076072473987637</v>
      </c>
    </row>
    <row r="109" spans="1:8" x14ac:dyDescent="0.25">
      <c r="A109">
        <v>8</v>
      </c>
      <c r="B109">
        <v>100</v>
      </c>
      <c r="C109">
        <v>100</v>
      </c>
      <c r="D109">
        <v>82.938360030593728</v>
      </c>
      <c r="E109">
        <v>86.611131509078504</v>
      </c>
      <c r="F109">
        <v>91.469180015296871</v>
      </c>
      <c r="G109">
        <v>93.305565754539259</v>
      </c>
    </row>
    <row r="110" spans="1:8" x14ac:dyDescent="0.25">
      <c r="A110">
        <v>9</v>
      </c>
      <c r="B110">
        <v>100</v>
      </c>
      <c r="C110">
        <v>100</v>
      </c>
      <c r="D110">
        <v>99.579831932773104</v>
      </c>
      <c r="E110">
        <v>94.302145103508693</v>
      </c>
      <c r="F110">
        <v>100</v>
      </c>
      <c r="G110">
        <v>97.151072551754339</v>
      </c>
    </row>
    <row r="111" spans="1:8" x14ac:dyDescent="0.25">
      <c r="A111">
        <v>10</v>
      </c>
      <c r="B111">
        <v>100</v>
      </c>
      <c r="C111">
        <v>100</v>
      </c>
      <c r="D111">
        <v>100</v>
      </c>
      <c r="E111">
        <v>100</v>
      </c>
      <c r="F111">
        <v>100</v>
      </c>
      <c r="G111">
        <v>100</v>
      </c>
    </row>
    <row r="112" spans="1:8" s="64" customFormat="1" x14ac:dyDescent="0.25">
      <c r="D112" s="65" t="s">
        <v>122</v>
      </c>
      <c r="E112" s="65" t="s">
        <v>147</v>
      </c>
      <c r="F112" s="65" t="s">
        <v>146</v>
      </c>
      <c r="G112" s="65" t="s">
        <v>148</v>
      </c>
      <c r="H112" s="65" t="s">
        <v>149</v>
      </c>
    </row>
    <row r="113" spans="4:8" x14ac:dyDescent="0.25">
      <c r="D113" s="67">
        <v>30</v>
      </c>
      <c r="E113" s="68">
        <v>2</v>
      </c>
      <c r="F113" s="68">
        <v>2</v>
      </c>
      <c r="G113" s="69">
        <v>3.3</v>
      </c>
      <c r="H113" s="76">
        <v>3</v>
      </c>
    </row>
    <row r="114" spans="4:8" x14ac:dyDescent="0.25">
      <c r="D114" s="67">
        <v>60</v>
      </c>
      <c r="E114" s="68">
        <v>5</v>
      </c>
      <c r="F114" s="68">
        <v>5</v>
      </c>
      <c r="G114" s="69">
        <v>12.3</v>
      </c>
      <c r="H114" s="77">
        <v>11</v>
      </c>
    </row>
    <row r="115" spans="4:8" x14ac:dyDescent="0.25">
      <c r="D115" s="67">
        <v>90</v>
      </c>
      <c r="E115" s="68">
        <v>7</v>
      </c>
      <c r="F115" s="68">
        <v>7</v>
      </c>
      <c r="G115" s="69">
        <v>12.4</v>
      </c>
      <c r="H115" s="77">
        <v>11.5</v>
      </c>
    </row>
    <row r="116" spans="4:8" x14ac:dyDescent="0.25">
      <c r="D116" s="70">
        <v>100</v>
      </c>
      <c r="E116" s="71">
        <v>9</v>
      </c>
      <c r="F116" s="71">
        <v>10</v>
      </c>
      <c r="G116" s="72">
        <v>11.9</v>
      </c>
      <c r="H116" s="32">
        <v>13.5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D12" sqref="D12"/>
    </sheetView>
  </sheetViews>
  <sheetFormatPr defaultColWidth="11.42578125" defaultRowHeight="15" x14ac:dyDescent="0.25"/>
  <cols>
    <col min="2" max="2" width="13.85546875" bestFit="1" customWidth="1"/>
    <col min="3" max="3" width="12.5703125" bestFit="1" customWidth="1"/>
    <col min="4" max="4" width="75.7109375" bestFit="1" customWidth="1"/>
    <col min="5" max="5" width="12.5703125" bestFit="1" customWidth="1"/>
    <col min="9" max="9" width="12.5703125" bestFit="1" customWidth="1"/>
  </cols>
  <sheetData>
    <row r="1" spans="1:4" x14ac:dyDescent="0.25">
      <c r="B1" t="s">
        <v>82</v>
      </c>
      <c r="C1" t="s">
        <v>83</v>
      </c>
      <c r="D1" t="s">
        <v>84</v>
      </c>
    </row>
    <row r="2" spans="1:4" x14ac:dyDescent="0.25">
      <c r="A2" t="s">
        <v>85</v>
      </c>
      <c r="B2">
        <v>0.64</v>
      </c>
      <c r="C2">
        <v>2.64</v>
      </c>
      <c r="D2">
        <v>1.67</v>
      </c>
    </row>
    <row r="3" spans="1:4" x14ac:dyDescent="0.25">
      <c r="A3" t="s">
        <v>86</v>
      </c>
      <c r="B3" s="47">
        <v>0.6133333333333334</v>
      </c>
      <c r="C3" s="47">
        <v>3.97</v>
      </c>
      <c r="D3" s="47">
        <v>2.72</v>
      </c>
    </row>
    <row r="4" spans="1:4" x14ac:dyDescent="0.25">
      <c r="A4" t="s">
        <v>87</v>
      </c>
      <c r="B4" s="43">
        <v>0.39282051282051283</v>
      </c>
      <c r="C4" s="43">
        <v>2.5509401709401711</v>
      </c>
      <c r="D4" s="43">
        <v>1.6389743589743588</v>
      </c>
    </row>
    <row r="5" spans="1:4" x14ac:dyDescent="0.25">
      <c r="A5" t="s">
        <v>88</v>
      </c>
      <c r="B5" s="43">
        <v>0.12857142857142859</v>
      </c>
      <c r="C5" s="43">
        <v>1.5571428571428572</v>
      </c>
      <c r="D5" s="43">
        <v>1.2523809523809524</v>
      </c>
    </row>
    <row r="6" spans="1:4" x14ac:dyDescent="0.25">
      <c r="A6" t="s">
        <v>89</v>
      </c>
      <c r="B6" s="43">
        <v>0.11404151404151404</v>
      </c>
      <c r="C6" s="43">
        <v>1.8493284493284492</v>
      </c>
      <c r="D6" s="43">
        <v>1.3570207570207569</v>
      </c>
    </row>
    <row r="7" spans="1:4" x14ac:dyDescent="0.25">
      <c r="A7" t="s">
        <v>90</v>
      </c>
      <c r="B7" s="43">
        <v>0.10031746031746032</v>
      </c>
      <c r="C7" s="43">
        <v>2.1276190476190475</v>
      </c>
      <c r="D7" s="43">
        <v>1.5180952380952382</v>
      </c>
    </row>
    <row r="19" spans="1:33" x14ac:dyDescent="0.25">
      <c r="C19" s="9" t="s">
        <v>22</v>
      </c>
      <c r="D19" s="23" t="s">
        <v>23</v>
      </c>
      <c r="E19" s="9" t="s">
        <v>24</v>
      </c>
      <c r="F19" s="9" t="s">
        <v>25</v>
      </c>
      <c r="G19" s="9" t="s">
        <v>26</v>
      </c>
      <c r="H19" s="9" t="s">
        <v>27</v>
      </c>
      <c r="I19" s="48" t="s">
        <v>91</v>
      </c>
    </row>
    <row r="20" spans="1:33" s="6" customFormat="1" x14ac:dyDescent="0.25">
      <c r="A20" s="4"/>
      <c r="B20" s="46" t="s">
        <v>92</v>
      </c>
      <c r="C20" s="47">
        <v>0.6399999999999999</v>
      </c>
      <c r="D20" s="47">
        <v>0.6133333333333334</v>
      </c>
      <c r="E20" s="43">
        <v>0.39282051282051283</v>
      </c>
      <c r="F20" s="43">
        <v>0.12857142857142859</v>
      </c>
      <c r="G20" s="43">
        <v>0.11404151404151404</v>
      </c>
      <c r="H20" s="43">
        <v>0.10031746031746032</v>
      </c>
      <c r="I20" s="41">
        <v>0.49727106227106233</v>
      </c>
      <c r="J20" s="15"/>
      <c r="K20" s="11"/>
      <c r="L20" s="11"/>
      <c r="M20" s="45"/>
      <c r="N20" s="45"/>
      <c r="O20" s="45"/>
      <c r="P20" s="45"/>
      <c r="Q20" s="45"/>
      <c r="R20" s="45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s="6" customFormat="1" x14ac:dyDescent="0.25">
      <c r="A21" s="4"/>
      <c r="B21" s="46" t="s">
        <v>83</v>
      </c>
      <c r="C21" s="47">
        <v>2.6349999999999998</v>
      </c>
      <c r="D21" s="47">
        <v>3.97</v>
      </c>
      <c r="E21" s="43">
        <v>2.5509401709401711</v>
      </c>
      <c r="F21" s="43">
        <v>1.5571428571428572</v>
      </c>
      <c r="G21" s="43">
        <v>1.8493284493284492</v>
      </c>
      <c r="H21" s="43">
        <v>2.1276190476190475</v>
      </c>
      <c r="I21" s="43">
        <v>2.5791010378510379</v>
      </c>
      <c r="J21" s="15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1:33" s="6" customFormat="1" x14ac:dyDescent="0.25">
      <c r="A22" s="4"/>
      <c r="B22" s="46" t="s">
        <v>93</v>
      </c>
      <c r="C22" s="47">
        <v>1.67</v>
      </c>
      <c r="D22" s="47">
        <v>2.72</v>
      </c>
      <c r="E22" s="43">
        <v>1.6389743589743588</v>
      </c>
      <c r="F22" s="43">
        <v>1.2523809523809524</v>
      </c>
      <c r="G22" s="43">
        <v>1.3570207570207569</v>
      </c>
      <c r="H22" s="43">
        <v>1.5180952380952382</v>
      </c>
      <c r="I22" s="43">
        <v>1.9380311355311355</v>
      </c>
      <c r="J22" s="15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B19" sqref="B19:I22"/>
    </sheetView>
  </sheetViews>
  <sheetFormatPr defaultColWidth="11.42578125" defaultRowHeight="15" x14ac:dyDescent="0.25"/>
  <cols>
    <col min="2" max="2" width="13.85546875" bestFit="1" customWidth="1"/>
    <col min="3" max="3" width="12.5703125" bestFit="1" customWidth="1"/>
    <col min="4" max="4" width="75.7109375" bestFit="1" customWidth="1"/>
    <col min="5" max="5" width="12.5703125" bestFit="1" customWidth="1"/>
    <col min="9" max="9" width="12.5703125" bestFit="1" customWidth="1"/>
  </cols>
  <sheetData>
    <row r="1" spans="1:4" x14ac:dyDescent="0.25">
      <c r="B1" t="s">
        <v>82</v>
      </c>
      <c r="C1" t="s">
        <v>83</v>
      </c>
      <c r="D1" t="s">
        <v>84</v>
      </c>
    </row>
    <row r="2" spans="1:4" x14ac:dyDescent="0.25">
      <c r="A2" t="s">
        <v>85</v>
      </c>
      <c r="B2" s="43">
        <v>15314.6675</v>
      </c>
      <c r="C2" s="43">
        <v>173476967.73499998</v>
      </c>
      <c r="D2" s="43">
        <v>173466113.88999999</v>
      </c>
    </row>
    <row r="3" spans="1:4" x14ac:dyDescent="0.25">
      <c r="A3" t="s">
        <v>86</v>
      </c>
      <c r="C3" s="47"/>
      <c r="D3" s="47"/>
    </row>
    <row r="4" spans="1:4" x14ac:dyDescent="0.25">
      <c r="A4" t="s">
        <v>87</v>
      </c>
      <c r="C4" s="43"/>
      <c r="D4" s="43"/>
    </row>
    <row r="5" spans="1:4" x14ac:dyDescent="0.25">
      <c r="A5" t="s">
        <v>88</v>
      </c>
      <c r="B5" s="43"/>
      <c r="C5" s="43"/>
      <c r="D5" s="43"/>
    </row>
    <row r="6" spans="1:4" x14ac:dyDescent="0.25">
      <c r="A6" t="s">
        <v>89</v>
      </c>
      <c r="B6" s="43"/>
      <c r="C6" s="43"/>
      <c r="D6" s="43"/>
    </row>
    <row r="7" spans="1:4" x14ac:dyDescent="0.25">
      <c r="A7" t="s">
        <v>90</v>
      </c>
      <c r="B7" s="43"/>
      <c r="C7" s="43"/>
      <c r="D7" s="43"/>
    </row>
    <row r="19" spans="1:33" x14ac:dyDescent="0.25">
      <c r="C19" s="9" t="s">
        <v>22</v>
      </c>
      <c r="D19" s="23" t="s">
        <v>23</v>
      </c>
      <c r="E19" s="9" t="s">
        <v>24</v>
      </c>
      <c r="F19" s="9" t="s">
        <v>25</v>
      </c>
      <c r="G19" s="9" t="s">
        <v>26</v>
      </c>
      <c r="H19" s="9" t="s">
        <v>27</v>
      </c>
      <c r="I19" s="48" t="s">
        <v>91</v>
      </c>
    </row>
    <row r="20" spans="1:33" s="6" customFormat="1" ht="18.75" x14ac:dyDescent="0.3">
      <c r="A20" s="4"/>
      <c r="B20" s="26" t="s">
        <v>62</v>
      </c>
      <c r="C20" s="43">
        <v>15314.6675</v>
      </c>
      <c r="D20" s="43">
        <v>15163.218333333332</v>
      </c>
      <c r="E20" s="43">
        <v>2333.3893162393165</v>
      </c>
      <c r="F20" s="43">
        <v>4.3285714285714283</v>
      </c>
      <c r="G20" s="43">
        <v>61.485347985347978</v>
      </c>
      <c r="H20" s="43">
        <v>56.507619047619045</v>
      </c>
      <c r="I20" s="43">
        <v>16804.423767551893</v>
      </c>
      <c r="J20" s="15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s="6" customFormat="1" ht="18.75" x14ac:dyDescent="0.3">
      <c r="A21" s="4"/>
      <c r="B21" s="26" t="s">
        <v>64</v>
      </c>
      <c r="C21" s="43">
        <v>173476967.73499998</v>
      </c>
      <c r="D21" s="43">
        <v>257109935.37666667</v>
      </c>
      <c r="E21" s="43">
        <v>257032180.32512823</v>
      </c>
      <c r="F21" s="43">
        <v>47860.950000000004</v>
      </c>
      <c r="G21" s="43">
        <v>56634.062148962148</v>
      </c>
      <c r="H21" s="43">
        <v>62094.593968253954</v>
      </c>
      <c r="I21" s="41">
        <v>171946418.26072803</v>
      </c>
      <c r="J21" s="15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1:33" s="6" customFormat="1" ht="18.75" x14ac:dyDescent="0.3">
      <c r="A22" s="4"/>
      <c r="B22" s="26" t="s">
        <v>66</v>
      </c>
      <c r="C22" s="43">
        <v>173466113.88999999</v>
      </c>
      <c r="D22" s="43">
        <v>257102699.41666666</v>
      </c>
      <c r="E22" s="43">
        <v>257029886.04752144</v>
      </c>
      <c r="F22" s="43">
        <v>47860.91190476191</v>
      </c>
      <c r="G22" s="43">
        <v>56634.00061050061</v>
      </c>
      <c r="H22" s="43">
        <v>62094.517777777764</v>
      </c>
      <c r="I22" s="41">
        <v>171941322.19612029</v>
      </c>
      <c r="J22" s="15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"/>
  <sheetViews>
    <sheetView workbookViewId="0">
      <selection activeCell="L1" sqref="L1:Q1"/>
    </sheetView>
  </sheetViews>
  <sheetFormatPr defaultColWidth="11.42578125" defaultRowHeight="15" x14ac:dyDescent="0.25"/>
  <sheetData>
    <row r="1" spans="1:17" x14ac:dyDescent="0.25">
      <c r="A1" t="s">
        <v>0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</row>
    <row r="2" spans="1:17" s="49" customFormat="1" x14ac:dyDescent="0.25">
      <c r="A2" s="58"/>
      <c r="L2" s="49">
        <v>0</v>
      </c>
      <c r="M2" s="49">
        <v>44141.2</v>
      </c>
      <c r="N2" s="49">
        <v>44141.2</v>
      </c>
      <c r="O2" s="49">
        <v>0</v>
      </c>
      <c r="P2" s="49">
        <v>2.8</v>
      </c>
      <c r="Q2" s="49">
        <v>2.8</v>
      </c>
    </row>
    <row r="3" spans="1:17" s="49" customFormat="1" x14ac:dyDescent="0.25">
      <c r="A3" s="58"/>
      <c r="L3" s="49">
        <v>42.25</v>
      </c>
      <c r="M3" s="49">
        <v>0</v>
      </c>
      <c r="N3" s="49">
        <v>0</v>
      </c>
      <c r="O3" s="49">
        <v>0.5</v>
      </c>
      <c r="P3" s="49">
        <v>0</v>
      </c>
      <c r="Q3" s="49">
        <v>0</v>
      </c>
    </row>
    <row r="4" spans="1:17" s="49" customFormat="1" x14ac:dyDescent="0.25">
      <c r="A4" s="58"/>
      <c r="L4" s="49">
        <v>0</v>
      </c>
      <c r="M4" s="49">
        <v>0</v>
      </c>
      <c r="N4" s="49">
        <v>0</v>
      </c>
      <c r="O4" s="49">
        <v>0</v>
      </c>
      <c r="P4" s="49">
        <v>0</v>
      </c>
      <c r="Q4" s="49">
        <v>0</v>
      </c>
    </row>
    <row r="5" spans="1:17" s="50" customFormat="1" x14ac:dyDescent="0.25">
      <c r="A5" s="58"/>
      <c r="L5" s="50">
        <v>0</v>
      </c>
      <c r="M5" s="50">
        <v>0</v>
      </c>
      <c r="N5" s="50">
        <v>0.8</v>
      </c>
      <c r="O5" s="50">
        <v>0</v>
      </c>
      <c r="P5" s="50">
        <v>0</v>
      </c>
      <c r="Q5" s="50">
        <v>6.4</v>
      </c>
    </row>
    <row r="6" spans="1:17" s="50" customFormat="1" x14ac:dyDescent="0.25">
      <c r="A6" s="58"/>
      <c r="L6" s="50">
        <v>37945.599999999999</v>
      </c>
      <c r="M6" s="50">
        <v>0</v>
      </c>
      <c r="N6" s="50">
        <v>113836.8</v>
      </c>
      <c r="O6" s="50">
        <v>0.1</v>
      </c>
      <c r="P6" s="50">
        <v>0</v>
      </c>
      <c r="Q6" s="50">
        <v>0.4</v>
      </c>
    </row>
    <row r="7" spans="1:17" s="51" customFormat="1" x14ac:dyDescent="0.25">
      <c r="A7" s="58"/>
      <c r="L7" s="51">
        <v>0</v>
      </c>
      <c r="M7" s="51">
        <v>770697204.20000005</v>
      </c>
      <c r="N7" s="51">
        <v>770697204.20000005</v>
      </c>
      <c r="O7" s="51">
        <v>0</v>
      </c>
      <c r="P7" s="51">
        <v>1.8</v>
      </c>
      <c r="Q7" s="51">
        <v>1.8</v>
      </c>
    </row>
    <row r="8" spans="1:17" s="51" customFormat="1" x14ac:dyDescent="0.25">
      <c r="A8" s="58"/>
      <c r="L8" s="51">
        <v>0.1</v>
      </c>
      <c r="M8" s="51">
        <v>771179515.39999998</v>
      </c>
      <c r="N8" s="51">
        <v>771179515.39999998</v>
      </c>
      <c r="O8" s="51">
        <v>0.2</v>
      </c>
      <c r="P8" s="51">
        <v>1.8</v>
      </c>
      <c r="Q8" s="51">
        <v>1.8</v>
      </c>
    </row>
    <row r="9" spans="1:17" s="51" customFormat="1" x14ac:dyDescent="0.25">
      <c r="A9" s="58"/>
      <c r="L9" s="51">
        <v>0</v>
      </c>
      <c r="M9" s="51">
        <v>770061768.29999995</v>
      </c>
      <c r="N9" s="51">
        <v>770061768.29999995</v>
      </c>
      <c r="O9" s="51">
        <v>0</v>
      </c>
      <c r="P9" s="51">
        <v>1.6</v>
      </c>
      <c r="Q9" s="51">
        <v>1.6</v>
      </c>
    </row>
    <row r="10" spans="1:17" s="51" customFormat="1" x14ac:dyDescent="0.25">
      <c r="A10" s="58" t="s">
        <v>85</v>
      </c>
      <c r="L10" s="51">
        <v>0</v>
      </c>
      <c r="M10" s="51">
        <v>0</v>
      </c>
      <c r="N10" s="51">
        <v>0.2</v>
      </c>
      <c r="O10" s="51">
        <v>0</v>
      </c>
      <c r="P10" s="51">
        <v>0</v>
      </c>
      <c r="Q10" s="51">
        <v>0.1</v>
      </c>
    </row>
    <row r="11" spans="1:17" s="51" customFormat="1" x14ac:dyDescent="0.25">
      <c r="A11" s="58"/>
      <c r="L11" s="51">
        <v>0</v>
      </c>
      <c r="M11" s="51">
        <v>772051776.20000005</v>
      </c>
      <c r="N11" s="51">
        <v>772051776.20000005</v>
      </c>
      <c r="O11" s="51">
        <v>0</v>
      </c>
      <c r="P11" s="51">
        <v>0.8</v>
      </c>
      <c r="Q11" s="51">
        <v>0.8</v>
      </c>
    </row>
    <row r="12" spans="1:17" s="52" customFormat="1" x14ac:dyDescent="0.25">
      <c r="A12" s="58"/>
      <c r="L12" s="52">
        <v>0</v>
      </c>
      <c r="M12" s="52">
        <v>0</v>
      </c>
      <c r="N12" s="52">
        <v>0</v>
      </c>
      <c r="O12" s="52">
        <v>0</v>
      </c>
      <c r="P12" s="52">
        <v>0</v>
      </c>
      <c r="Q12" s="52">
        <v>0</v>
      </c>
    </row>
    <row r="13" spans="1:17" s="52" customFormat="1" x14ac:dyDescent="0.25">
      <c r="A13" s="58"/>
      <c r="L13" s="52">
        <v>0</v>
      </c>
      <c r="M13" s="52">
        <v>216085430.80000001</v>
      </c>
      <c r="N13" s="52">
        <v>216085430.80000001</v>
      </c>
      <c r="O13" s="52">
        <v>0</v>
      </c>
      <c r="P13" s="52">
        <v>4.2</v>
      </c>
      <c r="Q13" s="52">
        <v>4.2</v>
      </c>
    </row>
    <row r="14" spans="1:17" s="53" customFormat="1" x14ac:dyDescent="0.25">
      <c r="A14" s="58"/>
      <c r="L14" s="53">
        <v>268304.40000000002</v>
      </c>
      <c r="M14" s="53">
        <v>168528014</v>
      </c>
      <c r="N14" s="52">
        <v>168528014</v>
      </c>
      <c r="O14" s="53">
        <v>0.2</v>
      </c>
      <c r="P14" s="53">
        <v>5.8</v>
      </c>
      <c r="Q14" s="53">
        <v>5.8</v>
      </c>
    </row>
    <row r="15" spans="1:17" s="52" customFormat="1" x14ac:dyDescent="0.25">
      <c r="A15" s="58"/>
      <c r="L15" s="52">
        <v>0.1</v>
      </c>
      <c r="M15" s="52">
        <v>0</v>
      </c>
      <c r="N15" s="52">
        <v>0.2</v>
      </c>
      <c r="O15" s="52">
        <v>0.2</v>
      </c>
      <c r="P15" s="52">
        <v>0</v>
      </c>
      <c r="Q15" s="52">
        <v>0.8</v>
      </c>
    </row>
    <row r="16" spans="1:17" s="54" customFormat="1" x14ac:dyDescent="0.25">
      <c r="A16" s="58"/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4">
        <v>0</v>
      </c>
    </row>
    <row r="17" spans="1:26" s="55" customFormat="1" x14ac:dyDescent="0.25">
      <c r="A17" s="58"/>
      <c r="L17" s="55">
        <v>101917.2</v>
      </c>
      <c r="M17" s="55">
        <v>0</v>
      </c>
      <c r="N17" s="55">
        <v>103238.8</v>
      </c>
      <c r="O17" s="55">
        <v>10.5</v>
      </c>
      <c r="P17" s="55">
        <v>0</v>
      </c>
      <c r="Q17" s="55">
        <v>11.5</v>
      </c>
    </row>
    <row r="18" spans="1:26" s="55" customFormat="1" x14ac:dyDescent="0.25">
      <c r="A18" s="58"/>
      <c r="L18" s="55">
        <v>3.6</v>
      </c>
      <c r="M18" s="55">
        <v>669180.69999999995</v>
      </c>
      <c r="N18" s="56">
        <v>669180.69999999995</v>
      </c>
      <c r="O18" s="55">
        <v>0.2</v>
      </c>
      <c r="P18" s="55">
        <v>12.6</v>
      </c>
      <c r="Q18" s="55">
        <v>12.6</v>
      </c>
    </row>
    <row r="19" spans="1:26" s="55" customFormat="1" x14ac:dyDescent="0.25">
      <c r="A19" s="58"/>
      <c r="L19" s="55">
        <v>1693.6</v>
      </c>
      <c r="M19" s="55">
        <v>5242.1000000000004</v>
      </c>
      <c r="N19" s="56">
        <v>5242.1000000000004</v>
      </c>
      <c r="O19" s="55">
        <v>0.8</v>
      </c>
      <c r="P19" s="55">
        <v>1.8</v>
      </c>
      <c r="Q19" s="55">
        <v>1.8</v>
      </c>
    </row>
    <row r="20" spans="1:26" s="55" customFormat="1" x14ac:dyDescent="0.25">
      <c r="A20" s="58"/>
      <c r="L20" s="55">
        <v>0.2</v>
      </c>
      <c r="M20" s="55">
        <v>0</v>
      </c>
      <c r="N20" s="55">
        <v>0.1</v>
      </c>
      <c r="O20" s="55">
        <v>0.1</v>
      </c>
      <c r="P20" s="55">
        <v>0</v>
      </c>
      <c r="Q20" s="55">
        <v>0.1</v>
      </c>
    </row>
    <row r="21" spans="1:26" s="55" customFormat="1" x14ac:dyDescent="0.25">
      <c r="A21" s="58"/>
      <c r="L21" s="55">
        <v>0</v>
      </c>
      <c r="M21" s="55">
        <v>4.9000000000000004</v>
      </c>
      <c r="N21" s="56">
        <v>4.9000000000000004</v>
      </c>
      <c r="O21" s="55">
        <v>0</v>
      </c>
      <c r="P21" s="55">
        <v>0.2</v>
      </c>
      <c r="Q21" s="55">
        <v>0.2</v>
      </c>
    </row>
    <row r="22" spans="1:26" x14ac:dyDescent="0.25">
      <c r="L22">
        <f>AVERAGE(L2:L21)</f>
        <v>20495.352500000001</v>
      </c>
      <c r="M22">
        <f t="shared" ref="M22:Q22" si="0">AVERAGE(M2:M21)</f>
        <v>173466113.89000002</v>
      </c>
      <c r="N22">
        <f t="shared" si="0"/>
        <v>173476967.73499995</v>
      </c>
      <c r="O22">
        <f t="shared" si="0"/>
        <v>0.6399999999999999</v>
      </c>
      <c r="P22">
        <f t="shared" si="0"/>
        <v>1.67</v>
      </c>
      <c r="Q22">
        <f t="shared" si="0"/>
        <v>2.6350000000000002</v>
      </c>
    </row>
    <row r="23" spans="1:26" x14ac:dyDescent="0.25">
      <c r="A23" s="57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/>
      <c r="S23" s="50"/>
      <c r="T23" s="50"/>
    </row>
    <row r="24" spans="1:26" x14ac:dyDescent="0.25">
      <c r="A24" s="57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>
        <v>0</v>
      </c>
      <c r="M24" s="50">
        <v>0</v>
      </c>
      <c r="N24" s="50">
        <v>304.2</v>
      </c>
      <c r="O24" s="50">
        <v>0</v>
      </c>
      <c r="P24" s="50">
        <v>0</v>
      </c>
      <c r="Q24" s="50">
        <v>0.4</v>
      </c>
      <c r="R24" s="50"/>
      <c r="S24" s="50"/>
      <c r="T24" s="50"/>
    </row>
    <row r="25" spans="1:26" s="50" customFormat="1" x14ac:dyDescent="0.25">
      <c r="A25" s="57"/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</row>
    <row r="26" spans="1:26" s="50" customFormat="1" x14ac:dyDescent="0.25">
      <c r="A26" s="57"/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</row>
    <row r="27" spans="1:26" x14ac:dyDescent="0.25">
      <c r="A27" s="57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>
        <v>959.2</v>
      </c>
      <c r="M27" s="52">
        <v>959.2</v>
      </c>
      <c r="N27" s="52">
        <v>1939.8</v>
      </c>
      <c r="O27" s="52">
        <v>2</v>
      </c>
      <c r="P27" s="52">
        <v>2</v>
      </c>
      <c r="Q27" s="52">
        <v>4.8</v>
      </c>
      <c r="R27" s="52"/>
      <c r="S27" s="52"/>
      <c r="T27" s="52"/>
    </row>
    <row r="28" spans="1:26" x14ac:dyDescent="0.25">
      <c r="A28" s="57" t="s">
        <v>104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>
        <v>30314.400000000001</v>
      </c>
      <c r="M28" s="54">
        <v>51307.199999999997</v>
      </c>
      <c r="N28" s="52">
        <v>302996.7</v>
      </c>
      <c r="O28" s="54">
        <v>6</v>
      </c>
      <c r="P28" s="54">
        <v>9.1</v>
      </c>
      <c r="Q28" s="54">
        <v>18.399999999999999</v>
      </c>
      <c r="R28" s="54"/>
      <c r="S28" s="54"/>
      <c r="T28" s="54"/>
    </row>
    <row r="29" spans="1:26" x14ac:dyDescent="0.25">
      <c r="A29" s="57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>
        <v>58590.3</v>
      </c>
      <c r="M29" s="54">
        <v>58590.3</v>
      </c>
      <c r="N29" s="52">
        <v>94796.800000000003</v>
      </c>
      <c r="O29" s="54">
        <v>7.6</v>
      </c>
      <c r="P29" s="54">
        <v>7.6</v>
      </c>
      <c r="Q29" s="8">
        <v>15.4</v>
      </c>
      <c r="R29" s="54"/>
      <c r="S29" s="54"/>
      <c r="T29" s="54"/>
    </row>
    <row r="30" spans="1:26" x14ac:dyDescent="0.25">
      <c r="A30" s="57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>
        <v>58590.3</v>
      </c>
      <c r="M30" s="54">
        <v>58590.3</v>
      </c>
      <c r="N30" s="52">
        <v>94796.800000000003</v>
      </c>
      <c r="O30" s="54">
        <v>7.6</v>
      </c>
      <c r="P30" s="54">
        <v>7.6</v>
      </c>
      <c r="Q30" s="8">
        <v>15.4</v>
      </c>
      <c r="R30" s="54"/>
      <c r="S30" s="54"/>
      <c r="T30" s="54"/>
    </row>
    <row r="31" spans="1:26" s="12" customFormat="1" x14ac:dyDescent="0.25">
      <c r="A31" s="57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>
        <v>664654.9</v>
      </c>
      <c r="M31" s="54">
        <v>664654.9</v>
      </c>
      <c r="N31" s="54">
        <v>709513.9</v>
      </c>
      <c r="O31" s="54">
        <v>11.6</v>
      </c>
      <c r="P31" s="54">
        <v>11.6</v>
      </c>
      <c r="Q31" s="54">
        <v>17.2</v>
      </c>
      <c r="R31" s="54"/>
      <c r="S31" s="54"/>
      <c r="T31" s="54"/>
      <c r="U31"/>
      <c r="V31"/>
      <c r="W31"/>
      <c r="X31"/>
      <c r="Y31"/>
      <c r="Z31"/>
    </row>
    <row r="32" spans="1:26" s="54" customFormat="1" x14ac:dyDescent="0.25">
      <c r="A32" s="57"/>
      <c r="L32" s="54">
        <v>7517.2</v>
      </c>
      <c r="M32" s="54">
        <v>7517.2</v>
      </c>
      <c r="N32" s="54">
        <v>7682.7</v>
      </c>
      <c r="O32" s="54">
        <v>9.6</v>
      </c>
      <c r="P32" s="54">
        <v>9.6</v>
      </c>
      <c r="Q32" s="54">
        <v>13.6</v>
      </c>
    </row>
    <row r="33" spans="1:26" s="54" customFormat="1" x14ac:dyDescent="0.25">
      <c r="A33" s="57"/>
      <c r="L33" s="54">
        <v>7517.2</v>
      </c>
      <c r="M33" s="54">
        <v>7517.2</v>
      </c>
      <c r="N33" s="54">
        <v>7682.7</v>
      </c>
      <c r="O33" s="54">
        <v>9.6</v>
      </c>
      <c r="P33" s="54">
        <v>9.6</v>
      </c>
      <c r="Q33" s="54">
        <v>13.6</v>
      </c>
    </row>
    <row r="34" spans="1:26" x14ac:dyDescent="0.25">
      <c r="L34">
        <f>AVERAGE(L23:L33)</f>
        <v>75285.772727272721</v>
      </c>
      <c r="M34">
        <f t="shared" ref="M34:Q34" si="1">AVERAGE(M23:M33)</f>
        <v>77194.209090909091</v>
      </c>
      <c r="N34">
        <f t="shared" si="1"/>
        <v>110883.05454545454</v>
      </c>
      <c r="O34">
        <f t="shared" si="1"/>
        <v>4.9090909090909092</v>
      </c>
      <c r="P34">
        <f t="shared" si="1"/>
        <v>5.1909090909090914</v>
      </c>
      <c r="Q34">
        <f t="shared" si="1"/>
        <v>8.9818181818181806</v>
      </c>
    </row>
    <row r="35" spans="1:26" x14ac:dyDescent="0.25">
      <c r="A35" s="57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>
        <v>0</v>
      </c>
      <c r="M35" s="50">
        <v>0</v>
      </c>
      <c r="N35" s="50">
        <v>304.2</v>
      </c>
      <c r="O35" s="50">
        <v>0</v>
      </c>
      <c r="P35" s="50">
        <v>0</v>
      </c>
      <c r="Q35" s="50">
        <v>0.4</v>
      </c>
      <c r="R35" s="50"/>
      <c r="S35" s="50"/>
      <c r="T35" s="50"/>
    </row>
    <row r="36" spans="1:26" x14ac:dyDescent="0.25">
      <c r="A36" s="57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>
        <v>0</v>
      </c>
      <c r="M36" s="50">
        <v>0</v>
      </c>
      <c r="N36" s="50">
        <v>304.2</v>
      </c>
      <c r="O36" s="50">
        <v>0</v>
      </c>
      <c r="P36" s="50">
        <v>0</v>
      </c>
      <c r="Q36" s="50">
        <v>0.4</v>
      </c>
      <c r="R36" s="50"/>
      <c r="S36" s="50"/>
      <c r="T36" s="50"/>
    </row>
    <row r="37" spans="1:26" s="50" customFormat="1" x14ac:dyDescent="0.25">
      <c r="A37" s="57"/>
      <c r="L37" s="50">
        <v>0</v>
      </c>
      <c r="M37" s="50">
        <v>0</v>
      </c>
      <c r="N37" s="50">
        <v>0</v>
      </c>
      <c r="O37" s="50">
        <v>0</v>
      </c>
      <c r="P37" s="50">
        <v>0</v>
      </c>
      <c r="Q37" s="50">
        <v>0</v>
      </c>
    </row>
    <row r="38" spans="1:26" x14ac:dyDescent="0.25">
      <c r="A38" s="57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>
        <v>0</v>
      </c>
      <c r="M38" s="50">
        <v>0</v>
      </c>
      <c r="N38" s="50">
        <v>304.2</v>
      </c>
      <c r="O38" s="50">
        <v>0</v>
      </c>
      <c r="P38" s="50">
        <v>0</v>
      </c>
      <c r="Q38" s="50">
        <v>0.4</v>
      </c>
      <c r="R38" s="50"/>
      <c r="S38" s="50"/>
      <c r="T38" s="50"/>
    </row>
    <row r="39" spans="1:26" x14ac:dyDescent="0.25">
      <c r="A39" s="57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>
        <v>0</v>
      </c>
      <c r="M39" s="50">
        <v>0</v>
      </c>
      <c r="N39" s="50">
        <v>304.2</v>
      </c>
      <c r="O39" s="50">
        <v>0</v>
      </c>
      <c r="P39" s="50">
        <v>0</v>
      </c>
      <c r="Q39" s="50">
        <v>0.4</v>
      </c>
      <c r="R39" s="50"/>
      <c r="S39" s="50"/>
      <c r="T39" s="50"/>
    </row>
    <row r="40" spans="1:26" x14ac:dyDescent="0.25">
      <c r="A40" s="57" t="s">
        <v>105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>
        <v>959.2</v>
      </c>
      <c r="M40" s="52">
        <v>959.2</v>
      </c>
      <c r="N40" s="52">
        <v>1939.8</v>
      </c>
      <c r="O40" s="52">
        <v>2</v>
      </c>
      <c r="P40" s="52">
        <v>2</v>
      </c>
      <c r="Q40" s="52">
        <v>4.8</v>
      </c>
      <c r="R40" s="52"/>
      <c r="S40" s="52"/>
      <c r="T40" s="52"/>
    </row>
    <row r="41" spans="1:26" x14ac:dyDescent="0.25">
      <c r="A41" s="57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>
        <v>959.2</v>
      </c>
      <c r="M41" s="52">
        <v>959.2</v>
      </c>
      <c r="N41" s="52">
        <v>1939.8</v>
      </c>
      <c r="O41" s="52">
        <v>2</v>
      </c>
      <c r="P41" s="52">
        <v>2</v>
      </c>
      <c r="Q41" s="52">
        <v>4.8</v>
      </c>
      <c r="R41" s="52"/>
      <c r="S41" s="52"/>
      <c r="T41" s="52"/>
    </row>
    <row r="42" spans="1:26" x14ac:dyDescent="0.25">
      <c r="A42" s="57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>
        <v>959.2</v>
      </c>
      <c r="M42" s="52">
        <v>959.2</v>
      </c>
      <c r="N42" s="52">
        <v>1939.8</v>
      </c>
      <c r="O42" s="52">
        <v>2</v>
      </c>
      <c r="P42" s="52">
        <v>2</v>
      </c>
      <c r="Q42" s="52">
        <v>4.8</v>
      </c>
      <c r="R42" s="52"/>
      <c r="S42" s="52"/>
      <c r="T42" s="52"/>
    </row>
    <row r="43" spans="1:26" x14ac:dyDescent="0.25">
      <c r="A43" s="57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>
        <v>58590.3</v>
      </c>
      <c r="M43" s="54">
        <v>58590.3</v>
      </c>
      <c r="N43" s="52">
        <v>94796.800000000003</v>
      </c>
      <c r="O43" s="54">
        <v>7.6</v>
      </c>
      <c r="P43" s="54">
        <v>7.6</v>
      </c>
      <c r="Q43" s="8">
        <v>15.4</v>
      </c>
      <c r="R43" s="54"/>
      <c r="S43" s="54"/>
      <c r="T43" s="54"/>
    </row>
    <row r="44" spans="1:26" s="54" customFormat="1" x14ac:dyDescent="0.25">
      <c r="A44" s="57"/>
      <c r="L44" s="54">
        <v>7517.2</v>
      </c>
      <c r="M44" s="54">
        <v>7517.2</v>
      </c>
      <c r="N44" s="54">
        <v>7682.7</v>
      </c>
      <c r="O44" s="54">
        <v>9.6</v>
      </c>
      <c r="P44" s="54">
        <v>9.6</v>
      </c>
      <c r="Q44" s="54">
        <v>13.6</v>
      </c>
    </row>
    <row r="45" spans="1:26" s="12" customFormat="1" x14ac:dyDescent="0.25">
      <c r="A45" s="57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>
        <v>664654.9</v>
      </c>
      <c r="M45" s="54">
        <v>664654.9</v>
      </c>
      <c r="N45" s="54">
        <v>709513.9</v>
      </c>
      <c r="O45" s="54">
        <v>11.6</v>
      </c>
      <c r="P45" s="54">
        <v>11.6</v>
      </c>
      <c r="Q45" s="54">
        <v>17.2</v>
      </c>
      <c r="R45" s="54"/>
      <c r="S45" s="54"/>
      <c r="T45" s="54"/>
      <c r="U45"/>
      <c r="V45"/>
      <c r="W45"/>
      <c r="X45"/>
      <c r="Y45"/>
      <c r="Z45"/>
    </row>
    <row r="46" spans="1:26" s="54" customFormat="1" x14ac:dyDescent="0.25">
      <c r="A46" s="57"/>
      <c r="L46" s="54">
        <v>7517.2</v>
      </c>
      <c r="M46" s="54">
        <v>7517.2</v>
      </c>
      <c r="N46" s="54">
        <v>7682.7</v>
      </c>
      <c r="O46" s="54">
        <v>9.6</v>
      </c>
      <c r="P46" s="54">
        <v>9.6</v>
      </c>
      <c r="Q46" s="54">
        <v>13.6</v>
      </c>
    </row>
    <row r="47" spans="1:26" x14ac:dyDescent="0.25">
      <c r="L47">
        <f>AVERAGE(L35:L46)</f>
        <v>61763.1</v>
      </c>
      <c r="M47">
        <f t="shared" ref="M47:Q47" si="2">AVERAGE(M35:M46)</f>
        <v>61763.1</v>
      </c>
      <c r="N47">
        <f t="shared" si="2"/>
        <v>68892.691666666666</v>
      </c>
      <c r="O47">
        <f t="shared" si="2"/>
        <v>3.6999999999999997</v>
      </c>
      <c r="P47">
        <f t="shared" si="2"/>
        <v>3.6999999999999997</v>
      </c>
      <c r="Q47">
        <f t="shared" si="2"/>
        <v>6.3166666666666664</v>
      </c>
    </row>
    <row r="48" spans="1:26" x14ac:dyDescent="0.25">
      <c r="A48" s="57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>
        <v>0</v>
      </c>
      <c r="M48" s="50">
        <v>0</v>
      </c>
      <c r="N48" s="50">
        <v>304.2</v>
      </c>
      <c r="O48" s="50">
        <v>0</v>
      </c>
      <c r="P48" s="50">
        <v>0</v>
      </c>
      <c r="Q48" s="50">
        <v>0.4</v>
      </c>
      <c r="R48" s="50"/>
      <c r="S48" s="50"/>
      <c r="T48" s="50"/>
    </row>
    <row r="49" spans="1:20" x14ac:dyDescent="0.25">
      <c r="A49" s="57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>
        <v>0</v>
      </c>
      <c r="M49" s="50">
        <v>0</v>
      </c>
      <c r="N49" s="50">
        <v>304.2</v>
      </c>
      <c r="O49" s="50">
        <v>0</v>
      </c>
      <c r="P49" s="50">
        <v>0</v>
      </c>
      <c r="Q49" s="50">
        <v>0.4</v>
      </c>
      <c r="R49" s="50"/>
      <c r="S49" s="50"/>
      <c r="T49" s="50"/>
    </row>
    <row r="50" spans="1:20" x14ac:dyDescent="0.25">
      <c r="A50" s="57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>
        <v>959.2</v>
      </c>
      <c r="M50" s="52">
        <v>959.2</v>
      </c>
      <c r="N50" s="52">
        <v>1939.8</v>
      </c>
      <c r="O50" s="52">
        <v>2</v>
      </c>
      <c r="P50" s="52">
        <v>2</v>
      </c>
      <c r="Q50" s="52">
        <v>4.8</v>
      </c>
      <c r="R50" s="52"/>
      <c r="S50" s="52"/>
      <c r="T50" s="52"/>
    </row>
    <row r="51" spans="1:20" x14ac:dyDescent="0.25">
      <c r="A51" s="57" t="s">
        <v>106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>
        <v>959.2</v>
      </c>
      <c r="M51" s="52">
        <v>959.2</v>
      </c>
      <c r="N51" s="52">
        <v>1939.8</v>
      </c>
      <c r="O51" s="52">
        <v>2</v>
      </c>
      <c r="P51" s="52">
        <v>2</v>
      </c>
      <c r="Q51" s="52">
        <v>4.8</v>
      </c>
      <c r="R51" s="52"/>
      <c r="S51" s="52"/>
      <c r="T51" s="52"/>
    </row>
    <row r="52" spans="1:20" x14ac:dyDescent="0.25">
      <c r="A52" s="57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>
        <v>959.2</v>
      </c>
      <c r="M52" s="52">
        <v>959.2</v>
      </c>
      <c r="N52" s="52">
        <v>1939.8</v>
      </c>
      <c r="O52" s="52">
        <v>2</v>
      </c>
      <c r="P52" s="52">
        <v>2</v>
      </c>
      <c r="Q52" s="52">
        <v>4.8</v>
      </c>
      <c r="R52" s="52"/>
      <c r="S52" s="52"/>
      <c r="T52" s="52"/>
    </row>
    <row r="53" spans="1:20" s="54" customFormat="1" x14ac:dyDescent="0.25">
      <c r="A53" s="57"/>
      <c r="L53" s="54">
        <v>7517.2</v>
      </c>
      <c r="M53" s="54">
        <v>7517.2</v>
      </c>
      <c r="N53" s="54">
        <v>7682.7</v>
      </c>
      <c r="O53" s="54">
        <v>9.6</v>
      </c>
      <c r="P53" s="54">
        <v>9.6</v>
      </c>
      <c r="Q53" s="54">
        <v>13.6</v>
      </c>
    </row>
    <row r="54" spans="1:20" x14ac:dyDescent="0.25">
      <c r="L54">
        <f>AVERAGE(L48:L53)</f>
        <v>1732.4666666666665</v>
      </c>
      <c r="M54">
        <f t="shared" ref="M54:Q54" si="3">AVERAGE(M48:M53)</f>
        <v>1732.4666666666665</v>
      </c>
      <c r="N54">
        <f t="shared" si="3"/>
        <v>2351.75</v>
      </c>
      <c r="O54">
        <f t="shared" si="3"/>
        <v>2.6</v>
      </c>
      <c r="P54">
        <f t="shared" si="3"/>
        <v>2.6</v>
      </c>
      <c r="Q54">
        <f t="shared" si="3"/>
        <v>4.8</v>
      </c>
    </row>
    <row r="55" spans="1:20" s="50" customFormat="1" x14ac:dyDescent="0.25">
      <c r="A55" s="57"/>
      <c r="L55" s="50">
        <v>0</v>
      </c>
      <c r="M55" s="50">
        <v>22032.5</v>
      </c>
      <c r="N55" s="50">
        <v>22032.5</v>
      </c>
      <c r="O55" s="50">
        <v>0</v>
      </c>
      <c r="P55" s="50">
        <v>1.4</v>
      </c>
      <c r="Q55" s="50">
        <v>1.7</v>
      </c>
    </row>
    <row r="56" spans="1:20" s="50" customFormat="1" x14ac:dyDescent="0.25">
      <c r="A56" s="57"/>
      <c r="L56" s="50">
        <v>16.899999999999999</v>
      </c>
      <c r="M56" s="50">
        <v>0</v>
      </c>
      <c r="N56" s="50">
        <v>389</v>
      </c>
      <c r="O56" s="50">
        <v>0.2</v>
      </c>
      <c r="P56" s="50">
        <v>0</v>
      </c>
      <c r="Q56" s="50">
        <v>0.3</v>
      </c>
    </row>
    <row r="57" spans="1:20" s="50" customFormat="1" x14ac:dyDescent="0.25">
      <c r="A57" s="57"/>
      <c r="L57" s="50">
        <v>37948.1</v>
      </c>
      <c r="M57" s="50">
        <v>0</v>
      </c>
      <c r="N57" s="50">
        <v>1362453.9</v>
      </c>
      <c r="O57" s="50">
        <v>0.3</v>
      </c>
      <c r="P57" s="50">
        <v>0</v>
      </c>
      <c r="Q57" s="50">
        <v>3.3</v>
      </c>
    </row>
    <row r="58" spans="1:20" s="49" customFormat="1" x14ac:dyDescent="0.25">
      <c r="A58" s="57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>
        <v>0</v>
      </c>
      <c r="M58" s="50">
        <v>22032.5</v>
      </c>
      <c r="N58" s="50">
        <v>29872.5</v>
      </c>
      <c r="O58" s="50">
        <v>0</v>
      </c>
      <c r="P58" s="50">
        <v>1.4</v>
      </c>
      <c r="Q58" s="49">
        <v>1.7</v>
      </c>
    </row>
    <row r="59" spans="1:20" s="50" customFormat="1" x14ac:dyDescent="0.25">
      <c r="A59" s="57"/>
      <c r="L59" s="50">
        <v>5690.7</v>
      </c>
      <c r="M59" s="50">
        <v>584451.19999999995</v>
      </c>
      <c r="N59" s="50">
        <v>584872.69999999995</v>
      </c>
      <c r="O59" s="50">
        <v>3.4</v>
      </c>
      <c r="P59" s="50">
        <v>8.6</v>
      </c>
      <c r="Q59" s="50">
        <v>8.6</v>
      </c>
    </row>
    <row r="60" spans="1:20" s="60" customFormat="1" x14ac:dyDescent="0.25">
      <c r="A60" s="57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>
        <v>0</v>
      </c>
      <c r="M60" s="59">
        <v>770697204.20000005</v>
      </c>
      <c r="N60" s="59">
        <v>770697204.20000005</v>
      </c>
      <c r="O60" s="59">
        <v>0</v>
      </c>
      <c r="P60" s="59">
        <v>1.8</v>
      </c>
      <c r="Q60" s="59">
        <v>1.8</v>
      </c>
      <c r="S60" s="59"/>
    </row>
    <row r="61" spans="1:20" s="60" customFormat="1" x14ac:dyDescent="0.25">
      <c r="A61" s="57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>
        <v>0.1</v>
      </c>
      <c r="M61" s="59">
        <v>771179515.39999998</v>
      </c>
      <c r="N61" s="59">
        <v>771179515.39999998</v>
      </c>
      <c r="O61" s="59">
        <v>0.2</v>
      </c>
      <c r="P61" s="59">
        <v>1.8</v>
      </c>
      <c r="Q61" s="59">
        <v>1.8</v>
      </c>
      <c r="S61" s="59"/>
    </row>
    <row r="62" spans="1:20" s="60" customFormat="1" x14ac:dyDescent="0.25">
      <c r="A62" s="57" t="s">
        <v>107</v>
      </c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>
        <v>0</v>
      </c>
      <c r="M62" s="59">
        <v>770061768.29999995</v>
      </c>
      <c r="N62" s="59">
        <v>770061768.29999995</v>
      </c>
      <c r="O62" s="59">
        <v>0</v>
      </c>
      <c r="P62" s="59">
        <v>1.6</v>
      </c>
      <c r="Q62" s="59">
        <v>1.6</v>
      </c>
      <c r="S62" s="59"/>
    </row>
    <row r="63" spans="1:20" s="60" customFormat="1" x14ac:dyDescent="0.25">
      <c r="A63" s="57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>
        <v>0</v>
      </c>
      <c r="M63" s="59">
        <v>772051776.20000005</v>
      </c>
      <c r="N63" s="59">
        <v>772051776.20000005</v>
      </c>
      <c r="O63" s="59">
        <v>0</v>
      </c>
      <c r="P63" s="59">
        <v>1.8</v>
      </c>
      <c r="Q63" s="59">
        <v>1.8</v>
      </c>
      <c r="S63" s="59"/>
    </row>
    <row r="64" spans="1:20" s="60" customFormat="1" x14ac:dyDescent="0.25">
      <c r="A64" s="57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>
        <v>0</v>
      </c>
      <c r="M64" s="59">
        <v>772051776.20000005</v>
      </c>
      <c r="N64" s="59">
        <v>772051776.20000005</v>
      </c>
      <c r="O64" s="59">
        <v>0</v>
      </c>
      <c r="P64" s="59">
        <v>1.8</v>
      </c>
      <c r="Q64" s="59">
        <v>1.8</v>
      </c>
      <c r="S64" s="59"/>
    </row>
    <row r="65" spans="1:19" s="54" customFormat="1" x14ac:dyDescent="0.25">
      <c r="A65" s="57"/>
      <c r="L65" s="54">
        <v>644.6</v>
      </c>
      <c r="M65" s="54">
        <v>644.6</v>
      </c>
      <c r="N65" s="54">
        <v>1742</v>
      </c>
      <c r="O65" s="54">
        <v>1.7</v>
      </c>
      <c r="P65" s="54">
        <v>2.7</v>
      </c>
      <c r="Q65" s="54">
        <v>2.7</v>
      </c>
    </row>
    <row r="66" spans="1:19" s="54" customFormat="1" x14ac:dyDescent="0.25">
      <c r="A66" s="57"/>
      <c r="L66" s="54">
        <v>0</v>
      </c>
      <c r="M66" s="54">
        <v>1175488.8</v>
      </c>
      <c r="N66" s="52">
        <v>1175488.8</v>
      </c>
      <c r="O66" s="54">
        <v>0</v>
      </c>
      <c r="P66" s="54">
        <v>10.4</v>
      </c>
      <c r="Q66" s="54">
        <v>10.4</v>
      </c>
    </row>
    <row r="67" spans="1:19" s="54" customFormat="1" x14ac:dyDescent="0.25">
      <c r="A67" s="57"/>
      <c r="L67" s="54">
        <v>0</v>
      </c>
      <c r="M67" s="54">
        <v>4.9000000000000004</v>
      </c>
      <c r="N67" s="52">
        <v>41108.5</v>
      </c>
      <c r="O67" s="54">
        <v>0</v>
      </c>
      <c r="P67" s="54">
        <v>0.2</v>
      </c>
      <c r="Q67" s="8">
        <v>2</v>
      </c>
    </row>
    <row r="68" spans="1:19" s="54" customFormat="1" x14ac:dyDescent="0.25">
      <c r="A68" s="57"/>
      <c r="L68" s="54">
        <v>0</v>
      </c>
      <c r="M68" s="54">
        <v>0</v>
      </c>
      <c r="N68" s="52">
        <v>74164</v>
      </c>
      <c r="O68" s="54">
        <v>0</v>
      </c>
      <c r="P68" s="54">
        <v>0</v>
      </c>
      <c r="Q68" s="54">
        <v>11.2</v>
      </c>
    </row>
    <row r="69" spans="1:19" s="54" customFormat="1" x14ac:dyDescent="0.25">
      <c r="A69" s="57"/>
      <c r="L69" s="54">
        <v>0</v>
      </c>
      <c r="M69" s="54">
        <v>0</v>
      </c>
      <c r="N69" s="54">
        <v>121154.1</v>
      </c>
      <c r="O69" s="54">
        <v>0</v>
      </c>
      <c r="P69" s="54">
        <v>0</v>
      </c>
      <c r="Q69" s="54">
        <v>12.6</v>
      </c>
    </row>
    <row r="70" spans="1:19" x14ac:dyDescent="0.25">
      <c r="L70">
        <f>AVERAGE(L55:L69)</f>
        <v>2953.3599999999997</v>
      </c>
      <c r="M70">
        <f t="shared" ref="M70:Q70" si="4">AVERAGE(M55:M69)</f>
        <v>257189779.65333334</v>
      </c>
      <c r="N70">
        <f t="shared" si="4"/>
        <v>257297021.21999997</v>
      </c>
      <c r="O70">
        <f t="shared" si="4"/>
        <v>0.38666666666666666</v>
      </c>
      <c r="P70">
        <f t="shared" si="4"/>
        <v>2.2333333333333338</v>
      </c>
      <c r="Q70">
        <f t="shared" si="4"/>
        <v>4.2200000000000006</v>
      </c>
    </row>
    <row r="71" spans="1:19" s="50" customFormat="1" x14ac:dyDescent="0.25">
      <c r="A71" s="57"/>
      <c r="L71" s="50">
        <v>0</v>
      </c>
      <c r="M71" s="50">
        <v>22032.5</v>
      </c>
      <c r="N71" s="50">
        <v>22032.5</v>
      </c>
      <c r="O71" s="50">
        <v>0</v>
      </c>
      <c r="P71" s="50">
        <v>1.4</v>
      </c>
      <c r="Q71" s="50">
        <v>1.7</v>
      </c>
    </row>
    <row r="72" spans="1:19" s="50" customFormat="1" x14ac:dyDescent="0.25">
      <c r="A72" s="57"/>
      <c r="L72" s="50">
        <v>16.899999999999999</v>
      </c>
      <c r="M72" s="50">
        <v>0</v>
      </c>
      <c r="N72" s="50">
        <v>1449.9</v>
      </c>
      <c r="O72" s="50">
        <v>0.2</v>
      </c>
      <c r="P72" s="50">
        <v>0</v>
      </c>
      <c r="Q72" s="50">
        <v>0.6</v>
      </c>
    </row>
    <row r="73" spans="1:19" s="49" customFormat="1" x14ac:dyDescent="0.25">
      <c r="A73" s="57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>
        <v>16.899999999999999</v>
      </c>
      <c r="M73" s="50">
        <v>0</v>
      </c>
      <c r="N73" s="50">
        <v>1449.9</v>
      </c>
      <c r="O73" s="50">
        <v>0.2</v>
      </c>
      <c r="P73" s="50">
        <v>0</v>
      </c>
      <c r="Q73" s="50">
        <v>0.6</v>
      </c>
      <c r="R73" s="50"/>
    </row>
    <row r="74" spans="1:19" x14ac:dyDescent="0.25">
      <c r="A74" s="57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>
        <v>16.899999999999999</v>
      </c>
      <c r="M74" s="50">
        <v>0</v>
      </c>
      <c r="N74" s="50">
        <v>1449.9</v>
      </c>
      <c r="O74" s="50">
        <v>0.2</v>
      </c>
      <c r="P74" s="50">
        <v>0</v>
      </c>
      <c r="Q74" s="50">
        <v>0.6</v>
      </c>
      <c r="R74" s="50"/>
      <c r="S74" s="49"/>
    </row>
    <row r="75" spans="1:19" s="50" customFormat="1" x14ac:dyDescent="0.25">
      <c r="A75" s="57"/>
      <c r="L75" s="50">
        <v>0</v>
      </c>
      <c r="M75" s="50">
        <v>22032.5</v>
      </c>
      <c r="N75" s="50">
        <v>22032.5</v>
      </c>
      <c r="O75" s="50">
        <v>0</v>
      </c>
      <c r="P75" s="50">
        <v>1.4</v>
      </c>
      <c r="Q75" s="50">
        <v>1.7</v>
      </c>
    </row>
    <row r="76" spans="1:19" s="60" customFormat="1" x14ac:dyDescent="0.25">
      <c r="A76" s="57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>
        <v>0</v>
      </c>
      <c r="M76" s="59">
        <v>770697204.20000005</v>
      </c>
      <c r="N76" s="59">
        <v>770697204.20000005</v>
      </c>
      <c r="O76" s="59">
        <v>0</v>
      </c>
      <c r="P76" s="59">
        <v>1.8</v>
      </c>
      <c r="Q76" s="59">
        <v>1.8</v>
      </c>
    </row>
    <row r="77" spans="1:19" s="60" customFormat="1" x14ac:dyDescent="0.25">
      <c r="A77" s="57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>
        <v>0.1</v>
      </c>
      <c r="M77" s="59">
        <v>771179515.39999998</v>
      </c>
      <c r="N77" s="59">
        <v>771179515.39999998</v>
      </c>
      <c r="O77" s="59">
        <v>0.2</v>
      </c>
      <c r="P77" s="59">
        <v>1.8</v>
      </c>
      <c r="Q77" s="59">
        <v>1.8</v>
      </c>
    </row>
    <row r="78" spans="1:19" s="60" customFormat="1" x14ac:dyDescent="0.25">
      <c r="A78" s="57" t="s">
        <v>108</v>
      </c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>
        <v>0</v>
      </c>
      <c r="M78" s="59">
        <v>772051776.20000005</v>
      </c>
      <c r="N78" s="59">
        <v>772051776.20000005</v>
      </c>
      <c r="O78" s="59">
        <v>0</v>
      </c>
      <c r="P78" s="59">
        <v>1.8</v>
      </c>
      <c r="Q78" s="59">
        <v>1.8</v>
      </c>
    </row>
    <row r="79" spans="1:19" x14ac:dyDescent="0.25">
      <c r="A79" s="57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>
        <v>0</v>
      </c>
      <c r="M79" s="51">
        <v>772051776.20000005</v>
      </c>
      <c r="N79" s="51">
        <v>772051776.20000005</v>
      </c>
      <c r="O79" s="51">
        <v>0</v>
      </c>
      <c r="P79" s="51">
        <v>1.8</v>
      </c>
      <c r="Q79" s="51">
        <v>1.8</v>
      </c>
    </row>
    <row r="80" spans="1:19" s="60" customFormat="1" x14ac:dyDescent="0.25">
      <c r="A80" s="57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>
        <v>0</v>
      </c>
      <c r="M80" s="59">
        <v>772051776.20000005</v>
      </c>
      <c r="N80" s="59">
        <v>772051776.20000005</v>
      </c>
      <c r="O80" s="59">
        <v>0</v>
      </c>
      <c r="P80" s="59">
        <v>1.8</v>
      </c>
      <c r="Q80" s="59">
        <v>1.8</v>
      </c>
    </row>
    <row r="81" spans="1:17" s="54" customFormat="1" x14ac:dyDescent="0.25">
      <c r="A81" s="57"/>
      <c r="L81" s="54">
        <v>739.6</v>
      </c>
      <c r="M81" s="54">
        <v>744.5</v>
      </c>
      <c r="N81" s="54">
        <v>15220.2</v>
      </c>
      <c r="O81" s="54">
        <v>0.2</v>
      </c>
      <c r="P81" s="54">
        <v>0.4</v>
      </c>
      <c r="Q81" s="54">
        <v>5</v>
      </c>
    </row>
    <row r="82" spans="1:17" s="54" customFormat="1" x14ac:dyDescent="0.25">
      <c r="A82" s="57"/>
      <c r="L82" s="54">
        <v>0</v>
      </c>
      <c r="M82" s="54">
        <v>0</v>
      </c>
      <c r="N82" s="54">
        <v>74234.600000000006</v>
      </c>
      <c r="O82" s="54">
        <v>0</v>
      </c>
      <c r="P82" s="54">
        <v>0</v>
      </c>
      <c r="Q82" s="52">
        <v>9.8000000000000007</v>
      </c>
    </row>
    <row r="83" spans="1:17" s="54" customFormat="1" x14ac:dyDescent="0.25">
      <c r="A83" s="57"/>
      <c r="L83" s="54">
        <v>4.9000000000000004</v>
      </c>
      <c r="M83" s="54">
        <v>0</v>
      </c>
      <c r="N83" s="54">
        <v>5359.8</v>
      </c>
      <c r="O83" s="54">
        <v>0.2</v>
      </c>
      <c r="P83" s="54">
        <v>0</v>
      </c>
      <c r="Q83" s="8">
        <v>3</v>
      </c>
    </row>
    <row r="84" spans="1:17" s="54" customFormat="1" x14ac:dyDescent="0.25">
      <c r="A84" s="57"/>
      <c r="L84" s="54">
        <v>644.6</v>
      </c>
      <c r="M84" s="54">
        <v>644.6</v>
      </c>
      <c r="N84" s="54">
        <v>1742</v>
      </c>
      <c r="O84" s="54">
        <v>1.7</v>
      </c>
      <c r="P84" s="54">
        <v>2.7</v>
      </c>
      <c r="Q84" s="54">
        <v>2.7</v>
      </c>
    </row>
    <row r="85" spans="1:17" s="54" customFormat="1" x14ac:dyDescent="0.25">
      <c r="A85" s="57"/>
      <c r="L85" s="54">
        <v>0</v>
      </c>
      <c r="M85" s="54">
        <v>0</v>
      </c>
      <c r="N85" s="54">
        <v>5660.3</v>
      </c>
      <c r="O85" s="54">
        <v>0</v>
      </c>
      <c r="P85" s="54">
        <v>0</v>
      </c>
      <c r="Q85" s="8">
        <v>3</v>
      </c>
    </row>
    <row r="86" spans="1:17" x14ac:dyDescent="0.25">
      <c r="L86">
        <f>AVERAGE(L71:L85)</f>
        <v>95.993333333333339</v>
      </c>
      <c r="M86">
        <f t="shared" ref="M86:Q86" si="5">AVERAGE(M71:M85)</f>
        <v>257205166.81999999</v>
      </c>
      <c r="N86">
        <f t="shared" si="5"/>
        <v>257212178.65333331</v>
      </c>
      <c r="O86">
        <f t="shared" si="5"/>
        <v>0.19333333333333333</v>
      </c>
      <c r="P86">
        <f t="shared" si="5"/>
        <v>0.99333333333333351</v>
      </c>
      <c r="Q86">
        <f t="shared" si="5"/>
        <v>2.5133333333333336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SubQuerywiseRankingError</vt:lpstr>
      <vt:lpstr>SubQuerywiseResultSetError</vt:lpstr>
      <vt:lpstr>SubquerywiseResults</vt:lpstr>
      <vt:lpstr>SubquerywiseResultSet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Saleem</dc:creator>
  <cp:lastModifiedBy>Muhammad Saleem</cp:lastModifiedBy>
  <dcterms:created xsi:type="dcterms:W3CDTF">2012-10-31T15:48:45Z</dcterms:created>
  <dcterms:modified xsi:type="dcterms:W3CDTF">2012-11-24T11:55:33Z</dcterms:modified>
</cp:coreProperties>
</file>