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ay\"/>
    </mc:Choice>
  </mc:AlternateContent>
  <xr:revisionPtr revIDLastSave="0" documentId="13_ncr:1_{950F5199-BA20-4D38-9967-5B14DC06E5D6}" xr6:coauthVersionLast="47" xr6:coauthVersionMax="47" xr10:uidLastSave="{00000000-0000-0000-0000-000000000000}"/>
  <bookViews>
    <workbookView xWindow="3585" yWindow="3585" windowWidth="28800" windowHeight="15555" xr2:uid="{33BDAEFE-2AB5-4AC2-9FC9-15E70A106DDA}"/>
  </bookViews>
  <sheets>
    <sheet name="K1" sheetId="1" r:id="rId1"/>
    <sheet name="K2" sheetId="2" r:id="rId2"/>
  </sheets>
  <definedNames>
    <definedName name="_xlnm._FilterDatabase" localSheetId="0" hidden="1">'K1'!$A$7:$N$932</definedName>
    <definedName name="_xlnm._FilterDatabase" localSheetId="1" hidden="1">'K2'!$A$7:$G$430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3" i="2" l="1"/>
  <c r="E222" i="2"/>
  <c r="E195" i="2"/>
  <c r="E194" i="2"/>
  <c r="E183" i="2"/>
  <c r="E184" i="2"/>
  <c r="E185" i="2"/>
  <c r="E186" i="2"/>
  <c r="E187" i="2"/>
  <c r="E188" i="2"/>
  <c r="E189" i="2"/>
  <c r="E190" i="2"/>
  <c r="E191" i="2"/>
  <c r="E182" i="2"/>
  <c r="E181" i="2"/>
  <c r="E180" i="2"/>
  <c r="E178" i="2"/>
  <c r="E177" i="2"/>
  <c r="E175" i="2"/>
  <c r="E176" i="2"/>
  <c r="E174" i="2"/>
  <c r="E172" i="2"/>
  <c r="E171" i="2"/>
  <c r="E167" i="2"/>
  <c r="E168" i="2"/>
  <c r="E169" i="2"/>
  <c r="E166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51" i="2"/>
  <c r="E149" i="2"/>
  <c r="E148" i="2"/>
  <c r="E145" i="2"/>
  <c r="E146" i="2"/>
  <c r="E147" i="2"/>
  <c r="E144" i="2"/>
  <c r="E135" i="2"/>
  <c r="E136" i="2"/>
  <c r="E137" i="2"/>
  <c r="E138" i="2"/>
  <c r="E139" i="2"/>
  <c r="E140" i="2"/>
  <c r="E141" i="2"/>
  <c r="E142" i="2"/>
  <c r="E134" i="2"/>
  <c r="E133" i="2"/>
  <c r="E132" i="2"/>
  <c r="E128" i="2"/>
  <c r="E129" i="2"/>
  <c r="E127" i="2"/>
  <c r="E122" i="2"/>
  <c r="E123" i="2"/>
  <c r="E124" i="2"/>
  <c r="E125" i="2"/>
  <c r="E126" i="2"/>
  <c r="E121" i="2"/>
  <c r="E115" i="2"/>
  <c r="E116" i="2"/>
  <c r="E117" i="2"/>
  <c r="E118" i="2"/>
  <c r="E114" i="2"/>
  <c r="E107" i="2"/>
  <c r="E108" i="2"/>
  <c r="E109" i="2"/>
  <c r="E110" i="2"/>
  <c r="E111" i="2"/>
  <c r="E112" i="2"/>
  <c r="E106" i="2"/>
  <c r="E100" i="2"/>
  <c r="E101" i="2"/>
  <c r="E102" i="2"/>
  <c r="E103" i="2"/>
  <c r="E104" i="2"/>
  <c r="E105" i="2"/>
  <c r="E99" i="2"/>
  <c r="E88" i="2"/>
  <c r="E89" i="2"/>
  <c r="E90" i="2"/>
  <c r="E91" i="2"/>
  <c r="E92" i="2"/>
  <c r="E87" i="2"/>
  <c r="E78" i="2"/>
  <c r="E79" i="2"/>
  <c r="E80" i="2"/>
  <c r="E81" i="2"/>
  <c r="E82" i="2"/>
  <c r="E83" i="2"/>
  <c r="E84" i="2"/>
  <c r="E77" i="2"/>
  <c r="E72" i="2"/>
  <c r="E73" i="2"/>
  <c r="E74" i="2"/>
  <c r="E75" i="2"/>
  <c r="E76" i="2"/>
  <c r="E71" i="2"/>
  <c r="E69" i="2"/>
  <c r="E68" i="2"/>
  <c r="E65" i="2"/>
  <c r="E66" i="2"/>
  <c r="E67" i="2"/>
  <c r="E64" i="2"/>
  <c r="E60" i="2"/>
  <c r="E61" i="2"/>
  <c r="E62" i="2"/>
  <c r="E63" i="2"/>
  <c r="E59" i="2"/>
  <c r="E55" i="2"/>
  <c r="E56" i="2"/>
  <c r="E54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37" i="2"/>
  <c r="E603" i="1" l="1"/>
  <c r="E602" i="1"/>
  <c r="E599" i="1"/>
  <c r="E598" i="1"/>
  <c r="E597" i="1"/>
  <c r="E596" i="1"/>
  <c r="E587" i="1"/>
  <c r="E588" i="1"/>
  <c r="E586" i="1"/>
  <c r="E577" i="1"/>
  <c r="E578" i="1"/>
  <c r="E579" i="1"/>
  <c r="E580" i="1"/>
  <c r="E576" i="1"/>
  <c r="E568" i="1"/>
  <c r="E569" i="1"/>
  <c r="E567" i="1"/>
  <c r="E559" i="1"/>
  <c r="E558" i="1"/>
  <c r="E547" i="1"/>
  <c r="E546" i="1"/>
  <c r="E531" i="1"/>
  <c r="E532" i="1"/>
  <c r="E533" i="1"/>
  <c r="E530" i="1"/>
  <c r="E528" i="1"/>
  <c r="E527" i="1"/>
  <c r="E518" i="1"/>
  <c r="E519" i="1"/>
  <c r="E520" i="1"/>
  <c r="E521" i="1"/>
  <c r="E517" i="1"/>
  <c r="E512" i="1"/>
  <c r="E513" i="1"/>
  <c r="E514" i="1"/>
  <c r="E511" i="1"/>
  <c r="E501" i="1"/>
  <c r="E500" i="1"/>
  <c r="E486" i="1"/>
  <c r="E487" i="1"/>
  <c r="E4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Hew, KienX Boon</author>
  </authors>
  <commentList>
    <comment ref="K7" authorId="0" shapeId="0" xr:uid="{BCBE5AC5-F212-4A9F-90B9-9670298A360E}">
      <text>
        <r>
          <rPr>
            <b/>
            <sz val="9"/>
            <color indexed="81"/>
            <rFont val="Tahoma"/>
            <family val="2"/>
          </rPr>
          <t>Hew, KienX Boon:</t>
        </r>
        <r>
          <rPr>
            <sz val="9"/>
            <color indexed="81"/>
            <rFont val="Tahoma"/>
            <family val="2"/>
          </rPr>
          <t xml:space="preserve">
Whatever captured in MCT will not incl. in the Non IC &amp; Die to avoid double captured for importation value of Non IC &amp; Die</t>
        </r>
      </text>
    </comment>
  </commentList>
</comments>
</file>

<file path=xl/sharedStrings.xml><?xml version="1.0" encoding="utf-8"?>
<sst xmlns="http://schemas.openxmlformats.org/spreadsheetml/2006/main" count="4177" uniqueCount="1186">
  <si>
    <t>DHLE</t>
  </si>
  <si>
    <t>Field match</t>
  </si>
  <si>
    <t>ConsigneeAddress1</t>
  </si>
  <si>
    <t xml:space="preserve">1st PG16 filter "Plot 6" &amp; filter "consignee" column= Intel Micro </t>
  </si>
  <si>
    <t>Item Desc</t>
  </si>
  <si>
    <t>HS Code</t>
  </si>
  <si>
    <t>FDE</t>
  </si>
  <si>
    <t>UPS</t>
  </si>
  <si>
    <t>Consignee  State: 1st PG16 filter "Bayan Lepas only, exclude Kulim"</t>
  </si>
  <si>
    <t>DWM</t>
  </si>
  <si>
    <t>Address</t>
  </si>
  <si>
    <t>1st PG16 filter "Plot 6"</t>
  </si>
  <si>
    <t>Consignee = Intel micro</t>
  </si>
  <si>
    <t>M1</t>
  </si>
  <si>
    <t>MCT (Peralatan/Mesin/Kelengkapan)</t>
  </si>
  <si>
    <t>Tariff Code</t>
  </si>
  <si>
    <t>Custom Form No</t>
  </si>
  <si>
    <t>Import Qty (=ROUNDUP(CELL,0)</t>
  </si>
  <si>
    <t>CIF Value (RM)</t>
  </si>
  <si>
    <t>DUTI IMPOT (RM)</t>
  </si>
  <si>
    <t>CUKAI JUALAN (RM)</t>
  </si>
  <si>
    <t>DUTI EKSAIS (RM)</t>
  </si>
  <si>
    <t>Broker</t>
  </si>
  <si>
    <t>IC unit/ IC WFE / NON IC &amp; DIE</t>
  </si>
  <si>
    <t>Put Y if there is Duti impot/ Cukai Jualan/ Duti Eksais</t>
  </si>
  <si>
    <t>IC units</t>
  </si>
  <si>
    <t>IC Wafer</t>
  </si>
  <si>
    <t>ShipperAddress1</t>
  </si>
  <si>
    <t xml:space="preserve"> </t>
  </si>
  <si>
    <t>Penghantar (Consignor) = Intel Microelectronics</t>
  </si>
  <si>
    <t>M2</t>
  </si>
  <si>
    <t>EXPORT Qty (=ROUNDUP(CELL,0)</t>
  </si>
  <si>
    <t>IC unit/ IC WFE / NON IC &amp; DIE/Tester</t>
  </si>
  <si>
    <t>Classification FG</t>
  </si>
  <si>
    <t>ATS</t>
  </si>
  <si>
    <t>Tester Card</t>
  </si>
  <si>
    <t>Consignor  State: 1st PG16 filter "Bayan Lepas only, exclude Kulim"</t>
  </si>
  <si>
    <t>P12/24</t>
  </si>
  <si>
    <t>OVERSEA</t>
  </si>
  <si>
    <t>Others than P12/P24</t>
  </si>
  <si>
    <t>FIZ/GPB LOCAL</t>
  </si>
  <si>
    <t>LINE ITEM DESCR (COLUMN DF)</t>
  </si>
  <si>
    <t>LINE HTS (COLUMN DE)</t>
  </si>
  <si>
    <t>CUSTOMS DECLARATION NO (COLUMN  R)</t>
  </si>
  <si>
    <t>LINE QUANTITY (COLUMN DH)</t>
  </si>
  <si>
    <t>CUSTOMS VALUE (COLUMN BJ)</t>
  </si>
  <si>
    <t>LINE CUSTOMS DUTY (COLUMN DV)</t>
  </si>
  <si>
    <t>LINE VAT/GST      (COLUMN DY)</t>
  </si>
  <si>
    <t>LINE EXCISE TAX (COLUMN EK)</t>
  </si>
  <si>
    <r>
      <t xml:space="preserve">SMK </t>
    </r>
    <r>
      <rPr>
        <sz val="11"/>
        <color rgb="FF000000"/>
        <rFont val="Calibri"/>
        <family val="2"/>
        <scheme val="minor"/>
      </rPr>
      <t>Acknowledgement Response</t>
    </r>
  </si>
  <si>
    <r>
      <t>Declared</t>
    </r>
    <r>
      <rPr>
        <sz val="11"/>
        <color rgb="FF000000"/>
        <rFont val="Calibri"/>
        <family val="2"/>
        <scheme val="minor"/>
      </rPr>
      <t xml:space="preserve"> Qty</t>
    </r>
  </si>
  <si>
    <t>CIF Amt (MYR)</t>
  </si>
  <si>
    <t>SMK Acknowledgement Response</t>
  </si>
  <si>
    <t>Declared QTY</t>
  </si>
  <si>
    <t>Import Duty Amt (MYR)</t>
  </si>
  <si>
    <t>Sales Tax Amt (MYR)</t>
  </si>
  <si>
    <t>Excise Duty Amt (MYR)</t>
  </si>
  <si>
    <r>
      <t>SMK</t>
    </r>
    <r>
      <rPr>
        <sz val="11"/>
        <color rgb="FF000000"/>
        <rFont val="Calibri"/>
        <family val="2"/>
        <scheme val="minor"/>
      </rPr>
      <t xml:space="preserve"> Acknowledgement Response</t>
    </r>
  </si>
  <si>
    <t>POL</t>
  </si>
  <si>
    <r>
      <t xml:space="preserve">SMK </t>
    </r>
    <r>
      <rPr>
        <sz val="11"/>
        <color rgb="FF000000"/>
        <rFont val="Calibri"/>
        <family val="2"/>
        <scheme val="minor"/>
      </rPr>
      <t>Acknowledgement Response</t>
    </r>
  </si>
  <si>
    <r>
      <t>Declared</t>
    </r>
    <r>
      <rPr>
        <sz val="11"/>
        <color rgb="FF000000"/>
        <rFont val="Calibri"/>
        <family val="2"/>
        <scheme val="minor"/>
      </rPr>
      <t xml:space="preserve"> Qty</t>
    </r>
  </si>
  <si>
    <r>
      <t>Import Duty</t>
    </r>
    <r>
      <rPr>
        <sz val="11"/>
        <color rgb="FF000000"/>
        <rFont val="Calibri"/>
        <family val="2"/>
        <scheme val="minor"/>
      </rPr>
      <t xml:space="preserve"> Amt (MYR)</t>
    </r>
  </si>
  <si>
    <r>
      <t xml:space="preserve">Sales Tax  </t>
    </r>
    <r>
      <rPr>
        <sz val="11"/>
        <color rgb="FF000000"/>
        <rFont val="Calibri"/>
        <family val="2"/>
        <scheme val="minor"/>
      </rPr>
      <t>Amt (MYR)</t>
    </r>
  </si>
  <si>
    <r>
      <t>Excise Duty</t>
    </r>
    <r>
      <rPr>
        <sz val="11"/>
        <color rgb="FF000000"/>
        <rFont val="Calibri"/>
        <family val="2"/>
        <scheme val="minor"/>
      </rPr>
      <t xml:space="preserve"> Amt (MYR)</t>
    </r>
  </si>
  <si>
    <r>
      <t>SMK</t>
    </r>
    <r>
      <rPr>
        <sz val="11"/>
        <color rgb="FF000000"/>
        <rFont val="Calibri"/>
        <family val="2"/>
        <scheme val="minor"/>
      </rPr>
      <t xml:space="preserve"> Acknowledgement Response</t>
    </r>
  </si>
  <si>
    <r>
      <t>Sales Tax</t>
    </r>
    <r>
      <rPr>
        <sz val="11"/>
        <color rgb="FF000000"/>
        <rFont val="Calibri"/>
        <family val="2"/>
        <scheme val="minor"/>
      </rPr>
      <t xml:space="preserve">  Amt (MYR)</t>
    </r>
  </si>
  <si>
    <r>
      <t xml:space="preserve">Excise Duty </t>
    </r>
    <r>
      <rPr>
        <sz val="11"/>
        <color rgb="FF000000"/>
        <rFont val="Calibri"/>
        <family val="2"/>
        <scheme val="minor"/>
      </rPr>
      <t>Amt (MYR)</t>
    </r>
  </si>
  <si>
    <t>p12/24</t>
  </si>
  <si>
    <t>PCBA: TA,ADD-IN CARD,WCL,TCSS 801 - USBC ANX-RDR+PPC AI</t>
  </si>
  <si>
    <t>DESKTOP W/CPU, NO OPTICAL DRIVE</t>
  </si>
  <si>
    <t>HVPIP/PRE QS / MICROPROCESSOR-W/ENCRPTION INTEGRATED CIRCUITS</t>
  </si>
  <si>
    <t>HVPIP/PRE QS / MICROPROCESSOR -W/ENCRYPTION INTEGRATED CIRCUIT</t>
  </si>
  <si>
    <t>AARDVARK I2C/SPI HOST ADAPTER</t>
  </si>
  <si>
    <t>HVPIP/PRE QS MICROPROCESSOR -W/ENCRYPTION INTEGRATED CIRCUITS</t>
  </si>
  <si>
    <t>PCBA: TA,ADD-IN CARD,PTL-P RVP,TCSS 600 -USBAREDRIVERLESS</t>
  </si>
  <si>
    <t>CONNECTOR ELBOW SS 2"</t>
  </si>
  <si>
    <t>434PXE4VA / MICROPROCESSOR IC (MULTICHIP) / / IN 12/31/9999 IN N/A IN NLR</t>
  </si>
  <si>
    <t>ADD-IN CARD, OTHER, FOR COMPUTER, NO ENC GEN6 BASE KIT</t>
  </si>
  <si>
    <t>CABLE - DATA Y-CABLE</t>
  </si>
  <si>
    <t>CABLE - DATA 16 PIN CABLE</t>
  </si>
  <si>
    <t>CABLE - DATA 8 PIN CABLE</t>
  </si>
  <si>
    <t>CABLE - DATA 6 PIN CABLE</t>
  </si>
  <si>
    <t>CABLE - DATA 10 PIN CABLE</t>
  </si>
  <si>
    <t>MICROPROCESSOR LEGACY ENGINEERING MAX 10</t>
  </si>
  <si>
    <t>MICROPROCESSOR - W/ENCRYPTION BRONCO CREEK TEST CHIP</t>
  </si>
  <si>
    <t>MEMORY IC</t>
  </si>
  <si>
    <t>HVPIP/PRE QS MICROPROCESSOR-W/ENCRYPTION INTEGRATED CIRUCITS</t>
  </si>
  <si>
    <t>INTEGRATED CIRCUITS</t>
  </si>
  <si>
    <t>AXL/BXT-I 31X24MM PNP HEAD</t>
  </si>
  <si>
    <t>TELEDYNE LECROY MODEL USB-TZA4-V10-A  VOYAGER M480X USB4 80/GB/S GEN4 EXERCISER MODULE</t>
  </si>
  <si>
    <t>TELEDYNE LECROY MODEL: USB-T0P4-V10-X  VOYAGER M480X USB4 80GB/S GEN4 ANALYZER SYSTEM</t>
  </si>
  <si>
    <t>MICROPROCESSOR / 2000-306-608 MICROPROCESSOR /SOC/CO NTR IC(MULTICHIP) / / IN 12/31/9999 IN N/A IN NLR</t>
  </si>
  <si>
    <t>MICROPROCESSOR / 64 BIT MICROPROCESSOR 64 BIT MPU 8072205499700 2.200G 45MB FCL&amp;GT; / / IN 12/31/9999 IN N/A IN NLR</t>
  </si>
  <si>
    <t>MICROPROCESSOR / 2000-288-124 MICROPROCESSOR / SOC / CONTROLLER IC / / IN 12/31/9999 IN N/A IN NLR</t>
  </si>
  <si>
    <t>MICROPROCESSOR / 2000-288-109 MICROPROCESSOR/SOC/CONTR IC (MULTICHIP) / / IN 12/31/9999 IN N/A IN NLR</t>
  </si>
  <si>
    <t>GRAPHICS CARD</t>
  </si>
  <si>
    <t>MALE-FEMALE THREADED HEX STANDOFF, 18-8 STAINLESS STEEL, 6 MM HEX SIZE, 5 MM LONG, M3 X 0.50 MM THREAD SIZE</t>
  </si>
  <si>
    <t>CONNECTOR ELBOW SS 2</t>
  </si>
  <si>
    <t>LENOVO 32GB DDR5 SDRAM MEMORY MODULE - FOR NOTEBOOK - 32 GB</t>
  </si>
  <si>
    <t>MOTHERBOARD CRB</t>
  </si>
  <si>
    <t>M.2 TO MCIO 2X2 MCIO SB PBA,</t>
  </si>
  <si>
    <t>M.2 TO MCIO 4X1 MCIO SB,PBA</t>
  </si>
  <si>
    <t>M.2 TO MCIO 1X2 2X1 MCIO SB,PBA</t>
  </si>
  <si>
    <t>LCD MONITOR FOR COMPUTER BOM52 FHD TED NON PSR DISPLAY PANEL</t>
  </si>
  <si>
    <t>CABLE - DATA 60PIN EDP CABLE</t>
  </si>
  <si>
    <t>MOTHERBOARD W/O CPU - NO ENCRYPTION MGM BOARD</t>
  </si>
  <si>
    <t>N67839-001 N67839-001 SUB ASSEMBLY WITH PUSHER PART FOR AUTOMATION THERMAL TOOL</t>
  </si>
  <si>
    <t>ELECTRONIC BOARDS</t>
  </si>
  <si>
    <t>ADAPTER SMA-F / SMA- SF-SMRP50+</t>
  </si>
  <si>
    <t>FLEX BL CA SM/SM 24" FL086-24SM+</t>
  </si>
  <si>
    <t>FXD SS ATTEN / SMA / VAT-20A+</t>
  </si>
  <si>
    <t>BNC OSV1.0 TESTER</t>
  </si>
  <si>
    <t>SIERRA FOREST PROCESSOR 1.60 GHZ, 108M CACHE, FCLGA18N, 320W</t>
  </si>
  <si>
    <t>MICRON DDR5 RDIMM</t>
  </si>
  <si>
    <t>NXZT AB-RC200-B1 - CABLE</t>
  </si>
  <si>
    <t>KIT,RCKRL,4POST,XR8000R,CHAS</t>
  </si>
  <si>
    <t>PERLA XR8720 SERVER ENGINEERING PROTOTYPE SAMPLE</t>
  </si>
  <si>
    <t>MOTHERBOARD W/O CPU - NO ENCRYPTION</t>
  </si>
  <si>
    <t>MACHINE VISION CAMERA, D3CM, IMX678, RGGB, 9295, 115HFOV, 650</t>
  </si>
  <si>
    <t>MACHINE VISION CAMERA, D3CM, ISX031, RGGB, 9295, 97HFOV, 650</t>
  </si>
  <si>
    <t>MICROPROCESSOR - W/ENCRYTION INTEGRATED CIRCUITS UNIT/S</t>
  </si>
  <si>
    <t>MIROPROCESSOR - W/ENCRYPTION INTEGRATED CIRCUITS UNIT/S</t>
  </si>
  <si>
    <t>LENOVO 32GB DDR5 SDRAM MEMORY MODULE - FOR NOTEBOOK</t>
  </si>
  <si>
    <t>MICROPROCESSOR- W/ENCYPTION INTEGRATED CIRCUITS UNIT/S</t>
  </si>
  <si>
    <t>BASEBAND PROCESSOR SINGLE-DIE IC WILLOW WOOD SUBSTRATES</t>
  </si>
  <si>
    <t>DIE NON-PATTERNED OF DOPED SILICON WILLOW WOOD DIES</t>
  </si>
  <si>
    <t>THERMAL CONTROL BOARD</t>
  </si>
  <si>
    <t>MICROPROCESSOR - W/ENCRYPTION INTEGRATED CIRCUITS UNIT/S</t>
  </si>
  <si>
    <t>PBA,TCSS DP 2P1 20G  REDRIVER  REDRIVER,INDUSTRIAL - PCBA</t>
  </si>
  <si>
    <t>64 BIT MICROPROCESSOR</t>
  </si>
  <si>
    <t>GRANITE REAPIDS-D ACT 2.0 EOS TESTER GNR-D XCC+/HCC ACT 2.0</t>
  </si>
  <si>
    <t>ESP32-S3 MODULE 90?</t>
  </si>
  <si>
    <t>ESP32-S3 MODULE 45?</t>
  </si>
  <si>
    <t>AA, GRANITE RAPIDS WS,EV CRB FAB1 BUIL GRN WS EV CRB RDIMM OPENCHASSIS X02C NSW</t>
  </si>
  <si>
    <t>MICROPROCESSOR - W/ENCRYPTION [ARROW LAKE H 6C+8A+GT2 (N3B) PRODUCT] MER # 948816</t>
  </si>
  <si>
    <t>N67838-001 N67838-001 PUSHER PART FOR BENCHTOP THERMAL TOOL</t>
  </si>
  <si>
    <t>ICE RING SUPPLY, ICERS</t>
  </si>
  <si>
    <t>ICE SUPPLY UNIT, ICESU R</t>
  </si>
  <si>
    <t>ICE DETECTOR PFIB</t>
  </si>
  <si>
    <t>CBL HOA1406-LLDB2X4</t>
  </si>
  <si>
    <t>HARNESS,9FT,BENCH</t>
  </si>
  <si>
    <t>INTEGRATED CIRCUIT - DRAM</t>
  </si>
  <si>
    <t>USB C MULTIPORT ADAPTER-USB 3.1 GEN 2 TYPE-C MINI DOCK-USB-C TO 4K  HDMI OR 1080P VGA-10GBPS USB-A &amp; USB-C,ETHERNET</t>
  </si>
  <si>
    <t>ANKER USB C HUB, POWEREXPAND 8-IN-1 USB C ADAPTER,WITH 100W POWER DELIVERY,4K 60HZ HDMI PORT,10GBPS USB C AND 2 USB A DATA PORTS,ETHERNET PORT,MICROSD AND SD CARD READER</t>
  </si>
  <si>
    <t>CUST PN: 3500349721 DESC: METCAL SOLDERING IRONS</t>
  </si>
  <si>
    <t>CHANGE KIT FOR AR2 NVL PEDESTAL FOOT, BASE, ALIGNMENT PIN (KITS ONLY)</t>
  </si>
  <si>
    <t>N67836-001 N67836-001 PUSHER PART FOR 1XTDP</t>
  </si>
  <si>
    <t>HVPIP / PRE QS / 64BIT MPU 8076806419 3.7G 36MB FCLGA185</t>
  </si>
  <si>
    <t>HVPIP / PRE QS / 64 BIT MPU 80/6806419 3.7G 36MB FCLGA185</t>
  </si>
  <si>
    <t>SIDE BLOCK LIFT PIN ASSY NB</t>
  </si>
  <si>
    <t>AMPLIFIER-ALT-5038</t>
  </si>
  <si>
    <t>MOTHERBOAD</t>
  </si>
  <si>
    <t>SSD</t>
  </si>
  <si>
    <t>MEMORY</t>
  </si>
  <si>
    <t>POWER</t>
  </si>
  <si>
    <t>IC TEST SOCKET PARTS / CTC08004175551(QTY 100)</t>
  </si>
  <si>
    <t>SM46 CHICKADEE RIDGE MUDV PCBA</t>
  </si>
  <si>
    <t>COMPUTER - N67836-001 N67836-001 PUSHER PART FOR 1XTDP</t>
  </si>
  <si>
    <t>RTD120CN TOHNICHI ADJUSTABLE TORQUE SCREWDRIVER</t>
  </si>
  <si>
    <t>MOTHERBOARD</t>
  </si>
  <si>
    <t>WIRELESS CARD</t>
  </si>
  <si>
    <t>CABLE</t>
  </si>
  <si>
    <t>PRINTED CIRCUIT BOARD</t>
  </si>
  <si>
    <t>ELASTOMER FOR TEST SOCKET</t>
  </si>
  <si>
    <t>HVPIP/PRE QS/MICROPROCESSOR -W/ENCRYPTION INTEGRATED CIRCUITS</t>
  </si>
  <si>
    <t>DIFFERENTIAL PROBE: 1.5 GHZ, 1X/10X, +/-8.5V, TEKVPI</t>
  </si>
  <si>
    <t>MACHINE SPARE PART - CX1  REVISION E PEDESTAL RETAINER ASSY</t>
  </si>
  <si>
    <t>SEMICONDUCTOR DEVICE</t>
  </si>
  <si>
    <t>COMM CONVRTR USB 485/422 10PIN HIROSE</t>
  </si>
  <si>
    <t>MACHINE SPARE PART - LC JIG CX1 MTZ HC 25X50 PTL-H-4841-4XE</t>
  </si>
  <si>
    <t>RESISTOR</t>
  </si>
  <si>
    <t>TA,SDP,GHL 4016RF AIR-SKT</t>
  </si>
  <si>
    <t>PB, M.2 KEY M LOOPBACK,</t>
  </si>
  <si>
    <t>LOW POWER VR TEST TOOL KIT</t>
  </si>
  <si>
    <t>CONNBD,UFS M2 PRB AOB,GEAR5,FAB1, FV SI</t>
  </si>
  <si>
    <t>MEMORY IC,FLASH,KLUFG4NHHB,FPGA,153, N A</t>
  </si>
  <si>
    <t>UFS M2 PRB AOB, GEAR5, FAB1, FV SIV CCE</t>
  </si>
  <si>
    <t>SOCKET, UFS, 9X13,</t>
  </si>
  <si>
    <t>TA,ADD-IN CARD,BMG,X2_B35-CLAMSHELL_CAR&gt; TA#: N53880-108 BATTLEMAGE-X2, FRD-B35 CLAMSHEEL, AOB, A0, DT6- CLAMSHEEL 320EU PRQ NEW FUSE</t>
  </si>
  <si>
    <t>TA,ADD-IN CARD,BMG,X2_B35-CLAMSHELL_CAR&gt; TA#: N53880-108 BATTLEMAGE-X2, FRD-B33 CLAMSHEEL, AOBM A0, DT6- CLAMSHELL 320EU PRQ NEW FUSE</t>
  </si>
  <si>
    <t>TA,ADD-IN CARD,BMG,X2_B35-CLAMSHELL 320EU PRQ NEW FUSE</t>
  </si>
  <si>
    <t>MICROPROCESSOR - W/ENCRYPTION</t>
  </si>
  <si>
    <t>SSD - NO ENCRYPTION - W/O ENCLOSURE DELL 2230 512GB SSD</t>
  </si>
  <si>
    <t>CONNBD,UFS M2 PRB AOB,GEAR4,FAB1, FV SI</t>
  </si>
  <si>
    <t>MEMORY IC,FLASH,HN8T15DEHKX075,FBGA,153</t>
  </si>
  <si>
    <t>MEMORY IC,FLASH,HN8T271EJKX152,FBGA,153</t>
  </si>
  <si>
    <t>MEMORY IC,FLASH,KLUFG4NHHB,FPGA,153, NA</t>
  </si>
  <si>
    <t>SOCKET, UFS, 11X13,</t>
  </si>
  <si>
    <t>N50197-001 NVPS RETENTION HEATSINK,12V FAN: CFM-2507CF-1140-313/5V/2WIRES</t>
  </si>
  <si>
    <t>N72043-001 NVPS RETENTION HEATSINK,5V FAN: CFM-2507CF-0140-313/5V/2WIRES</t>
  </si>
  <si>
    <t>TA,ADD-IN CARD,BMG,X2_B35-CLAMSHELL</t>
  </si>
  <si>
    <t>TA, ADD-IN CARD,BMG,IBC C32 SKT, PO TA, ADD-IN CARD,BMG,SVC-C01 SKT,PPO</t>
  </si>
  <si>
    <t>SKT,RETENTION,ISC,SVC/IBC,C32 SKT,RETENTION,ISC,SVC/IBC,BMG-G31</t>
  </si>
  <si>
    <t>HEATSINK,VR,IBC,6P,C32, HEATSINK,VR,IBC,6P,BMG-G31</t>
  </si>
  <si>
    <t>TA,BMG,BMGX2_SVC-B06-CRB-SKT, N19821-102</t>
  </si>
  <si>
    <t>HVPIP / PRE QS/MICROPROCESSSOR-W/ENCRYPTION INTEGRATED CIRCUITS</t>
  </si>
  <si>
    <t>NUC L6 RNUC12WSHI70Z00 UCFF 2500</t>
  </si>
  <si>
    <t>LEENO IC SOCKET</t>
  </si>
  <si>
    <t>WILDCAT LAKE, LP5X, RVP, PRE PRQ W/ACCESSORIES</t>
  </si>
  <si>
    <t>ADD-IN CARD, OTHER, FOR COMPUTER, NO ENC</t>
  </si>
  <si>
    <t>PACKING TAPE</t>
  </si>
  <si>
    <t>SSD - NO ENCRYPTION - W/O ENCLOSURE</t>
  </si>
  <si>
    <t>MEMORY BOARD, DIMM, SIMM</t>
  </si>
  <si>
    <t>BADGE SCANNER/BAR CODE READER</t>
  </si>
  <si>
    <t>POWER SUPPLY 150-500W USED IN COMPUTER</t>
  </si>
  <si>
    <t>USB FLASH DRIVE NO ENCRYPTION</t>
  </si>
  <si>
    <t>LCD MONITOR FOR COMPUTER</t>
  </si>
  <si>
    <t>FLASH PROGRAMMER</t>
  </si>
  <si>
    <t>MULTIMETER W/O RECORDING ABILITY</t>
  </si>
  <si>
    <t>DESKTOP W/ CPU OPTICAL DRIVE</t>
  </si>
  <si>
    <t>POWER ADAPTER FOR LAPTOP</t>
  </si>
  <si>
    <t>HEADSET</t>
  </si>
  <si>
    <t>PBA,X4 EDGEFINGER TO M.2 1X2, 2X1</t>
  </si>
  <si>
    <t>EDGEFINGER_X4 TO,STRADDLEMOUNT_X16 RISER</t>
  </si>
  <si>
    <t>PCIEX4 EDGEFINGER TO,MCIO_ROOT_1X2LR 2X</t>
  </si>
  <si>
    <t>PBA,X4 EDGEFINGER TO M.2 2X2</t>
  </si>
  <si>
    <t>RPB TO CB TC SIDEBACK,HEADER TO MCIO AD</t>
  </si>
  <si>
    <t>PBA, PCIE EDGEFINGER,X16 TO 4XM.2 GEN5</t>
  </si>
  <si>
    <t>PBA,X4 EDGEFINGER TO M.2 4X1</t>
  </si>
  <si>
    <t>PCIEX16 CEM,TO MCIO_END_4X4 WM SB</t>
  </si>
  <si>
    <t>PCIEX16 EDGEFINGER,TO MCIO_END_4X4 WM</t>
  </si>
  <si>
    <t>EDGEFINGER_X4 TO M.2 KEY M,</t>
  </si>
  <si>
    <t>PCIEX4 EDGEFINGER,TO MCIO ROOT 2X2LR W</t>
  </si>
  <si>
    <t>PCIEX4 EDGEFINGER,TO MCIO_ROOT_2X2 WM</t>
  </si>
  <si>
    <t>EDGEFINGER_X8,TO STRADDLEMOUNT_X16 RISER</t>
  </si>
  <si>
    <t>TA,ADD-IN CARD,BMG,IBC C32 SD, PO GRAPHICS CARDS</t>
  </si>
  <si>
    <t>FITTING,PARKER,UQD2,INSERT,SAE4, 1/4 B UQD FITTING BLUE</t>
  </si>
  <si>
    <t>FITTING,PARKER,UQD2,INSERT,SAE4, 1/4 B UQD FITTING</t>
  </si>
  <si>
    <t>HVPIP / PRE QS /MICROPROCESSOR -W/ENCRYPTION INTEGRATED CIRCUITS</t>
  </si>
  <si>
    <t>COMMERCIAL PC W/CPU W/O RESTRICTED SW B860 ATX DESKTOP</t>
  </si>
  <si>
    <t>TA,PROCBD,BNC,RP,VOL,GNR HW,</t>
  </si>
  <si>
    <t>TT BENCH RVP ISC THERMAL HEAD PRODUCT ASSY NVP-S</t>
  </si>
  <si>
    <t>SW DEVKIT BOARD</t>
  </si>
  <si>
    <t>PCBA: TA,ADD-IN CARD,WCL,TCSS 203 - USBC TI-PD RTMR AIC</t>
  </si>
  <si>
    <t>HVPIP/PRE QS / MICROPROCESSOR-W/ENCRYPTION INTEGRATED CIRCUITS</t>
  </si>
  <si>
    <t>HVPIP/PRE QS/MICROCESSOR -W/ENCRYPTION INTEGRATED CIRUCITS</t>
  </si>
  <si>
    <t>RARITAN 24-OUTLETS PDU - NEMA L6-30P - 24 X IEC 60320 C13 - 230 V AC - 5800 W - NETWORK (RJ-45)</t>
  </si>
  <si>
    <t>ADD-IN CARD</t>
  </si>
  <si>
    <t>W/ENCRYPTION INTEGRATED CIRUCITS</t>
  </si>
  <si>
    <t>Pcle Network Card</t>
  </si>
  <si>
    <t>SYSTEM SOURCEMETER DUAL CHANNEL, 40V</t>
  </si>
  <si>
    <t>MIOE-GMSL SAMPLE</t>
  </si>
  <si>
    <t>THERMO SCIENTIFIC  QTY-1</t>
  </si>
  <si>
    <t>MACHINE VISION CAMERAS</t>
  </si>
  <si>
    <t>MODULAR DEVICE UNDER TEST ASSY</t>
  </si>
  <si>
    <t>USB 3.0 HDMI KVM SWITCH PART #</t>
  </si>
  <si>
    <t>AA,HDMT HX3 APDPS CAL1.0 FAB A HDMT APDPS CALIBRATION CARD</t>
  </si>
  <si>
    <t>AA,HDMT HX3 APDPS CAL1.0 FAB A</t>
  </si>
  <si>
    <t>PCIEX4 EDGEFINGER,TO MCIO_ROOT_1X2 2X1</t>
  </si>
  <si>
    <t>AA, CB PCIE GEN6 CEM, FAB-A, CABRILLO BEACH CEM</t>
  </si>
  <si>
    <t>TA,ADD-IN CARD,BMG,SVC-C01 SKT</t>
  </si>
  <si>
    <t>COMMERCIAL PC W/CPU W/O RESTRICTED SW CPU OSV Z890 ATX DESKTOP PLATFORM</t>
  </si>
  <si>
    <t>TSP TIU DOCKING SIGNAL UPGRADE KIT</t>
  </si>
  <si>
    <t>CX1/HPT TIU DOCKING SIGNAL UPGRADE KIT</t>
  </si>
  <si>
    <t>TA,ADD-IN CARD,BMG,SVC-C01 SKT TA ADD-IN CARD BMG SVC-C01 SKT</t>
  </si>
  <si>
    <t>NB-WARLOCK N15 MLK2 RPL</t>
  </si>
  <si>
    <t>HVPIP/PRE QS/MICROPROCESSOR-W/ENCRYPTION INTEGRATED CIRCUITS</t>
  </si>
  <si>
    <t>HVPIP / PRE QS/MICROPROCESSOR-W/ENCYPTION INTEGRATED CIRCUITS</t>
  </si>
  <si>
    <t>HVPIP/PRE QS/MICROPROCESSOR-W/ENCRYPTION INTEGRATED CIRCUIT</t>
  </si>
  <si>
    <t>PCBA: TA,ADD-IN CARD,WCL,TCSS 800 - USBC TI-RDR+PPC AIC</t>
  </si>
  <si>
    <t>HVPIP / PRE QS / MICROPROCESSOR - W/ENCRYPTION INTEGRATED CIRCUITS</t>
  </si>
  <si>
    <t>NIC AX211.NGWG 0.00 NO CPU WIRELESS WIFI/BLUETOOTH CARD</t>
  </si>
  <si>
    <t>MEMORY/ NON-COMMERCIAL SSD - W/O ENCLOSURE P41 PLUS 2280 1TB SSD</t>
  </si>
  <si>
    <t>MEMORY/ SSD SSDPEKNU010TZX1 NG80 PCIE 0.00 NAND INTEL 670P 2280 1TB SSD</t>
  </si>
  <si>
    <t>MEMORY/ NON-COMMERCIAL SSD - W/O ENCLOSURE P41 PLUS 2280 512GB SSD</t>
  </si>
  <si>
    <t>COMMERCIAL SSD - W/O ENCLOSURE 1TB NVME SSD</t>
  </si>
  <si>
    <t>DDR4 RDIMM,MOD,REG,4GBX72,1.2V,2933MBPS&gt; 32GB DDR4 RDIMM</t>
  </si>
  <si>
    <t>PCBA: TA,ADD-IN CARD,WCL,TCSS 702 - USBC GBR RETIMER AI</t>
  </si>
  <si>
    <t>WIRELESS CARD (QTY 20)</t>
  </si>
  <si>
    <t>MFG PN: X.FLP-ML51.J-PA(F)-ST DESC: HIROSE RF ADAPTERS - BETWEEN SERIES</t>
  </si>
  <si>
    <t>MFG PN: HRMP-ML51LP-DTR178-350RS DESC: HIROSE RF ADAPTERS - BETWEEN SERIES</t>
  </si>
  <si>
    <t>HVPIP/PRE QS/MICROPROCESSOR -W/ENCRPTION INTEGRATED CIRCUITS</t>
  </si>
  <si>
    <t>WIRELESS CARD - WHALE PEAK2 - 70EA</t>
  </si>
  <si>
    <t>HVPIP/PRE QS/MICROPROCESSOR-W/ENCRYPTION INTEGRATED CIRUCITS</t>
  </si>
  <si>
    <t>MICROPROCESSOR - W/ENCRYPTION INTEGRATED CIRCUITS</t>
  </si>
  <si>
    <t>SOCKET FOXCONN N44479-001 BOLSTER+BR+CARRIER+COVER X2</t>
  </si>
  <si>
    <t>INTEGRATED CIRCUIT</t>
  </si>
  <si>
    <t>ASSY,FAN,MVS75,EXTERNAL FAN MODULE</t>
  </si>
  <si>
    <t>TA,NEX,CRB,BMGX2,NX2,PCIE HHHL</t>
  </si>
  <si>
    <t>GLOTRENDS 300MM PCIE 3.0 X1 RISER CABLE JM-B0CKY2ZYP2</t>
  </si>
  <si>
    <t>FEE1 - 15EA</t>
  </si>
  <si>
    <t>HVPIP/PRE QS / MIXROPROCESSOR-W/ENCRYPTION INTEGRATED CIRCUITS</t>
  </si>
  <si>
    <t>GMSL CAMERA KIT</t>
  </si>
  <si>
    <t>LEVELLER</t>
  </si>
  <si>
    <t>HVPIP/PRE QS /MICROPROCESSOR -W/ENCRYPTION INTEGRATED CIRUCITS</t>
  </si>
  <si>
    <t>TR.MECH.CTRL.BRD 2,TMCB2</t>
  </si>
  <si>
    <t>FAN/ ASSY,FAN,MVS75,EXTERNAL FAN MODULE BMG - BLOWER FAN FOR HHHL CARD</t>
  </si>
  <si>
    <t>TA,NEX,CRB,BMGX2,NX2,PCIE HHHL BMG BOARD #4B PCIE HHHL</t>
  </si>
  <si>
    <t>REMOTE I/O BOARD</t>
  </si>
  <si>
    <t>TA,ADD-IN CARD,BMG,SVC_PPV-C11</t>
  </si>
  <si>
    <t>CONNECTOR</t>
  </si>
  <si>
    <t>MICROPROCESSOR - W/ENCRYPTIN</t>
  </si>
  <si>
    <t>DP 2-PORT USB 3.0 PCIE JMJU-P20612-S1</t>
  </si>
  <si>
    <t>HVPIP</t>
  </si>
  <si>
    <t>HVPIP MICROPROCESSOR - INTEGRATED CIRCUITS</t>
  </si>
  <si>
    <t>NIC BE213.NGWGE2 0 NO CPU WIRELESS WIFI</t>
  </si>
  <si>
    <t>NIC BE202.NGWG.NVQ 0.00 NO CPU WIRELESS WIFI</t>
  </si>
  <si>
    <t>NIC BE201.NGWGQ 0.00 NO CPU WIRELESS WIFI/BLUETOOTH CARD</t>
  </si>
  <si>
    <t>NIC BE211.NGWGE2 0.00 NO CPU WIRELESS WIFI</t>
  </si>
  <si>
    <t>MICROPROCESSOR - W/ENCRYPTION / 99CMTD/64BIT MPU 8076806414 4.2G 24MB FCLGA185&amp;GT;64-BIT MPU (MICROPROCESSOR)</t>
  </si>
  <si>
    <t>MICROPROCESSOR - W/ENCRYPTION / 64BIT MPU 8076806413 2.4G 30MB FCLGA185&amp;GT; 64- BIT MPU MICROPROCESSOR / / IN 12/31/9999 IN N/A IN</t>
  </si>
  <si>
    <t>MICROPROCESSOR - W/ENCRYPTION / MICROPROCESSOR 64BIT MPU 8076806415 3.3G 20MB FCLGA185&amp;GT;64-BIT MPU /</t>
  </si>
  <si>
    <t>DESKTOP W/O CPU W/RESTRICTED SOFTWARE</t>
  </si>
  <si>
    <t>INTERFACE ASSEMBLY</t>
  </si>
  <si>
    <t>CABLE LED 2M</t>
  </si>
  <si>
    <t>TA,ADD-IN CARD,PTL-P RVP,TCSS 103-USBC</t>
  </si>
  <si>
    <t>TEST ADAPTER KIT, 640-0169-000, DP-TPA-A</t>
  </si>
  <si>
    <t>TEST ADAPTER KIT, 640-1105-000, ENH-DP-TPA-P</t>
  </si>
  <si>
    <t>PCBA</t>
  </si>
  <si>
    <t>ADAPTER</t>
  </si>
  <si>
    <t>DATA CABLE -10FT COAX HIGH RESOLUTION VGA HD15 M/M BLACK STARTECH MXT101MMHQ10</t>
  </si>
  <si>
    <t>COMMERCIAL PC W/CPU W/O RESTRICTED SW SST HOST PC Z690 ATX ALDER LAKE-S</t>
  </si>
  <si>
    <t>DONGLE ADAPTER STARTECH HD2VGAA2 (HDMI TO VGA)</t>
  </si>
  <si>
    <t>ELECTRONICS COMPONENT - WIRELESS CARD</t>
  </si>
  <si>
    <t>TA,NEX,CRB,BMGX2,NX2,PCIE HHHL BMG BOARD</t>
  </si>
  <si>
    <t>ASSY,FAN,MVS75,EXTERNAL FAN MODULE BMG FAN FOR HHHL</t>
  </si>
  <si>
    <t>AA,ADD-IN CARD,ARL-P,TI994BH SPR AIC</t>
  </si>
  <si>
    <t>AA,CRB,ARL-P DDR5SODIMM RVP,PNP SKU</t>
  </si>
  <si>
    <t>AA,ADD-IN CARD,ARL-P,TI994BH EPR PDAIC</t>
  </si>
  <si>
    <t>AA,CRB,ARL_P_LP5X_T4_RVP,MEM SKT PNP</t>
  </si>
  <si>
    <t>POWER QUALITY ANALYZER DC POWER ANALYZER</t>
  </si>
  <si>
    <t>TESTER (ELECTRICAL) FOR WAFERS OR ICS J-BERT N4903B 12.5GB/S HIGH-PERFORMANCE SERIAL BERT</t>
  </si>
  <si>
    <t>TEST CAPITAL EQUIPMENT COLBY INSTRUTMENTS</t>
  </si>
  <si>
    <t>POWER SUPPLY FOR CAP EQUIP MORETHAN 500W</t>
  </si>
  <si>
    <t>COMMERCIAL MOTHERBOARD W/CPU</t>
  </si>
  <si>
    <t>ASSY,FAN,MVS75,EXTERNAL FAN MODULE BMG BLOWER</t>
  </si>
  <si>
    <t>ASSY,FAN,MVS75,EXTERNAL FAN MODULE BMG BLOWER FAN</t>
  </si>
  <si>
    <t>PLUGABLE DP TO HDMI ACTIVE ADAPTER</t>
  </si>
  <si>
    <t>STARTECH HDMI TO DP ACTIVE ADAPTER</t>
  </si>
  <si>
    <t>PLUGABLE DP TO HDMI PASSIVE ADAPTER</t>
  </si>
  <si>
    <t>WD BLACK320GB MOBILE HARD DRIVE,2.5 INCH,7200 RPM,SATA II,16 MB CACHE</t>
  </si>
  <si>
    <t>KF432S20IB/16, KINGSTON FURY IMPACT 16GB 3200MT/S DDR4 CL20</t>
  </si>
  <si>
    <t>8473309000</t>
  </si>
  <si>
    <t>8471501000</t>
  </si>
  <si>
    <t>8542310000</t>
  </si>
  <si>
    <t>8471809000</t>
  </si>
  <si>
    <t>8536909900</t>
  </si>
  <si>
    <t>8473301000</t>
  </si>
  <si>
    <t>8544422900</t>
  </si>
  <si>
    <t>8542900000</t>
  </si>
  <si>
    <t>8486904900</t>
  </si>
  <si>
    <t>9030891000</t>
  </si>
  <si>
    <t>7318199000</t>
  </si>
  <si>
    <t>8523511100</t>
  </si>
  <si>
    <t>8528520000</t>
  </si>
  <si>
    <t>8544201900</t>
  </si>
  <si>
    <t>8543709000</t>
  </si>
  <si>
    <t>8536699900</t>
  </si>
  <si>
    <t>8533210000</t>
  </si>
  <si>
    <t>8544429900</t>
  </si>
  <si>
    <t>8473509000</t>
  </si>
  <si>
    <t>8525899000</t>
  </si>
  <si>
    <t>8541590000</t>
  </si>
  <si>
    <t>8537109900</t>
  </si>
  <si>
    <t>8534009000</t>
  </si>
  <si>
    <t>9030909000</t>
  </si>
  <si>
    <t>8517629900</t>
  </si>
  <si>
    <t>8517626900</t>
  </si>
  <si>
    <t>8479909000</t>
  </si>
  <si>
    <t>8504409000</t>
  </si>
  <si>
    <t>9030100000</t>
  </si>
  <si>
    <t>8544494900</t>
  </si>
  <si>
    <t>8542320000</t>
  </si>
  <si>
    <t>8471909000</t>
  </si>
  <si>
    <t>8515909000</t>
  </si>
  <si>
    <t>8419902900</t>
  </si>
  <si>
    <t>9030339000</t>
  </si>
  <si>
    <t>8542390000</t>
  </si>
  <si>
    <t>8205400000</t>
  </si>
  <si>
    <t>3926909900</t>
  </si>
  <si>
    <t>8538901900</t>
  </si>
  <si>
    <t>8533109000</t>
  </si>
  <si>
    <t>9030829000</t>
  </si>
  <si>
    <t>8471801000</t>
  </si>
  <si>
    <t>8471709000</t>
  </si>
  <si>
    <t>8471509000</t>
  </si>
  <si>
    <t>3919109900</t>
  </si>
  <si>
    <t>9030310000</t>
  </si>
  <si>
    <t>8523511900</t>
  </si>
  <si>
    <t>8518301000</t>
  </si>
  <si>
    <t>7307299000</t>
  </si>
  <si>
    <t>8419901900</t>
  </si>
  <si>
    <t>8517621000</t>
  </si>
  <si>
    <t>7326909900</t>
  </si>
  <si>
    <t>9031909000</t>
  </si>
  <si>
    <t>8471302000</t>
  </si>
  <si>
    <t>8536693900</t>
  </si>
  <si>
    <t>8414599900</t>
  </si>
  <si>
    <t>8529909900</t>
  </si>
  <si>
    <t>8429200000</t>
  </si>
  <si>
    <t>8541490000</t>
  </si>
  <si>
    <t>9030901000</t>
  </si>
  <si>
    <t>8517625900</t>
  </si>
  <si>
    <t>8517624300</t>
  </si>
  <si>
    <t>9002110000</t>
  </si>
  <si>
    <t>9030390000</t>
  </si>
  <si>
    <t>9030400000</t>
  </si>
  <si>
    <t>P24104056227</t>
  </si>
  <si>
    <t>P24104063286</t>
  </si>
  <si>
    <t>P24104059833</t>
  </si>
  <si>
    <t>P24104059829</t>
  </si>
  <si>
    <t>P24104063041</t>
  </si>
  <si>
    <t>P24104059839</t>
  </si>
  <si>
    <t>P24D04022920</t>
  </si>
  <si>
    <t>P24D05000079</t>
  </si>
  <si>
    <t>P24104059838</t>
  </si>
  <si>
    <t>P24D04026733</t>
  </si>
  <si>
    <t>P24105002124</t>
  </si>
  <si>
    <t>P24105002122</t>
  </si>
  <si>
    <t>P24105004565</t>
  </si>
  <si>
    <t>P24D04026331</t>
  </si>
  <si>
    <t>P24D04026750</t>
  </si>
  <si>
    <t>P24D04026657</t>
  </si>
  <si>
    <t>P24D05000085</t>
  </si>
  <si>
    <t>P24D04024193</t>
  </si>
  <si>
    <t>P24104054833</t>
  </si>
  <si>
    <t>P24105002129</t>
  </si>
  <si>
    <t>P24D04026732</t>
  </si>
  <si>
    <t>P24D05000084</t>
  </si>
  <si>
    <t>P24D04026701</t>
  </si>
  <si>
    <t>P24105003954</t>
  </si>
  <si>
    <t>P24105003255</t>
  </si>
  <si>
    <t>P24105003254</t>
  </si>
  <si>
    <t>P24105003115</t>
  </si>
  <si>
    <t>P24105003123</t>
  </si>
  <si>
    <t>P24105003118</t>
  </si>
  <si>
    <t>P24105003851</t>
  </si>
  <si>
    <t>P24105004603</t>
  </si>
  <si>
    <t>P24105006436</t>
  </si>
  <si>
    <t>P24105004606</t>
  </si>
  <si>
    <t>P24105004568</t>
  </si>
  <si>
    <t>P24105003114</t>
  </si>
  <si>
    <t>P24105002963</t>
  </si>
  <si>
    <t>P24105006793</t>
  </si>
  <si>
    <t>P24D05000769</t>
  </si>
  <si>
    <t>P24105006159</t>
  </si>
  <si>
    <t>P24D05001461</t>
  </si>
  <si>
    <t>P24105003512</t>
  </si>
  <si>
    <t>P24105003500</t>
  </si>
  <si>
    <t>P24D05000875</t>
  </si>
  <si>
    <t>P24D05003132</t>
  </si>
  <si>
    <t>P24105003491</t>
  </si>
  <si>
    <t>P24D05002450</t>
  </si>
  <si>
    <t>P24105007951</t>
  </si>
  <si>
    <t>P24D05003363</t>
  </si>
  <si>
    <t>P24105003495</t>
  </si>
  <si>
    <t>P24D05002992</t>
  </si>
  <si>
    <t>P24105007923</t>
  </si>
  <si>
    <t>P24105010573</t>
  </si>
  <si>
    <t>P24105012774</t>
  </si>
  <si>
    <t>P24105008607</t>
  </si>
  <si>
    <t>P24105009252</t>
  </si>
  <si>
    <t>P24D05003398</t>
  </si>
  <si>
    <t>P24105012788</t>
  </si>
  <si>
    <t>P24D05004621</t>
  </si>
  <si>
    <t>P24D05003966</t>
  </si>
  <si>
    <t>P24D05004618</t>
  </si>
  <si>
    <t>P24105013528</t>
  </si>
  <si>
    <t>P24105013168</t>
  </si>
  <si>
    <t>P24D05003985</t>
  </si>
  <si>
    <t>P24105016461</t>
  </si>
  <si>
    <t>P24D05005245</t>
  </si>
  <si>
    <t>P24105012779</t>
  </si>
  <si>
    <t>P24105012783</t>
  </si>
  <si>
    <t>P24105015849</t>
  </si>
  <si>
    <t>P24105014170</t>
  </si>
  <si>
    <t>P24D05003732</t>
  </si>
  <si>
    <t>P24D05003872</t>
  </si>
  <si>
    <t>P24105014164</t>
  </si>
  <si>
    <t>P24105014873</t>
  </si>
  <si>
    <t>P24105019015</t>
  </si>
  <si>
    <t>P24D05005512</t>
  </si>
  <si>
    <t>P24105010570</t>
  </si>
  <si>
    <t>P24D05005640</t>
  </si>
  <si>
    <t>P24105012324</t>
  </si>
  <si>
    <t>P24D05006083</t>
  </si>
  <si>
    <t>P24D05007432</t>
  </si>
  <si>
    <t>P24D05006091</t>
  </si>
  <si>
    <t>P24D05008183</t>
  </si>
  <si>
    <t>P24105018340</t>
  </si>
  <si>
    <t>P24105019008</t>
  </si>
  <si>
    <t>P24105019010</t>
  </si>
  <si>
    <t>P24D05007872</t>
  </si>
  <si>
    <t>P24105022881</t>
  </si>
  <si>
    <t>P24D05007294</t>
  </si>
  <si>
    <t>P24105021761</t>
  </si>
  <si>
    <t>P24105020159</t>
  </si>
  <si>
    <t>P24D05008246</t>
  </si>
  <si>
    <t>P24D05007290</t>
  </si>
  <si>
    <t>P24D05008257</t>
  </si>
  <si>
    <t>P24D05008256</t>
  </si>
  <si>
    <t>P24105022233</t>
  </si>
  <si>
    <t>P24D05007563</t>
  </si>
  <si>
    <t>P24D05008630</t>
  </si>
  <si>
    <t>P24105023919</t>
  </si>
  <si>
    <t>P24105023753</t>
  </si>
  <si>
    <t>P24D05008760</t>
  </si>
  <si>
    <t>P24105023914</t>
  </si>
  <si>
    <t>P24105023789</t>
  </si>
  <si>
    <t>P24105023916</t>
  </si>
  <si>
    <t>P24105023920</t>
  </si>
  <si>
    <t>P24105023790</t>
  </si>
  <si>
    <t>P24D05010981</t>
  </si>
  <si>
    <t>P24D05010399</t>
  </si>
  <si>
    <t>P24105023806</t>
  </si>
  <si>
    <t>P24105023811</t>
  </si>
  <si>
    <t>P24D05008654</t>
  </si>
  <si>
    <t>P24105028957</t>
  </si>
  <si>
    <t>P24D05010308</t>
  </si>
  <si>
    <t>P24105026513</t>
  </si>
  <si>
    <t>P24105028100</t>
  </si>
  <si>
    <t>P24D05010306</t>
  </si>
  <si>
    <t>P24105028676</t>
  </si>
  <si>
    <t>P24D05009867</t>
  </si>
  <si>
    <t>P24D05008759</t>
  </si>
  <si>
    <t>P24105032457</t>
  </si>
  <si>
    <t>P24D05012528</t>
  </si>
  <si>
    <t>P24D05012596</t>
  </si>
  <si>
    <t>P24D05012538</t>
  </si>
  <si>
    <t>P24105028450</t>
  </si>
  <si>
    <t>P24D05009649</t>
  </si>
  <si>
    <t>P24105029267</t>
  </si>
  <si>
    <t>P24105026518</t>
  </si>
  <si>
    <t>P24105029072</t>
  </si>
  <si>
    <t>P24105032572</t>
  </si>
  <si>
    <t>P24105032566</t>
  </si>
  <si>
    <t>P24105032569</t>
  </si>
  <si>
    <t>P24105032428</t>
  </si>
  <si>
    <t>P24105032554</t>
  </si>
  <si>
    <t>P24105034847</t>
  </si>
  <si>
    <t>P24105034848</t>
  </si>
  <si>
    <t>P24105034755</t>
  </si>
  <si>
    <t>P24105038432</t>
  </si>
  <si>
    <t>P24105036806</t>
  </si>
  <si>
    <t>P24105032552</t>
  </si>
  <si>
    <t>P24105032419</t>
  </si>
  <si>
    <t>P24105032386</t>
  </si>
  <si>
    <t>P24105032407</t>
  </si>
  <si>
    <t>P24105032398</t>
  </si>
  <si>
    <t>P24D05012797</t>
  </si>
  <si>
    <t>P24105036257</t>
  </si>
  <si>
    <t>P24105032394</t>
  </si>
  <si>
    <t>P24105032389</t>
  </si>
  <si>
    <t>P24105036795</t>
  </si>
  <si>
    <t>P24105040780</t>
  </si>
  <si>
    <t>P24D05016505</t>
  </si>
  <si>
    <t>P24105041316</t>
  </si>
  <si>
    <t>P24D05016807</t>
  </si>
  <si>
    <t>P24D05015236</t>
  </si>
  <si>
    <t>P24D05014274</t>
  </si>
  <si>
    <t>P24D05016510</t>
  </si>
  <si>
    <t>P24105039760</t>
  </si>
  <si>
    <t>P24105039761</t>
  </si>
  <si>
    <t>P24105039768</t>
  </si>
  <si>
    <t>P24D05017222</t>
  </si>
  <si>
    <t>P24105039747</t>
  </si>
  <si>
    <t>P24105039762</t>
  </si>
  <si>
    <t>P24D05017884</t>
  </si>
  <si>
    <t>P24105042822</t>
  </si>
  <si>
    <t>P24105043930</t>
  </si>
  <si>
    <t>P24105039193</t>
  </si>
  <si>
    <t>P24105039212</t>
  </si>
  <si>
    <t>P24105039211</t>
  </si>
  <si>
    <t>P24105036349</t>
  </si>
  <si>
    <t>P24105044982</t>
  </si>
  <si>
    <t>P24D05018478</t>
  </si>
  <si>
    <t>P24D05017221</t>
  </si>
  <si>
    <t>P24105042612</t>
  </si>
  <si>
    <t>P24105041872</t>
  </si>
  <si>
    <t>P24105042621</t>
  </si>
  <si>
    <t>P24105042740</t>
  </si>
  <si>
    <t>P24105038218</t>
  </si>
  <si>
    <t>P24D05017899</t>
  </si>
  <si>
    <t>P24D05017330</t>
  </si>
  <si>
    <t>P24D05016806</t>
  </si>
  <si>
    <t>P24105049997</t>
  </si>
  <si>
    <t>P24105048166</t>
  </si>
  <si>
    <t>P24105049279</t>
  </si>
  <si>
    <t>P24105044406</t>
  </si>
  <si>
    <t>P24105047945</t>
  </si>
  <si>
    <t>P24D05021686</t>
  </si>
  <si>
    <t>P24D05018361</t>
  </si>
  <si>
    <t>P24D05019617</t>
  </si>
  <si>
    <t>P24105050855</t>
  </si>
  <si>
    <t>P24105048170</t>
  </si>
  <si>
    <t>P24105053519</t>
  </si>
  <si>
    <t>P24D05019575</t>
  </si>
  <si>
    <t>P24D05019899</t>
  </si>
  <si>
    <t>P24D05021501</t>
  </si>
  <si>
    <t>P24D04006970</t>
  </si>
  <si>
    <t>P24105048165</t>
  </si>
  <si>
    <t>P24D04017991</t>
  </si>
  <si>
    <t>P24D05022243</t>
  </si>
  <si>
    <t>P24D04016973</t>
  </si>
  <si>
    <t>P24D04017177</t>
  </si>
  <si>
    <t>P24D05023545</t>
  </si>
  <si>
    <t>P24D05021016</t>
  </si>
  <si>
    <t>P24D04015836</t>
  </si>
  <si>
    <t>P24D04015704</t>
  </si>
  <si>
    <t>P24D05024469</t>
  </si>
  <si>
    <t>P24105059725</t>
  </si>
  <si>
    <t>P24105056789</t>
  </si>
  <si>
    <t>P24105060417</t>
  </si>
  <si>
    <t>P24105059727</t>
  </si>
  <si>
    <t>P24D05025275</t>
  </si>
  <si>
    <t>P24D05023693</t>
  </si>
  <si>
    <t>P24105060663</t>
  </si>
  <si>
    <t>P24105060668</t>
  </si>
  <si>
    <t>P24105060670</t>
  </si>
  <si>
    <t>P24105063051</t>
  </si>
  <si>
    <t>P24D05025323</t>
  </si>
  <si>
    <t>P24105057325</t>
  </si>
  <si>
    <t>P24105063037</t>
  </si>
  <si>
    <t>P24105063033</t>
  </si>
  <si>
    <t>P24105060702</t>
  </si>
  <si>
    <t>P24D05026397</t>
  </si>
  <si>
    <t>P24105059050</t>
  </si>
  <si>
    <t>P24D05026501</t>
  </si>
  <si>
    <t>P24D05026407</t>
  </si>
  <si>
    <t>P24105063041</t>
  </si>
  <si>
    <t>P24105063030</t>
  </si>
  <si>
    <t>P24105064662</t>
  </si>
  <si>
    <t>P24105060667</t>
  </si>
  <si>
    <t>P24105062871</t>
  </si>
  <si>
    <t>P24105062874</t>
  </si>
  <si>
    <t>P24D05027778</t>
  </si>
  <si>
    <t>P24D05027836</t>
  </si>
  <si>
    <t>P24105065469</t>
  </si>
  <si>
    <t>P24105065475</t>
  </si>
  <si>
    <t>P24105065627</t>
  </si>
  <si>
    <t>P24105065618</t>
  </si>
  <si>
    <t>P24105065631</t>
  </si>
  <si>
    <t>P24105065637</t>
  </si>
  <si>
    <t>P24105065626</t>
  </si>
  <si>
    <t>P24105062877</t>
  </si>
  <si>
    <t>P24D05028215</t>
  </si>
  <si>
    <t>P24D05025349</t>
  </si>
  <si>
    <t>MICROPROCESSOR IC (MULTICHIP)</t>
  </si>
  <si>
    <t>TA, PROCBD, BNC, RP, VOL, GNR HW</t>
  </si>
  <si>
    <t>MICROPROCESSOR IC(MULTICHIP)</t>
  </si>
  <si>
    <t>INTEL INTARGET</t>
  </si>
  <si>
    <t>ISC TEST SOCKETS</t>
  </si>
  <si>
    <t>HEATSINK</t>
  </si>
  <si>
    <t>HEAST SINK PLASTIC PUSHER</t>
  </si>
  <si>
    <t>MICROPROCESSOR</t>
  </si>
  <si>
    <t>MICROPROCESSOR IC</t>
  </si>
  <si>
    <t>BUTTON HEAD HEX DRIVE SCREW (PO NUM</t>
  </si>
  <si>
    <t>KINGSTON DATA TRAVELER USB 512GB FL</t>
  </si>
  <si>
    <t>PCBA TA,CRB,WCL LP5X RVP,MD, T3 RVP</t>
  </si>
  <si>
    <t>IC,FLASH,W25Q64JWSSIN,SOIC</t>
  </si>
  <si>
    <t>R95-00888B0500000 888 BGA-0.5P SOCK</t>
  </si>
  <si>
    <t>MEMORY BOARD (DDR5 SODIMM)</t>
  </si>
  <si>
    <t>SOLID STATE DRIVE PCIE</t>
  </si>
  <si>
    <t>CO-55 TCH, IHS CTIM, MOUNT MORGAN T</t>
  </si>
  <si>
    <t>TA, ADD-INCARD, PTL-P RVP, TCSS 103</t>
  </si>
  <si>
    <t>PRINTED CIRCUIT BOARD ASSY (PO NUMB</t>
  </si>
  <si>
    <t>PCBA TA,CRB,WCL LP5X RVP,SD, T3 PNP</t>
  </si>
  <si>
    <t>ELECTRONIC PC BOARD</t>
  </si>
  <si>
    <t>MICROPROCESSOR W/ENCRYPTION</t>
  </si>
  <si>
    <t>VECTOR STORE BOARD</t>
  </si>
  <si>
    <t>CURRENT SHUNTS</t>
  </si>
  <si>
    <t>PCBA TA,CRB,WCL LP5X RVP,MD, T3 PNP</t>
  </si>
  <si>
    <t>SABRENT 1TB ROCKET INTERNAL SOLID S</t>
  </si>
  <si>
    <t>CO-55 TCH, IHS CTIM, MOUNT MORGAN</t>
  </si>
  <si>
    <t>CONNECTORS</t>
  </si>
  <si>
    <t>PRINTED CIRCUIT BOARDS</t>
  </si>
  <si>
    <t>PCIE CARD</t>
  </si>
  <si>
    <t>DEBUG CABLE</t>
  </si>
  <si>
    <t>PROCESSOR IC</t>
  </si>
  <si>
    <t>NIC CARD INTEL ETHERNET NETWORK ADA</t>
  </si>
  <si>
    <t>PNY GEFORCE GTX 5080 GRAPHICS CONTR</t>
  </si>
  <si>
    <t>PBA TCSS DP 2PI 20G</t>
  </si>
  <si>
    <t>MEMORY BOARD</t>
  </si>
  <si>
    <t>PRINTED CIRCUIT BOARD ASSEMBLY</t>
  </si>
  <si>
    <t>DESKTOP W/CPU W/RESTRICTED SOFTWARE</t>
  </si>
  <si>
    <t>PCIEX4 EDGEFINGER</t>
  </si>
  <si>
    <t>EVALUATION BOARDS</t>
  </si>
  <si>
    <t>MICROPROCESSOR IC (MPU)</t>
  </si>
  <si>
    <t>DUT BOARD</t>
  </si>
  <si>
    <t>TEST SOCKET</t>
  </si>
  <si>
    <t>MACHINE W/O DISPLAY OR W/O CPU</t>
  </si>
  <si>
    <t>PRIMARY PURGE TUBING ASSEMBLY</t>
  </si>
  <si>
    <t>INFINEON HARDWARE DEBUGGERS (PO NUM</t>
  </si>
  <si>
    <t>P24105026590</t>
  </si>
  <si>
    <t>P24105047367</t>
  </si>
  <si>
    <t>P24105041759</t>
  </si>
  <si>
    <t>P24105011550</t>
  </si>
  <si>
    <t>P24105018085</t>
  </si>
  <si>
    <t>P24105020170</t>
  </si>
  <si>
    <t>P24105049430</t>
  </si>
  <si>
    <t>P24105039197</t>
  </si>
  <si>
    <t>P24105059382</t>
  </si>
  <si>
    <t>P24105026613</t>
  </si>
  <si>
    <t>P24105005102</t>
  </si>
  <si>
    <t>P24105000360</t>
  </si>
  <si>
    <t>P24105034044</t>
  </si>
  <si>
    <t>P24105023031</t>
  </si>
  <si>
    <t>P24105000487</t>
  </si>
  <si>
    <t>P24105061198</t>
  </si>
  <si>
    <t>P24105043838</t>
  </si>
  <si>
    <t>P24105046385</t>
  </si>
  <si>
    <t>P24105001528</t>
  </si>
  <si>
    <t>P24105052018</t>
  </si>
  <si>
    <t>P24105039704</t>
  </si>
  <si>
    <t>P24105013519</t>
  </si>
  <si>
    <t>P24105023944</t>
  </si>
  <si>
    <t>P24105029958</t>
  </si>
  <si>
    <t>P24105020979</t>
  </si>
  <si>
    <t>P24105008834</t>
  </si>
  <si>
    <t>P24105045392</t>
  </si>
  <si>
    <t>P24105006561</t>
  </si>
  <si>
    <t>P24105051373</t>
  </si>
  <si>
    <t>P24105014680</t>
  </si>
  <si>
    <t>P24105005923</t>
  </si>
  <si>
    <t>P24105005109</t>
  </si>
  <si>
    <t>P24105023107</t>
  </si>
  <si>
    <t>P24105059524</t>
  </si>
  <si>
    <t>P24105031249</t>
  </si>
  <si>
    <t>P24105033935</t>
  </si>
  <si>
    <t>P24105023593</t>
  </si>
  <si>
    <t>P24105063476</t>
  </si>
  <si>
    <t>P24105023022</t>
  </si>
  <si>
    <t>P24105034056</t>
  </si>
  <si>
    <t>P24105017265</t>
  </si>
  <si>
    <t>P24105058048</t>
  </si>
  <si>
    <t>P24105037295</t>
  </si>
  <si>
    <t>P24105014790</t>
  </si>
  <si>
    <t>P24105023109</t>
  </si>
  <si>
    <t>P24105056065</t>
  </si>
  <si>
    <t>P24105041305</t>
  </si>
  <si>
    <t>P24105002591</t>
  </si>
  <si>
    <t>P24105011366</t>
  </si>
  <si>
    <t>P24105003768</t>
  </si>
  <si>
    <t>P24105023063</t>
  </si>
  <si>
    <t>P24105038758</t>
  </si>
  <si>
    <t>P24105005191</t>
  </si>
  <si>
    <t>P24105018014</t>
  </si>
  <si>
    <t>P24105023649</t>
  </si>
  <si>
    <t>P24105040812</t>
  </si>
  <si>
    <t>P24105045914</t>
  </si>
  <si>
    <t>P24105045011</t>
  </si>
  <si>
    <t>P24105000768</t>
  </si>
  <si>
    <t>FEDEX</t>
  </si>
  <si>
    <t>COMPUTER CHIPSET TEST TOOL</t>
  </si>
  <si>
    <t>P24105059011</t>
  </si>
  <si>
    <t>P24105001244</t>
  </si>
  <si>
    <t>P24105001254</t>
  </si>
  <si>
    <t>P16105002287</t>
  </si>
  <si>
    <t>P16105001307</t>
  </si>
  <si>
    <t>P16105001979</t>
  </si>
  <si>
    <t>P16105000496</t>
  </si>
  <si>
    <t>P16105001548</t>
  </si>
  <si>
    <t>P16105000601</t>
  </si>
  <si>
    <t>P16105002095</t>
  </si>
  <si>
    <t>P16105000353</t>
  </si>
  <si>
    <t>P16105001766</t>
  </si>
  <si>
    <t>P16105001171</t>
  </si>
  <si>
    <t>P16105002360</t>
  </si>
  <si>
    <t>P16105001218</t>
  </si>
  <si>
    <t>P16105000610</t>
  </si>
  <si>
    <t>P16105000294</t>
  </si>
  <si>
    <t>P16105002503</t>
  </si>
  <si>
    <t>P16105000982</t>
  </si>
  <si>
    <t>P16105002456</t>
  </si>
  <si>
    <t>P16105002044</t>
  </si>
  <si>
    <t>P16105002039</t>
  </si>
  <si>
    <t>P16105001834</t>
  </si>
  <si>
    <t>P16105002299</t>
  </si>
  <si>
    <t>P16105001110</t>
  </si>
  <si>
    <t>P16105000976</t>
  </si>
  <si>
    <t>P16105000528</t>
  </si>
  <si>
    <t>P16105001306</t>
  </si>
  <si>
    <t>P16105000609</t>
  </si>
  <si>
    <t>P16105001366</t>
  </si>
  <si>
    <t>P16105000943</t>
  </si>
  <si>
    <t>P16105001384</t>
  </si>
  <si>
    <t>P16105001311</t>
  </si>
  <si>
    <t>P16105002016</t>
  </si>
  <si>
    <t>P16105002244</t>
  </si>
  <si>
    <t>P16105002161</t>
  </si>
  <si>
    <t>P24105025825</t>
  </si>
  <si>
    <t>P16105000336</t>
  </si>
  <si>
    <t>P16105000474</t>
  </si>
  <si>
    <t>P16105000664</t>
  </si>
  <si>
    <t>P16105001168</t>
  </si>
  <si>
    <t>P16105000611</t>
  </si>
  <si>
    <t>P16105000891</t>
  </si>
  <si>
    <t>P16105002041</t>
  </si>
  <si>
    <t>P16105002063</t>
  </si>
  <si>
    <t>P16105000377</t>
  </si>
  <si>
    <t>P16105002422</t>
  </si>
  <si>
    <t>P16105000975</t>
  </si>
  <si>
    <t>P16105001850</t>
  </si>
  <si>
    <t>P16105002030</t>
  </si>
  <si>
    <t>P16105000983</t>
  </si>
  <si>
    <t>P16105002042</t>
  </si>
  <si>
    <t>P16105002021</t>
  </si>
  <si>
    <t>P16105001550</t>
  </si>
  <si>
    <t>P16105000252</t>
  </si>
  <si>
    <t>P16105002023</t>
  </si>
  <si>
    <t>P16105002036</t>
  </si>
  <si>
    <t>P16105001707</t>
  </si>
  <si>
    <t>P16105000502</t>
  </si>
  <si>
    <t>P16105000178</t>
  </si>
  <si>
    <t>P18105000552</t>
  </si>
  <si>
    <t>P16105001380</t>
  </si>
  <si>
    <t>P16105002040</t>
  </si>
  <si>
    <t>P16105000162</t>
  </si>
  <si>
    <t>P16105002015</t>
  </si>
  <si>
    <t>P16105001308</t>
  </si>
  <si>
    <t>P16105001710</t>
  </si>
  <si>
    <t>P16105002228</t>
  </si>
  <si>
    <t>P24105007447</t>
  </si>
  <si>
    <t>P16105002509</t>
  </si>
  <si>
    <t>P16105001167</t>
  </si>
  <si>
    <t>P16105000233</t>
  </si>
  <si>
    <t>P16105001426</t>
  </si>
  <si>
    <t>P16105001107</t>
  </si>
  <si>
    <t>P16105000977</t>
  </si>
  <si>
    <t>P12105007609</t>
  </si>
  <si>
    <t>P12105006382</t>
  </si>
  <si>
    <t>P12105006945</t>
  </si>
  <si>
    <t>P12105006482</t>
  </si>
  <si>
    <t>P12105006294</t>
  </si>
  <si>
    <t>P12105008226</t>
  </si>
  <si>
    <t>P12105007613</t>
  </si>
  <si>
    <t>P12105001096</t>
  </si>
  <si>
    <t>P12105001074</t>
  </si>
  <si>
    <t>P12105006263</t>
  </si>
  <si>
    <t>P12105003845</t>
  </si>
  <si>
    <t>P12105003862</t>
  </si>
  <si>
    <t>P12105006292</t>
  </si>
  <si>
    <t>P12105003425</t>
  </si>
  <si>
    <t>P12105000008</t>
  </si>
  <si>
    <t>P12105003831</t>
  </si>
  <si>
    <t>P12105008216</t>
  </si>
  <si>
    <t>P12105008202</t>
  </si>
  <si>
    <t>P12105000793</t>
  </si>
  <si>
    <t>P12105001067</t>
  </si>
  <si>
    <t>ADD-IN CARD WITH UNPROGRAMMED FPGA</t>
  </si>
  <si>
    <t>MOTHER BOARD -AA,CRB,</t>
  </si>
  <si>
    <t>PROBE AMPLIFIER-INFINIMAX,7 GHZ</t>
  </si>
  <si>
    <t>HVPIP / PRE QS/ SOC MICROPROCESSOR-</t>
  </si>
  <si>
    <t>MEMORY BOARD,DIMM,SIMM SK HYNIX</t>
  </si>
  <si>
    <t>DATA ACQUISITION SYSTEM USB AND LAN</t>
  </si>
  <si>
    <t>PRINTED CIRCUIT BOARD - PBA,TCSS DP</t>
  </si>
  <si>
    <t>SOURCE METER (DUAL-CHANNEL SYSTEM</t>
  </si>
  <si>
    <t>IC UNITS - MICROPROCESSOR</t>
  </si>
  <si>
    <t>OSCILLOSCOPE-6GHZ 4 ANALOG 16</t>
  </si>
  <si>
    <t>ADD-IN CARD,OTHER FOR COMPUTER,</t>
  </si>
  <si>
    <t>IC UNITS - INTEGRATED CIRCUITS/</t>
  </si>
  <si>
    <t>10 MHZ TO 67 PNA NETWORK ANALYZER</t>
  </si>
  <si>
    <t>INFINIIMAX 25 GHZ RC PROBE AMP WITH</t>
  </si>
  <si>
    <t>IC UNITS - 64 BIT MPU</t>
  </si>
  <si>
    <t>LXI DATA ACQUISITION SWITCH UNIT</t>
  </si>
  <si>
    <t>PROBE HEAD INFINIMAX III-N5444A</t>
  </si>
  <si>
    <t>OSCILLIOSCOPE-INFINIIUM 13 GHZ 80/</t>
  </si>
  <si>
    <t>MULTIMETER W/O RECORDING ABILITY 4</t>
  </si>
  <si>
    <t>MULTIMETER W/O RECORDING ABILITY 3</t>
  </si>
  <si>
    <t>IC UNITS - SOC  MICROPROCESSOR</t>
  </si>
  <si>
    <t>CARTON BOX-PACKAGING/CARDBOARD</t>
  </si>
  <si>
    <t>PROBE AMPLIFIER - INFINIIMAX II,</t>
  </si>
  <si>
    <t>ADD-IN CARD AA AIC P2U FAB A</t>
  </si>
  <si>
    <t>SWITCH/ KVM SWITCH RAHITAN DKX3-432</t>
  </si>
  <si>
    <t>PROBE - INFINIIMAX SINGLE-ENDED/</t>
  </si>
  <si>
    <t>SHUNT RESISTOR</t>
  </si>
  <si>
    <t>DC POWER SUPPLY</t>
  </si>
  <si>
    <t>PULSE/PATTERN GENERATOR</t>
  </si>
  <si>
    <t>MOTHERBOARD(FOR PC)-AA,RVP,RAPTOR</t>
  </si>
  <si>
    <t>OSCILLOSCOPE-6HZ MIXED SIGNAL</t>
  </si>
  <si>
    <t>ADAPTER-POWER ADAPTER FOR LAPTOP</t>
  </si>
  <si>
    <t>MOTHERBOARD-AA,PTL-UH-10,RVP4 DDR5</t>
  </si>
  <si>
    <t>INFINIIUM UXR REAL-TIME</t>
  </si>
  <si>
    <t>MOTHERBOARD(FOR PC)-MOTHERBOARD W/O</t>
  </si>
  <si>
    <t>PRINTED CIRCUIT BOARD-OTHER</t>
  </si>
  <si>
    <t>3.35 GHZ 2-CHANNEL PULSE-/PATTERN</t>
  </si>
  <si>
    <t xml:space="preserve">MOTHERBOARD(FOR PC)-AA,CRB,ALDER </t>
  </si>
  <si>
    <t>GRAPHICS CARD PONTE VECCHIO DATA</t>
  </si>
  <si>
    <t>SOLDERING HANDPIECE-CARTRIDE</t>
  </si>
  <si>
    <t>MOTHERBOARD-AA,CRB,RPLS,NON-STD,</t>
  </si>
  <si>
    <t>PROBE AMPLIFIER-INFINIMAX,10 GHZ</t>
  </si>
  <si>
    <t xml:space="preserve">INFINIIUM UXR REAL-TIME </t>
  </si>
  <si>
    <t>CABLE-N2823A CABLE ASSEMBLY</t>
  </si>
  <si>
    <t>POWER SUPPLY FOR COMPUTER MORE THAN</t>
  </si>
  <si>
    <t>SERVER PLATFORM - COMMERCIAL PC</t>
  </si>
  <si>
    <t>IC - 16021/W434MT02</t>
  </si>
  <si>
    <t>10MHZ TO 50 GHZ PNA-X NETWORK</t>
  </si>
  <si>
    <t>CABLE - CABLE-DATA PFC CABLE</t>
  </si>
  <si>
    <t>INFINIIUM UXR REAL TIME</t>
  </si>
  <si>
    <t>IC UNITS- SK HYNIX MEMORY IC</t>
  </si>
  <si>
    <t>2000-323-106 MIRCROPROCESSOR</t>
  </si>
  <si>
    <t>INTEGRATED CIRCUIT/MICROPROCESSOR</t>
  </si>
  <si>
    <t>THERMAL-THERMAL HEADS FOR AUTOMATIC</t>
  </si>
  <si>
    <t>ADD-IN CARD -OTHER FOR COMPUTER</t>
  </si>
  <si>
    <t>SOCKET - SOCKET FOR MPU INTEGRATED</t>
  </si>
  <si>
    <t>ADD-IN CARD OTHER FOR COMPUTER</t>
  </si>
  <si>
    <t xml:space="preserve">MOTHERBOARD (FOR PC) - MOTHERBOARD </t>
  </si>
  <si>
    <t xml:space="preserve"> ADD-IN CARD, OTHER, FOR COMPUTER, </t>
  </si>
  <si>
    <t>ADD-IN CARD,OTHER FOR COMPUTER</t>
  </si>
  <si>
    <t>DESKTOP(FOR TEST VALIDATION)-</t>
  </si>
  <si>
    <t>MICROPROCESSOR-W/ENCRYPTION/HVPIP/</t>
  </si>
  <si>
    <t>HOSE-HOSE/PIPE TUBE, PLASTIC,WITH</t>
  </si>
  <si>
    <t>HEATSINK-HEATSINK ANTI-COND, COVER</t>
  </si>
  <si>
    <t xml:space="preserve">THERMAL HEADS FOR AUTOMATIC </t>
  </si>
  <si>
    <t>DEVELOPMENT TOOL BOARDS - HAPS-100</t>
  </si>
  <si>
    <t>ADD IN CARD - ADD IN CARD, OTHER,</t>
  </si>
  <si>
    <t>IC,CLOCK DRIVER MMG PKG DRAWING FOR</t>
  </si>
  <si>
    <t>HAPS-100 MODULE 4F-1 HW - 1 UNIT</t>
  </si>
  <si>
    <t>CU,IWHC-RC,HGV,SEALKIT,IMR</t>
  </si>
  <si>
    <t>GPU IC 8072605500615 18MB</t>
  </si>
  <si>
    <t>1A,MB AND DB ASSY,HPCC2,HDMT</t>
  </si>
  <si>
    <t>OTHER-EQUIPMENT AND PARTS BOYD USED</t>
  </si>
  <si>
    <t>CU,IWHC-RC,HGV,SEALKIT,IMT</t>
  </si>
  <si>
    <t>P12105003081</t>
  </si>
  <si>
    <t>P24105039173</t>
  </si>
  <si>
    <t>P12105003093</t>
  </si>
  <si>
    <t>P12105006426</t>
  </si>
  <si>
    <t>P12105007833</t>
  </si>
  <si>
    <t>P12105001637</t>
  </si>
  <si>
    <t>P12105007258</t>
  </si>
  <si>
    <t>P24105039106</t>
  </si>
  <si>
    <t>IC unit</t>
  </si>
  <si>
    <t>IC wafer</t>
  </si>
  <si>
    <t>Y</t>
  </si>
  <si>
    <t>CAPITAL EQUIPMENT TEST INSTRUMENT</t>
  </si>
  <si>
    <t>NON-CAPITAL EQUIPMNT / TA NIC BE201 D2WDQ OEM WLS N/A 1216 FMP</t>
  </si>
  <si>
    <t>MOTHERBOARD W/O CPU</t>
  </si>
  <si>
    <t>HVIP</t>
  </si>
  <si>
    <t>WEBCAM OR NETWORK CAMERA</t>
  </si>
  <si>
    <t>CARD WITH UNPROGRAMMED FPGA</t>
  </si>
  <si>
    <t>NON-CAPITAL EQUIPMNT -CBL DCRT PWR 4.00 IN SUPPLY EXTENDER</t>
  </si>
  <si>
    <t>ADD-IN CARD WITH UNPROGRAMMED FPGA BULL SHARK REV4 PCB BOARD</t>
  </si>
  <si>
    <t>TA NIC AX211.1NGWGQ</t>
  </si>
  <si>
    <t>BOARDS/CARDS/PRT OF IC EVALUATION BOARD</t>
  </si>
  <si>
    <t>NETWORK SWITCH</t>
  </si>
  <si>
    <t>ELECTRONIC COMPONENT /VOLTAGE REGULATOR</t>
  </si>
  <si>
    <t>NON-COMMERCIAL MOTHERBOARD W/O CPU NEW BASEBOARD, CRB, FB</t>
  </si>
  <si>
    <t>BOARD CARD PRT</t>
  </si>
  <si>
    <t>MONITOR FOR COMPUTER 3PE MTL S</t>
  </si>
  <si>
    <t>POWER SUPPLY</t>
  </si>
  <si>
    <t>MONITOR FOR COMPUTER RPL</t>
  </si>
  <si>
    <t>MONITOR FOR COMPUTER BOM14</t>
  </si>
  <si>
    <t>PBA, MB, DT PD AIC, SKU1, FAB2, 3PE MTL P PD MODULE AIC T1994BF REV2.1</t>
  </si>
  <si>
    <t>P16D04005956</t>
  </si>
  <si>
    <t>P16D04005957</t>
  </si>
  <si>
    <t>P16D05000275</t>
  </si>
  <si>
    <t>P24205004810</t>
  </si>
  <si>
    <t>P24205004751</t>
  </si>
  <si>
    <t>P24205010844</t>
  </si>
  <si>
    <t>P16D05001300</t>
  </si>
  <si>
    <t>P16D05000583</t>
  </si>
  <si>
    <t>P24205013320</t>
  </si>
  <si>
    <t>P24205013244</t>
  </si>
  <si>
    <t>P24205013289</t>
  </si>
  <si>
    <t>P24205013402</t>
  </si>
  <si>
    <t>P24205021470</t>
  </si>
  <si>
    <t>P24205020499</t>
  </si>
  <si>
    <t>P16D05005128</t>
  </si>
  <si>
    <t>P16D05004998</t>
  </si>
  <si>
    <t>P24205040390</t>
  </si>
  <si>
    <t>P24205043898</t>
  </si>
  <si>
    <t>P24205044356</t>
  </si>
  <si>
    <t>P24205048443</t>
  </si>
  <si>
    <t>P24205048354</t>
  </si>
  <si>
    <t>P24205048375</t>
  </si>
  <si>
    <t>P24205050766</t>
  </si>
  <si>
    <t>P16D05006550</t>
  </si>
  <si>
    <t>P24205050794</t>
  </si>
  <si>
    <t>P24205050799</t>
  </si>
  <si>
    <t>RF GENERATOR/MATCH 8496G</t>
  </si>
  <si>
    <t>RF GENERATOR/MATCH 8494G</t>
  </si>
  <si>
    <t>SENSOR 910R(FLU910R) GPS-CONTROLLED</t>
  </si>
  <si>
    <t>CONNECTOR-COAXIAL 909D COAXIAL</t>
  </si>
  <si>
    <t>CONNECTOR- COAXIAL 909C COAXIAL</t>
  </si>
  <si>
    <t>CONNECTOR- COAXIAL 8493C COAXIAL</t>
  </si>
  <si>
    <t>CONNECTOR-COAXIAL 8491B COAXIAL</t>
  </si>
  <si>
    <t>CONNECTOR- COAXIAL 8491B COAXIAL</t>
  </si>
  <si>
    <t>POWER SENSOR 8481B POWER SENSOR.</t>
  </si>
  <si>
    <t>CONNECTOR - COAXIAL 8491A COAXIAL</t>
  </si>
  <si>
    <t>RF GENERATOR/MATCH 11667A DC-18 GHZ</t>
  </si>
  <si>
    <t>RF GENERATOR/MATCH 1167B POWER</t>
  </si>
  <si>
    <t>RF GENERATOR/MATCH 1167C DC-50GHZ</t>
  </si>
  <si>
    <t>RF GENERATOR/MATCH ANTRITI-2IOXABQ</t>
  </si>
  <si>
    <t>NON COMMERCIAL MOTHERBOARD W/CPU</t>
  </si>
  <si>
    <t>HVPIP/PRE QS/SOC MICROPROCESSOR</t>
  </si>
  <si>
    <t xml:space="preserve">MULTIMETER W/O RECORDING ABILITY </t>
  </si>
  <si>
    <t>NETWORK SWITCH W/OUT ENCRYPTION</t>
  </si>
  <si>
    <t>NON COMMERCIAL MOTHERBOARD W/O CPU</t>
  </si>
  <si>
    <t>RESISTOR,FIXED,LESS OR EQUAL TO 20W</t>
  </si>
  <si>
    <t>HIGH-SPEED OSCILLOSCOPES 83484A</t>
  </si>
  <si>
    <t>CALIBRATION JIG ET55457 TEST</t>
  </si>
  <si>
    <t>HIGH SPEED OSCILLOSCOPE 54754A</t>
  </si>
  <si>
    <t>HIGH SPEED OSCILLOSCOPE 86100C</t>
  </si>
  <si>
    <t>PRINTER,THERMAL TRANSFER NPN-</t>
  </si>
  <si>
    <t>MOISTURE ANALYZER EXTEC1-2ROBLAQ</t>
  </si>
  <si>
    <t>MULTIMETER W/ O RECORDING ABILITY</t>
  </si>
  <si>
    <t>HIGH SPEED OSCILLOSCOPES 86112A</t>
  </si>
  <si>
    <t xml:space="preserve">MOTHERBOARD W/O CPU -NO ENCRYTION </t>
  </si>
  <si>
    <t xml:space="preserve">VR (VOLTAGE REGULATOR ) TEST TOOL </t>
  </si>
  <si>
    <t>ANALOG &amp; DIGITAL OSCILLOSCOPE</t>
  </si>
  <si>
    <t>RF GENERATOR/ MATCH NPN 110450 RF</t>
  </si>
  <si>
    <t>RF GENERATOR/ MATCH 8447D</t>
  </si>
  <si>
    <t xml:space="preserve">MULTIMETER W/O RECORDING-ABILITY </t>
  </si>
  <si>
    <t>RF GENERATOR/MATCH 54008B 24 NS</t>
  </si>
  <si>
    <t>RESISTOR, FIXED, LESS OR EQUAL TO</t>
  </si>
  <si>
    <t>POWER SUPPLY FOR CAP EQUIP BETWN</t>
  </si>
  <si>
    <t>PROBE TEKTETCP305A(TCP305A) CURRENT</t>
  </si>
  <si>
    <t>PROBE TEKTR1-2PBLL8Q(TCP312A)PROBE</t>
  </si>
  <si>
    <t>PROBE TEKTR1-11LGVPO(TCPA300) AC/DC</t>
  </si>
  <si>
    <t xml:space="preserve">ANRITSU MP1900A SIGNAL QUALITY </t>
  </si>
  <si>
    <t>12.5 GHZ SYNTHESIZER - MU181000B</t>
  </si>
  <si>
    <t xml:space="preserve">JITTER MODULATION SOURCE - </t>
  </si>
  <si>
    <t>21G/32G BIT SI ERROR DETECTION (ED)</t>
  </si>
  <si>
    <t>ANRITSU MU195020A 21G/32G BIT/S SI</t>
  </si>
  <si>
    <t>2.4/32.1 GBIT/S NOISE GENERATOR</t>
  </si>
  <si>
    <t>RF GENERATOR/MATCH E8257S-ATO-31540</t>
  </si>
  <si>
    <t>33GHZ 4CH V SERIES SIGNAL ANALYZER</t>
  </si>
  <si>
    <t>J-BERT HIGH PERFORMANCE BERT-M8020A</t>
  </si>
  <si>
    <t>LOAD PORT N3300A DC ELECTRONIC</t>
  </si>
  <si>
    <t>POWER QUALITY ANALYZER 6813B AC</t>
  </si>
  <si>
    <t>6032A DC POWER SUPPLY,0-60VDC,0-50A</t>
  </si>
  <si>
    <t>603A DC POWER SUPPLY,0-200VDC,0-17A</t>
  </si>
  <si>
    <t>CONNECTOR BOARD LECRODA1855A</t>
  </si>
  <si>
    <t>HIGH-SPEED OSCILLOSCOPES DSO8104A</t>
  </si>
  <si>
    <t>POWER QUALITY ANALYZER  E4419B</t>
  </si>
  <si>
    <t>RF GENERATOR/MATCH 33250A FUNCTION/</t>
  </si>
  <si>
    <t>POWER QUALITY ANALYZER 5730A</t>
  </si>
  <si>
    <t xml:space="preserve">RF GENERATOR/MATCH FLU5725A </t>
  </si>
  <si>
    <t>TEST INTERFACE UNIT(TIU)</t>
  </si>
  <si>
    <t xml:space="preserve">12 GHZ INFINIIMAX II SERIES PROBE </t>
  </si>
  <si>
    <t>12 GHZ PROBE AMPLIFIER</t>
  </si>
  <si>
    <t xml:space="preserve">12 GHZ PROBE AMPLIFIER </t>
  </si>
  <si>
    <t>4 GHZ MIXED SIGNAL OSCILLOSCOPE</t>
  </si>
  <si>
    <t>1 CHANNEL REMOTE HEAD FOR M80454</t>
  </si>
  <si>
    <t xml:space="preserve">POWER CORD POWER CORD FOR CRPS </t>
  </si>
  <si>
    <t xml:space="preserve">MULTIMETER W./O RECORDING ABILITY </t>
  </si>
  <si>
    <t xml:space="preserve">RF GENERATOR/ MATCH 33622 WAVEFORM </t>
  </si>
  <si>
    <t>RF GENERATOR/ MATCH 11713A</t>
  </si>
  <si>
    <t>POWER SENSOR N1914A POWER METER</t>
  </si>
  <si>
    <t>RF GENERATOR/MATCH E8257D-ATO-</t>
  </si>
  <si>
    <t>CABLE-COAXIAL RP CABLE 20</t>
  </si>
  <si>
    <t>CABLE-COAXIAL RP CABLE 14</t>
  </si>
  <si>
    <t>ADD-IN CARD WITH UNPROGRAMMED</t>
  </si>
  <si>
    <t>SILICA GEL</t>
  </si>
  <si>
    <t>HIGH SPEED OSCILLOSCOPE DSOS104A</t>
  </si>
  <si>
    <t>RF GENERATOR/MATCH WENZE500-</t>
  </si>
  <si>
    <t>POWER SENSOR N8488A AVERAGE</t>
  </si>
  <si>
    <t>POWER SENSOR E930A POWER SENSOR</t>
  </si>
  <si>
    <t xml:space="preserve">POWER SENSOR E4412A CW POWER </t>
  </si>
  <si>
    <t xml:space="preserve">POWER SENSOR E9304A H19 POWER </t>
  </si>
  <si>
    <t>POWER SENSOR N8487A POWER SENSOR-</t>
  </si>
  <si>
    <t>POWER SENSOR 8482A POWER SENSOR,</t>
  </si>
  <si>
    <t>POWER SENSOR N8485A POWER SENSOR</t>
  </si>
  <si>
    <t>POWER SENSOR 8485A POWER SENSOR</t>
  </si>
  <si>
    <t>COMP PRT/WEBCAM OR NETWORK</t>
  </si>
  <si>
    <t xml:space="preserve">RF GENERATOR/MATCH N5500A PHASE </t>
  </si>
  <si>
    <t>RF GENERATOR/MATCH WENZE501-2752111</t>
  </si>
  <si>
    <t xml:space="preserve">ANALOG &amp; DIGITAL OSCILLOSCOPE </t>
  </si>
  <si>
    <t>3.35 GHZ DUAL CHANNEL PULSE PATTERN</t>
  </si>
  <si>
    <t xml:space="preserve">5 SLOT AXIE BERT CHASSIS </t>
  </si>
  <si>
    <t>CABLE-USB A TO C UFP DEBUG CABLE</t>
  </si>
  <si>
    <t>32 GB/S HIGH PERFORMANCE BERT FRONT</t>
  </si>
  <si>
    <t xml:space="preserve">25 GHZ INFINIIUM UXR SERIES </t>
  </si>
  <si>
    <t xml:space="preserve">INFINIIMX 25 GHZ RC PROBE </t>
  </si>
  <si>
    <t>INFINIIMX 25 GHZ RC PROBE</t>
  </si>
  <si>
    <t>59 GHZ INFINIIUM URX REAL TIME</t>
  </si>
  <si>
    <t>25 GHZ INFINIIUM UXR SERIES</t>
  </si>
  <si>
    <t xml:space="preserve">20 GHZ PROBE AMPLIFIER INFINIIMAX </t>
  </si>
  <si>
    <t>20 GHZ PROBE AMPLIFIER INFINIIMAX</t>
  </si>
  <si>
    <t>30 GHZ INFINIIMAX III SERIES</t>
  </si>
  <si>
    <t xml:space="preserve">10 MHZ TO 67 GHZ PNA MICROWAVE </t>
  </si>
  <si>
    <t>6035A DC POWER SUPPLY,0-500VDC,0-5A</t>
  </si>
  <si>
    <t>6031A DC POWER SUPPLY,0.-20VDC,</t>
  </si>
  <si>
    <t>RF GENERATOR/MATCH 81134A 3.35 GHZ</t>
  </si>
  <si>
    <t>GRAPHICS CARD GPU RTX 3080</t>
  </si>
  <si>
    <t>COMP PRT/AA,CRB,ADLNLP5MEMSDT3RVP</t>
  </si>
  <si>
    <t>DC TO 26.5 GHZ ECONOMY CALIBRATION</t>
  </si>
  <si>
    <t>PROBE AMPLIFIER-INFINIIMAX II</t>
  </si>
  <si>
    <t>POWER QUALITY ANALYZER E5505A BENCH</t>
  </si>
  <si>
    <t>METAL CART NPN 499322 TROLLEY</t>
  </si>
  <si>
    <t>RF GENERATOR/MATCH E8Z57D-ATO-24188</t>
  </si>
  <si>
    <t>5 SLOT AXIE BERT CHASSIS-M9505A</t>
  </si>
  <si>
    <t xml:space="preserve">BERT GENERATOR ANALYZER CLOCK </t>
  </si>
  <si>
    <t>HAPS-100 4F-1HW0873-0* HARDWARE</t>
  </si>
  <si>
    <t>P16205006186</t>
  </si>
  <si>
    <t>P16205004818</t>
  </si>
  <si>
    <t>P16205003686</t>
  </si>
  <si>
    <t>P16205000210</t>
  </si>
  <si>
    <t>P16205002594</t>
  </si>
  <si>
    <t>P16205004532</t>
  </si>
  <si>
    <t>P16205000866</t>
  </si>
  <si>
    <t>P16205006188</t>
  </si>
  <si>
    <t>P16205006179</t>
  </si>
  <si>
    <t>P16205000202</t>
  </si>
  <si>
    <t>P16205002973</t>
  </si>
  <si>
    <t>P16205006136</t>
  </si>
  <si>
    <t>P16205006181</t>
  </si>
  <si>
    <t>P16205006338</t>
  </si>
  <si>
    <t>P16205000634</t>
  </si>
  <si>
    <t>P16205003954</t>
  </si>
  <si>
    <t>P16205006168</t>
  </si>
  <si>
    <t>P16205002930</t>
  </si>
  <si>
    <t>P16205005495</t>
  </si>
  <si>
    <t>P16205004211</t>
  </si>
  <si>
    <t>P16205005299</t>
  </si>
  <si>
    <t>P16205002796</t>
  </si>
  <si>
    <t>P16205006197</t>
  </si>
  <si>
    <t>P16205006182</t>
  </si>
  <si>
    <t>P16205001525</t>
  </si>
  <si>
    <t>P16205002928</t>
  </si>
  <si>
    <t>P16205002932</t>
  </si>
  <si>
    <t>P16205000205</t>
  </si>
  <si>
    <t>P16205006146</t>
  </si>
  <si>
    <t>P16205004527</t>
  </si>
  <si>
    <t>P16205001500</t>
  </si>
  <si>
    <t>P16205001212</t>
  </si>
  <si>
    <t>P16205006175</t>
  </si>
  <si>
    <t>P16205006156</t>
  </si>
  <si>
    <t>P16205000967</t>
  </si>
  <si>
    <t>P16205006189</t>
  </si>
  <si>
    <t>P16205002929</t>
  </si>
  <si>
    <t>P16205000551</t>
  </si>
  <si>
    <t>P16205003237</t>
  </si>
  <si>
    <t>P16205006199</t>
  </si>
  <si>
    <t>P16205002282</t>
  </si>
  <si>
    <t>P16205004190</t>
  </si>
  <si>
    <t>P16205000970</t>
  </si>
  <si>
    <t>P16205001519</t>
  </si>
  <si>
    <t>P16205006178</t>
  </si>
  <si>
    <t>P16205005712</t>
  </si>
  <si>
    <t>P16205006160</t>
  </si>
  <si>
    <t>P16205003927</t>
  </si>
  <si>
    <t>P16205003085</t>
  </si>
  <si>
    <t>P16205002627</t>
  </si>
  <si>
    <t>P16205005494</t>
  </si>
  <si>
    <t>P24205047596</t>
  </si>
  <si>
    <t>SOC MICROPROCESSOR</t>
  </si>
  <si>
    <t>ADD IN CARD WITH UNPROGRAMMED FPGA</t>
  </si>
  <si>
    <t>MEMORY BOARD DIMM SIMM DDR5 SODIMM</t>
  </si>
  <si>
    <t>MEMORY/HARD DISK DRIVES</t>
  </si>
  <si>
    <t>SSD - NO ENCRYPTION - W/O</t>
  </si>
  <si>
    <t>SOCKET FOR MPU, INTEGRATED</t>
  </si>
  <si>
    <t>COMP TABLET AND PART</t>
  </si>
  <si>
    <t>HEAD ASSY. 350W</t>
  </si>
  <si>
    <t>COMMERCIAL SERVER W/CPU</t>
  </si>
  <si>
    <t>DESKTOP W/O CPU, W/OPTICAL DRIVE</t>
  </si>
  <si>
    <t>VR (VOLTAGE REGULATOR) TEST TOOL</t>
  </si>
  <si>
    <t>GRN WS EV CRB RDIMM OPEN CHASSIS</t>
  </si>
  <si>
    <t>CTC CONTROLLER DISPLAY MODULE THERM</t>
  </si>
  <si>
    <t>ASROCK B580</t>
  </si>
  <si>
    <t>SSD - NO ENCRYPTION -W/O</t>
  </si>
  <si>
    <t>HARD DISK DRIVE</t>
  </si>
  <si>
    <t>MEMORY BOARD,DIMM</t>
  </si>
  <si>
    <t>VL820 EVALUATION BOARD</t>
  </si>
  <si>
    <t>P24205043208</t>
  </si>
  <si>
    <t>P24205023203</t>
  </si>
  <si>
    <t>P24205050618</t>
  </si>
  <si>
    <t>P24205048311</t>
  </si>
  <si>
    <t>P24205034328</t>
  </si>
  <si>
    <t>P24205022344</t>
  </si>
  <si>
    <t>P24205025750</t>
  </si>
  <si>
    <t>P24205034767</t>
  </si>
  <si>
    <t>P24205005344</t>
  </si>
  <si>
    <t>P24205050613</t>
  </si>
  <si>
    <t>P24205035593</t>
  </si>
  <si>
    <t>P24205003039</t>
  </si>
  <si>
    <t>P24205028093</t>
  </si>
  <si>
    <t>P24205003052</t>
  </si>
  <si>
    <t>P24205013601</t>
  </si>
  <si>
    <t>P24205018566</t>
  </si>
  <si>
    <t>P24205047407</t>
  </si>
  <si>
    <t>P24205022354</t>
  </si>
  <si>
    <t>P24205003046</t>
  </si>
  <si>
    <t>P24205022350</t>
  </si>
  <si>
    <t>P24205053367</t>
  </si>
  <si>
    <t>P24205051297</t>
  </si>
  <si>
    <t>P24205027963</t>
  </si>
  <si>
    <t>P24205041131</t>
  </si>
  <si>
    <t>fedex</t>
  </si>
  <si>
    <t>COMPUTER BOARD W/OUT CPU AMSTON</t>
  </si>
  <si>
    <t>THERMAL HEADS FOR AUTOMATIC</t>
  </si>
  <si>
    <t xml:space="preserve">CLAMP (HAND HELD) MMG Mechanical </t>
  </si>
  <si>
    <t>P16205006574</t>
  </si>
  <si>
    <t>P16205004843</t>
  </si>
  <si>
    <t>ic wafer</t>
  </si>
  <si>
    <t>NON IC &amp; 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</si>
</sst>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4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0" xfId="0" applyAlignment="1">
      <alignment vertical="top"/>
    </xf>
    <xf numFmtId="0" fontId="5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4" fillId="3" borderId="2" xfId="0" applyFont="1" applyFill="1" applyBorder="1" applyAlignment="1">
      <alignment horizontal="center" vertical="top"/>
    </xf>
    <xf numFmtId="0" fontId="0" fillId="3" borderId="0" xfId="0" applyFill="1" applyAlignment="1">
      <alignment horizontal="left" vertical="top"/>
    </xf>
    <xf numFmtId="2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 vertical="top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164" fontId="4" fillId="0" borderId="0" xfId="0" applyNumberFormat="1" applyFont="1" applyAlignment="1">
      <alignment horizontal="left" vertical="top"/>
    </xf>
    <xf numFmtId="0" fontId="7" fillId="4" borderId="2" xfId="0" applyFont="1" applyFill="1" applyBorder="1" applyAlignment="1">
      <alignment horizontal="left" vertical="top"/>
    </xf>
    <xf numFmtId="0" fontId="7" fillId="4" borderId="2" xfId="0" applyFont="1" applyFill="1" applyBorder="1" applyAlignment="1">
      <alignment horizontal="center" vertical="top"/>
    </xf>
    <xf numFmtId="0" fontId="8" fillId="4" borderId="2" xfId="0" applyFont="1" applyFill="1" applyBorder="1" applyAlignment="1">
      <alignment horizontal="left" vertical="top"/>
    </xf>
    <xf numFmtId="0" fontId="7" fillId="4" borderId="2" xfId="0" applyFont="1" applyFill="1" applyBorder="1" applyAlignment="1">
      <alignment horizontal="center" vertical="top" wrapText="1"/>
    </xf>
    <xf numFmtId="0" fontId="7" fillId="4" borderId="2" xfId="0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left"/>
    </xf>
    <xf numFmtId="0" fontId="7" fillId="4" borderId="2" xfId="0" applyFont="1" applyFill="1" applyBorder="1" applyAlignment="1">
      <alignment vertical="top"/>
    </xf>
    <xf numFmtId="0" fontId="7" fillId="4" borderId="6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164" fontId="0" fillId="3" borderId="2" xfId="0" applyNumberForma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top"/>
    </xf>
    <xf numFmtId="0" fontId="7" fillId="4" borderId="6" xfId="0" applyFont="1" applyFill="1" applyBorder="1" applyAlignment="1">
      <alignment wrapText="1"/>
    </xf>
    <xf numFmtId="0" fontId="10" fillId="4" borderId="2" xfId="0" applyFont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10" fillId="4" borderId="2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7" fillId="4" borderId="2" xfId="0" applyFont="1" applyFill="1" applyBorder="1" applyAlignment="1">
      <alignment horizontal="center" wrapText="1"/>
    </xf>
    <xf numFmtId="0" fontId="0" fillId="3" borderId="2" xfId="0" applyFill="1" applyBorder="1"/>
    <xf numFmtId="2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 vertical="top"/>
    </xf>
    <xf numFmtId="164" fontId="0" fillId="0" borderId="2" xfId="0" applyNumberFormat="1" applyBorder="1" applyAlignment="1">
      <alignment horizontal="right"/>
    </xf>
    <xf numFmtId="164" fontId="0" fillId="3" borderId="2" xfId="0" applyNumberFormat="1" applyFill="1" applyBorder="1" applyAlignment="1">
      <alignment horizontal="right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164" fontId="0" fillId="5" borderId="2" xfId="0" applyNumberFormat="1" applyFill="1" applyBorder="1" applyAlignment="1">
      <alignment horizontal="right" vertical="center"/>
    </xf>
    <xf numFmtId="164" fontId="0" fillId="5" borderId="2" xfId="0" applyNumberFormat="1" applyFill="1" applyBorder="1" applyAlignment="1">
      <alignment horizontal="right"/>
    </xf>
    <xf numFmtId="0" fontId="0" fillId="6" borderId="2" xfId="0" applyFill="1" applyBorder="1" applyAlignment="1">
      <alignment horizontal="center"/>
    </xf>
    <xf numFmtId="164" fontId="0" fillId="6" borderId="2" xfId="0" applyNumberFormat="1" applyFill="1" applyBorder="1" applyAlignment="1">
      <alignment horizontal="right"/>
    </xf>
    <xf numFmtId="164" fontId="0" fillId="6" borderId="2" xfId="0" applyNumberFormat="1" applyFill="1" applyBorder="1" applyAlignment="1">
      <alignment horizontal="right" vertical="center"/>
    </xf>
    <xf numFmtId="0" fontId="0" fillId="7" borderId="2" xfId="0" applyFill="1" applyBorder="1" applyAlignment="1">
      <alignment horizontal="center"/>
    </xf>
    <xf numFmtId="164" fontId="0" fillId="7" borderId="2" xfId="0" applyNumberFormat="1" applyFill="1" applyBorder="1" applyAlignment="1">
      <alignment horizontal="right" vertical="center"/>
    </xf>
    <xf numFmtId="2" fontId="0" fillId="7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2" fontId="0" fillId="6" borderId="2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 vertical="top"/>
    </xf>
    <xf numFmtId="0" fontId="0" fillId="8" borderId="2" xfId="0" applyFill="1" applyBorder="1" applyAlignment="1">
      <alignment horizontal="center"/>
    </xf>
    <xf numFmtId="164" fontId="0" fillId="8" borderId="2" xfId="0" applyNumberFormat="1" applyFill="1" applyBorder="1" applyAlignment="1">
      <alignment horizontal="right" vertical="center"/>
    </xf>
    <xf numFmtId="164" fontId="0" fillId="8" borderId="2" xfId="0" applyNumberFormat="1" applyFill="1" applyBorder="1" applyAlignment="1">
      <alignment horizontal="right"/>
    </xf>
    <xf numFmtId="0" fontId="0" fillId="8" borderId="2" xfId="0" applyFill="1" applyBorder="1"/>
    <xf numFmtId="0" fontId="0" fillId="7" borderId="2" xfId="0" applyFill="1" applyBorder="1"/>
    <xf numFmtId="0" fontId="0" fillId="6" borderId="2" xfId="0" applyFill="1" applyBorder="1"/>
    <xf numFmtId="0" fontId="0" fillId="6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2" fontId="0" fillId="9" borderId="2" xfId="0" applyNumberFormat="1" applyFill="1" applyBorder="1" applyAlignment="1">
      <alignment horizontal="center"/>
    </xf>
    <xf numFmtId="0" fontId="0" fillId="10" borderId="2" xfId="0" applyFill="1" applyBorder="1"/>
    <xf numFmtId="2" fontId="0" fillId="10" borderId="2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2" xfId="0" applyFill="1" applyBorder="1" applyAlignment="1">
      <alignment horizontal="center" vertical="top"/>
    </xf>
    <xf numFmtId="2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</cellXfs>
  <cellStyles count="2">
    <cellStyle name="Normal" xfId="0" builtinId="0"/>
    <cellStyle name="Normal 2" xfId="1" xr:uid="{4CE4FB56-5D1D-4CEB-9C17-63D3C3B8BF6C}"/>
  </cellStyles>
  <dxfs count="0"/>
  <tableStyles count="0" defaultTableStyle="TableStyleMedium2" defaultPivotStyle="PivotStyleLight16"/>
  <colors>
    <mruColors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30842</xdr:colOff>
      <xdr:row>1</xdr:row>
      <xdr:rowOff>78015</xdr:rowOff>
    </xdr:from>
    <xdr:to>
      <xdr:col>25</xdr:col>
      <xdr:colOff>503121</xdr:colOff>
      <xdr:row>1</xdr:row>
      <xdr:rowOff>600031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FD6E0D-B92A-384A-60C5-9D1B31128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8342" y="259444"/>
          <a:ext cx="10986064" cy="5220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489456</xdr:colOff>
      <xdr:row>1</xdr:row>
      <xdr:rowOff>65314</xdr:rowOff>
    </xdr:from>
    <xdr:to>
      <xdr:col>18</xdr:col>
      <xdr:colOff>322105</xdr:colOff>
      <xdr:row>1</xdr:row>
      <xdr:rowOff>408213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032480-1E9A-48A8-8F75-B1541B6D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00742" y="246743"/>
          <a:ext cx="5221078" cy="342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05CEE-F7C9-4D71-9EBD-6C3179AF212D}">
  <sheetPr codeName="Sheet1"/>
  <dimension ref="A1:N6018"/>
  <sheetViews>
    <sheetView tabSelected="1" zoomScale="70" zoomScaleNormal="70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M24" sqref="M24"/>
    </sheetView>
  </sheetViews>
  <sheetFormatPr defaultColWidth="8.85546875" defaultRowHeight="15" x14ac:dyDescent="0.25"/>
  <cols>
    <col min="1" max="1" width="56.28515625" style="1" customWidth="1"/>
    <col min="2" max="2" width="23.5703125" style="46" customWidth="1"/>
    <col min="3" max="3" width="30.140625" style="1" customWidth="1"/>
    <col min="4" max="4" width="16.5703125" style="46" customWidth="1"/>
    <col min="5" max="5" width="21.5703125" style="46" customWidth="1"/>
    <col min="6" max="6" width="24.140625" style="15" customWidth="1"/>
    <col min="7" max="7" width="20.140625" style="46" customWidth="1"/>
    <col min="8" max="8" width="20.5703125" style="46" customWidth="1"/>
    <col min="9" max="9" width="13.85546875" style="46" customWidth="1"/>
    <col min="10" max="10" width="17.85546875" style="1" bestFit="1" customWidth="1"/>
    <col min="11" max="11" width="18.5703125" style="14" customWidth="1"/>
    <col min="12" max="12" width="17.140625" style="1" customWidth="1"/>
    <col min="13" max="13" width="19.42578125" style="1" bestFit="1" customWidth="1"/>
    <col min="14" max="14" width="13.42578125" style="1" customWidth="1"/>
    <col min="15" max="15" width="11" style="1" customWidth="1"/>
    <col min="16" max="16384" width="8.85546875" style="1"/>
  </cols>
  <sheetData>
    <row r="1" spans="1:14" ht="30" x14ac:dyDescent="0.25">
      <c r="A1" s="34" t="s">
        <v>41</v>
      </c>
      <c r="B1" s="36" t="s">
        <v>42</v>
      </c>
      <c r="C1" s="49" t="s">
        <v>43</v>
      </c>
      <c r="D1" s="36" t="s">
        <v>44</v>
      </c>
      <c r="E1" s="36" t="s">
        <v>45</v>
      </c>
      <c r="F1" s="51" t="s">
        <v>46</v>
      </c>
      <c r="G1" s="36" t="s">
        <v>47</v>
      </c>
      <c r="H1" s="36" t="s">
        <v>48</v>
      </c>
      <c r="I1" s="18" t="s">
        <v>0</v>
      </c>
      <c r="J1" s="1" t="s">
        <v>1</v>
      </c>
      <c r="K1" s="1"/>
      <c r="L1" s="2" t="s">
        <v>2</v>
      </c>
      <c r="M1" s="1" t="s">
        <v>3</v>
      </c>
    </row>
    <row r="2" spans="1:14" ht="52.35" customHeight="1" x14ac:dyDescent="0.25">
      <c r="A2" s="29" t="s">
        <v>4</v>
      </c>
      <c r="B2" s="30" t="s">
        <v>5</v>
      </c>
      <c r="C2" s="54" t="s">
        <v>59</v>
      </c>
      <c r="D2" s="37" t="s">
        <v>60</v>
      </c>
      <c r="E2" s="32" t="s">
        <v>51</v>
      </c>
      <c r="F2" s="52" t="s">
        <v>61</v>
      </c>
      <c r="G2" s="37" t="s">
        <v>62</v>
      </c>
      <c r="H2" s="37" t="s">
        <v>63</v>
      </c>
      <c r="I2" s="18" t="s">
        <v>6</v>
      </c>
      <c r="K2" s="1"/>
    </row>
    <row r="3" spans="1:14" x14ac:dyDescent="0.25">
      <c r="A3" s="29" t="s">
        <v>4</v>
      </c>
      <c r="B3" s="30" t="s">
        <v>5</v>
      </c>
      <c r="C3" s="29" t="s">
        <v>52</v>
      </c>
      <c r="D3" s="30" t="s">
        <v>53</v>
      </c>
      <c r="E3" s="32" t="s">
        <v>51</v>
      </c>
      <c r="F3" s="35" t="s">
        <v>54</v>
      </c>
      <c r="G3" s="30" t="s">
        <v>55</v>
      </c>
      <c r="H3" s="30" t="s">
        <v>56</v>
      </c>
      <c r="I3" s="18" t="s">
        <v>7</v>
      </c>
      <c r="K3" s="1"/>
      <c r="L3" s="1" t="s">
        <v>8</v>
      </c>
    </row>
    <row r="4" spans="1:14" x14ac:dyDescent="0.25">
      <c r="A4" s="29" t="s">
        <v>4</v>
      </c>
      <c r="B4" s="30" t="s">
        <v>5</v>
      </c>
      <c r="C4" s="54" t="s">
        <v>64</v>
      </c>
      <c r="D4" s="37" t="s">
        <v>60</v>
      </c>
      <c r="E4" s="30" t="s">
        <v>51</v>
      </c>
      <c r="F4" s="52" t="s">
        <v>61</v>
      </c>
      <c r="G4" s="37" t="s">
        <v>65</v>
      </c>
      <c r="H4" s="37" t="s">
        <v>66</v>
      </c>
      <c r="I4" s="18" t="s">
        <v>9</v>
      </c>
      <c r="K4" s="1"/>
      <c r="L4" s="1" t="s">
        <v>10</v>
      </c>
      <c r="M4" s="1" t="s">
        <v>11</v>
      </c>
    </row>
    <row r="5" spans="1:14" x14ac:dyDescent="0.25">
      <c r="A5" s="29" t="s">
        <v>4</v>
      </c>
      <c r="B5" s="30" t="s">
        <v>5</v>
      </c>
      <c r="C5" s="54" t="s">
        <v>64</v>
      </c>
      <c r="D5" s="37" t="s">
        <v>60</v>
      </c>
      <c r="E5" s="32" t="s">
        <v>51</v>
      </c>
      <c r="F5" s="52" t="s">
        <v>61</v>
      </c>
      <c r="G5" s="37" t="s">
        <v>65</v>
      </c>
      <c r="H5" s="37" t="s">
        <v>66</v>
      </c>
      <c r="I5" s="18" t="s">
        <v>58</v>
      </c>
      <c r="K5" s="1"/>
      <c r="L5" s="1" t="s">
        <v>12</v>
      </c>
    </row>
    <row r="6" spans="1:14" x14ac:dyDescent="0.25">
      <c r="A6" s="50" t="s">
        <v>13</v>
      </c>
      <c r="B6" s="38"/>
      <c r="C6" s="50"/>
      <c r="D6" s="38"/>
      <c r="E6" s="38"/>
      <c r="F6" s="101" t="s">
        <v>14</v>
      </c>
      <c r="G6" s="101"/>
      <c r="H6" s="101"/>
      <c r="I6" s="38"/>
      <c r="K6" s="21"/>
    </row>
    <row r="7" spans="1:14" s="3" customFormat="1" ht="29.45" customHeight="1" x14ac:dyDescent="0.25">
      <c r="A7" s="39" t="s">
        <v>4</v>
      </c>
      <c r="B7" s="40" t="s">
        <v>15</v>
      </c>
      <c r="C7" s="39" t="s">
        <v>16</v>
      </c>
      <c r="D7" s="40" t="s">
        <v>17</v>
      </c>
      <c r="E7" s="40" t="s">
        <v>18</v>
      </c>
      <c r="F7" s="53" t="s">
        <v>19</v>
      </c>
      <c r="G7" s="40" t="s">
        <v>20</v>
      </c>
      <c r="H7" s="40" t="s">
        <v>21</v>
      </c>
      <c r="I7" s="40" t="s">
        <v>22</v>
      </c>
      <c r="J7" s="19" t="s">
        <v>23</v>
      </c>
      <c r="K7" s="20" t="s">
        <v>24</v>
      </c>
    </row>
    <row r="8" spans="1:14" s="4" customFormat="1" x14ac:dyDescent="0.25">
      <c r="A8" s="86" t="s">
        <v>68</v>
      </c>
      <c r="B8" s="26" t="s">
        <v>332</v>
      </c>
      <c r="C8" s="41" t="s">
        <v>397</v>
      </c>
      <c r="D8" s="65">
        <v>1</v>
      </c>
      <c r="E8" s="83">
        <v>699.39</v>
      </c>
      <c r="F8" s="86">
        <v>0</v>
      </c>
      <c r="G8" s="83">
        <v>34.97</v>
      </c>
      <c r="H8" s="83">
        <v>0</v>
      </c>
      <c r="I8" s="25" t="s">
        <v>0</v>
      </c>
      <c r="J8" s="63" t="s">
        <v>1185</v>
      </c>
      <c r="K8" s="25" t="s">
        <v>923</v>
      </c>
      <c r="L8" s="28"/>
    </row>
    <row r="9" spans="1:14" s="4" customFormat="1" x14ac:dyDescent="0.25">
      <c r="A9" s="86" t="s">
        <v>69</v>
      </c>
      <c r="B9" s="26" t="s">
        <v>333</v>
      </c>
      <c r="C9" s="41" t="s">
        <v>398</v>
      </c>
      <c r="D9" s="65">
        <v>1</v>
      </c>
      <c r="E9" s="83">
        <v>3708.84</v>
      </c>
      <c r="F9" s="86">
        <v>0</v>
      </c>
      <c r="G9" s="83">
        <v>30.91</v>
      </c>
      <c r="H9" s="83">
        <v>0</v>
      </c>
      <c r="I9" s="25" t="s">
        <v>0</v>
      </c>
      <c r="J9" s="63" t="s">
        <v>1185</v>
      </c>
      <c r="K9" s="25" t="s">
        <v>923</v>
      </c>
      <c r="L9" s="28"/>
    </row>
    <row r="10" spans="1:14" s="4" customFormat="1" x14ac:dyDescent="0.25">
      <c r="A10" s="86" t="s">
        <v>69</v>
      </c>
      <c r="B10" s="26" t="s">
        <v>333</v>
      </c>
      <c r="C10" s="41" t="s">
        <v>398</v>
      </c>
      <c r="D10" s="65">
        <v>1</v>
      </c>
      <c r="E10" s="83">
        <v>3708.84</v>
      </c>
      <c r="F10" s="86">
        <v>0</v>
      </c>
      <c r="G10" s="83">
        <v>30.91</v>
      </c>
      <c r="H10" s="83">
        <v>0</v>
      </c>
      <c r="I10" s="25" t="s">
        <v>0</v>
      </c>
      <c r="J10" s="63" t="s">
        <v>1185</v>
      </c>
      <c r="K10" s="25" t="s">
        <v>923</v>
      </c>
      <c r="L10" s="28"/>
    </row>
    <row r="11" spans="1:14" s="4" customFormat="1" x14ac:dyDescent="0.25">
      <c r="A11" s="86" t="s">
        <v>69</v>
      </c>
      <c r="B11" s="26" t="s">
        <v>333</v>
      </c>
      <c r="C11" s="41" t="s">
        <v>398</v>
      </c>
      <c r="D11" s="65">
        <v>1</v>
      </c>
      <c r="E11" s="83">
        <v>3708.84</v>
      </c>
      <c r="F11" s="86">
        <v>0</v>
      </c>
      <c r="G11" s="83">
        <v>30.91</v>
      </c>
      <c r="H11" s="83">
        <v>0</v>
      </c>
      <c r="I11" s="25" t="s">
        <v>0</v>
      </c>
      <c r="J11" s="63" t="s">
        <v>1185</v>
      </c>
      <c r="K11" s="25" t="s">
        <v>923</v>
      </c>
      <c r="L11" s="28"/>
    </row>
    <row r="12" spans="1:14" s="4" customFormat="1" x14ac:dyDescent="0.25">
      <c r="A12" s="86" t="s">
        <v>69</v>
      </c>
      <c r="B12" s="26" t="s">
        <v>333</v>
      </c>
      <c r="C12" s="41" t="s">
        <v>398</v>
      </c>
      <c r="D12" s="65">
        <v>1</v>
      </c>
      <c r="E12" s="83">
        <v>3708.84</v>
      </c>
      <c r="F12" s="86">
        <v>0</v>
      </c>
      <c r="G12" s="83">
        <v>30.91</v>
      </c>
      <c r="H12" s="83">
        <v>0</v>
      </c>
      <c r="I12" s="25" t="s">
        <v>0</v>
      </c>
      <c r="J12" s="63" t="s">
        <v>1185</v>
      </c>
      <c r="K12" s="25" t="s">
        <v>923</v>
      </c>
      <c r="L12" s="28"/>
    </row>
    <row r="13" spans="1:14" s="4" customFormat="1" x14ac:dyDescent="0.25">
      <c r="A13" s="86" t="s">
        <v>69</v>
      </c>
      <c r="B13" s="26" t="s">
        <v>333</v>
      </c>
      <c r="C13" s="41" t="s">
        <v>398</v>
      </c>
      <c r="D13" s="65">
        <v>1</v>
      </c>
      <c r="E13" s="83">
        <v>3708.84</v>
      </c>
      <c r="F13" s="86">
        <v>0</v>
      </c>
      <c r="G13" s="83">
        <v>30.91</v>
      </c>
      <c r="H13" s="83">
        <v>0</v>
      </c>
      <c r="I13" s="25" t="s">
        <v>0</v>
      </c>
      <c r="J13" s="63" t="s">
        <v>1185</v>
      </c>
      <c r="K13" s="25" t="s">
        <v>923</v>
      </c>
      <c r="L13" s="28"/>
    </row>
    <row r="14" spans="1:14" s="4" customFormat="1" x14ac:dyDescent="0.25">
      <c r="A14" s="86" t="s">
        <v>69</v>
      </c>
      <c r="B14" s="26" t="s">
        <v>333</v>
      </c>
      <c r="C14" s="41" t="s">
        <v>398</v>
      </c>
      <c r="D14" s="65">
        <v>1</v>
      </c>
      <c r="E14" s="83">
        <v>3708.84</v>
      </c>
      <c r="F14" s="86">
        <v>0</v>
      </c>
      <c r="G14" s="83">
        <v>30.91</v>
      </c>
      <c r="H14" s="83">
        <v>0</v>
      </c>
      <c r="I14" s="25" t="s">
        <v>0</v>
      </c>
      <c r="J14" s="63" t="s">
        <v>1185</v>
      </c>
      <c r="K14" s="25" t="s">
        <v>923</v>
      </c>
      <c r="L14" s="28"/>
      <c r="M14" s="15" t="s">
        <v>33</v>
      </c>
      <c r="N14" s="15"/>
    </row>
    <row r="15" spans="1:14" s="4" customFormat="1" x14ac:dyDescent="0.25">
      <c r="A15" s="26" t="s">
        <v>70</v>
      </c>
      <c r="B15" s="26" t="s">
        <v>334</v>
      </c>
      <c r="C15" s="66" t="s">
        <v>399</v>
      </c>
      <c r="D15" s="70">
        <v>2</v>
      </c>
      <c r="E15" s="67">
        <v>1511.24</v>
      </c>
      <c r="F15" s="61">
        <v>0</v>
      </c>
      <c r="G15" s="43">
        <v>0</v>
      </c>
      <c r="H15" s="43">
        <v>0</v>
      </c>
      <c r="I15" s="25" t="s">
        <v>0</v>
      </c>
      <c r="J15" s="63" t="s">
        <v>921</v>
      </c>
      <c r="K15" s="25"/>
      <c r="L15" s="28"/>
      <c r="M15" s="14" t="s">
        <v>25</v>
      </c>
      <c r="N15" s="16">
        <v>8542310000</v>
      </c>
    </row>
    <row r="16" spans="1:14" s="4" customFormat="1" ht="15.75" x14ac:dyDescent="0.25">
      <c r="A16" s="26" t="s">
        <v>71</v>
      </c>
      <c r="B16" s="26" t="s">
        <v>334</v>
      </c>
      <c r="C16" s="66" t="s">
        <v>400</v>
      </c>
      <c r="D16" s="70">
        <v>2</v>
      </c>
      <c r="E16" s="67">
        <v>1511.24</v>
      </c>
      <c r="F16" s="61">
        <v>0</v>
      </c>
      <c r="G16" s="43">
        <v>0</v>
      </c>
      <c r="H16" s="43">
        <v>0</v>
      </c>
      <c r="I16" s="25" t="s">
        <v>0</v>
      </c>
      <c r="J16" s="63" t="s">
        <v>921</v>
      </c>
      <c r="K16" s="25"/>
      <c r="L16" s="28"/>
      <c r="M16" s="14" t="s">
        <v>26</v>
      </c>
      <c r="N16" s="17">
        <v>8542900000</v>
      </c>
    </row>
    <row r="17" spans="1:14" s="4" customFormat="1" ht="15.75" x14ac:dyDescent="0.25">
      <c r="A17" s="86" t="s">
        <v>72</v>
      </c>
      <c r="B17" s="26" t="s">
        <v>335</v>
      </c>
      <c r="C17" s="41" t="s">
        <v>401</v>
      </c>
      <c r="D17" s="65">
        <v>5</v>
      </c>
      <c r="E17" s="83">
        <v>9847.57</v>
      </c>
      <c r="F17" s="86">
        <v>0</v>
      </c>
      <c r="G17" s="83">
        <v>492.38</v>
      </c>
      <c r="H17" s="83">
        <v>0</v>
      </c>
      <c r="I17" s="25" t="s">
        <v>0</v>
      </c>
      <c r="J17" s="63" t="s">
        <v>1185</v>
      </c>
      <c r="K17" s="25" t="s">
        <v>923</v>
      </c>
      <c r="L17" s="28"/>
      <c r="M17" s="14" t="s">
        <v>34</v>
      </c>
      <c r="N17" s="17">
        <v>9031801000</v>
      </c>
    </row>
    <row r="18" spans="1:14" s="4" customFormat="1" ht="15.75" x14ac:dyDescent="0.25">
      <c r="A18" s="26" t="s">
        <v>73</v>
      </c>
      <c r="B18" s="26" t="s">
        <v>334</v>
      </c>
      <c r="C18" s="66" t="s">
        <v>402</v>
      </c>
      <c r="D18" s="70">
        <v>9</v>
      </c>
      <c r="E18" s="67">
        <v>6240.76</v>
      </c>
      <c r="F18" s="61">
        <v>0</v>
      </c>
      <c r="G18" s="43">
        <v>0</v>
      </c>
      <c r="H18" s="43">
        <v>0</v>
      </c>
      <c r="I18" s="25" t="s">
        <v>0</v>
      </c>
      <c r="J18" s="63" t="s">
        <v>921</v>
      </c>
      <c r="K18" s="25"/>
      <c r="L18" s="28"/>
      <c r="M18" s="14" t="s">
        <v>35</v>
      </c>
      <c r="N18" s="17">
        <v>8537019000</v>
      </c>
    </row>
    <row r="19" spans="1:14" s="4" customFormat="1" x14ac:dyDescent="0.25">
      <c r="A19" s="26" t="s">
        <v>74</v>
      </c>
      <c r="B19" s="26" t="s">
        <v>332</v>
      </c>
      <c r="C19" s="41" t="s">
        <v>403</v>
      </c>
      <c r="D19" s="65">
        <v>1</v>
      </c>
      <c r="E19" s="43">
        <v>1132.01</v>
      </c>
      <c r="F19" s="61">
        <v>0</v>
      </c>
      <c r="G19" s="43">
        <v>0</v>
      </c>
      <c r="H19" s="43">
        <v>0</v>
      </c>
      <c r="I19" s="25" t="s">
        <v>0</v>
      </c>
      <c r="J19" s="63" t="s">
        <v>1185</v>
      </c>
      <c r="K19" s="25"/>
      <c r="L19" s="28"/>
    </row>
    <row r="20" spans="1:14" s="4" customFormat="1" x14ac:dyDescent="0.25">
      <c r="A20" s="26" t="s">
        <v>75</v>
      </c>
      <c r="B20" s="26" t="s">
        <v>336</v>
      </c>
      <c r="C20" s="41" t="s">
        <v>404</v>
      </c>
      <c r="D20" s="65">
        <v>2</v>
      </c>
      <c r="E20" s="43">
        <v>1203.73</v>
      </c>
      <c r="F20" s="61">
        <v>0</v>
      </c>
      <c r="G20" s="43">
        <v>0</v>
      </c>
      <c r="H20" s="43">
        <v>0</v>
      </c>
      <c r="I20" s="25" t="s">
        <v>0</v>
      </c>
      <c r="J20" s="63" t="s">
        <v>1185</v>
      </c>
      <c r="K20" s="25"/>
      <c r="L20" s="28"/>
    </row>
    <row r="21" spans="1:14" s="4" customFormat="1" x14ac:dyDescent="0.25">
      <c r="A21" s="86" t="s">
        <v>76</v>
      </c>
      <c r="B21" s="26" t="s">
        <v>337</v>
      </c>
      <c r="C21" s="41" t="s">
        <v>405</v>
      </c>
      <c r="D21" s="65">
        <v>2</v>
      </c>
      <c r="E21" s="83">
        <v>2746.04</v>
      </c>
      <c r="F21" s="86">
        <v>0</v>
      </c>
      <c r="G21" s="83">
        <v>137.30000000000001</v>
      </c>
      <c r="H21" s="83">
        <v>0</v>
      </c>
      <c r="I21" s="25" t="s">
        <v>0</v>
      </c>
      <c r="J21" s="63" t="s">
        <v>1185</v>
      </c>
      <c r="K21" s="25" t="s">
        <v>923</v>
      </c>
      <c r="L21" s="28"/>
    </row>
    <row r="22" spans="1:14" s="4" customFormat="1" x14ac:dyDescent="0.25">
      <c r="A22" s="26" t="s">
        <v>77</v>
      </c>
      <c r="B22" s="26" t="s">
        <v>337</v>
      </c>
      <c r="C22" s="41" t="s">
        <v>406</v>
      </c>
      <c r="D22" s="65">
        <v>1</v>
      </c>
      <c r="E22" s="43">
        <v>2233.79</v>
      </c>
      <c r="F22" s="61">
        <v>0</v>
      </c>
      <c r="G22" s="43">
        <v>0</v>
      </c>
      <c r="H22" s="43">
        <v>0</v>
      </c>
      <c r="I22" s="25" t="s">
        <v>0</v>
      </c>
      <c r="J22" s="63" t="s">
        <v>1185</v>
      </c>
      <c r="K22" s="25"/>
      <c r="L22" s="28"/>
    </row>
    <row r="23" spans="1:14" s="4" customFormat="1" x14ac:dyDescent="0.25">
      <c r="A23" s="26" t="s">
        <v>78</v>
      </c>
      <c r="B23" s="26" t="s">
        <v>338</v>
      </c>
      <c r="C23" s="41" t="s">
        <v>406</v>
      </c>
      <c r="D23" s="65">
        <v>1</v>
      </c>
      <c r="E23" s="43">
        <v>2233.79</v>
      </c>
      <c r="F23" s="61">
        <v>0</v>
      </c>
      <c r="G23" s="43">
        <v>0</v>
      </c>
      <c r="H23" s="43">
        <v>0</v>
      </c>
      <c r="I23" s="25" t="s">
        <v>0</v>
      </c>
      <c r="J23" s="63" t="s">
        <v>1185</v>
      </c>
      <c r="K23" s="25"/>
      <c r="L23" s="28"/>
    </row>
    <row r="24" spans="1:14" s="4" customFormat="1" x14ac:dyDescent="0.25">
      <c r="A24" s="26" t="s">
        <v>79</v>
      </c>
      <c r="B24" s="26" t="s">
        <v>338</v>
      </c>
      <c r="C24" s="41" t="s">
        <v>406</v>
      </c>
      <c r="D24" s="65">
        <v>1</v>
      </c>
      <c r="E24" s="43">
        <v>2233.79</v>
      </c>
      <c r="F24" s="61">
        <v>0</v>
      </c>
      <c r="G24" s="43">
        <v>0</v>
      </c>
      <c r="H24" s="43">
        <v>0</v>
      </c>
      <c r="I24" s="25" t="s">
        <v>0</v>
      </c>
      <c r="J24" s="63" t="s">
        <v>1185</v>
      </c>
      <c r="K24" s="25"/>
      <c r="L24" s="28"/>
    </row>
    <row r="25" spans="1:14" s="4" customFormat="1" x14ac:dyDescent="0.25">
      <c r="A25" s="26" t="s">
        <v>80</v>
      </c>
      <c r="B25" s="26" t="s">
        <v>338</v>
      </c>
      <c r="C25" s="41" t="s">
        <v>406</v>
      </c>
      <c r="D25" s="65">
        <v>1</v>
      </c>
      <c r="E25" s="43">
        <v>2233.79</v>
      </c>
      <c r="F25" s="61">
        <v>0</v>
      </c>
      <c r="G25" s="43">
        <v>0</v>
      </c>
      <c r="H25" s="43">
        <v>0</v>
      </c>
      <c r="I25" s="25" t="s">
        <v>0</v>
      </c>
      <c r="J25" s="63" t="s">
        <v>1185</v>
      </c>
      <c r="K25" s="25"/>
      <c r="L25" s="28"/>
    </row>
    <row r="26" spans="1:14" s="4" customFormat="1" x14ac:dyDescent="0.25">
      <c r="A26" s="26" t="s">
        <v>81</v>
      </c>
      <c r="B26" s="26" t="s">
        <v>338</v>
      </c>
      <c r="C26" s="41" t="s">
        <v>406</v>
      </c>
      <c r="D26" s="65">
        <v>1</v>
      </c>
      <c r="E26" s="43">
        <v>2233.79</v>
      </c>
      <c r="F26" s="61">
        <v>0</v>
      </c>
      <c r="G26" s="43">
        <v>0</v>
      </c>
      <c r="H26" s="43">
        <v>0</v>
      </c>
      <c r="I26" s="25" t="s">
        <v>0</v>
      </c>
      <c r="J26" s="63" t="s">
        <v>1185</v>
      </c>
      <c r="K26" s="25"/>
      <c r="L26" s="28"/>
    </row>
    <row r="27" spans="1:14" s="4" customFormat="1" x14ac:dyDescent="0.25">
      <c r="A27" s="26" t="s">
        <v>82</v>
      </c>
      <c r="B27" s="26" t="s">
        <v>338</v>
      </c>
      <c r="C27" s="41" t="s">
        <v>406</v>
      </c>
      <c r="D27" s="65">
        <v>1</v>
      </c>
      <c r="E27" s="43">
        <v>2233.79</v>
      </c>
      <c r="F27" s="61">
        <v>0</v>
      </c>
      <c r="G27" s="43">
        <v>0</v>
      </c>
      <c r="H27" s="43">
        <v>0</v>
      </c>
      <c r="I27" s="25" t="s">
        <v>0</v>
      </c>
      <c r="J27" s="63" t="s">
        <v>1185</v>
      </c>
      <c r="K27" s="25"/>
      <c r="L27" s="28"/>
    </row>
    <row r="28" spans="1:14" s="4" customFormat="1" x14ac:dyDescent="0.25">
      <c r="A28" s="26" t="s">
        <v>83</v>
      </c>
      <c r="B28" s="26" t="s">
        <v>334</v>
      </c>
      <c r="C28" s="66" t="s">
        <v>407</v>
      </c>
      <c r="D28" s="70">
        <v>14</v>
      </c>
      <c r="E28" s="67">
        <v>10021.66</v>
      </c>
      <c r="F28" s="61">
        <v>0</v>
      </c>
      <c r="G28" s="43">
        <v>0</v>
      </c>
      <c r="H28" s="43">
        <v>0</v>
      </c>
      <c r="I28" s="25" t="s">
        <v>0</v>
      </c>
      <c r="J28" s="63" t="s">
        <v>921</v>
      </c>
      <c r="K28" s="25"/>
      <c r="L28" s="28"/>
    </row>
    <row r="29" spans="1:14" s="4" customFormat="1" x14ac:dyDescent="0.25">
      <c r="A29" s="26" t="s">
        <v>84</v>
      </c>
      <c r="B29" s="26" t="s">
        <v>334</v>
      </c>
      <c r="C29" s="66" t="s">
        <v>408</v>
      </c>
      <c r="D29" s="70">
        <v>16</v>
      </c>
      <c r="E29" s="67">
        <v>11372.95</v>
      </c>
      <c r="F29" s="61">
        <v>0</v>
      </c>
      <c r="G29" s="43">
        <v>0</v>
      </c>
      <c r="H29" s="43">
        <v>0</v>
      </c>
      <c r="I29" s="25" t="s">
        <v>0</v>
      </c>
      <c r="J29" s="63" t="s">
        <v>921</v>
      </c>
      <c r="K29" s="25"/>
      <c r="L29" s="28"/>
    </row>
    <row r="30" spans="1:14" s="4" customFormat="1" x14ac:dyDescent="0.25">
      <c r="A30" s="86" t="s">
        <v>85</v>
      </c>
      <c r="B30" s="26" t="s">
        <v>332</v>
      </c>
      <c r="C30" s="41" t="s">
        <v>409</v>
      </c>
      <c r="D30" s="65">
        <v>3</v>
      </c>
      <c r="E30" s="83">
        <v>1161.5</v>
      </c>
      <c r="F30" s="86">
        <v>0</v>
      </c>
      <c r="G30" s="83">
        <v>58.08</v>
      </c>
      <c r="H30" s="83">
        <v>0</v>
      </c>
      <c r="I30" s="25" t="s">
        <v>0</v>
      </c>
      <c r="J30" s="63" t="s">
        <v>1185</v>
      </c>
      <c r="K30" s="25" t="s">
        <v>923</v>
      </c>
      <c r="L30" s="28"/>
    </row>
    <row r="31" spans="1:14" s="4" customFormat="1" x14ac:dyDescent="0.25">
      <c r="A31" s="26" t="s">
        <v>86</v>
      </c>
      <c r="B31" s="26" t="s">
        <v>334</v>
      </c>
      <c r="C31" s="66" t="s">
        <v>410</v>
      </c>
      <c r="D31" s="70">
        <v>8</v>
      </c>
      <c r="E31" s="67">
        <v>5565.11</v>
      </c>
      <c r="F31" s="61">
        <v>0</v>
      </c>
      <c r="G31" s="43">
        <v>0</v>
      </c>
      <c r="H31" s="43">
        <v>0</v>
      </c>
      <c r="I31" s="25" t="s">
        <v>0</v>
      </c>
      <c r="J31" s="63" t="s">
        <v>921</v>
      </c>
      <c r="K31" s="25"/>
      <c r="L31" s="28"/>
    </row>
    <row r="32" spans="1:14" s="4" customFormat="1" x14ac:dyDescent="0.25">
      <c r="A32" s="26" t="s">
        <v>87</v>
      </c>
      <c r="B32" s="26" t="s">
        <v>339</v>
      </c>
      <c r="C32" s="78" t="s">
        <v>411</v>
      </c>
      <c r="D32" s="74">
        <v>2</v>
      </c>
      <c r="E32" s="81">
        <v>2186.89</v>
      </c>
      <c r="F32" s="61">
        <v>0</v>
      </c>
      <c r="G32" s="43">
        <v>0</v>
      </c>
      <c r="H32" s="43">
        <v>0</v>
      </c>
      <c r="I32" s="25" t="s">
        <v>0</v>
      </c>
      <c r="J32" s="63" t="s">
        <v>922</v>
      </c>
      <c r="K32" s="25"/>
      <c r="L32" s="28"/>
    </row>
    <row r="33" spans="1:12" s="4" customFormat="1" x14ac:dyDescent="0.25">
      <c r="A33" s="26" t="s">
        <v>88</v>
      </c>
      <c r="B33" s="26" t="s">
        <v>340</v>
      </c>
      <c r="C33" s="41" t="s">
        <v>412</v>
      </c>
      <c r="D33" s="65">
        <v>6</v>
      </c>
      <c r="E33" s="43">
        <v>9751.41</v>
      </c>
      <c r="F33" s="61">
        <v>0</v>
      </c>
      <c r="G33" s="43">
        <v>0</v>
      </c>
      <c r="H33" s="43">
        <v>0</v>
      </c>
      <c r="I33" s="25" t="s">
        <v>0</v>
      </c>
      <c r="J33" s="63" t="s">
        <v>1185</v>
      </c>
      <c r="K33" s="25"/>
      <c r="L33" s="28"/>
    </row>
    <row r="34" spans="1:12" s="4" customFormat="1" x14ac:dyDescent="0.25">
      <c r="A34" s="26" t="s">
        <v>89</v>
      </c>
      <c r="B34" s="26" t="s">
        <v>341</v>
      </c>
      <c r="C34" s="41" t="s">
        <v>413</v>
      </c>
      <c r="D34" s="65">
        <v>1</v>
      </c>
      <c r="E34" s="43">
        <v>908301.58</v>
      </c>
      <c r="F34" s="61">
        <v>0</v>
      </c>
      <c r="G34" s="43">
        <v>0</v>
      </c>
      <c r="H34" s="43">
        <v>0</v>
      </c>
      <c r="I34" s="25" t="s">
        <v>0</v>
      </c>
      <c r="J34" s="63" t="s">
        <v>1185</v>
      </c>
      <c r="K34" s="25"/>
      <c r="L34" s="28"/>
    </row>
    <row r="35" spans="1:12" s="4" customFormat="1" x14ac:dyDescent="0.25">
      <c r="A35" s="26" t="s">
        <v>90</v>
      </c>
      <c r="B35" s="26" t="s">
        <v>341</v>
      </c>
      <c r="C35" s="41" t="s">
        <v>413</v>
      </c>
      <c r="D35" s="65">
        <v>1</v>
      </c>
      <c r="E35" s="43">
        <v>908301.58</v>
      </c>
      <c r="F35" s="61">
        <v>0</v>
      </c>
      <c r="G35" s="43">
        <v>0</v>
      </c>
      <c r="H35" s="43">
        <v>0</v>
      </c>
      <c r="I35" s="25" t="s">
        <v>0</v>
      </c>
      <c r="J35" s="63" t="s">
        <v>1185</v>
      </c>
      <c r="K35" s="25"/>
      <c r="L35" s="28"/>
    </row>
    <row r="36" spans="1:12" s="4" customFormat="1" x14ac:dyDescent="0.25">
      <c r="A36" s="26" t="s">
        <v>91</v>
      </c>
      <c r="B36" s="26" t="s">
        <v>337</v>
      </c>
      <c r="C36" s="41" t="s">
        <v>414</v>
      </c>
      <c r="D36" s="65">
        <v>1</v>
      </c>
      <c r="E36" s="43">
        <v>727.68</v>
      </c>
      <c r="F36" s="61">
        <v>0</v>
      </c>
      <c r="G36" s="43">
        <v>0</v>
      </c>
      <c r="H36" s="43">
        <v>0</v>
      </c>
      <c r="I36" s="25" t="s">
        <v>0</v>
      </c>
      <c r="J36" s="63" t="s">
        <v>1185</v>
      </c>
      <c r="K36" s="25"/>
      <c r="L36" s="28"/>
    </row>
    <row r="37" spans="1:12" s="4" customFormat="1" x14ac:dyDescent="0.25">
      <c r="A37" s="86" t="s">
        <v>92</v>
      </c>
      <c r="B37" s="26" t="s">
        <v>337</v>
      </c>
      <c r="C37" s="41" t="s">
        <v>415</v>
      </c>
      <c r="D37" s="65">
        <v>2</v>
      </c>
      <c r="E37" s="83">
        <v>21436.73</v>
      </c>
      <c r="F37" s="86">
        <v>0</v>
      </c>
      <c r="G37" s="83">
        <v>591.91</v>
      </c>
      <c r="H37" s="83">
        <v>0</v>
      </c>
      <c r="I37" s="25" t="s">
        <v>0</v>
      </c>
      <c r="J37" s="63" t="s">
        <v>1185</v>
      </c>
      <c r="K37" s="25" t="s">
        <v>923</v>
      </c>
      <c r="L37" s="28"/>
    </row>
    <row r="38" spans="1:12" s="4" customFormat="1" x14ac:dyDescent="0.25">
      <c r="A38" s="86" t="s">
        <v>93</v>
      </c>
      <c r="B38" s="26" t="s">
        <v>337</v>
      </c>
      <c r="C38" s="41" t="s">
        <v>415</v>
      </c>
      <c r="D38" s="65">
        <v>2</v>
      </c>
      <c r="E38" s="83">
        <v>21436.73</v>
      </c>
      <c r="F38" s="86">
        <v>0</v>
      </c>
      <c r="G38" s="83">
        <v>205.68</v>
      </c>
      <c r="H38" s="83">
        <v>0</v>
      </c>
      <c r="I38" s="25" t="s">
        <v>0</v>
      </c>
      <c r="J38" s="63" t="s">
        <v>1185</v>
      </c>
      <c r="K38" s="25" t="s">
        <v>923</v>
      </c>
      <c r="L38" s="28"/>
    </row>
    <row r="39" spans="1:12" s="4" customFormat="1" x14ac:dyDescent="0.25">
      <c r="A39" s="86" t="s">
        <v>94</v>
      </c>
      <c r="B39" s="26" t="s">
        <v>337</v>
      </c>
      <c r="C39" s="41" t="s">
        <v>415</v>
      </c>
      <c r="D39" s="65">
        <v>2</v>
      </c>
      <c r="E39" s="83">
        <v>21436.73</v>
      </c>
      <c r="F39" s="86">
        <v>0</v>
      </c>
      <c r="G39" s="83">
        <v>137.12</v>
      </c>
      <c r="H39" s="83">
        <v>0</v>
      </c>
      <c r="I39" s="25" t="s">
        <v>0</v>
      </c>
      <c r="J39" s="63" t="s">
        <v>1185</v>
      </c>
      <c r="K39" s="25" t="s">
        <v>923</v>
      </c>
      <c r="L39" s="28"/>
    </row>
    <row r="40" spans="1:12" s="4" customFormat="1" x14ac:dyDescent="0.25">
      <c r="A40" s="86" t="s">
        <v>93</v>
      </c>
      <c r="B40" s="26" t="s">
        <v>337</v>
      </c>
      <c r="C40" s="41" t="s">
        <v>415</v>
      </c>
      <c r="D40" s="65">
        <v>2</v>
      </c>
      <c r="E40" s="83">
        <v>21436.73</v>
      </c>
      <c r="F40" s="86">
        <v>0</v>
      </c>
      <c r="G40" s="83">
        <v>137.12</v>
      </c>
      <c r="H40" s="83">
        <v>0</v>
      </c>
      <c r="I40" s="25" t="s">
        <v>0</v>
      </c>
      <c r="J40" s="63" t="s">
        <v>1185</v>
      </c>
      <c r="K40" s="25" t="s">
        <v>923</v>
      </c>
      <c r="L40" s="28"/>
    </row>
    <row r="41" spans="1:12" s="4" customFormat="1" x14ac:dyDescent="0.25">
      <c r="A41" s="86" t="s">
        <v>95</v>
      </c>
      <c r="B41" s="26" t="s">
        <v>332</v>
      </c>
      <c r="C41" s="41" t="s">
        <v>416</v>
      </c>
      <c r="D41" s="65">
        <v>3</v>
      </c>
      <c r="E41" s="83">
        <v>19319.93</v>
      </c>
      <c r="F41" s="86">
        <v>0</v>
      </c>
      <c r="G41" s="83">
        <v>966</v>
      </c>
      <c r="H41" s="83">
        <v>0</v>
      </c>
      <c r="I41" s="25" t="s">
        <v>0</v>
      </c>
      <c r="J41" s="63" t="s">
        <v>1185</v>
      </c>
      <c r="K41" s="25" t="s">
        <v>923</v>
      </c>
      <c r="L41" s="28"/>
    </row>
    <row r="42" spans="1:12" s="4" customFormat="1" x14ac:dyDescent="0.25">
      <c r="A42" s="26" t="s">
        <v>96</v>
      </c>
      <c r="B42" s="26" t="s">
        <v>342</v>
      </c>
      <c r="C42" s="41" t="s">
        <v>417</v>
      </c>
      <c r="D42" s="65">
        <v>1</v>
      </c>
      <c r="E42" s="43">
        <v>909.47</v>
      </c>
      <c r="F42" s="61">
        <v>0</v>
      </c>
      <c r="G42" s="43">
        <v>0</v>
      </c>
      <c r="H42" s="43">
        <v>0</v>
      </c>
      <c r="I42" s="25" t="s">
        <v>0</v>
      </c>
      <c r="J42" s="63" t="s">
        <v>1185</v>
      </c>
      <c r="K42" s="25"/>
      <c r="L42" s="28"/>
    </row>
    <row r="43" spans="1:12" s="4" customFormat="1" x14ac:dyDescent="0.25">
      <c r="A43" s="26" t="s">
        <v>97</v>
      </c>
      <c r="B43" s="26" t="s">
        <v>336</v>
      </c>
      <c r="C43" s="41" t="s">
        <v>418</v>
      </c>
      <c r="D43" s="65">
        <v>3</v>
      </c>
      <c r="E43" s="43">
        <v>2307.27</v>
      </c>
      <c r="F43" s="61">
        <v>0</v>
      </c>
      <c r="G43" s="43">
        <v>0</v>
      </c>
      <c r="H43" s="43">
        <v>0</v>
      </c>
      <c r="I43" s="25" t="s">
        <v>0</v>
      </c>
      <c r="J43" s="63" t="s">
        <v>1185</v>
      </c>
      <c r="K43" s="25"/>
      <c r="L43" s="28"/>
    </row>
    <row r="44" spans="1:12" s="4" customFormat="1" x14ac:dyDescent="0.25">
      <c r="A44" s="26" t="s">
        <v>98</v>
      </c>
      <c r="B44" s="26" t="s">
        <v>343</v>
      </c>
      <c r="C44" s="41" t="s">
        <v>419</v>
      </c>
      <c r="D44" s="65">
        <v>1</v>
      </c>
      <c r="E44" s="43">
        <v>1870.37</v>
      </c>
      <c r="F44" s="61">
        <v>0</v>
      </c>
      <c r="G44" s="43">
        <v>0</v>
      </c>
      <c r="H44" s="43">
        <v>0</v>
      </c>
      <c r="I44" s="25" t="s">
        <v>0</v>
      </c>
      <c r="J44" s="63" t="s">
        <v>1185</v>
      </c>
      <c r="K44" s="25"/>
      <c r="L44" s="28"/>
    </row>
    <row r="45" spans="1:12" s="4" customFormat="1" x14ac:dyDescent="0.25">
      <c r="A45" s="86" t="s">
        <v>99</v>
      </c>
      <c r="B45" s="26" t="s">
        <v>332</v>
      </c>
      <c r="C45" s="41" t="s">
        <v>420</v>
      </c>
      <c r="D45" s="65">
        <v>62</v>
      </c>
      <c r="E45" s="83">
        <v>47819.48</v>
      </c>
      <c r="F45" s="86">
        <v>0</v>
      </c>
      <c r="G45" s="83">
        <v>2390.9699999999998</v>
      </c>
      <c r="H45" s="83">
        <v>0</v>
      </c>
      <c r="I45" s="25" t="s">
        <v>0</v>
      </c>
      <c r="J45" s="63" t="s">
        <v>1185</v>
      </c>
      <c r="K45" s="25" t="s">
        <v>923</v>
      </c>
      <c r="L45" s="28"/>
    </row>
    <row r="46" spans="1:12" s="4" customFormat="1" x14ac:dyDescent="0.25">
      <c r="A46" s="86" t="s">
        <v>100</v>
      </c>
      <c r="B46" s="26" t="s">
        <v>337</v>
      </c>
      <c r="C46" s="41" t="s">
        <v>421</v>
      </c>
      <c r="D46" s="65">
        <v>1</v>
      </c>
      <c r="E46" s="83">
        <v>18309.57</v>
      </c>
      <c r="F46" s="86">
        <v>0</v>
      </c>
      <c r="G46" s="83">
        <v>915.48</v>
      </c>
      <c r="H46" s="83">
        <v>0</v>
      </c>
      <c r="I46" s="25" t="s">
        <v>0</v>
      </c>
      <c r="J46" s="63" t="s">
        <v>1185</v>
      </c>
      <c r="K46" s="25" t="s">
        <v>923</v>
      </c>
      <c r="L46" s="28"/>
    </row>
    <row r="47" spans="1:12" s="4" customFormat="1" x14ac:dyDescent="0.25">
      <c r="A47" s="86" t="s">
        <v>101</v>
      </c>
      <c r="B47" s="26" t="s">
        <v>337</v>
      </c>
      <c r="C47" s="41" t="s">
        <v>422</v>
      </c>
      <c r="D47" s="65">
        <v>1</v>
      </c>
      <c r="E47" s="83">
        <v>22885.93</v>
      </c>
      <c r="F47" s="86">
        <v>0</v>
      </c>
      <c r="G47" s="83">
        <v>232.97</v>
      </c>
      <c r="H47" s="83">
        <v>0</v>
      </c>
      <c r="I47" s="25" t="s">
        <v>0</v>
      </c>
      <c r="J47" s="63" t="s">
        <v>1185</v>
      </c>
      <c r="K47" s="25" t="s">
        <v>923</v>
      </c>
      <c r="L47" s="28"/>
    </row>
    <row r="48" spans="1:12" s="4" customFormat="1" x14ac:dyDescent="0.25">
      <c r="A48" s="86" t="s">
        <v>100</v>
      </c>
      <c r="B48" s="26" t="s">
        <v>337</v>
      </c>
      <c r="C48" s="41" t="s">
        <v>422</v>
      </c>
      <c r="D48" s="65">
        <v>1</v>
      </c>
      <c r="E48" s="83">
        <v>22885.93</v>
      </c>
      <c r="F48" s="86">
        <v>0</v>
      </c>
      <c r="G48" s="83">
        <v>682.28</v>
      </c>
      <c r="H48" s="83">
        <v>0</v>
      </c>
      <c r="I48" s="25" t="s">
        <v>0</v>
      </c>
      <c r="J48" s="63" t="s">
        <v>1185</v>
      </c>
      <c r="K48" s="25" t="s">
        <v>923</v>
      </c>
      <c r="L48" s="28"/>
    </row>
    <row r="49" spans="1:12" s="4" customFormat="1" x14ac:dyDescent="0.25">
      <c r="A49" s="86" t="s">
        <v>102</v>
      </c>
      <c r="B49" s="26" t="s">
        <v>337</v>
      </c>
      <c r="C49" s="41" t="s">
        <v>422</v>
      </c>
      <c r="D49" s="65">
        <v>1</v>
      </c>
      <c r="E49" s="83">
        <v>22885.93</v>
      </c>
      <c r="F49" s="86">
        <v>0</v>
      </c>
      <c r="G49" s="83">
        <v>229.04</v>
      </c>
      <c r="H49" s="83">
        <v>0</v>
      </c>
      <c r="I49" s="25" t="s">
        <v>0</v>
      </c>
      <c r="J49" s="63" t="s">
        <v>1185</v>
      </c>
      <c r="K49" s="25" t="s">
        <v>923</v>
      </c>
      <c r="L49" s="28"/>
    </row>
    <row r="50" spans="1:12" s="4" customFormat="1" x14ac:dyDescent="0.25">
      <c r="A50" s="86" t="s">
        <v>103</v>
      </c>
      <c r="B50" s="26" t="s">
        <v>344</v>
      </c>
      <c r="C50" s="41" t="s">
        <v>423</v>
      </c>
      <c r="D50" s="65">
        <v>4</v>
      </c>
      <c r="E50" s="83">
        <v>2202.1999999999998</v>
      </c>
      <c r="F50" s="86">
        <v>0</v>
      </c>
      <c r="G50" s="83">
        <v>94.38</v>
      </c>
      <c r="H50" s="83">
        <v>0</v>
      </c>
      <c r="I50" s="25" t="s">
        <v>0</v>
      </c>
      <c r="J50" s="63" t="s">
        <v>1185</v>
      </c>
      <c r="K50" s="25" t="s">
        <v>923</v>
      </c>
      <c r="L50" s="28"/>
    </row>
    <row r="51" spans="1:12" s="4" customFormat="1" x14ac:dyDescent="0.25">
      <c r="A51" s="86" t="s">
        <v>104</v>
      </c>
      <c r="B51" s="26" t="s">
        <v>345</v>
      </c>
      <c r="C51" s="41" t="s">
        <v>423</v>
      </c>
      <c r="D51" s="65">
        <v>1</v>
      </c>
      <c r="E51" s="83">
        <v>2202.1999999999998</v>
      </c>
      <c r="F51" s="86">
        <v>15.73</v>
      </c>
      <c r="G51" s="83">
        <v>31.46</v>
      </c>
      <c r="H51" s="83">
        <v>0</v>
      </c>
      <c r="I51" s="25" t="s">
        <v>0</v>
      </c>
      <c r="J51" s="63" t="s">
        <v>1185</v>
      </c>
      <c r="K51" s="25" t="s">
        <v>923</v>
      </c>
      <c r="L51" s="28"/>
    </row>
    <row r="52" spans="1:12" s="4" customFormat="1" x14ac:dyDescent="0.25">
      <c r="A52" s="86" t="s">
        <v>103</v>
      </c>
      <c r="B52" s="26" t="s">
        <v>344</v>
      </c>
      <c r="C52" s="41" t="s">
        <v>424</v>
      </c>
      <c r="D52" s="65">
        <v>7</v>
      </c>
      <c r="E52" s="83">
        <v>3431.88</v>
      </c>
      <c r="F52" s="86">
        <v>0</v>
      </c>
      <c r="G52" s="83">
        <v>147.08000000000001</v>
      </c>
      <c r="H52" s="83">
        <v>0</v>
      </c>
      <c r="I52" s="25" t="s">
        <v>0</v>
      </c>
      <c r="J52" s="63" t="s">
        <v>1185</v>
      </c>
      <c r="K52" s="25" t="s">
        <v>923</v>
      </c>
      <c r="L52" s="28"/>
    </row>
    <row r="53" spans="1:12" s="4" customFormat="1" x14ac:dyDescent="0.25">
      <c r="A53" s="86" t="s">
        <v>104</v>
      </c>
      <c r="B53" s="26" t="s">
        <v>345</v>
      </c>
      <c r="C53" s="41" t="s">
        <v>424</v>
      </c>
      <c r="D53" s="65">
        <v>2</v>
      </c>
      <c r="E53" s="83">
        <v>3431.88</v>
      </c>
      <c r="F53" s="86">
        <v>24.51</v>
      </c>
      <c r="G53" s="83">
        <v>49.03</v>
      </c>
      <c r="H53" s="83">
        <v>0</v>
      </c>
      <c r="I53" s="25" t="s">
        <v>0</v>
      </c>
      <c r="J53" s="63" t="s">
        <v>1185</v>
      </c>
      <c r="K53" s="25" t="s">
        <v>923</v>
      </c>
      <c r="L53" s="28"/>
    </row>
    <row r="54" spans="1:12" s="4" customFormat="1" x14ac:dyDescent="0.25">
      <c r="A54" s="86" t="s">
        <v>104</v>
      </c>
      <c r="B54" s="26" t="s">
        <v>345</v>
      </c>
      <c r="C54" s="41" t="s">
        <v>425</v>
      </c>
      <c r="D54" s="65">
        <v>3</v>
      </c>
      <c r="E54" s="83">
        <v>4661.55</v>
      </c>
      <c r="F54" s="86">
        <v>33.299999999999997</v>
      </c>
      <c r="G54" s="83">
        <v>66.59</v>
      </c>
      <c r="H54" s="83">
        <v>0</v>
      </c>
      <c r="I54" s="25" t="s">
        <v>0</v>
      </c>
      <c r="J54" s="63" t="s">
        <v>1185</v>
      </c>
      <c r="K54" s="25" t="s">
        <v>923</v>
      </c>
      <c r="L54" s="28"/>
    </row>
    <row r="55" spans="1:12" s="4" customFormat="1" x14ac:dyDescent="0.25">
      <c r="A55" s="86" t="s">
        <v>103</v>
      </c>
      <c r="B55" s="26" t="s">
        <v>344</v>
      </c>
      <c r="C55" s="41" t="s">
        <v>425</v>
      </c>
      <c r="D55" s="65">
        <v>10</v>
      </c>
      <c r="E55" s="83">
        <v>4661.55</v>
      </c>
      <c r="F55" s="86">
        <v>0</v>
      </c>
      <c r="G55" s="83">
        <v>199.78</v>
      </c>
      <c r="H55" s="83">
        <v>0</v>
      </c>
      <c r="I55" s="25" t="s">
        <v>0</v>
      </c>
      <c r="J55" s="63" t="s">
        <v>1185</v>
      </c>
      <c r="K55" s="25" t="s">
        <v>923</v>
      </c>
      <c r="L55" s="28"/>
    </row>
    <row r="56" spans="1:12" s="4" customFormat="1" x14ac:dyDescent="0.25">
      <c r="A56" s="86" t="s">
        <v>105</v>
      </c>
      <c r="B56" s="26" t="s">
        <v>337</v>
      </c>
      <c r="C56" s="41" t="s">
        <v>426</v>
      </c>
      <c r="D56" s="65">
        <v>2</v>
      </c>
      <c r="E56" s="83">
        <v>1463.5</v>
      </c>
      <c r="F56" s="86">
        <v>0</v>
      </c>
      <c r="G56" s="83">
        <v>36.590000000000003</v>
      </c>
      <c r="H56" s="83">
        <v>0</v>
      </c>
      <c r="I56" s="25" t="s">
        <v>0</v>
      </c>
      <c r="J56" s="63" t="s">
        <v>1185</v>
      </c>
      <c r="K56" s="25" t="s">
        <v>923</v>
      </c>
      <c r="L56" s="28"/>
    </row>
    <row r="57" spans="1:12" s="4" customFormat="1" x14ac:dyDescent="0.25">
      <c r="A57" s="86" t="s">
        <v>105</v>
      </c>
      <c r="B57" s="26" t="s">
        <v>337</v>
      </c>
      <c r="C57" s="41" t="s">
        <v>426</v>
      </c>
      <c r="D57" s="65">
        <v>2</v>
      </c>
      <c r="E57" s="83">
        <v>1463.5</v>
      </c>
      <c r="F57" s="86">
        <v>0</v>
      </c>
      <c r="G57" s="83">
        <v>36.590000000000003</v>
      </c>
      <c r="H57" s="83">
        <v>0</v>
      </c>
      <c r="I57" s="25" t="s">
        <v>0</v>
      </c>
      <c r="J57" s="63" t="s">
        <v>1185</v>
      </c>
      <c r="K57" s="25" t="s">
        <v>923</v>
      </c>
      <c r="L57" s="28"/>
    </row>
    <row r="58" spans="1:12" s="4" customFormat="1" x14ac:dyDescent="0.25">
      <c r="A58" s="86" t="s">
        <v>106</v>
      </c>
      <c r="B58" s="26" t="s">
        <v>332</v>
      </c>
      <c r="C58" s="41" t="s">
        <v>427</v>
      </c>
      <c r="D58" s="65">
        <v>3</v>
      </c>
      <c r="E58" s="83">
        <v>5610.98</v>
      </c>
      <c r="F58" s="86">
        <v>0</v>
      </c>
      <c r="G58" s="83">
        <v>280.55</v>
      </c>
      <c r="H58" s="83">
        <v>0</v>
      </c>
      <c r="I58" s="25" t="s">
        <v>0</v>
      </c>
      <c r="J58" s="63" t="s">
        <v>1185</v>
      </c>
      <c r="K58" s="25" t="s">
        <v>923</v>
      </c>
      <c r="L58" s="28"/>
    </row>
    <row r="59" spans="1:12" s="4" customFormat="1" x14ac:dyDescent="0.25">
      <c r="A59" s="86" t="s">
        <v>107</v>
      </c>
      <c r="B59" s="26" t="s">
        <v>346</v>
      </c>
      <c r="C59" s="43" t="s">
        <v>428</v>
      </c>
      <c r="D59" s="65">
        <v>3</v>
      </c>
      <c r="E59" s="83">
        <v>32066.15</v>
      </c>
      <c r="F59" s="86">
        <v>0</v>
      </c>
      <c r="G59" s="83">
        <v>3206.62</v>
      </c>
      <c r="H59" s="83">
        <v>0</v>
      </c>
      <c r="I59" s="25" t="s">
        <v>0</v>
      </c>
      <c r="J59" s="63" t="s">
        <v>1185</v>
      </c>
      <c r="K59" s="25" t="s">
        <v>923</v>
      </c>
      <c r="L59" s="28"/>
    </row>
    <row r="60" spans="1:12" s="4" customFormat="1" x14ac:dyDescent="0.25">
      <c r="A60" s="86" t="s">
        <v>106</v>
      </c>
      <c r="B60" s="26" t="s">
        <v>332</v>
      </c>
      <c r="C60" s="43" t="s">
        <v>429</v>
      </c>
      <c r="D60" s="65">
        <v>3</v>
      </c>
      <c r="E60" s="83">
        <v>4448.88</v>
      </c>
      <c r="F60" s="86">
        <v>0</v>
      </c>
      <c r="G60" s="83">
        <v>222.44</v>
      </c>
      <c r="H60" s="83">
        <v>0</v>
      </c>
      <c r="I60" s="25" t="s">
        <v>0</v>
      </c>
      <c r="J60" s="63" t="s">
        <v>1185</v>
      </c>
      <c r="K60" s="25" t="s">
        <v>923</v>
      </c>
      <c r="L60" s="28"/>
    </row>
    <row r="61" spans="1:12" s="4" customFormat="1" x14ac:dyDescent="0.25">
      <c r="A61" s="86" t="s">
        <v>106</v>
      </c>
      <c r="B61" s="26" t="s">
        <v>332</v>
      </c>
      <c r="C61" s="43" t="s">
        <v>430</v>
      </c>
      <c r="D61" s="65">
        <v>3</v>
      </c>
      <c r="E61" s="83">
        <v>3286.76</v>
      </c>
      <c r="F61" s="86">
        <v>0</v>
      </c>
      <c r="G61" s="83">
        <v>164.34</v>
      </c>
      <c r="H61" s="83">
        <v>0</v>
      </c>
      <c r="I61" s="25" t="s">
        <v>0</v>
      </c>
      <c r="J61" s="63" t="s">
        <v>1185</v>
      </c>
      <c r="K61" s="25" t="s">
        <v>923</v>
      </c>
      <c r="L61" s="28"/>
    </row>
    <row r="62" spans="1:12" s="4" customFormat="1" x14ac:dyDescent="0.25">
      <c r="A62" s="86" t="s">
        <v>108</v>
      </c>
      <c r="B62" s="26" t="s">
        <v>347</v>
      </c>
      <c r="C62" s="43" t="s">
        <v>431</v>
      </c>
      <c r="D62" s="65">
        <v>1</v>
      </c>
      <c r="E62" s="83">
        <v>7067.47</v>
      </c>
      <c r="F62" s="86">
        <v>0</v>
      </c>
      <c r="G62" s="83">
        <v>183.93</v>
      </c>
      <c r="H62" s="83">
        <v>0</v>
      </c>
      <c r="I62" s="25" t="s">
        <v>0</v>
      </c>
      <c r="J62" s="63" t="s">
        <v>1185</v>
      </c>
      <c r="K62" s="25" t="s">
        <v>923</v>
      </c>
      <c r="L62" s="28"/>
    </row>
    <row r="63" spans="1:12" s="4" customFormat="1" x14ac:dyDescent="0.25">
      <c r="A63" s="86" t="s">
        <v>109</v>
      </c>
      <c r="B63" s="26" t="s">
        <v>345</v>
      </c>
      <c r="C63" s="43" t="s">
        <v>431</v>
      </c>
      <c r="D63" s="65">
        <v>1</v>
      </c>
      <c r="E63" s="83">
        <v>7067.47</v>
      </c>
      <c r="F63" s="86">
        <v>112.8</v>
      </c>
      <c r="G63" s="83">
        <v>225.6</v>
      </c>
      <c r="H63" s="83">
        <v>0</v>
      </c>
      <c r="I63" s="25" t="s">
        <v>0</v>
      </c>
      <c r="J63" s="63" t="s">
        <v>1185</v>
      </c>
      <c r="K63" s="25" t="s">
        <v>923</v>
      </c>
      <c r="L63" s="28"/>
    </row>
    <row r="64" spans="1:12" s="4" customFormat="1" x14ac:dyDescent="0.25">
      <c r="A64" s="86" t="s">
        <v>110</v>
      </c>
      <c r="B64" s="26" t="s">
        <v>348</v>
      </c>
      <c r="C64" s="43" t="s">
        <v>431</v>
      </c>
      <c r="D64" s="65">
        <v>1</v>
      </c>
      <c r="E64" s="83">
        <v>7067.47</v>
      </c>
      <c r="F64" s="86">
        <v>0</v>
      </c>
      <c r="G64" s="83">
        <v>297.22000000000003</v>
      </c>
      <c r="H64" s="83">
        <v>0</v>
      </c>
      <c r="I64" s="25" t="s">
        <v>0</v>
      </c>
      <c r="J64" s="63" t="s">
        <v>1185</v>
      </c>
      <c r="K64" s="25" t="s">
        <v>923</v>
      </c>
      <c r="L64" s="28"/>
    </row>
    <row r="65" spans="1:12" s="4" customFormat="1" x14ac:dyDescent="0.25">
      <c r="A65" s="26" t="s">
        <v>111</v>
      </c>
      <c r="B65" s="26" t="s">
        <v>334</v>
      </c>
      <c r="C65" s="67" t="s">
        <v>432</v>
      </c>
      <c r="D65" s="70">
        <v>1</v>
      </c>
      <c r="E65" s="67">
        <v>83551.44</v>
      </c>
      <c r="F65" s="61">
        <v>0</v>
      </c>
      <c r="G65" s="43">
        <v>0</v>
      </c>
      <c r="H65" s="43">
        <v>0</v>
      </c>
      <c r="I65" s="25" t="s">
        <v>0</v>
      </c>
      <c r="J65" s="63" t="s">
        <v>921</v>
      </c>
      <c r="K65" s="25"/>
      <c r="L65" s="28"/>
    </row>
    <row r="66" spans="1:12" s="4" customFormat="1" x14ac:dyDescent="0.25">
      <c r="A66" s="26" t="s">
        <v>112</v>
      </c>
      <c r="B66" s="26" t="s">
        <v>334</v>
      </c>
      <c r="C66" s="67" t="s">
        <v>432</v>
      </c>
      <c r="D66" s="70">
        <v>2</v>
      </c>
      <c r="E66" s="67">
        <v>83551.44</v>
      </c>
      <c r="F66" s="61">
        <v>0</v>
      </c>
      <c r="G66" s="43">
        <v>0</v>
      </c>
      <c r="H66" s="43">
        <v>0</v>
      </c>
      <c r="I66" s="25" t="s">
        <v>0</v>
      </c>
      <c r="J66" s="63" t="s">
        <v>921</v>
      </c>
      <c r="K66" s="25"/>
      <c r="L66" s="28"/>
    </row>
    <row r="67" spans="1:12" s="4" customFormat="1" x14ac:dyDescent="0.25">
      <c r="A67" s="26" t="s">
        <v>113</v>
      </c>
      <c r="B67" s="26" t="s">
        <v>334</v>
      </c>
      <c r="C67" s="67" t="s">
        <v>432</v>
      </c>
      <c r="D67" s="70">
        <v>2</v>
      </c>
      <c r="E67" s="67">
        <v>83551.44</v>
      </c>
      <c r="F67" s="61">
        <v>0</v>
      </c>
      <c r="G67" s="43">
        <v>0</v>
      </c>
      <c r="H67" s="43">
        <v>0</v>
      </c>
      <c r="I67" s="25" t="s">
        <v>0</v>
      </c>
      <c r="J67" s="63" t="s">
        <v>921</v>
      </c>
      <c r="K67" s="25"/>
      <c r="L67" s="28"/>
    </row>
    <row r="68" spans="1:12" s="4" customFormat="1" x14ac:dyDescent="0.25">
      <c r="A68" s="86" t="s">
        <v>114</v>
      </c>
      <c r="B68" s="26" t="s">
        <v>349</v>
      </c>
      <c r="C68" s="43" t="s">
        <v>433</v>
      </c>
      <c r="D68" s="65">
        <v>6</v>
      </c>
      <c r="E68" s="83">
        <v>9970.26</v>
      </c>
      <c r="F68" s="86">
        <v>498.51</v>
      </c>
      <c r="G68" s="83">
        <v>997.03</v>
      </c>
      <c r="H68" s="83">
        <v>0</v>
      </c>
      <c r="I68" s="25" t="s">
        <v>0</v>
      </c>
      <c r="J68" s="63" t="s">
        <v>1185</v>
      </c>
      <c r="K68" s="25" t="s">
        <v>923</v>
      </c>
      <c r="L68" s="28"/>
    </row>
    <row r="69" spans="1:12" s="4" customFormat="1" x14ac:dyDescent="0.25">
      <c r="A69" s="26" t="s">
        <v>115</v>
      </c>
      <c r="B69" s="26" t="s">
        <v>332</v>
      </c>
      <c r="C69" s="43" t="s">
        <v>434</v>
      </c>
      <c r="D69" s="65">
        <v>10</v>
      </c>
      <c r="E69" s="43">
        <v>10626.62</v>
      </c>
      <c r="F69" s="61">
        <v>0</v>
      </c>
      <c r="G69" s="43">
        <v>0</v>
      </c>
      <c r="H69" s="43">
        <v>0</v>
      </c>
      <c r="I69" s="25" t="s">
        <v>0</v>
      </c>
      <c r="J69" s="63" t="s">
        <v>1185</v>
      </c>
      <c r="K69" s="25"/>
      <c r="L69" s="28"/>
    </row>
    <row r="70" spans="1:12" s="4" customFormat="1" x14ac:dyDescent="0.25">
      <c r="A70" s="26" t="s">
        <v>116</v>
      </c>
      <c r="B70" s="26" t="s">
        <v>333</v>
      </c>
      <c r="C70" s="43" t="s">
        <v>434</v>
      </c>
      <c r="D70" s="65">
        <v>1</v>
      </c>
      <c r="E70" s="43">
        <v>10626.62</v>
      </c>
      <c r="F70" s="61">
        <v>0</v>
      </c>
      <c r="G70" s="43">
        <v>0</v>
      </c>
      <c r="H70" s="43">
        <v>0</v>
      </c>
      <c r="I70" s="25" t="s">
        <v>0</v>
      </c>
      <c r="J70" s="63" t="s">
        <v>1185</v>
      </c>
      <c r="K70" s="25"/>
      <c r="L70" s="28"/>
    </row>
    <row r="71" spans="1:12" s="4" customFormat="1" x14ac:dyDescent="0.25">
      <c r="A71" s="86" t="s">
        <v>117</v>
      </c>
      <c r="B71" s="26" t="s">
        <v>350</v>
      </c>
      <c r="C71" s="43" t="s">
        <v>435</v>
      </c>
      <c r="D71" s="65">
        <v>6</v>
      </c>
      <c r="E71" s="83">
        <v>5066.9399999999996</v>
      </c>
      <c r="F71" s="86">
        <v>0</v>
      </c>
      <c r="G71" s="83">
        <v>506.69</v>
      </c>
      <c r="H71" s="83">
        <v>0</v>
      </c>
      <c r="I71" s="25" t="s">
        <v>0</v>
      </c>
      <c r="J71" s="63" t="s">
        <v>1185</v>
      </c>
      <c r="K71" s="25" t="s">
        <v>923</v>
      </c>
      <c r="L71" s="28"/>
    </row>
    <row r="72" spans="1:12" s="4" customFormat="1" x14ac:dyDescent="0.25">
      <c r="A72" s="26" t="s">
        <v>118</v>
      </c>
      <c r="B72" s="26" t="s">
        <v>351</v>
      </c>
      <c r="C72" s="43" t="s">
        <v>436</v>
      </c>
      <c r="D72" s="65">
        <v>4</v>
      </c>
      <c r="E72" s="43">
        <v>14944.86</v>
      </c>
      <c r="F72" s="61">
        <v>0</v>
      </c>
      <c r="G72" s="43">
        <v>0</v>
      </c>
      <c r="H72" s="43">
        <v>0</v>
      </c>
      <c r="I72" s="25" t="s">
        <v>0</v>
      </c>
      <c r="J72" s="63" t="s">
        <v>1185</v>
      </c>
      <c r="K72" s="25"/>
      <c r="L72" s="28"/>
    </row>
    <row r="73" spans="1:12" s="4" customFormat="1" x14ac:dyDescent="0.25">
      <c r="A73" s="26" t="s">
        <v>119</v>
      </c>
      <c r="B73" s="26" t="s">
        <v>351</v>
      </c>
      <c r="C73" s="43" t="s">
        <v>436</v>
      </c>
      <c r="D73" s="65">
        <v>3</v>
      </c>
      <c r="E73" s="43">
        <v>14944.86</v>
      </c>
      <c r="F73" s="61">
        <v>0</v>
      </c>
      <c r="G73" s="43">
        <v>0</v>
      </c>
      <c r="H73" s="43">
        <v>0</v>
      </c>
      <c r="I73" s="25" t="s">
        <v>0</v>
      </c>
      <c r="J73" s="63" t="s">
        <v>1185</v>
      </c>
      <c r="K73" s="25"/>
      <c r="L73" s="28"/>
    </row>
    <row r="74" spans="1:12" s="4" customFormat="1" x14ac:dyDescent="0.25">
      <c r="A74" s="26" t="s">
        <v>120</v>
      </c>
      <c r="B74" s="26" t="s">
        <v>339</v>
      </c>
      <c r="C74" s="72" t="s">
        <v>437</v>
      </c>
      <c r="D74" s="74">
        <v>1</v>
      </c>
      <c r="E74" s="81">
        <v>2186.89</v>
      </c>
      <c r="F74" s="61">
        <v>0</v>
      </c>
      <c r="G74" s="43">
        <v>0</v>
      </c>
      <c r="H74" s="43">
        <v>0</v>
      </c>
      <c r="I74" s="25" t="s">
        <v>0</v>
      </c>
      <c r="J74" s="63" t="s">
        <v>922</v>
      </c>
      <c r="K74" s="25"/>
      <c r="L74" s="28"/>
    </row>
    <row r="75" spans="1:12" s="4" customFormat="1" x14ac:dyDescent="0.25">
      <c r="A75" s="26" t="s">
        <v>121</v>
      </c>
      <c r="B75" s="26" t="s">
        <v>339</v>
      </c>
      <c r="C75" s="72" t="s">
        <v>438</v>
      </c>
      <c r="D75" s="74">
        <v>2</v>
      </c>
      <c r="E75" s="81">
        <v>4213.82</v>
      </c>
      <c r="F75" s="61">
        <v>0</v>
      </c>
      <c r="G75" s="43">
        <v>0</v>
      </c>
      <c r="H75" s="43">
        <v>0</v>
      </c>
      <c r="I75" s="25" t="s">
        <v>0</v>
      </c>
      <c r="J75" s="63" t="s">
        <v>922</v>
      </c>
      <c r="K75" s="25"/>
      <c r="L75" s="28"/>
    </row>
    <row r="76" spans="1:12" s="4" customFormat="1" x14ac:dyDescent="0.25">
      <c r="A76" s="26" t="s">
        <v>122</v>
      </c>
      <c r="B76" s="26" t="s">
        <v>343</v>
      </c>
      <c r="C76" s="43" t="s">
        <v>439</v>
      </c>
      <c r="D76" s="65">
        <v>1</v>
      </c>
      <c r="E76" s="43">
        <v>1870.37</v>
      </c>
      <c r="F76" s="61">
        <v>0</v>
      </c>
      <c r="G76" s="43">
        <v>0</v>
      </c>
      <c r="H76" s="43">
        <v>0</v>
      </c>
      <c r="I76" s="25" t="s">
        <v>0</v>
      </c>
      <c r="J76" s="63" t="s">
        <v>1185</v>
      </c>
      <c r="K76" s="25"/>
      <c r="L76" s="28"/>
    </row>
    <row r="77" spans="1:12" s="4" customFormat="1" x14ac:dyDescent="0.25">
      <c r="A77" s="26" t="s">
        <v>87</v>
      </c>
      <c r="B77" s="26" t="s">
        <v>339</v>
      </c>
      <c r="C77" s="72" t="s">
        <v>440</v>
      </c>
      <c r="D77" s="74">
        <v>2</v>
      </c>
      <c r="E77" s="81">
        <v>549.75</v>
      </c>
      <c r="F77" s="61">
        <v>0</v>
      </c>
      <c r="G77" s="43">
        <v>0</v>
      </c>
      <c r="H77" s="43">
        <v>0</v>
      </c>
      <c r="I77" s="25" t="s">
        <v>0</v>
      </c>
      <c r="J77" s="63" t="s">
        <v>922</v>
      </c>
      <c r="K77" s="25"/>
      <c r="L77" s="28"/>
    </row>
    <row r="78" spans="1:12" s="4" customFormat="1" x14ac:dyDescent="0.25">
      <c r="A78" s="26" t="s">
        <v>123</v>
      </c>
      <c r="B78" s="26" t="s">
        <v>339</v>
      </c>
      <c r="C78" s="72" t="s">
        <v>441</v>
      </c>
      <c r="D78" s="74">
        <v>1</v>
      </c>
      <c r="E78" s="81">
        <v>835.6</v>
      </c>
      <c r="F78" s="61">
        <v>0</v>
      </c>
      <c r="G78" s="43">
        <v>0</v>
      </c>
      <c r="H78" s="43">
        <v>0</v>
      </c>
      <c r="I78" s="25" t="s">
        <v>0</v>
      </c>
      <c r="J78" s="63" t="s">
        <v>922</v>
      </c>
      <c r="K78" s="25"/>
      <c r="L78" s="28"/>
    </row>
    <row r="79" spans="1:12" s="4" customFormat="1" x14ac:dyDescent="0.25">
      <c r="A79" s="26" t="s">
        <v>124</v>
      </c>
      <c r="B79" s="26" t="s">
        <v>334</v>
      </c>
      <c r="C79" s="67" t="s">
        <v>442</v>
      </c>
      <c r="D79" s="70">
        <v>29</v>
      </c>
      <c r="E79" s="67">
        <v>4213.37</v>
      </c>
      <c r="F79" s="61">
        <v>0</v>
      </c>
      <c r="G79" s="43">
        <v>0</v>
      </c>
      <c r="H79" s="43">
        <v>0</v>
      </c>
      <c r="I79" s="25" t="s">
        <v>0</v>
      </c>
      <c r="J79" s="63" t="s">
        <v>921</v>
      </c>
      <c r="K79" s="25"/>
      <c r="L79" s="28"/>
    </row>
    <row r="80" spans="1:12" s="4" customFormat="1" x14ac:dyDescent="0.25">
      <c r="A80" s="26" t="s">
        <v>125</v>
      </c>
      <c r="B80" s="26" t="s">
        <v>352</v>
      </c>
      <c r="C80" s="43" t="s">
        <v>442</v>
      </c>
      <c r="D80" s="65">
        <v>1447</v>
      </c>
      <c r="E80" s="43">
        <v>4213.37</v>
      </c>
      <c r="F80" s="61">
        <v>0</v>
      </c>
      <c r="G80" s="43">
        <v>0</v>
      </c>
      <c r="H80" s="43">
        <v>0</v>
      </c>
      <c r="I80" s="25" t="s">
        <v>0</v>
      </c>
      <c r="J80" s="63" t="s">
        <v>1185</v>
      </c>
      <c r="K80" s="25"/>
      <c r="L80" s="28"/>
    </row>
    <row r="81" spans="1:12" s="4" customFormat="1" x14ac:dyDescent="0.25">
      <c r="A81" s="26" t="s">
        <v>106</v>
      </c>
      <c r="B81" s="26" t="s">
        <v>340</v>
      </c>
      <c r="C81" s="43" t="s">
        <v>443</v>
      </c>
      <c r="D81" s="65">
        <v>12</v>
      </c>
      <c r="E81" s="43">
        <v>1112.58</v>
      </c>
      <c r="F81" s="61">
        <v>0</v>
      </c>
      <c r="G81" s="43">
        <v>0</v>
      </c>
      <c r="H81" s="43">
        <v>0</v>
      </c>
      <c r="I81" s="25" t="s">
        <v>0</v>
      </c>
      <c r="J81" s="63" t="s">
        <v>1185</v>
      </c>
      <c r="K81" s="25"/>
      <c r="L81" s="28"/>
    </row>
    <row r="82" spans="1:12" s="4" customFormat="1" x14ac:dyDescent="0.25">
      <c r="A82" s="26" t="s">
        <v>126</v>
      </c>
      <c r="B82" s="26" t="s">
        <v>353</v>
      </c>
      <c r="C82" s="43" t="s">
        <v>444</v>
      </c>
      <c r="D82" s="65">
        <v>1</v>
      </c>
      <c r="E82" s="43">
        <v>12526.28</v>
      </c>
      <c r="F82" s="61">
        <v>0</v>
      </c>
      <c r="G82" s="43">
        <v>0</v>
      </c>
      <c r="H82" s="43">
        <v>0</v>
      </c>
      <c r="I82" s="25" t="s">
        <v>0</v>
      </c>
      <c r="J82" s="63" t="s">
        <v>1185</v>
      </c>
      <c r="K82" s="25"/>
      <c r="L82" s="28"/>
    </row>
    <row r="83" spans="1:12" s="4" customFormat="1" x14ac:dyDescent="0.25">
      <c r="A83" s="26" t="s">
        <v>127</v>
      </c>
      <c r="B83" s="26" t="s">
        <v>339</v>
      </c>
      <c r="C83" s="72" t="s">
        <v>445</v>
      </c>
      <c r="D83" s="74">
        <v>1</v>
      </c>
      <c r="E83" s="81">
        <v>2186.89</v>
      </c>
      <c r="F83" s="61">
        <v>0</v>
      </c>
      <c r="G83" s="43">
        <v>0</v>
      </c>
      <c r="H83" s="43">
        <v>0</v>
      </c>
      <c r="I83" s="25" t="s">
        <v>0</v>
      </c>
      <c r="J83" s="63" t="s">
        <v>922</v>
      </c>
      <c r="K83" s="25"/>
      <c r="L83" s="28"/>
    </row>
    <row r="84" spans="1:12" s="4" customFormat="1" x14ac:dyDescent="0.25">
      <c r="A84" s="26" t="s">
        <v>128</v>
      </c>
      <c r="B84" s="26" t="s">
        <v>354</v>
      </c>
      <c r="C84" s="43" t="s">
        <v>446</v>
      </c>
      <c r="D84" s="65">
        <v>1</v>
      </c>
      <c r="E84" s="43">
        <v>2175.61</v>
      </c>
      <c r="F84" s="61">
        <v>0</v>
      </c>
      <c r="G84" s="43">
        <v>0</v>
      </c>
      <c r="H84" s="43">
        <v>0</v>
      </c>
      <c r="I84" s="25" t="s">
        <v>0</v>
      </c>
      <c r="J84" s="63" t="s">
        <v>1185</v>
      </c>
      <c r="K84" s="25"/>
      <c r="L84" s="28"/>
    </row>
    <row r="85" spans="1:12" s="4" customFormat="1" x14ac:dyDescent="0.25">
      <c r="A85" s="26" t="s">
        <v>129</v>
      </c>
      <c r="B85" s="26" t="s">
        <v>334</v>
      </c>
      <c r="C85" s="67" t="s">
        <v>447</v>
      </c>
      <c r="D85" s="70">
        <v>5</v>
      </c>
      <c r="E85" s="67">
        <v>21648.18</v>
      </c>
      <c r="F85" s="61">
        <v>0</v>
      </c>
      <c r="G85" s="43">
        <v>0</v>
      </c>
      <c r="H85" s="43">
        <v>0</v>
      </c>
      <c r="I85" s="25" t="s">
        <v>0</v>
      </c>
      <c r="J85" s="63" t="s">
        <v>921</v>
      </c>
      <c r="K85" s="25"/>
      <c r="L85" s="28"/>
    </row>
    <row r="86" spans="1:12" s="4" customFormat="1" x14ac:dyDescent="0.25">
      <c r="A86" s="26" t="s">
        <v>129</v>
      </c>
      <c r="B86" s="26" t="s">
        <v>334</v>
      </c>
      <c r="C86" s="67" t="s">
        <v>447</v>
      </c>
      <c r="D86" s="70">
        <v>5</v>
      </c>
      <c r="E86" s="67">
        <v>21648.18</v>
      </c>
      <c r="F86" s="61">
        <v>0</v>
      </c>
      <c r="G86" s="43">
        <v>0</v>
      </c>
      <c r="H86" s="43">
        <v>0</v>
      </c>
      <c r="I86" s="25" t="s">
        <v>0</v>
      </c>
      <c r="J86" s="63" t="s">
        <v>921</v>
      </c>
      <c r="K86" s="25"/>
      <c r="L86" s="28"/>
    </row>
    <row r="87" spans="1:12" s="4" customFormat="1" x14ac:dyDescent="0.25">
      <c r="A87" s="26" t="s">
        <v>129</v>
      </c>
      <c r="B87" s="26" t="s">
        <v>334</v>
      </c>
      <c r="C87" s="67" t="s">
        <v>447</v>
      </c>
      <c r="D87" s="70">
        <v>5</v>
      </c>
      <c r="E87" s="67">
        <v>21648.18</v>
      </c>
      <c r="F87" s="61">
        <v>0</v>
      </c>
      <c r="G87" s="43">
        <v>0</v>
      </c>
      <c r="H87" s="43">
        <v>0</v>
      </c>
      <c r="I87" s="25" t="s">
        <v>0</v>
      </c>
      <c r="J87" s="63" t="s">
        <v>921</v>
      </c>
      <c r="K87" s="25"/>
      <c r="L87" s="28"/>
    </row>
    <row r="88" spans="1:12" s="4" customFormat="1" x14ac:dyDescent="0.25">
      <c r="A88" s="26" t="s">
        <v>129</v>
      </c>
      <c r="B88" s="26" t="s">
        <v>334</v>
      </c>
      <c r="C88" s="67" t="s">
        <v>447</v>
      </c>
      <c r="D88" s="70">
        <v>5</v>
      </c>
      <c r="E88" s="67">
        <v>21648.18</v>
      </c>
      <c r="F88" s="61">
        <v>0</v>
      </c>
      <c r="G88" s="43">
        <v>0</v>
      </c>
      <c r="H88" s="43">
        <v>0</v>
      </c>
      <c r="I88" s="25" t="s">
        <v>0</v>
      </c>
      <c r="J88" s="63" t="s">
        <v>921</v>
      </c>
      <c r="K88" s="25"/>
      <c r="L88" s="28"/>
    </row>
    <row r="89" spans="1:12" s="4" customFormat="1" x14ac:dyDescent="0.25">
      <c r="A89" s="86" t="s">
        <v>130</v>
      </c>
      <c r="B89" s="26" t="s">
        <v>355</v>
      </c>
      <c r="C89" s="43" t="s">
        <v>448</v>
      </c>
      <c r="D89" s="65">
        <v>3</v>
      </c>
      <c r="E89" s="83">
        <v>18269.11</v>
      </c>
      <c r="F89" s="86">
        <v>0</v>
      </c>
      <c r="G89" s="83">
        <v>1826.91</v>
      </c>
      <c r="H89" s="83">
        <v>0</v>
      </c>
      <c r="I89" s="25" t="s">
        <v>0</v>
      </c>
      <c r="J89" s="63" t="s">
        <v>1185</v>
      </c>
      <c r="K89" s="25" t="s">
        <v>923</v>
      </c>
      <c r="L89" s="28"/>
    </row>
    <row r="90" spans="1:12" s="4" customFormat="1" x14ac:dyDescent="0.25">
      <c r="A90" s="86" t="s">
        <v>131</v>
      </c>
      <c r="B90" s="26" t="s">
        <v>356</v>
      </c>
      <c r="C90" s="43" t="s">
        <v>449</v>
      </c>
      <c r="D90" s="65">
        <v>2</v>
      </c>
      <c r="E90" s="83">
        <v>687.8</v>
      </c>
      <c r="F90" s="86">
        <v>0</v>
      </c>
      <c r="G90" s="83">
        <v>17.2</v>
      </c>
      <c r="H90" s="83">
        <v>0</v>
      </c>
      <c r="I90" s="25" t="s">
        <v>0</v>
      </c>
      <c r="J90" s="63" t="s">
        <v>1185</v>
      </c>
      <c r="K90" s="25" t="s">
        <v>923</v>
      </c>
      <c r="L90" s="28"/>
    </row>
    <row r="91" spans="1:12" s="4" customFormat="1" x14ac:dyDescent="0.25">
      <c r="A91" s="86" t="s">
        <v>132</v>
      </c>
      <c r="B91" s="26" t="s">
        <v>357</v>
      </c>
      <c r="C91" s="43" t="s">
        <v>449</v>
      </c>
      <c r="D91" s="65">
        <v>2</v>
      </c>
      <c r="E91" s="83">
        <v>687.8</v>
      </c>
      <c r="F91" s="86">
        <v>0</v>
      </c>
      <c r="G91" s="83">
        <v>17.2</v>
      </c>
      <c r="H91" s="83">
        <v>0</v>
      </c>
      <c r="I91" s="25" t="s">
        <v>0</v>
      </c>
      <c r="J91" s="63" t="s">
        <v>1185</v>
      </c>
      <c r="K91" s="25" t="s">
        <v>923</v>
      </c>
      <c r="L91" s="28"/>
    </row>
    <row r="92" spans="1:12" s="4" customFormat="1" x14ac:dyDescent="0.25">
      <c r="A92" s="86" t="s">
        <v>133</v>
      </c>
      <c r="B92" s="26" t="s">
        <v>332</v>
      </c>
      <c r="C92" s="43" t="s">
        <v>450</v>
      </c>
      <c r="D92" s="65">
        <v>14</v>
      </c>
      <c r="E92" s="83">
        <v>15105.18</v>
      </c>
      <c r="F92" s="86">
        <v>0</v>
      </c>
      <c r="G92" s="83">
        <v>755.26</v>
      </c>
      <c r="H92" s="83">
        <v>0</v>
      </c>
      <c r="I92" s="25" t="s">
        <v>0</v>
      </c>
      <c r="J92" s="63" t="s">
        <v>1185</v>
      </c>
      <c r="K92" s="25" t="s">
        <v>923</v>
      </c>
      <c r="L92" s="28"/>
    </row>
    <row r="93" spans="1:12" s="4" customFormat="1" x14ac:dyDescent="0.25">
      <c r="A93" s="26" t="s">
        <v>134</v>
      </c>
      <c r="B93" s="26" t="s">
        <v>334</v>
      </c>
      <c r="C93" s="67" t="s">
        <v>451</v>
      </c>
      <c r="D93" s="70">
        <v>3</v>
      </c>
      <c r="E93" s="67">
        <v>2578.85</v>
      </c>
      <c r="F93" s="61">
        <v>0</v>
      </c>
      <c r="G93" s="43">
        <v>0</v>
      </c>
      <c r="H93" s="43">
        <v>0</v>
      </c>
      <c r="I93" s="25" t="s">
        <v>0</v>
      </c>
      <c r="J93" s="63" t="s">
        <v>921</v>
      </c>
      <c r="K93" s="25"/>
      <c r="L93" s="28"/>
    </row>
    <row r="94" spans="1:12" s="4" customFormat="1" x14ac:dyDescent="0.25">
      <c r="A94" s="26" t="s">
        <v>106</v>
      </c>
      <c r="B94" s="26" t="s">
        <v>358</v>
      </c>
      <c r="C94" s="43" t="s">
        <v>452</v>
      </c>
      <c r="D94" s="65">
        <v>2</v>
      </c>
      <c r="E94" s="43">
        <v>1729.09</v>
      </c>
      <c r="F94" s="61">
        <v>0</v>
      </c>
      <c r="G94" s="43">
        <v>0</v>
      </c>
      <c r="H94" s="43">
        <v>0</v>
      </c>
      <c r="I94" s="25" t="s">
        <v>0</v>
      </c>
      <c r="J94" s="63" t="s">
        <v>1185</v>
      </c>
      <c r="K94" s="25"/>
      <c r="L94" s="28"/>
    </row>
    <row r="95" spans="1:12" s="4" customFormat="1" x14ac:dyDescent="0.25">
      <c r="A95" s="86" t="s">
        <v>135</v>
      </c>
      <c r="B95" s="26" t="s">
        <v>332</v>
      </c>
      <c r="C95" s="43" t="s">
        <v>453</v>
      </c>
      <c r="D95" s="65">
        <v>2</v>
      </c>
      <c r="E95" s="83">
        <v>1057.02</v>
      </c>
      <c r="F95" s="86">
        <v>0</v>
      </c>
      <c r="G95" s="83">
        <v>52.85</v>
      </c>
      <c r="H95" s="83">
        <v>0</v>
      </c>
      <c r="I95" s="25" t="s">
        <v>0</v>
      </c>
      <c r="J95" s="63" t="s">
        <v>1185</v>
      </c>
      <c r="K95" s="25" t="s">
        <v>923</v>
      </c>
      <c r="L95" s="28"/>
    </row>
    <row r="96" spans="1:12" s="4" customFormat="1" x14ac:dyDescent="0.25">
      <c r="A96" s="26" t="s">
        <v>136</v>
      </c>
      <c r="B96" s="26" t="s">
        <v>359</v>
      </c>
      <c r="C96" s="43" t="s">
        <v>454</v>
      </c>
      <c r="D96" s="65">
        <v>1</v>
      </c>
      <c r="E96" s="43">
        <v>84766.45</v>
      </c>
      <c r="F96" s="61">
        <v>0</v>
      </c>
      <c r="G96" s="43">
        <v>0</v>
      </c>
      <c r="H96" s="43">
        <v>0</v>
      </c>
      <c r="I96" s="25" t="s">
        <v>0</v>
      </c>
      <c r="J96" s="63" t="s">
        <v>1185</v>
      </c>
      <c r="K96" s="25"/>
      <c r="L96" s="28"/>
    </row>
    <row r="97" spans="1:12" s="4" customFormat="1" x14ac:dyDescent="0.25">
      <c r="A97" s="26" t="s">
        <v>137</v>
      </c>
      <c r="B97" s="26" t="s">
        <v>359</v>
      </c>
      <c r="C97" s="43" t="s">
        <v>454</v>
      </c>
      <c r="D97" s="65">
        <v>1</v>
      </c>
      <c r="E97" s="43">
        <v>84766.45</v>
      </c>
      <c r="F97" s="61">
        <v>0</v>
      </c>
      <c r="G97" s="43">
        <v>0</v>
      </c>
      <c r="H97" s="43">
        <v>0</v>
      </c>
      <c r="I97" s="25" t="s">
        <v>0</v>
      </c>
      <c r="J97" s="63" t="s">
        <v>1185</v>
      </c>
      <c r="K97" s="25"/>
      <c r="L97" s="28"/>
    </row>
    <row r="98" spans="1:12" s="4" customFormat="1" x14ac:dyDescent="0.25">
      <c r="A98" s="26" t="s">
        <v>138</v>
      </c>
      <c r="B98" s="26" t="s">
        <v>360</v>
      </c>
      <c r="C98" s="43" t="s">
        <v>454</v>
      </c>
      <c r="D98" s="65">
        <v>1</v>
      </c>
      <c r="E98" s="43">
        <v>84766.45</v>
      </c>
      <c r="F98" s="61">
        <v>0</v>
      </c>
      <c r="G98" s="43">
        <v>0</v>
      </c>
      <c r="H98" s="43">
        <v>0</v>
      </c>
      <c r="I98" s="25" t="s">
        <v>0</v>
      </c>
      <c r="J98" s="63" t="s">
        <v>1185</v>
      </c>
      <c r="K98" s="25"/>
      <c r="L98" s="28"/>
    </row>
    <row r="99" spans="1:12" s="4" customFormat="1" x14ac:dyDescent="0.25">
      <c r="A99" s="26" t="s">
        <v>87</v>
      </c>
      <c r="B99" s="26" t="s">
        <v>339</v>
      </c>
      <c r="C99" s="72" t="s">
        <v>455</v>
      </c>
      <c r="D99" s="74">
        <v>1</v>
      </c>
      <c r="E99" s="81">
        <v>2848.23</v>
      </c>
      <c r="F99" s="61">
        <v>0</v>
      </c>
      <c r="G99" s="43">
        <v>0</v>
      </c>
      <c r="H99" s="43">
        <v>0</v>
      </c>
      <c r="I99" s="25" t="s">
        <v>0</v>
      </c>
      <c r="J99" s="63" t="s">
        <v>922</v>
      </c>
      <c r="K99" s="25"/>
      <c r="L99" s="28"/>
    </row>
    <row r="100" spans="1:12" s="4" customFormat="1" x14ac:dyDescent="0.25">
      <c r="A100" s="26" t="s">
        <v>139</v>
      </c>
      <c r="B100" s="26" t="s">
        <v>361</v>
      </c>
      <c r="C100" s="43" t="s">
        <v>456</v>
      </c>
      <c r="D100" s="65">
        <v>1</v>
      </c>
      <c r="E100" s="43">
        <v>1754.55</v>
      </c>
      <c r="F100" s="61">
        <v>0</v>
      </c>
      <c r="G100" s="43">
        <v>0</v>
      </c>
      <c r="H100" s="43">
        <v>0</v>
      </c>
      <c r="I100" s="25" t="s">
        <v>0</v>
      </c>
      <c r="J100" s="63" t="s">
        <v>1185</v>
      </c>
      <c r="K100" s="25"/>
      <c r="L100" s="28"/>
    </row>
    <row r="101" spans="1:12" s="4" customFormat="1" x14ac:dyDescent="0.25">
      <c r="A101" s="86" t="s">
        <v>140</v>
      </c>
      <c r="B101" s="26" t="s">
        <v>349</v>
      </c>
      <c r="C101" s="43" t="s">
        <v>457</v>
      </c>
      <c r="D101" s="65">
        <v>3</v>
      </c>
      <c r="E101" s="83">
        <v>5969.43</v>
      </c>
      <c r="F101" s="86">
        <v>298.47000000000003</v>
      </c>
      <c r="G101" s="83">
        <v>596.94000000000005</v>
      </c>
      <c r="H101" s="83">
        <v>0</v>
      </c>
      <c r="I101" s="25" t="s">
        <v>0</v>
      </c>
      <c r="J101" s="63" t="s">
        <v>1185</v>
      </c>
      <c r="K101" s="25" t="s">
        <v>923</v>
      </c>
      <c r="L101" s="28"/>
    </row>
    <row r="102" spans="1:12" s="4" customFormat="1" x14ac:dyDescent="0.25">
      <c r="A102" s="26" t="s">
        <v>141</v>
      </c>
      <c r="B102" s="26" t="s">
        <v>362</v>
      </c>
      <c r="C102" s="43" t="s">
        <v>458</v>
      </c>
      <c r="D102" s="65">
        <v>20</v>
      </c>
      <c r="E102" s="43">
        <v>8827.94</v>
      </c>
      <c r="F102" s="61">
        <v>0</v>
      </c>
      <c r="G102" s="43">
        <v>0</v>
      </c>
      <c r="H102" s="43">
        <v>0</v>
      </c>
      <c r="I102" s="25" t="s">
        <v>0</v>
      </c>
      <c r="J102" s="63" t="s">
        <v>1185</v>
      </c>
      <c r="K102" s="25"/>
      <c r="L102" s="28"/>
    </row>
    <row r="103" spans="1:12" s="4" customFormat="1" x14ac:dyDescent="0.25">
      <c r="A103" s="26" t="s">
        <v>142</v>
      </c>
      <c r="B103" s="26" t="s">
        <v>363</v>
      </c>
      <c r="C103" s="43" t="s">
        <v>459</v>
      </c>
      <c r="D103" s="65">
        <v>2</v>
      </c>
      <c r="E103" s="43">
        <v>1663.84</v>
      </c>
      <c r="F103" s="61">
        <v>0</v>
      </c>
      <c r="G103" s="43">
        <v>0</v>
      </c>
      <c r="H103" s="43">
        <v>0</v>
      </c>
      <c r="I103" s="25" t="s">
        <v>0</v>
      </c>
      <c r="J103" s="63" t="s">
        <v>1185</v>
      </c>
      <c r="K103" s="25"/>
      <c r="L103" s="28"/>
    </row>
    <row r="104" spans="1:12" s="4" customFormat="1" x14ac:dyDescent="0.25">
      <c r="A104" s="26" t="s">
        <v>143</v>
      </c>
      <c r="B104" s="26" t="s">
        <v>363</v>
      </c>
      <c r="C104" s="43" t="s">
        <v>459</v>
      </c>
      <c r="D104" s="65">
        <v>2</v>
      </c>
      <c r="E104" s="43">
        <v>1663.84</v>
      </c>
      <c r="F104" s="61">
        <v>0</v>
      </c>
      <c r="G104" s="43">
        <v>0</v>
      </c>
      <c r="H104" s="43">
        <v>0</v>
      </c>
      <c r="I104" s="25" t="s">
        <v>0</v>
      </c>
      <c r="J104" s="63" t="s">
        <v>1185</v>
      </c>
      <c r="K104" s="25"/>
      <c r="L104" s="28"/>
    </row>
    <row r="105" spans="1:12" s="4" customFormat="1" x14ac:dyDescent="0.25">
      <c r="A105" s="26" t="s">
        <v>144</v>
      </c>
      <c r="B105" s="26" t="s">
        <v>364</v>
      </c>
      <c r="C105" s="43" t="s">
        <v>460</v>
      </c>
      <c r="D105" s="65">
        <v>1</v>
      </c>
      <c r="E105" s="43">
        <v>1266.07</v>
      </c>
      <c r="F105" s="61">
        <v>0</v>
      </c>
      <c r="G105" s="43">
        <v>0</v>
      </c>
      <c r="H105" s="43">
        <v>0</v>
      </c>
      <c r="I105" s="25" t="s">
        <v>0</v>
      </c>
      <c r="J105" s="63" t="s">
        <v>1185</v>
      </c>
      <c r="K105" s="25"/>
      <c r="L105" s="28"/>
    </row>
    <row r="106" spans="1:12" s="4" customFormat="1" x14ac:dyDescent="0.25">
      <c r="A106" s="26" t="s">
        <v>145</v>
      </c>
      <c r="B106" s="26" t="s">
        <v>340</v>
      </c>
      <c r="C106" s="43" t="s">
        <v>461</v>
      </c>
      <c r="D106" s="65">
        <v>6</v>
      </c>
      <c r="E106" s="43">
        <v>17977.21</v>
      </c>
      <c r="F106" s="61">
        <v>0</v>
      </c>
      <c r="G106" s="43">
        <v>0</v>
      </c>
      <c r="H106" s="43">
        <v>0</v>
      </c>
      <c r="I106" s="25" t="s">
        <v>0</v>
      </c>
      <c r="J106" s="63" t="s">
        <v>1185</v>
      </c>
      <c r="K106" s="25"/>
      <c r="L106" s="28"/>
    </row>
    <row r="107" spans="1:12" s="4" customFormat="1" x14ac:dyDescent="0.25">
      <c r="A107" s="86" t="s">
        <v>135</v>
      </c>
      <c r="B107" s="26" t="s">
        <v>332</v>
      </c>
      <c r="C107" s="43" t="s">
        <v>453</v>
      </c>
      <c r="D107" s="65">
        <v>2</v>
      </c>
      <c r="E107" s="83">
        <v>1057.02</v>
      </c>
      <c r="F107" s="86">
        <v>0</v>
      </c>
      <c r="G107" s="83">
        <v>52.85</v>
      </c>
      <c r="H107" s="83">
        <v>0</v>
      </c>
      <c r="I107" s="25" t="s">
        <v>0</v>
      </c>
      <c r="J107" s="63" t="s">
        <v>1185</v>
      </c>
      <c r="K107" s="25" t="s">
        <v>923</v>
      </c>
      <c r="L107" s="28"/>
    </row>
    <row r="108" spans="1:12" s="4" customFormat="1" x14ac:dyDescent="0.25">
      <c r="A108" s="86" t="s">
        <v>146</v>
      </c>
      <c r="B108" s="26" t="s">
        <v>332</v>
      </c>
      <c r="C108" s="43" t="s">
        <v>462</v>
      </c>
      <c r="D108" s="65">
        <v>2</v>
      </c>
      <c r="E108" s="83">
        <v>2652.07</v>
      </c>
      <c r="F108" s="86">
        <v>0</v>
      </c>
      <c r="G108" s="83">
        <v>132.6</v>
      </c>
      <c r="H108" s="83">
        <v>0</v>
      </c>
      <c r="I108" s="25" t="s">
        <v>0</v>
      </c>
      <c r="J108" s="63" t="s">
        <v>1185</v>
      </c>
      <c r="K108" s="25" t="s">
        <v>923</v>
      </c>
      <c r="L108" s="28"/>
    </row>
    <row r="109" spans="1:12" s="4" customFormat="1" x14ac:dyDescent="0.25">
      <c r="A109" s="86" t="s">
        <v>146</v>
      </c>
      <c r="B109" s="26" t="s">
        <v>332</v>
      </c>
      <c r="C109" s="43" t="s">
        <v>463</v>
      </c>
      <c r="D109" s="65">
        <v>2</v>
      </c>
      <c r="E109" s="83">
        <v>1531.95</v>
      </c>
      <c r="F109" s="86">
        <v>0</v>
      </c>
      <c r="G109" s="83">
        <v>76.599999999999994</v>
      </c>
      <c r="H109" s="83">
        <v>0</v>
      </c>
      <c r="I109" s="25" t="s">
        <v>0</v>
      </c>
      <c r="J109" s="63" t="s">
        <v>1185</v>
      </c>
      <c r="K109" s="25" t="s">
        <v>923</v>
      </c>
      <c r="L109" s="28"/>
    </row>
    <row r="110" spans="1:12" s="4" customFormat="1" x14ac:dyDescent="0.25">
      <c r="A110" s="26" t="s">
        <v>141</v>
      </c>
      <c r="B110" s="26" t="s">
        <v>362</v>
      </c>
      <c r="C110" s="43" t="s">
        <v>464</v>
      </c>
      <c r="D110" s="65">
        <v>10</v>
      </c>
      <c r="E110" s="43">
        <v>2346.9499999999998</v>
      </c>
      <c r="F110" s="61">
        <v>0</v>
      </c>
      <c r="G110" s="43">
        <v>0</v>
      </c>
      <c r="H110" s="43">
        <v>0</v>
      </c>
      <c r="I110" s="25" t="s">
        <v>0</v>
      </c>
      <c r="J110" s="63" t="s">
        <v>1185</v>
      </c>
      <c r="K110" s="25"/>
      <c r="L110" s="28"/>
    </row>
    <row r="111" spans="1:12" s="4" customFormat="1" x14ac:dyDescent="0.25">
      <c r="A111" s="26" t="s">
        <v>127</v>
      </c>
      <c r="B111" s="26" t="s">
        <v>339</v>
      </c>
      <c r="C111" s="72" t="s">
        <v>465</v>
      </c>
      <c r="D111" s="74">
        <v>1</v>
      </c>
      <c r="E111" s="81">
        <v>2848.23</v>
      </c>
      <c r="F111" s="61">
        <v>0</v>
      </c>
      <c r="G111" s="43">
        <v>0</v>
      </c>
      <c r="H111" s="43">
        <v>0</v>
      </c>
      <c r="I111" s="25" t="s">
        <v>0</v>
      </c>
      <c r="J111" s="63" t="s">
        <v>922</v>
      </c>
      <c r="K111" s="25"/>
      <c r="L111" s="28"/>
    </row>
    <row r="112" spans="1:12" s="4" customFormat="1" x14ac:dyDescent="0.25">
      <c r="A112" s="26" t="s">
        <v>147</v>
      </c>
      <c r="B112" s="26" t="s">
        <v>334</v>
      </c>
      <c r="C112" s="67" t="s">
        <v>466</v>
      </c>
      <c r="D112" s="70">
        <v>2</v>
      </c>
      <c r="E112" s="67">
        <v>13537.76</v>
      </c>
      <c r="F112" s="61">
        <v>0</v>
      </c>
      <c r="G112" s="43">
        <v>0</v>
      </c>
      <c r="H112" s="43">
        <v>0</v>
      </c>
      <c r="I112" s="25" t="s">
        <v>0</v>
      </c>
      <c r="J112" s="63" t="s">
        <v>921</v>
      </c>
      <c r="K112" s="25"/>
      <c r="L112" s="28"/>
    </row>
    <row r="113" spans="1:12" s="4" customFormat="1" x14ac:dyDescent="0.25">
      <c r="A113" s="26" t="s">
        <v>148</v>
      </c>
      <c r="B113" s="26" t="s">
        <v>334</v>
      </c>
      <c r="C113" s="67" t="s">
        <v>466</v>
      </c>
      <c r="D113" s="70">
        <v>3</v>
      </c>
      <c r="E113" s="67">
        <v>13537.76</v>
      </c>
      <c r="F113" s="61">
        <v>0</v>
      </c>
      <c r="G113" s="43">
        <v>0</v>
      </c>
      <c r="H113" s="43">
        <v>0</v>
      </c>
      <c r="I113" s="25" t="s">
        <v>0</v>
      </c>
      <c r="J113" s="63" t="s">
        <v>921</v>
      </c>
      <c r="K113" s="25"/>
      <c r="L113" s="28"/>
    </row>
    <row r="114" spans="1:12" s="4" customFormat="1" x14ac:dyDescent="0.25">
      <c r="A114" s="26" t="s">
        <v>140</v>
      </c>
      <c r="B114" s="26" t="s">
        <v>365</v>
      </c>
      <c r="C114" s="43" t="s">
        <v>467</v>
      </c>
      <c r="D114" s="65">
        <v>5</v>
      </c>
      <c r="E114" s="43">
        <v>9573.9699999999993</v>
      </c>
      <c r="F114" s="61">
        <v>0</v>
      </c>
      <c r="G114" s="43">
        <v>0</v>
      </c>
      <c r="H114" s="43">
        <v>0</v>
      </c>
      <c r="I114" s="25" t="s">
        <v>0</v>
      </c>
      <c r="J114" s="63" t="s">
        <v>1185</v>
      </c>
      <c r="K114" s="25"/>
      <c r="L114" s="28"/>
    </row>
    <row r="115" spans="1:12" s="4" customFormat="1" x14ac:dyDescent="0.25">
      <c r="A115" s="26" t="s">
        <v>149</v>
      </c>
      <c r="B115" s="26" t="s">
        <v>340</v>
      </c>
      <c r="C115" s="43" t="s">
        <v>468</v>
      </c>
      <c r="D115" s="65">
        <v>13</v>
      </c>
      <c r="E115" s="43">
        <v>107052.05</v>
      </c>
      <c r="F115" s="61">
        <v>0</v>
      </c>
      <c r="G115" s="43">
        <v>0</v>
      </c>
      <c r="H115" s="43">
        <v>0</v>
      </c>
      <c r="I115" s="25" t="s">
        <v>0</v>
      </c>
      <c r="J115" s="63" t="s">
        <v>1185</v>
      </c>
      <c r="K115" s="25"/>
      <c r="L115" s="28"/>
    </row>
    <row r="116" spans="1:12" s="4" customFormat="1" x14ac:dyDescent="0.25">
      <c r="A116" s="86" t="s">
        <v>150</v>
      </c>
      <c r="B116" s="26" t="s">
        <v>366</v>
      </c>
      <c r="C116" s="43" t="s">
        <v>469</v>
      </c>
      <c r="D116" s="65">
        <v>1</v>
      </c>
      <c r="E116" s="83">
        <v>27445.41</v>
      </c>
      <c r="F116" s="86">
        <v>0</v>
      </c>
      <c r="G116" s="83">
        <v>2744.54</v>
      </c>
      <c r="H116" s="83">
        <v>0</v>
      </c>
      <c r="I116" s="25" t="s">
        <v>0</v>
      </c>
      <c r="J116" s="63" t="s">
        <v>1185</v>
      </c>
      <c r="K116" s="25" t="s">
        <v>923</v>
      </c>
      <c r="L116" s="28"/>
    </row>
    <row r="117" spans="1:12" s="4" customFormat="1" x14ac:dyDescent="0.25">
      <c r="A117" s="86" t="s">
        <v>151</v>
      </c>
      <c r="B117" s="26" t="s">
        <v>332</v>
      </c>
      <c r="C117" s="43" t="s">
        <v>470</v>
      </c>
      <c r="D117" s="65">
        <v>1</v>
      </c>
      <c r="E117" s="83">
        <v>1173.51</v>
      </c>
      <c r="F117" s="86">
        <v>0</v>
      </c>
      <c r="G117" s="83">
        <v>26.67</v>
      </c>
      <c r="H117" s="83">
        <v>0</v>
      </c>
      <c r="I117" s="25" t="s">
        <v>0</v>
      </c>
      <c r="J117" s="63" t="s">
        <v>1185</v>
      </c>
      <c r="K117" s="25" t="s">
        <v>923</v>
      </c>
      <c r="L117" s="28"/>
    </row>
    <row r="118" spans="1:12" s="4" customFormat="1" x14ac:dyDescent="0.25">
      <c r="A118" s="86" t="s">
        <v>152</v>
      </c>
      <c r="B118" s="26" t="s">
        <v>343</v>
      </c>
      <c r="C118" s="43" t="s">
        <v>470</v>
      </c>
      <c r="D118" s="65">
        <v>1</v>
      </c>
      <c r="E118" s="83">
        <v>1173.51</v>
      </c>
      <c r="F118" s="86">
        <v>0</v>
      </c>
      <c r="G118" s="83">
        <v>9.33</v>
      </c>
      <c r="H118" s="83">
        <v>0</v>
      </c>
      <c r="I118" s="25" t="s">
        <v>0</v>
      </c>
      <c r="J118" s="63" t="s">
        <v>1185</v>
      </c>
      <c r="K118" s="25" t="s">
        <v>923</v>
      </c>
      <c r="L118" s="28"/>
    </row>
    <row r="119" spans="1:12" s="4" customFormat="1" x14ac:dyDescent="0.25">
      <c r="A119" s="26" t="s">
        <v>153</v>
      </c>
      <c r="B119" s="26" t="s">
        <v>362</v>
      </c>
      <c r="C119" s="43" t="s">
        <v>470</v>
      </c>
      <c r="D119" s="65">
        <v>1</v>
      </c>
      <c r="E119" s="43">
        <v>1173.51</v>
      </c>
      <c r="F119" s="61">
        <v>0</v>
      </c>
      <c r="G119" s="43">
        <v>0</v>
      </c>
      <c r="H119" s="43">
        <v>0</v>
      </c>
      <c r="I119" s="25" t="s">
        <v>0</v>
      </c>
      <c r="J119" s="63" t="s">
        <v>1185</v>
      </c>
      <c r="K119" s="25"/>
      <c r="L119" s="28"/>
    </row>
    <row r="120" spans="1:12" s="4" customFormat="1" x14ac:dyDescent="0.25">
      <c r="A120" s="86" t="s">
        <v>152</v>
      </c>
      <c r="B120" s="26" t="s">
        <v>343</v>
      </c>
      <c r="C120" s="43" t="s">
        <v>470</v>
      </c>
      <c r="D120" s="65">
        <v>1</v>
      </c>
      <c r="E120" s="83">
        <v>1173.51</v>
      </c>
      <c r="F120" s="86">
        <v>0</v>
      </c>
      <c r="G120" s="83">
        <v>9.33</v>
      </c>
      <c r="H120" s="83">
        <v>0</v>
      </c>
      <c r="I120" s="25" t="s">
        <v>0</v>
      </c>
      <c r="J120" s="63" t="s">
        <v>1185</v>
      </c>
      <c r="K120" s="25" t="s">
        <v>923</v>
      </c>
      <c r="L120" s="28"/>
    </row>
    <row r="121" spans="1:12" s="4" customFormat="1" x14ac:dyDescent="0.25">
      <c r="A121" s="86" t="s">
        <v>154</v>
      </c>
      <c r="B121" s="26" t="s">
        <v>359</v>
      </c>
      <c r="C121" s="43" t="s">
        <v>470</v>
      </c>
      <c r="D121" s="65">
        <v>1</v>
      </c>
      <c r="E121" s="83">
        <v>1173.51</v>
      </c>
      <c r="F121" s="86">
        <v>0</v>
      </c>
      <c r="G121" s="83">
        <v>26.67</v>
      </c>
      <c r="H121" s="83">
        <v>0</v>
      </c>
      <c r="I121" s="25" t="s">
        <v>0</v>
      </c>
      <c r="J121" s="63" t="s">
        <v>1185</v>
      </c>
      <c r="K121" s="25" t="s">
        <v>923</v>
      </c>
      <c r="L121" s="28"/>
    </row>
    <row r="122" spans="1:12" s="4" customFormat="1" x14ac:dyDescent="0.25">
      <c r="A122" s="86" t="s">
        <v>151</v>
      </c>
      <c r="B122" s="26" t="s">
        <v>332</v>
      </c>
      <c r="C122" s="43" t="s">
        <v>470</v>
      </c>
      <c r="D122" s="65">
        <v>1</v>
      </c>
      <c r="E122" s="83">
        <v>1173.51</v>
      </c>
      <c r="F122" s="86">
        <v>0</v>
      </c>
      <c r="G122" s="83">
        <v>26.67</v>
      </c>
      <c r="H122" s="83">
        <v>0</v>
      </c>
      <c r="I122" s="25" t="s">
        <v>0</v>
      </c>
      <c r="J122" s="63" t="s">
        <v>1185</v>
      </c>
      <c r="K122" s="25" t="s">
        <v>923</v>
      </c>
      <c r="L122" s="28"/>
    </row>
    <row r="123" spans="1:12" s="4" customFormat="1" x14ac:dyDescent="0.25">
      <c r="A123" s="26" t="s">
        <v>153</v>
      </c>
      <c r="B123" s="26" t="s">
        <v>362</v>
      </c>
      <c r="C123" s="43" t="s">
        <v>470</v>
      </c>
      <c r="D123" s="65">
        <v>1</v>
      </c>
      <c r="E123" s="43">
        <v>1173.51</v>
      </c>
      <c r="F123" s="61">
        <v>0</v>
      </c>
      <c r="G123" s="43">
        <v>0</v>
      </c>
      <c r="H123" s="43">
        <v>0</v>
      </c>
      <c r="I123" s="25" t="s">
        <v>0</v>
      </c>
      <c r="J123" s="63" t="s">
        <v>1185</v>
      </c>
      <c r="K123" s="25"/>
      <c r="L123" s="28"/>
    </row>
    <row r="124" spans="1:12" s="4" customFormat="1" x14ac:dyDescent="0.25">
      <c r="A124" s="86" t="s">
        <v>154</v>
      </c>
      <c r="B124" s="26" t="s">
        <v>359</v>
      </c>
      <c r="C124" s="43" t="s">
        <v>470</v>
      </c>
      <c r="D124" s="65">
        <v>1</v>
      </c>
      <c r="E124" s="83">
        <v>1173.51</v>
      </c>
      <c r="F124" s="86">
        <v>0</v>
      </c>
      <c r="G124" s="83">
        <v>26.67</v>
      </c>
      <c r="H124" s="83">
        <v>0</v>
      </c>
      <c r="I124" s="25" t="s">
        <v>0</v>
      </c>
      <c r="J124" s="63" t="s">
        <v>1185</v>
      </c>
      <c r="K124" s="25" t="s">
        <v>923</v>
      </c>
      <c r="L124" s="28"/>
    </row>
    <row r="125" spans="1:12" s="4" customFormat="1" x14ac:dyDescent="0.25">
      <c r="A125" s="26" t="s">
        <v>155</v>
      </c>
      <c r="B125" s="26" t="s">
        <v>336</v>
      </c>
      <c r="C125" s="43" t="s">
        <v>471</v>
      </c>
      <c r="D125" s="65">
        <v>1</v>
      </c>
      <c r="E125" s="43">
        <v>545.94000000000005</v>
      </c>
      <c r="F125" s="61">
        <v>0</v>
      </c>
      <c r="G125" s="43">
        <v>0</v>
      </c>
      <c r="H125" s="43">
        <v>0</v>
      </c>
      <c r="I125" s="25" t="s">
        <v>0</v>
      </c>
      <c r="J125" s="63" t="s">
        <v>1185</v>
      </c>
      <c r="K125" s="25"/>
      <c r="L125" s="28"/>
    </row>
    <row r="126" spans="1:12" s="4" customFormat="1" x14ac:dyDescent="0.25">
      <c r="A126" s="86" t="s">
        <v>156</v>
      </c>
      <c r="B126" s="26" t="s">
        <v>332</v>
      </c>
      <c r="C126" s="43" t="s">
        <v>472</v>
      </c>
      <c r="D126" s="65">
        <v>5</v>
      </c>
      <c r="E126" s="83">
        <v>36819.089999999997</v>
      </c>
      <c r="F126" s="86">
        <v>0</v>
      </c>
      <c r="G126" s="83">
        <v>1840.95</v>
      </c>
      <c r="H126" s="83">
        <v>0</v>
      </c>
      <c r="I126" s="25" t="s">
        <v>0</v>
      </c>
      <c r="J126" s="63" t="s">
        <v>1185</v>
      </c>
      <c r="K126" s="25" t="s">
        <v>923</v>
      </c>
      <c r="L126" s="28"/>
    </row>
    <row r="127" spans="1:12" s="4" customFormat="1" x14ac:dyDescent="0.25">
      <c r="A127" s="26" t="s">
        <v>157</v>
      </c>
      <c r="B127" s="26" t="s">
        <v>332</v>
      </c>
      <c r="C127" s="43" t="s">
        <v>473</v>
      </c>
      <c r="D127" s="65">
        <v>1</v>
      </c>
      <c r="E127" s="43">
        <v>859.88</v>
      </c>
      <c r="F127" s="61">
        <v>0</v>
      </c>
      <c r="G127" s="43">
        <v>0</v>
      </c>
      <c r="H127" s="43">
        <v>0</v>
      </c>
      <c r="I127" s="25" t="s">
        <v>0</v>
      </c>
      <c r="J127" s="63" t="s">
        <v>1185</v>
      </c>
      <c r="K127" s="25"/>
      <c r="L127" s="28"/>
    </row>
    <row r="128" spans="1:12" s="4" customFormat="1" x14ac:dyDescent="0.25">
      <c r="A128" s="26" t="s">
        <v>129</v>
      </c>
      <c r="B128" s="26" t="s">
        <v>367</v>
      </c>
      <c r="C128" s="43" t="s">
        <v>474</v>
      </c>
      <c r="D128" s="65">
        <v>5</v>
      </c>
      <c r="E128" s="43">
        <v>19796.96</v>
      </c>
      <c r="F128" s="61">
        <v>0</v>
      </c>
      <c r="G128" s="43">
        <v>0</v>
      </c>
      <c r="H128" s="43">
        <v>0</v>
      </c>
      <c r="I128" s="25" t="s">
        <v>0</v>
      </c>
      <c r="J128" s="63" t="s">
        <v>1185</v>
      </c>
      <c r="K128" s="25"/>
      <c r="L128" s="28"/>
    </row>
    <row r="129" spans="1:12" s="4" customFormat="1" x14ac:dyDescent="0.25">
      <c r="A129" s="26" t="s">
        <v>129</v>
      </c>
      <c r="B129" s="26" t="s">
        <v>367</v>
      </c>
      <c r="C129" s="43" t="s">
        <v>474</v>
      </c>
      <c r="D129" s="65">
        <v>5</v>
      </c>
      <c r="E129" s="43">
        <v>19796.96</v>
      </c>
      <c r="F129" s="61">
        <v>0</v>
      </c>
      <c r="G129" s="43">
        <v>0</v>
      </c>
      <c r="H129" s="43">
        <v>0</v>
      </c>
      <c r="I129" s="25" t="s">
        <v>0</v>
      </c>
      <c r="J129" s="63" t="s">
        <v>1185</v>
      </c>
      <c r="K129" s="25"/>
      <c r="L129" s="28"/>
    </row>
    <row r="130" spans="1:12" s="4" customFormat="1" x14ac:dyDescent="0.25">
      <c r="A130" s="26" t="s">
        <v>87</v>
      </c>
      <c r="B130" s="26" t="s">
        <v>339</v>
      </c>
      <c r="C130" s="72" t="s">
        <v>475</v>
      </c>
      <c r="D130" s="74">
        <v>2</v>
      </c>
      <c r="E130" s="81">
        <v>2848.23</v>
      </c>
      <c r="F130" s="61">
        <v>0</v>
      </c>
      <c r="G130" s="43">
        <v>0</v>
      </c>
      <c r="H130" s="43">
        <v>0</v>
      </c>
      <c r="I130" s="25" t="s">
        <v>0</v>
      </c>
      <c r="J130" s="63" t="s">
        <v>922</v>
      </c>
      <c r="K130" s="25"/>
      <c r="L130" s="28"/>
    </row>
    <row r="131" spans="1:12" s="4" customFormat="1" x14ac:dyDescent="0.25">
      <c r="A131" s="26" t="s">
        <v>87</v>
      </c>
      <c r="B131" s="26" t="s">
        <v>339</v>
      </c>
      <c r="C131" s="72" t="s">
        <v>476</v>
      </c>
      <c r="D131" s="74">
        <v>1</v>
      </c>
      <c r="E131" s="81">
        <v>8896.85</v>
      </c>
      <c r="F131" s="61">
        <v>0</v>
      </c>
      <c r="G131" s="43">
        <v>0</v>
      </c>
      <c r="H131" s="43">
        <v>0</v>
      </c>
      <c r="I131" s="25" t="s">
        <v>0</v>
      </c>
      <c r="J131" s="63" t="s">
        <v>922</v>
      </c>
      <c r="K131" s="25"/>
      <c r="L131" s="28"/>
    </row>
    <row r="132" spans="1:12" s="4" customFormat="1" x14ac:dyDescent="0.25">
      <c r="A132" s="26" t="s">
        <v>158</v>
      </c>
      <c r="B132" s="26" t="s">
        <v>368</v>
      </c>
      <c r="C132" s="43" t="s">
        <v>477</v>
      </c>
      <c r="D132" s="65">
        <v>1</v>
      </c>
      <c r="E132" s="43">
        <v>1234.31</v>
      </c>
      <c r="F132" s="61">
        <v>0</v>
      </c>
      <c r="G132" s="43">
        <v>0</v>
      </c>
      <c r="H132" s="43">
        <v>0</v>
      </c>
      <c r="I132" s="25" t="s">
        <v>0</v>
      </c>
      <c r="J132" s="63" t="s">
        <v>1185</v>
      </c>
      <c r="K132" s="25"/>
      <c r="L132" s="28"/>
    </row>
    <row r="133" spans="1:12" s="4" customFormat="1" x14ac:dyDescent="0.25">
      <c r="A133" s="26" t="s">
        <v>154</v>
      </c>
      <c r="B133" s="26" t="s">
        <v>359</v>
      </c>
      <c r="C133" s="43" t="s">
        <v>478</v>
      </c>
      <c r="D133" s="65">
        <v>1</v>
      </c>
      <c r="E133" s="43">
        <v>1173.51</v>
      </c>
      <c r="F133" s="61">
        <v>0</v>
      </c>
      <c r="G133" s="43">
        <v>0</v>
      </c>
      <c r="H133" s="43">
        <v>0</v>
      </c>
      <c r="I133" s="25" t="s">
        <v>0</v>
      </c>
      <c r="J133" s="63" t="s">
        <v>1185</v>
      </c>
      <c r="K133" s="25"/>
      <c r="L133" s="28"/>
    </row>
    <row r="134" spans="1:12" s="4" customFormat="1" x14ac:dyDescent="0.25">
      <c r="A134" s="26" t="s">
        <v>152</v>
      </c>
      <c r="B134" s="26" t="s">
        <v>343</v>
      </c>
      <c r="C134" s="43" t="s">
        <v>478</v>
      </c>
      <c r="D134" s="65">
        <v>1</v>
      </c>
      <c r="E134" s="43">
        <v>1173.51</v>
      </c>
      <c r="F134" s="61">
        <v>0</v>
      </c>
      <c r="G134" s="43">
        <v>0</v>
      </c>
      <c r="H134" s="43">
        <v>0</v>
      </c>
      <c r="I134" s="25" t="s">
        <v>0</v>
      </c>
      <c r="J134" s="63" t="s">
        <v>1185</v>
      </c>
      <c r="K134" s="25"/>
      <c r="L134" s="28"/>
    </row>
    <row r="135" spans="1:12" s="4" customFormat="1" x14ac:dyDescent="0.25">
      <c r="A135" s="26" t="s">
        <v>159</v>
      </c>
      <c r="B135" s="26" t="s">
        <v>332</v>
      </c>
      <c r="C135" s="43" t="s">
        <v>478</v>
      </c>
      <c r="D135" s="65">
        <v>1</v>
      </c>
      <c r="E135" s="43">
        <v>1173.51</v>
      </c>
      <c r="F135" s="61">
        <v>0</v>
      </c>
      <c r="G135" s="43">
        <v>0</v>
      </c>
      <c r="H135" s="43">
        <v>0</v>
      </c>
      <c r="I135" s="25" t="s">
        <v>0</v>
      </c>
      <c r="J135" s="63" t="s">
        <v>1185</v>
      </c>
      <c r="K135" s="25"/>
      <c r="L135" s="28"/>
    </row>
    <row r="136" spans="1:12" s="4" customFormat="1" x14ac:dyDescent="0.25">
      <c r="A136" s="26" t="s">
        <v>153</v>
      </c>
      <c r="B136" s="26" t="s">
        <v>362</v>
      </c>
      <c r="C136" s="43" t="s">
        <v>478</v>
      </c>
      <c r="D136" s="65">
        <v>1</v>
      </c>
      <c r="E136" s="43">
        <v>1173.51</v>
      </c>
      <c r="F136" s="61">
        <v>0</v>
      </c>
      <c r="G136" s="43">
        <v>0</v>
      </c>
      <c r="H136" s="43">
        <v>0</v>
      </c>
      <c r="I136" s="25" t="s">
        <v>0</v>
      </c>
      <c r="J136" s="63" t="s">
        <v>1185</v>
      </c>
      <c r="K136" s="25"/>
      <c r="L136" s="28"/>
    </row>
    <row r="137" spans="1:12" s="4" customFormat="1" x14ac:dyDescent="0.25">
      <c r="A137" s="86" t="s">
        <v>160</v>
      </c>
      <c r="B137" s="26" t="s">
        <v>356</v>
      </c>
      <c r="C137" s="43" t="s">
        <v>479</v>
      </c>
      <c r="D137" s="65">
        <v>42</v>
      </c>
      <c r="E137" s="83">
        <v>2191.89</v>
      </c>
      <c r="F137" s="86">
        <v>0</v>
      </c>
      <c r="G137" s="83">
        <v>109.59</v>
      </c>
      <c r="H137" s="83">
        <v>0</v>
      </c>
      <c r="I137" s="25" t="s">
        <v>0</v>
      </c>
      <c r="J137" s="63" t="s">
        <v>1185</v>
      </c>
      <c r="K137" s="25" t="s">
        <v>923</v>
      </c>
      <c r="L137" s="28"/>
    </row>
    <row r="138" spans="1:12" s="4" customFormat="1" x14ac:dyDescent="0.25">
      <c r="A138" s="86" t="s">
        <v>106</v>
      </c>
      <c r="B138" s="26" t="s">
        <v>332</v>
      </c>
      <c r="C138" s="43" t="s">
        <v>480</v>
      </c>
      <c r="D138" s="65">
        <v>6</v>
      </c>
      <c r="E138" s="83">
        <v>9050.17</v>
      </c>
      <c r="F138" s="86">
        <v>0</v>
      </c>
      <c r="G138" s="83">
        <v>452.51</v>
      </c>
      <c r="H138" s="83">
        <v>0</v>
      </c>
      <c r="I138" s="25" t="s">
        <v>0</v>
      </c>
      <c r="J138" s="63" t="s">
        <v>1185</v>
      </c>
      <c r="K138" s="25" t="s">
        <v>923</v>
      </c>
      <c r="L138" s="28"/>
    </row>
    <row r="139" spans="1:12" s="4" customFormat="1" x14ac:dyDescent="0.25">
      <c r="A139" s="86" t="s">
        <v>106</v>
      </c>
      <c r="B139" s="26" t="s">
        <v>332</v>
      </c>
      <c r="C139" s="43" t="s">
        <v>481</v>
      </c>
      <c r="D139" s="65">
        <v>4</v>
      </c>
      <c r="E139" s="83">
        <v>7123.56</v>
      </c>
      <c r="F139" s="86">
        <v>0</v>
      </c>
      <c r="G139" s="83">
        <v>356.18</v>
      </c>
      <c r="H139" s="83">
        <v>0</v>
      </c>
      <c r="I139" s="25" t="s">
        <v>0</v>
      </c>
      <c r="J139" s="63" t="s">
        <v>1185</v>
      </c>
      <c r="K139" s="25" t="s">
        <v>923</v>
      </c>
      <c r="L139" s="28"/>
    </row>
    <row r="140" spans="1:12" s="4" customFormat="1" x14ac:dyDescent="0.25">
      <c r="A140" s="26" t="s">
        <v>161</v>
      </c>
      <c r="B140" s="26" t="s">
        <v>349</v>
      </c>
      <c r="C140" s="43" t="s">
        <v>482</v>
      </c>
      <c r="D140" s="65">
        <v>1</v>
      </c>
      <c r="E140" s="43">
        <v>710.2</v>
      </c>
      <c r="F140" s="61">
        <v>0</v>
      </c>
      <c r="G140" s="43">
        <v>0</v>
      </c>
      <c r="H140" s="43">
        <v>0</v>
      </c>
      <c r="I140" s="25" t="s">
        <v>0</v>
      </c>
      <c r="J140" s="63" t="s">
        <v>1185</v>
      </c>
      <c r="K140" s="25"/>
      <c r="L140" s="28"/>
    </row>
    <row r="141" spans="1:12" s="4" customFormat="1" x14ac:dyDescent="0.25">
      <c r="A141" s="86" t="s">
        <v>162</v>
      </c>
      <c r="B141" s="26" t="s">
        <v>332</v>
      </c>
      <c r="C141" s="43" t="s">
        <v>483</v>
      </c>
      <c r="D141" s="65">
        <v>5</v>
      </c>
      <c r="E141" s="83">
        <v>21437.119999999999</v>
      </c>
      <c r="F141" s="86">
        <v>0</v>
      </c>
      <c r="G141" s="83">
        <v>1071.8599999999999</v>
      </c>
      <c r="H141" s="83">
        <v>0</v>
      </c>
      <c r="I141" s="25" t="s">
        <v>0</v>
      </c>
      <c r="J141" s="63" t="s">
        <v>1185</v>
      </c>
      <c r="K141" s="25" t="s">
        <v>923</v>
      </c>
      <c r="L141" s="28"/>
    </row>
    <row r="142" spans="1:12" s="4" customFormat="1" x14ac:dyDescent="0.25">
      <c r="A142" s="26" t="s">
        <v>163</v>
      </c>
      <c r="B142" s="26" t="s">
        <v>369</v>
      </c>
      <c r="C142" s="43" t="s">
        <v>484</v>
      </c>
      <c r="D142" s="65">
        <v>1</v>
      </c>
      <c r="E142" s="43">
        <v>764.81</v>
      </c>
      <c r="F142" s="61">
        <v>0</v>
      </c>
      <c r="G142" s="43">
        <v>0</v>
      </c>
      <c r="H142" s="43">
        <v>0</v>
      </c>
      <c r="I142" s="25" t="s">
        <v>0</v>
      </c>
      <c r="J142" s="63" t="s">
        <v>1185</v>
      </c>
      <c r="K142" s="25"/>
      <c r="L142" s="28"/>
    </row>
    <row r="143" spans="1:12" s="4" customFormat="1" x14ac:dyDescent="0.25">
      <c r="A143" s="26" t="s">
        <v>164</v>
      </c>
      <c r="B143" s="26" t="s">
        <v>339</v>
      </c>
      <c r="C143" s="72" t="s">
        <v>485</v>
      </c>
      <c r="D143" s="74">
        <v>1</v>
      </c>
      <c r="E143" s="81">
        <v>2152.11</v>
      </c>
      <c r="F143" s="61">
        <v>0</v>
      </c>
      <c r="G143" s="43">
        <v>0</v>
      </c>
      <c r="H143" s="43">
        <v>0</v>
      </c>
      <c r="I143" s="25" t="s">
        <v>0</v>
      </c>
      <c r="J143" s="63" t="s">
        <v>922</v>
      </c>
      <c r="K143" s="25"/>
      <c r="L143" s="28"/>
    </row>
    <row r="144" spans="1:12" s="4" customFormat="1" x14ac:dyDescent="0.25">
      <c r="A144" s="86" t="s">
        <v>165</v>
      </c>
      <c r="B144" s="26" t="s">
        <v>355</v>
      </c>
      <c r="C144" s="43" t="s">
        <v>486</v>
      </c>
      <c r="D144" s="65">
        <v>3</v>
      </c>
      <c r="E144" s="83">
        <v>59125.85</v>
      </c>
      <c r="F144" s="86">
        <v>0</v>
      </c>
      <c r="G144" s="83">
        <v>5912.59</v>
      </c>
      <c r="H144" s="83">
        <v>0</v>
      </c>
      <c r="I144" s="25" t="s">
        <v>0</v>
      </c>
      <c r="J144" s="63" t="s">
        <v>1185</v>
      </c>
      <c r="K144" s="25" t="s">
        <v>923</v>
      </c>
      <c r="L144" s="28"/>
    </row>
    <row r="145" spans="1:12" s="4" customFormat="1" x14ac:dyDescent="0.25">
      <c r="A145" s="26" t="s">
        <v>166</v>
      </c>
      <c r="B145" s="26" t="s">
        <v>358</v>
      </c>
      <c r="C145" s="43" t="s">
        <v>487</v>
      </c>
      <c r="D145" s="65">
        <v>3</v>
      </c>
      <c r="E145" s="43">
        <v>26508</v>
      </c>
      <c r="F145" s="61">
        <v>0</v>
      </c>
      <c r="G145" s="43">
        <v>0</v>
      </c>
      <c r="H145" s="43">
        <v>0</v>
      </c>
      <c r="I145" s="25" t="s">
        <v>0</v>
      </c>
      <c r="J145" s="63" t="s">
        <v>1185</v>
      </c>
      <c r="K145" s="25"/>
      <c r="L145" s="28"/>
    </row>
    <row r="146" spans="1:12" s="4" customFormat="1" x14ac:dyDescent="0.25">
      <c r="A146" s="26" t="s">
        <v>167</v>
      </c>
      <c r="B146" s="26" t="s">
        <v>334</v>
      </c>
      <c r="C146" s="67" t="s">
        <v>488</v>
      </c>
      <c r="D146" s="70">
        <v>1</v>
      </c>
      <c r="E146" s="67">
        <v>595.80999999999995</v>
      </c>
      <c r="F146" s="61">
        <v>0</v>
      </c>
      <c r="G146" s="43">
        <v>0</v>
      </c>
      <c r="H146" s="43">
        <v>0</v>
      </c>
      <c r="I146" s="25" t="s">
        <v>0</v>
      </c>
      <c r="J146" s="63" t="s">
        <v>921</v>
      </c>
      <c r="K146" s="25"/>
      <c r="L146" s="28"/>
    </row>
    <row r="147" spans="1:12" s="4" customFormat="1" x14ac:dyDescent="0.25">
      <c r="A147" s="26" t="s">
        <v>168</v>
      </c>
      <c r="B147" s="26" t="s">
        <v>370</v>
      </c>
      <c r="C147" s="43" t="s">
        <v>489</v>
      </c>
      <c r="D147" s="65">
        <v>1</v>
      </c>
      <c r="E147" s="43">
        <v>3566.61</v>
      </c>
      <c r="F147" s="61">
        <v>0</v>
      </c>
      <c r="G147" s="43">
        <v>0</v>
      </c>
      <c r="H147" s="43">
        <v>0</v>
      </c>
      <c r="I147" s="25" t="s">
        <v>0</v>
      </c>
      <c r="J147" s="63" t="s">
        <v>1185</v>
      </c>
      <c r="K147" s="25"/>
      <c r="L147" s="28"/>
    </row>
    <row r="148" spans="1:12" s="4" customFormat="1" x14ac:dyDescent="0.25">
      <c r="A148" s="26" t="s">
        <v>169</v>
      </c>
      <c r="B148" s="26" t="s">
        <v>358</v>
      </c>
      <c r="C148" s="43" t="s">
        <v>490</v>
      </c>
      <c r="D148" s="65">
        <v>2</v>
      </c>
      <c r="E148" s="43">
        <v>6596.84</v>
      </c>
      <c r="F148" s="61">
        <v>0</v>
      </c>
      <c r="G148" s="43">
        <v>0</v>
      </c>
      <c r="H148" s="43">
        <v>0</v>
      </c>
      <c r="I148" s="25" t="s">
        <v>0</v>
      </c>
      <c r="J148" s="63" t="s">
        <v>1185</v>
      </c>
      <c r="K148" s="25"/>
      <c r="L148" s="28"/>
    </row>
    <row r="149" spans="1:12" s="4" customFormat="1" x14ac:dyDescent="0.25">
      <c r="A149" s="86" t="s">
        <v>160</v>
      </c>
      <c r="B149" s="26" t="s">
        <v>356</v>
      </c>
      <c r="C149" s="43" t="s">
        <v>491</v>
      </c>
      <c r="D149" s="65">
        <v>30</v>
      </c>
      <c r="E149" s="83">
        <v>1708.01</v>
      </c>
      <c r="F149" s="86">
        <v>0</v>
      </c>
      <c r="G149" s="83">
        <v>85.4</v>
      </c>
      <c r="H149" s="83">
        <v>0</v>
      </c>
      <c r="I149" s="25" t="s">
        <v>0</v>
      </c>
      <c r="J149" s="63" t="s">
        <v>1185</v>
      </c>
      <c r="K149" s="25" t="s">
        <v>923</v>
      </c>
      <c r="L149" s="28"/>
    </row>
    <row r="150" spans="1:12" s="4" customFormat="1" x14ac:dyDescent="0.25">
      <c r="A150" s="26" t="s">
        <v>87</v>
      </c>
      <c r="B150" s="26" t="s">
        <v>339</v>
      </c>
      <c r="C150" s="72" t="s">
        <v>492</v>
      </c>
      <c r="D150" s="74">
        <v>2</v>
      </c>
      <c r="E150" s="81">
        <v>2176.16</v>
      </c>
      <c r="F150" s="61">
        <v>0</v>
      </c>
      <c r="G150" s="43">
        <v>0</v>
      </c>
      <c r="H150" s="43">
        <v>0</v>
      </c>
      <c r="I150" s="25" t="s">
        <v>0</v>
      </c>
      <c r="J150" s="63" t="s">
        <v>922</v>
      </c>
      <c r="K150" s="25"/>
      <c r="L150" s="28"/>
    </row>
    <row r="151" spans="1:12" s="4" customFormat="1" x14ac:dyDescent="0.25">
      <c r="A151" s="26" t="s">
        <v>87</v>
      </c>
      <c r="B151" s="26" t="s">
        <v>334</v>
      </c>
      <c r="C151" s="67" t="s">
        <v>493</v>
      </c>
      <c r="D151" s="70">
        <v>7</v>
      </c>
      <c r="E151" s="67">
        <v>1189.9000000000001</v>
      </c>
      <c r="F151" s="61">
        <v>0</v>
      </c>
      <c r="G151" s="43">
        <v>0</v>
      </c>
      <c r="H151" s="43">
        <v>0</v>
      </c>
      <c r="I151" s="25" t="s">
        <v>0</v>
      </c>
      <c r="J151" s="63" t="s">
        <v>921</v>
      </c>
      <c r="K151" s="25"/>
      <c r="L151" s="28"/>
    </row>
    <row r="152" spans="1:12" s="4" customFormat="1" x14ac:dyDescent="0.25">
      <c r="A152" s="86" t="s">
        <v>170</v>
      </c>
      <c r="B152" s="26" t="s">
        <v>371</v>
      </c>
      <c r="C152" s="43" t="s">
        <v>494</v>
      </c>
      <c r="D152" s="65">
        <v>1</v>
      </c>
      <c r="E152" s="83">
        <v>14918.67</v>
      </c>
      <c r="F152" s="86">
        <v>0</v>
      </c>
      <c r="G152" s="83">
        <v>1491.87</v>
      </c>
      <c r="H152" s="83">
        <v>0</v>
      </c>
      <c r="I152" s="25" t="s">
        <v>0</v>
      </c>
      <c r="J152" s="63" t="s">
        <v>1185</v>
      </c>
      <c r="K152" s="25" t="s">
        <v>923</v>
      </c>
      <c r="L152" s="28"/>
    </row>
    <row r="153" spans="1:12" s="4" customFormat="1" x14ac:dyDescent="0.25">
      <c r="A153" s="26" t="s">
        <v>127</v>
      </c>
      <c r="B153" s="26" t="s">
        <v>339</v>
      </c>
      <c r="C153" s="72" t="s">
        <v>495</v>
      </c>
      <c r="D153" s="74">
        <v>1</v>
      </c>
      <c r="E153" s="81">
        <v>824</v>
      </c>
      <c r="F153" s="61">
        <v>0</v>
      </c>
      <c r="G153" s="43">
        <v>0</v>
      </c>
      <c r="H153" s="43">
        <v>0</v>
      </c>
      <c r="I153" s="25" t="s">
        <v>0</v>
      </c>
      <c r="J153" s="63" t="s">
        <v>922</v>
      </c>
      <c r="K153" s="25"/>
      <c r="L153" s="28"/>
    </row>
    <row r="154" spans="1:12" s="4" customFormat="1" x14ac:dyDescent="0.25">
      <c r="A154" s="26" t="s">
        <v>171</v>
      </c>
      <c r="B154" s="26" t="s">
        <v>333</v>
      </c>
      <c r="C154" s="43" t="s">
        <v>496</v>
      </c>
      <c r="D154" s="65">
        <v>2</v>
      </c>
      <c r="E154" s="43">
        <v>42655.12</v>
      </c>
      <c r="F154" s="61">
        <v>0</v>
      </c>
      <c r="G154" s="43">
        <v>0</v>
      </c>
      <c r="H154" s="43">
        <v>0</v>
      </c>
      <c r="I154" s="25" t="s">
        <v>0</v>
      </c>
      <c r="J154" s="63" t="s">
        <v>1185</v>
      </c>
      <c r="K154" s="25"/>
      <c r="L154" s="28"/>
    </row>
    <row r="155" spans="1:12" s="4" customFormat="1" x14ac:dyDescent="0.25">
      <c r="A155" s="86" t="s">
        <v>172</v>
      </c>
      <c r="B155" s="26" t="s">
        <v>332</v>
      </c>
      <c r="C155" s="43" t="s">
        <v>497</v>
      </c>
      <c r="D155" s="65">
        <v>1</v>
      </c>
      <c r="E155" s="83">
        <v>4989.67</v>
      </c>
      <c r="F155" s="86">
        <v>0</v>
      </c>
      <c r="G155" s="83">
        <v>249.48</v>
      </c>
      <c r="H155" s="83">
        <v>0</v>
      </c>
      <c r="I155" s="25" t="s">
        <v>0</v>
      </c>
      <c r="J155" s="63" t="s">
        <v>1185</v>
      </c>
      <c r="K155" s="25" t="s">
        <v>923</v>
      </c>
      <c r="L155" s="28"/>
    </row>
    <row r="156" spans="1:12" s="4" customFormat="1" x14ac:dyDescent="0.25">
      <c r="A156" s="86" t="s">
        <v>173</v>
      </c>
      <c r="B156" s="26" t="s">
        <v>372</v>
      </c>
      <c r="C156" s="43" t="s">
        <v>498</v>
      </c>
      <c r="D156" s="65">
        <v>1</v>
      </c>
      <c r="E156" s="83">
        <v>27102.69</v>
      </c>
      <c r="F156" s="86">
        <v>0</v>
      </c>
      <c r="G156" s="83">
        <v>2710.27</v>
      </c>
      <c r="H156" s="83">
        <v>0</v>
      </c>
      <c r="I156" s="25" t="s">
        <v>0</v>
      </c>
      <c r="J156" s="63" t="s">
        <v>1185</v>
      </c>
      <c r="K156" s="25" t="s">
        <v>923</v>
      </c>
      <c r="L156" s="28"/>
    </row>
    <row r="157" spans="1:12" s="4" customFormat="1" x14ac:dyDescent="0.25">
      <c r="A157" s="86" t="s">
        <v>174</v>
      </c>
      <c r="B157" s="26" t="s">
        <v>347</v>
      </c>
      <c r="C157" s="43" t="s">
        <v>499</v>
      </c>
      <c r="D157" s="65">
        <v>1</v>
      </c>
      <c r="E157" s="83">
        <v>7845.11</v>
      </c>
      <c r="F157" s="86">
        <v>0</v>
      </c>
      <c r="G157" s="83">
        <v>429.22</v>
      </c>
      <c r="H157" s="83">
        <v>0</v>
      </c>
      <c r="I157" s="25" t="s">
        <v>0</v>
      </c>
      <c r="J157" s="63" t="s">
        <v>1185</v>
      </c>
      <c r="K157" s="25" t="s">
        <v>923</v>
      </c>
      <c r="L157" s="28"/>
    </row>
    <row r="158" spans="1:12" s="4" customFormat="1" x14ac:dyDescent="0.25">
      <c r="A158" s="26" t="s">
        <v>175</v>
      </c>
      <c r="B158" s="26" t="s">
        <v>362</v>
      </c>
      <c r="C158" s="43" t="s">
        <v>499</v>
      </c>
      <c r="D158" s="65">
        <v>1</v>
      </c>
      <c r="E158" s="43">
        <v>7845.11</v>
      </c>
      <c r="F158" s="61">
        <v>0</v>
      </c>
      <c r="G158" s="43">
        <v>0</v>
      </c>
      <c r="H158" s="43">
        <v>0</v>
      </c>
      <c r="I158" s="25" t="s">
        <v>0</v>
      </c>
      <c r="J158" s="63" t="s">
        <v>1185</v>
      </c>
      <c r="K158" s="25"/>
      <c r="L158" s="28"/>
    </row>
    <row r="159" spans="1:12" s="4" customFormat="1" x14ac:dyDescent="0.25">
      <c r="A159" s="26" t="s">
        <v>176</v>
      </c>
      <c r="B159" s="26" t="s">
        <v>362</v>
      </c>
      <c r="C159" s="43" t="s">
        <v>499</v>
      </c>
      <c r="D159" s="65">
        <v>1</v>
      </c>
      <c r="E159" s="43">
        <v>7845.11</v>
      </c>
      <c r="F159" s="61">
        <v>0</v>
      </c>
      <c r="G159" s="43">
        <v>0</v>
      </c>
      <c r="H159" s="43">
        <v>0</v>
      </c>
      <c r="I159" s="25" t="s">
        <v>0</v>
      </c>
      <c r="J159" s="63" t="s">
        <v>1185</v>
      </c>
      <c r="K159" s="25"/>
      <c r="L159" s="28"/>
    </row>
    <row r="160" spans="1:12" s="4" customFormat="1" x14ac:dyDescent="0.25">
      <c r="A160" s="86" t="s">
        <v>177</v>
      </c>
      <c r="B160" s="26" t="s">
        <v>347</v>
      </c>
      <c r="C160" s="43" t="s">
        <v>499</v>
      </c>
      <c r="D160" s="65">
        <v>1</v>
      </c>
      <c r="E160" s="83">
        <v>7845.11</v>
      </c>
      <c r="F160" s="86">
        <v>0</v>
      </c>
      <c r="G160" s="83">
        <v>95.38</v>
      </c>
      <c r="H160" s="83">
        <v>0</v>
      </c>
      <c r="I160" s="25" t="s">
        <v>0</v>
      </c>
      <c r="J160" s="63" t="s">
        <v>1185</v>
      </c>
      <c r="K160" s="25" t="s">
        <v>923</v>
      </c>
      <c r="L160" s="28"/>
    </row>
    <row r="161" spans="1:12" s="4" customFormat="1" x14ac:dyDescent="0.25">
      <c r="A161" s="86" t="s">
        <v>95</v>
      </c>
      <c r="B161" s="26" t="s">
        <v>373</v>
      </c>
      <c r="C161" s="43" t="s">
        <v>500</v>
      </c>
      <c r="D161" s="65">
        <v>4</v>
      </c>
      <c r="E161" s="83">
        <v>28895.64</v>
      </c>
      <c r="F161" s="86">
        <v>0</v>
      </c>
      <c r="G161" s="83">
        <v>1444.78</v>
      </c>
      <c r="H161" s="83">
        <v>0</v>
      </c>
      <c r="I161" s="25" t="s">
        <v>0</v>
      </c>
      <c r="J161" s="63" t="s">
        <v>1185</v>
      </c>
      <c r="K161" s="25" t="s">
        <v>923</v>
      </c>
      <c r="L161" s="28"/>
    </row>
    <row r="162" spans="1:12" s="4" customFormat="1" x14ac:dyDescent="0.25">
      <c r="A162" s="86" t="s">
        <v>178</v>
      </c>
      <c r="B162" s="26" t="s">
        <v>337</v>
      </c>
      <c r="C162" s="43" t="s">
        <v>501</v>
      </c>
      <c r="D162" s="65">
        <v>5</v>
      </c>
      <c r="E162" s="83">
        <v>8743.7900000000009</v>
      </c>
      <c r="F162" s="86">
        <v>0</v>
      </c>
      <c r="G162" s="83">
        <v>437.19</v>
      </c>
      <c r="H162" s="83">
        <v>0</v>
      </c>
      <c r="I162" s="25" t="s">
        <v>0</v>
      </c>
      <c r="J162" s="63" t="s">
        <v>1185</v>
      </c>
      <c r="K162" s="25" t="s">
        <v>923</v>
      </c>
      <c r="L162" s="28"/>
    </row>
    <row r="163" spans="1:12" s="4" customFormat="1" x14ac:dyDescent="0.25">
      <c r="A163" s="26" t="s">
        <v>106</v>
      </c>
      <c r="B163" s="26" t="s">
        <v>332</v>
      </c>
      <c r="C163" s="43" t="s">
        <v>502</v>
      </c>
      <c r="D163" s="65">
        <v>1</v>
      </c>
      <c r="E163" s="43">
        <v>568.54</v>
      </c>
      <c r="F163" s="61">
        <v>0</v>
      </c>
      <c r="G163" s="43">
        <v>0</v>
      </c>
      <c r="H163" s="43">
        <v>0</v>
      </c>
      <c r="I163" s="25" t="s">
        <v>0</v>
      </c>
      <c r="J163" s="63" t="s">
        <v>1185</v>
      </c>
      <c r="K163" s="25"/>
      <c r="L163" s="28"/>
    </row>
    <row r="164" spans="1:12" s="4" customFormat="1" x14ac:dyDescent="0.25">
      <c r="A164" s="26" t="s">
        <v>87</v>
      </c>
      <c r="B164" s="26" t="s">
        <v>339</v>
      </c>
      <c r="C164" s="72" t="s">
        <v>503</v>
      </c>
      <c r="D164" s="74">
        <v>2</v>
      </c>
      <c r="E164" s="81">
        <v>6800.5</v>
      </c>
      <c r="F164" s="61">
        <v>0</v>
      </c>
      <c r="G164" s="43">
        <v>0</v>
      </c>
      <c r="H164" s="43">
        <v>0</v>
      </c>
      <c r="I164" s="25" t="s">
        <v>0</v>
      </c>
      <c r="J164" s="63" t="s">
        <v>922</v>
      </c>
      <c r="K164" s="25"/>
      <c r="L164" s="28"/>
    </row>
    <row r="165" spans="1:12" s="4" customFormat="1" x14ac:dyDescent="0.25">
      <c r="A165" s="86" t="s">
        <v>179</v>
      </c>
      <c r="B165" s="26" t="s">
        <v>332</v>
      </c>
      <c r="C165" s="43" t="s">
        <v>504</v>
      </c>
      <c r="D165" s="65">
        <v>14</v>
      </c>
      <c r="E165" s="83">
        <v>28049.02</v>
      </c>
      <c r="F165" s="86">
        <v>0</v>
      </c>
      <c r="G165" s="83">
        <v>1402.45</v>
      </c>
      <c r="H165" s="83">
        <v>0</v>
      </c>
      <c r="I165" s="25" t="s">
        <v>0</v>
      </c>
      <c r="J165" s="63" t="s">
        <v>1185</v>
      </c>
      <c r="K165" s="25" t="s">
        <v>923</v>
      </c>
      <c r="L165" s="28"/>
    </row>
    <row r="166" spans="1:12" s="4" customFormat="1" x14ac:dyDescent="0.25">
      <c r="A166" s="86" t="s">
        <v>180</v>
      </c>
      <c r="B166" s="26" t="s">
        <v>332</v>
      </c>
      <c r="C166" s="43" t="s">
        <v>505</v>
      </c>
      <c r="D166" s="65">
        <v>18</v>
      </c>
      <c r="E166" s="83">
        <v>36502.519999999997</v>
      </c>
      <c r="F166" s="86">
        <v>0</v>
      </c>
      <c r="G166" s="83">
        <v>1825.13</v>
      </c>
      <c r="H166" s="83">
        <v>0</v>
      </c>
      <c r="I166" s="25" t="s">
        <v>0</v>
      </c>
      <c r="J166" s="63" t="s">
        <v>1185</v>
      </c>
      <c r="K166" s="25" t="s">
        <v>923</v>
      </c>
      <c r="L166" s="28"/>
    </row>
    <row r="167" spans="1:12" s="4" customFormat="1" x14ac:dyDescent="0.25">
      <c r="A167" s="26" t="s">
        <v>181</v>
      </c>
      <c r="B167" s="26" t="s">
        <v>334</v>
      </c>
      <c r="C167" s="67" t="s">
        <v>506</v>
      </c>
      <c r="D167" s="70">
        <v>3</v>
      </c>
      <c r="E167" s="67">
        <v>2578.85</v>
      </c>
      <c r="F167" s="61">
        <v>0</v>
      </c>
      <c r="G167" s="43">
        <v>0</v>
      </c>
      <c r="H167" s="43">
        <v>0</v>
      </c>
      <c r="I167" s="25" t="s">
        <v>0</v>
      </c>
      <c r="J167" s="63" t="s">
        <v>921</v>
      </c>
      <c r="K167" s="25"/>
      <c r="L167" s="28"/>
    </row>
    <row r="168" spans="1:12" s="4" customFormat="1" x14ac:dyDescent="0.25">
      <c r="A168" s="26" t="s">
        <v>181</v>
      </c>
      <c r="B168" s="26" t="s">
        <v>334</v>
      </c>
      <c r="C168" s="67" t="s">
        <v>507</v>
      </c>
      <c r="D168" s="70">
        <v>3</v>
      </c>
      <c r="E168" s="67">
        <v>2554.8000000000002</v>
      </c>
      <c r="F168" s="61">
        <v>0</v>
      </c>
      <c r="G168" s="43">
        <v>0</v>
      </c>
      <c r="H168" s="43">
        <v>0</v>
      </c>
      <c r="I168" s="25" t="s">
        <v>0</v>
      </c>
      <c r="J168" s="63" t="s">
        <v>921</v>
      </c>
      <c r="K168" s="25"/>
      <c r="L168" s="28"/>
    </row>
    <row r="169" spans="1:12" s="4" customFormat="1" x14ac:dyDescent="0.25">
      <c r="A169" s="26" t="s">
        <v>182</v>
      </c>
      <c r="B169" s="26" t="s">
        <v>374</v>
      </c>
      <c r="C169" s="43" t="s">
        <v>508</v>
      </c>
      <c r="D169" s="65">
        <v>15</v>
      </c>
      <c r="E169" s="43">
        <v>3882.91</v>
      </c>
      <c r="F169" s="61">
        <v>0</v>
      </c>
      <c r="G169" s="43">
        <v>0</v>
      </c>
      <c r="H169" s="43">
        <v>0</v>
      </c>
      <c r="I169" s="25" t="s">
        <v>0</v>
      </c>
      <c r="J169" s="63" t="s">
        <v>1185</v>
      </c>
      <c r="K169" s="25"/>
      <c r="L169" s="28"/>
    </row>
    <row r="170" spans="1:12" s="4" customFormat="1" x14ac:dyDescent="0.25">
      <c r="A170" s="86" t="s">
        <v>183</v>
      </c>
      <c r="B170" s="26" t="s">
        <v>347</v>
      </c>
      <c r="C170" s="43" t="s">
        <v>509</v>
      </c>
      <c r="D170" s="65">
        <v>1</v>
      </c>
      <c r="E170" s="83">
        <v>21059.81</v>
      </c>
      <c r="F170" s="86">
        <v>0</v>
      </c>
      <c r="G170" s="83">
        <v>818.74</v>
      </c>
      <c r="H170" s="83">
        <v>0</v>
      </c>
      <c r="I170" s="25" t="s">
        <v>0</v>
      </c>
      <c r="J170" s="63" t="s">
        <v>1185</v>
      </c>
      <c r="K170" s="25" t="s">
        <v>923</v>
      </c>
      <c r="L170" s="28"/>
    </row>
    <row r="171" spans="1:12" s="4" customFormat="1" x14ac:dyDescent="0.25">
      <c r="A171" s="86" t="s">
        <v>174</v>
      </c>
      <c r="B171" s="26" t="s">
        <v>347</v>
      </c>
      <c r="C171" s="43" t="s">
        <v>509</v>
      </c>
      <c r="D171" s="65">
        <v>1</v>
      </c>
      <c r="E171" s="83">
        <v>21059.81</v>
      </c>
      <c r="F171" s="86">
        <v>0</v>
      </c>
      <c r="G171" s="83">
        <v>818.74</v>
      </c>
      <c r="H171" s="83">
        <v>0</v>
      </c>
      <c r="I171" s="25" t="s">
        <v>0</v>
      </c>
      <c r="J171" s="63" t="s">
        <v>1185</v>
      </c>
      <c r="K171" s="25" t="s">
        <v>923</v>
      </c>
      <c r="L171" s="28"/>
    </row>
    <row r="172" spans="1:12" s="4" customFormat="1" x14ac:dyDescent="0.25">
      <c r="A172" s="26" t="s">
        <v>184</v>
      </c>
      <c r="B172" s="26" t="s">
        <v>334</v>
      </c>
      <c r="C172" s="67" t="s">
        <v>509</v>
      </c>
      <c r="D172" s="70">
        <v>2</v>
      </c>
      <c r="E172" s="67">
        <v>21059.81</v>
      </c>
      <c r="F172" s="61">
        <v>0</v>
      </c>
      <c r="G172" s="43">
        <v>0</v>
      </c>
      <c r="H172" s="43">
        <v>0</v>
      </c>
      <c r="I172" s="25" t="s">
        <v>0</v>
      </c>
      <c r="J172" s="63" t="s">
        <v>921</v>
      </c>
      <c r="K172" s="25"/>
      <c r="L172" s="28"/>
    </row>
    <row r="173" spans="1:12" s="4" customFormat="1" x14ac:dyDescent="0.25">
      <c r="A173" s="26" t="s">
        <v>185</v>
      </c>
      <c r="B173" s="26" t="s">
        <v>334</v>
      </c>
      <c r="C173" s="67" t="s">
        <v>509</v>
      </c>
      <c r="D173" s="70">
        <v>2</v>
      </c>
      <c r="E173" s="67">
        <v>21059.81</v>
      </c>
      <c r="F173" s="61">
        <v>0</v>
      </c>
      <c r="G173" s="43">
        <v>0</v>
      </c>
      <c r="H173" s="43">
        <v>0</v>
      </c>
      <c r="I173" s="25" t="s">
        <v>0</v>
      </c>
      <c r="J173" s="63" t="s">
        <v>921</v>
      </c>
      <c r="K173" s="25"/>
      <c r="L173" s="28"/>
    </row>
    <row r="174" spans="1:12" s="4" customFormat="1" x14ac:dyDescent="0.25">
      <c r="A174" s="26" t="s">
        <v>186</v>
      </c>
      <c r="B174" s="26" t="s">
        <v>334</v>
      </c>
      <c r="C174" s="67" t="s">
        <v>509</v>
      </c>
      <c r="D174" s="70">
        <v>2</v>
      </c>
      <c r="E174" s="67">
        <v>21059.81</v>
      </c>
      <c r="F174" s="61">
        <v>0</v>
      </c>
      <c r="G174" s="43">
        <v>0</v>
      </c>
      <c r="H174" s="43">
        <v>0</v>
      </c>
      <c r="I174" s="25" t="s">
        <v>0</v>
      </c>
      <c r="J174" s="63" t="s">
        <v>921</v>
      </c>
      <c r="K174" s="25"/>
      <c r="L174" s="28"/>
    </row>
    <row r="175" spans="1:12" s="4" customFormat="1" x14ac:dyDescent="0.25">
      <c r="A175" s="86" t="s">
        <v>187</v>
      </c>
      <c r="B175" s="26" t="s">
        <v>347</v>
      </c>
      <c r="C175" s="43" t="s">
        <v>509</v>
      </c>
      <c r="D175" s="65">
        <v>1</v>
      </c>
      <c r="E175" s="83">
        <v>21059.81</v>
      </c>
      <c r="F175" s="86">
        <v>0</v>
      </c>
      <c r="G175" s="83">
        <v>181.94</v>
      </c>
      <c r="H175" s="83">
        <v>0</v>
      </c>
      <c r="I175" s="25" t="s">
        <v>0</v>
      </c>
      <c r="J175" s="63" t="s">
        <v>1185</v>
      </c>
      <c r="K175" s="25" t="s">
        <v>923</v>
      </c>
      <c r="L175" s="28"/>
    </row>
    <row r="176" spans="1:12" s="4" customFormat="1" x14ac:dyDescent="0.25">
      <c r="A176" s="86" t="s">
        <v>177</v>
      </c>
      <c r="B176" s="26" t="s">
        <v>347</v>
      </c>
      <c r="C176" s="43" t="s">
        <v>509</v>
      </c>
      <c r="D176" s="65">
        <v>1</v>
      </c>
      <c r="E176" s="83">
        <v>21059.81</v>
      </c>
      <c r="F176" s="86">
        <v>0</v>
      </c>
      <c r="G176" s="83">
        <v>181.94</v>
      </c>
      <c r="H176" s="83">
        <v>0</v>
      </c>
      <c r="I176" s="25" t="s">
        <v>0</v>
      </c>
      <c r="J176" s="63" t="s">
        <v>1185</v>
      </c>
      <c r="K176" s="25" t="s">
        <v>923</v>
      </c>
      <c r="L176" s="28"/>
    </row>
    <row r="177" spans="1:12" s="4" customFormat="1" x14ac:dyDescent="0.25">
      <c r="A177" s="86" t="s">
        <v>188</v>
      </c>
      <c r="B177" s="26" t="s">
        <v>332</v>
      </c>
      <c r="C177" s="43" t="s">
        <v>510</v>
      </c>
      <c r="D177" s="65">
        <v>4</v>
      </c>
      <c r="E177" s="83">
        <v>19215.22</v>
      </c>
      <c r="F177" s="86">
        <v>0</v>
      </c>
      <c r="G177" s="83">
        <v>480.38</v>
      </c>
      <c r="H177" s="83">
        <v>0</v>
      </c>
      <c r="I177" s="25" t="s">
        <v>0</v>
      </c>
      <c r="J177" s="63" t="s">
        <v>1185</v>
      </c>
      <c r="K177" s="25" t="s">
        <v>923</v>
      </c>
      <c r="L177" s="28"/>
    </row>
    <row r="178" spans="1:12" s="4" customFormat="1" x14ac:dyDescent="0.25">
      <c r="A178" s="86" t="s">
        <v>189</v>
      </c>
      <c r="B178" s="26" t="s">
        <v>332</v>
      </c>
      <c r="C178" s="43" t="s">
        <v>510</v>
      </c>
      <c r="D178" s="65">
        <v>4</v>
      </c>
      <c r="E178" s="83">
        <v>19215.22</v>
      </c>
      <c r="F178" s="86">
        <v>0</v>
      </c>
      <c r="G178" s="83">
        <v>480.38</v>
      </c>
      <c r="H178" s="83">
        <v>0</v>
      </c>
      <c r="I178" s="25" t="s">
        <v>0</v>
      </c>
      <c r="J178" s="63" t="s">
        <v>1185</v>
      </c>
      <c r="K178" s="25" t="s">
        <v>923</v>
      </c>
      <c r="L178" s="28"/>
    </row>
    <row r="179" spans="1:12" s="4" customFormat="1" x14ac:dyDescent="0.25">
      <c r="A179" s="26" t="s">
        <v>190</v>
      </c>
      <c r="B179" s="26" t="s">
        <v>332</v>
      </c>
      <c r="C179" s="43" t="s">
        <v>511</v>
      </c>
      <c r="D179" s="65">
        <v>7</v>
      </c>
      <c r="E179" s="43">
        <v>14197.9</v>
      </c>
      <c r="F179" s="61">
        <v>0</v>
      </c>
      <c r="G179" s="43">
        <v>0</v>
      </c>
      <c r="H179" s="43">
        <v>0</v>
      </c>
      <c r="I179" s="25" t="s">
        <v>0</v>
      </c>
      <c r="J179" s="63" t="s">
        <v>1185</v>
      </c>
      <c r="K179" s="25"/>
      <c r="L179" s="28"/>
    </row>
    <row r="180" spans="1:12" s="4" customFormat="1" x14ac:dyDescent="0.25">
      <c r="A180" s="86" t="s">
        <v>191</v>
      </c>
      <c r="B180" s="26" t="s">
        <v>332</v>
      </c>
      <c r="C180" s="43" t="s">
        <v>512</v>
      </c>
      <c r="D180" s="65">
        <v>5</v>
      </c>
      <c r="E180" s="83">
        <v>57394.46</v>
      </c>
      <c r="F180" s="86">
        <v>0</v>
      </c>
      <c r="G180" s="83">
        <v>1975.22</v>
      </c>
      <c r="H180" s="83">
        <v>0</v>
      </c>
      <c r="I180" s="25" t="s">
        <v>0</v>
      </c>
      <c r="J180" s="63" t="s">
        <v>1185</v>
      </c>
      <c r="K180" s="25" t="s">
        <v>923</v>
      </c>
      <c r="L180" s="28"/>
    </row>
    <row r="181" spans="1:12" s="4" customFormat="1" x14ac:dyDescent="0.25">
      <c r="A181" s="86" t="s">
        <v>192</v>
      </c>
      <c r="B181" s="26" t="s">
        <v>347</v>
      </c>
      <c r="C181" s="43" t="s">
        <v>512</v>
      </c>
      <c r="D181" s="65">
        <v>5</v>
      </c>
      <c r="E181" s="83">
        <v>57394.46</v>
      </c>
      <c r="F181" s="86">
        <v>0</v>
      </c>
      <c r="G181" s="83">
        <v>1749.86</v>
      </c>
      <c r="H181" s="83">
        <v>0</v>
      </c>
      <c r="I181" s="25" t="s">
        <v>0</v>
      </c>
      <c r="J181" s="63" t="s">
        <v>1185</v>
      </c>
      <c r="K181" s="25" t="s">
        <v>923</v>
      </c>
      <c r="L181" s="28"/>
    </row>
    <row r="182" spans="1:12" s="4" customFormat="1" x14ac:dyDescent="0.25">
      <c r="A182" s="86" t="s">
        <v>193</v>
      </c>
      <c r="B182" s="26" t="s">
        <v>332</v>
      </c>
      <c r="C182" s="43" t="s">
        <v>512</v>
      </c>
      <c r="D182" s="65">
        <v>5</v>
      </c>
      <c r="E182" s="83">
        <v>57394.46</v>
      </c>
      <c r="F182" s="86">
        <v>0</v>
      </c>
      <c r="G182" s="83">
        <v>19.57</v>
      </c>
      <c r="H182" s="83">
        <v>0</v>
      </c>
      <c r="I182" s="25" t="s">
        <v>0</v>
      </c>
      <c r="J182" s="63" t="s">
        <v>1185</v>
      </c>
      <c r="K182" s="25" t="s">
        <v>923</v>
      </c>
      <c r="L182" s="28"/>
    </row>
    <row r="183" spans="1:12" s="4" customFormat="1" x14ac:dyDescent="0.25">
      <c r="A183" s="26" t="s">
        <v>106</v>
      </c>
      <c r="B183" s="26" t="s">
        <v>332</v>
      </c>
      <c r="C183" s="43" t="s">
        <v>513</v>
      </c>
      <c r="D183" s="65">
        <v>1</v>
      </c>
      <c r="E183" s="43">
        <v>949.26</v>
      </c>
      <c r="F183" s="61">
        <v>0</v>
      </c>
      <c r="G183" s="43">
        <v>0</v>
      </c>
      <c r="H183" s="43">
        <v>0</v>
      </c>
      <c r="I183" s="25" t="s">
        <v>0</v>
      </c>
      <c r="J183" s="63" t="s">
        <v>1185</v>
      </c>
      <c r="K183" s="25"/>
      <c r="L183" s="28"/>
    </row>
    <row r="184" spans="1:12" s="4" customFormat="1" x14ac:dyDescent="0.25">
      <c r="A184" s="26" t="s">
        <v>194</v>
      </c>
      <c r="B184" s="26" t="s">
        <v>337</v>
      </c>
      <c r="C184" s="43" t="s">
        <v>514</v>
      </c>
      <c r="D184" s="65">
        <v>3</v>
      </c>
      <c r="E184" s="43">
        <v>11306.79</v>
      </c>
      <c r="F184" s="61">
        <v>0</v>
      </c>
      <c r="G184" s="43">
        <v>0</v>
      </c>
      <c r="H184" s="43">
        <v>0</v>
      </c>
      <c r="I184" s="25" t="s">
        <v>0</v>
      </c>
      <c r="J184" s="63" t="s">
        <v>1185</v>
      </c>
      <c r="K184" s="25"/>
      <c r="L184" s="28"/>
    </row>
    <row r="185" spans="1:12" s="4" customFormat="1" x14ac:dyDescent="0.25">
      <c r="A185" s="26" t="s">
        <v>195</v>
      </c>
      <c r="B185" s="26" t="s">
        <v>339</v>
      </c>
      <c r="C185" s="72" t="s">
        <v>515</v>
      </c>
      <c r="D185" s="74">
        <v>1</v>
      </c>
      <c r="E185" s="81">
        <v>1488.06</v>
      </c>
      <c r="F185" s="61">
        <v>0</v>
      </c>
      <c r="G185" s="43">
        <v>0</v>
      </c>
      <c r="H185" s="43">
        <v>0</v>
      </c>
      <c r="I185" s="25" t="s">
        <v>0</v>
      </c>
      <c r="J185" s="63" t="s">
        <v>922</v>
      </c>
      <c r="K185" s="25"/>
      <c r="L185" s="28"/>
    </row>
    <row r="186" spans="1:12" s="4" customFormat="1" x14ac:dyDescent="0.25">
      <c r="A186" s="26" t="s">
        <v>87</v>
      </c>
      <c r="B186" s="26" t="s">
        <v>339</v>
      </c>
      <c r="C186" s="72" t="s">
        <v>516</v>
      </c>
      <c r="D186" s="74">
        <v>1</v>
      </c>
      <c r="E186" s="81">
        <v>1488.06</v>
      </c>
      <c r="F186" s="61">
        <v>0</v>
      </c>
      <c r="G186" s="43">
        <v>0</v>
      </c>
      <c r="H186" s="43">
        <v>0</v>
      </c>
      <c r="I186" s="25" t="s">
        <v>0</v>
      </c>
      <c r="J186" s="63" t="s">
        <v>922</v>
      </c>
      <c r="K186" s="25"/>
      <c r="L186" s="28"/>
    </row>
    <row r="187" spans="1:12" s="4" customFormat="1" x14ac:dyDescent="0.25">
      <c r="A187" s="26" t="s">
        <v>87</v>
      </c>
      <c r="B187" s="26" t="s">
        <v>339</v>
      </c>
      <c r="C187" s="72" t="s">
        <v>517</v>
      </c>
      <c r="D187" s="74">
        <v>1</v>
      </c>
      <c r="E187" s="81">
        <v>10120.77</v>
      </c>
      <c r="F187" s="61">
        <v>0</v>
      </c>
      <c r="G187" s="43">
        <v>0</v>
      </c>
      <c r="H187" s="43">
        <v>0</v>
      </c>
      <c r="I187" s="25" t="s">
        <v>0</v>
      </c>
      <c r="J187" s="63" t="s">
        <v>922</v>
      </c>
      <c r="K187" s="25"/>
      <c r="L187" s="28"/>
    </row>
    <row r="188" spans="1:12" s="4" customFormat="1" x14ac:dyDescent="0.25">
      <c r="A188" s="26" t="s">
        <v>87</v>
      </c>
      <c r="B188" s="26" t="s">
        <v>339</v>
      </c>
      <c r="C188" s="72" t="s">
        <v>518</v>
      </c>
      <c r="D188" s="74">
        <v>1</v>
      </c>
      <c r="E188" s="81">
        <v>6800.5</v>
      </c>
      <c r="F188" s="61">
        <v>0</v>
      </c>
      <c r="G188" s="43">
        <v>0</v>
      </c>
      <c r="H188" s="43">
        <v>0</v>
      </c>
      <c r="I188" s="25" t="s">
        <v>0</v>
      </c>
      <c r="J188" s="63" t="s">
        <v>922</v>
      </c>
      <c r="K188" s="25"/>
      <c r="L188" s="28"/>
    </row>
    <row r="189" spans="1:12" s="4" customFormat="1" x14ac:dyDescent="0.25">
      <c r="A189" s="86" t="s">
        <v>196</v>
      </c>
      <c r="B189" s="26" t="s">
        <v>375</v>
      </c>
      <c r="C189" s="43" t="s">
        <v>519</v>
      </c>
      <c r="D189" s="65">
        <v>2</v>
      </c>
      <c r="E189" s="83">
        <v>4665.87</v>
      </c>
      <c r="F189" s="86">
        <v>0</v>
      </c>
      <c r="G189" s="83">
        <v>233.29</v>
      </c>
      <c r="H189" s="83">
        <v>0</v>
      </c>
      <c r="I189" s="25" t="s">
        <v>0</v>
      </c>
      <c r="J189" s="63" t="s">
        <v>1185</v>
      </c>
      <c r="K189" s="25" t="s">
        <v>923</v>
      </c>
      <c r="L189" s="28"/>
    </row>
    <row r="190" spans="1:12" s="4" customFormat="1" x14ac:dyDescent="0.25">
      <c r="A190" s="26" t="s">
        <v>197</v>
      </c>
      <c r="B190" s="26" t="s">
        <v>347</v>
      </c>
      <c r="C190" s="43" t="s">
        <v>520</v>
      </c>
      <c r="D190" s="65">
        <v>1</v>
      </c>
      <c r="E190" s="43">
        <v>55000.55</v>
      </c>
      <c r="F190" s="61">
        <v>0</v>
      </c>
      <c r="G190" s="43">
        <v>0</v>
      </c>
      <c r="H190" s="43">
        <v>0</v>
      </c>
      <c r="I190" s="25" t="s">
        <v>0</v>
      </c>
      <c r="J190" s="63" t="s">
        <v>1185</v>
      </c>
      <c r="K190" s="25"/>
      <c r="L190" s="28"/>
    </row>
    <row r="191" spans="1:12" s="4" customFormat="1" x14ac:dyDescent="0.25">
      <c r="A191" s="87" t="s">
        <v>198</v>
      </c>
      <c r="B191" s="26" t="s">
        <v>337</v>
      </c>
      <c r="C191" s="43" t="s">
        <v>521</v>
      </c>
      <c r="D191" s="65">
        <v>2</v>
      </c>
      <c r="E191" s="75">
        <v>2776.16</v>
      </c>
      <c r="F191" s="87">
        <v>0</v>
      </c>
      <c r="G191" s="75">
        <v>138.81</v>
      </c>
      <c r="H191" s="75">
        <v>0</v>
      </c>
      <c r="I191" s="25" t="s">
        <v>0</v>
      </c>
      <c r="J191" s="63" t="s">
        <v>1185</v>
      </c>
      <c r="K191" s="25" t="s">
        <v>923</v>
      </c>
      <c r="L191" s="28"/>
    </row>
    <row r="192" spans="1:12" s="4" customFormat="1" x14ac:dyDescent="0.25">
      <c r="A192" s="87" t="s">
        <v>199</v>
      </c>
      <c r="B192" s="26" t="s">
        <v>337</v>
      </c>
      <c r="C192" s="43" t="s">
        <v>522</v>
      </c>
      <c r="D192" s="65">
        <v>1</v>
      </c>
      <c r="E192" s="75">
        <v>58804.53</v>
      </c>
      <c r="F192" s="87">
        <v>0</v>
      </c>
      <c r="G192" s="75">
        <v>10.31</v>
      </c>
      <c r="H192" s="75">
        <v>0</v>
      </c>
      <c r="I192" s="25" t="s">
        <v>0</v>
      </c>
      <c r="J192" s="63" t="s">
        <v>1185</v>
      </c>
      <c r="K192" s="25" t="s">
        <v>923</v>
      </c>
      <c r="L192" s="28"/>
    </row>
    <row r="193" spans="1:12" s="4" customFormat="1" x14ac:dyDescent="0.25">
      <c r="A193" s="87" t="s">
        <v>199</v>
      </c>
      <c r="B193" s="26" t="s">
        <v>337</v>
      </c>
      <c r="C193" s="43" t="s">
        <v>522</v>
      </c>
      <c r="D193" s="65">
        <v>1</v>
      </c>
      <c r="E193" s="75">
        <v>58804.53</v>
      </c>
      <c r="F193" s="87">
        <v>0</v>
      </c>
      <c r="G193" s="75">
        <v>148.97999999999999</v>
      </c>
      <c r="H193" s="75">
        <v>0</v>
      </c>
      <c r="I193" s="25" t="s">
        <v>0</v>
      </c>
      <c r="J193" s="63" t="s">
        <v>1185</v>
      </c>
      <c r="K193" s="25" t="s">
        <v>923</v>
      </c>
      <c r="L193" s="28"/>
    </row>
    <row r="194" spans="1:12" s="4" customFormat="1" x14ac:dyDescent="0.25">
      <c r="A194" s="87" t="s">
        <v>199</v>
      </c>
      <c r="B194" s="26" t="s">
        <v>337</v>
      </c>
      <c r="C194" s="43" t="s">
        <v>522</v>
      </c>
      <c r="D194" s="65">
        <v>1</v>
      </c>
      <c r="E194" s="75">
        <v>58804.53</v>
      </c>
      <c r="F194" s="87">
        <v>0</v>
      </c>
      <c r="G194" s="75">
        <v>21.09</v>
      </c>
      <c r="H194" s="75">
        <v>0</v>
      </c>
      <c r="I194" s="25" t="s">
        <v>0</v>
      </c>
      <c r="J194" s="63" t="s">
        <v>1185</v>
      </c>
      <c r="K194" s="25" t="s">
        <v>923</v>
      </c>
      <c r="L194" s="28"/>
    </row>
    <row r="195" spans="1:12" s="4" customFormat="1" x14ac:dyDescent="0.25">
      <c r="A195" s="87" t="s">
        <v>200</v>
      </c>
      <c r="B195" s="26" t="s">
        <v>376</v>
      </c>
      <c r="C195" s="43" t="s">
        <v>522</v>
      </c>
      <c r="D195" s="65">
        <v>1</v>
      </c>
      <c r="E195" s="75">
        <v>58804.53</v>
      </c>
      <c r="F195" s="87">
        <v>0</v>
      </c>
      <c r="G195" s="75">
        <v>6.88</v>
      </c>
      <c r="H195" s="75">
        <v>0</v>
      </c>
      <c r="I195" s="25" t="s">
        <v>0</v>
      </c>
      <c r="J195" s="63" t="s">
        <v>1185</v>
      </c>
      <c r="K195" s="25" t="s">
        <v>923</v>
      </c>
      <c r="L195" s="28"/>
    </row>
    <row r="196" spans="1:12" s="4" customFormat="1" x14ac:dyDescent="0.25">
      <c r="A196" s="87" t="s">
        <v>199</v>
      </c>
      <c r="B196" s="26" t="s">
        <v>337</v>
      </c>
      <c r="C196" s="43" t="s">
        <v>522</v>
      </c>
      <c r="D196" s="65">
        <v>1</v>
      </c>
      <c r="E196" s="75">
        <v>58804.53</v>
      </c>
      <c r="F196" s="87">
        <v>0</v>
      </c>
      <c r="G196" s="75">
        <v>18.34</v>
      </c>
      <c r="H196" s="75">
        <v>0</v>
      </c>
      <c r="I196" s="25" t="s">
        <v>0</v>
      </c>
      <c r="J196" s="63" t="s">
        <v>1185</v>
      </c>
      <c r="K196" s="25" t="s">
        <v>923</v>
      </c>
      <c r="L196" s="28"/>
    </row>
    <row r="197" spans="1:12" s="4" customFormat="1" x14ac:dyDescent="0.25">
      <c r="A197" s="87" t="s">
        <v>201</v>
      </c>
      <c r="B197" s="26" t="s">
        <v>374</v>
      </c>
      <c r="C197" s="43" t="s">
        <v>522</v>
      </c>
      <c r="D197" s="65">
        <v>3</v>
      </c>
      <c r="E197" s="75">
        <v>58804.53</v>
      </c>
      <c r="F197" s="87">
        <v>0</v>
      </c>
      <c r="G197" s="75">
        <v>41.26</v>
      </c>
      <c r="H197" s="75">
        <v>0</v>
      </c>
      <c r="I197" s="25" t="s">
        <v>0</v>
      </c>
      <c r="J197" s="63" t="s">
        <v>1185</v>
      </c>
      <c r="K197" s="25" t="s">
        <v>923</v>
      </c>
      <c r="L197" s="28"/>
    </row>
    <row r="198" spans="1:12" s="4" customFormat="1" x14ac:dyDescent="0.25">
      <c r="A198" s="87" t="s">
        <v>199</v>
      </c>
      <c r="B198" s="26" t="s">
        <v>337</v>
      </c>
      <c r="C198" s="43" t="s">
        <v>522</v>
      </c>
      <c r="D198" s="65">
        <v>1</v>
      </c>
      <c r="E198" s="75">
        <v>58804.53</v>
      </c>
      <c r="F198" s="87">
        <v>0</v>
      </c>
      <c r="G198" s="75">
        <v>5.5</v>
      </c>
      <c r="H198" s="75">
        <v>0</v>
      </c>
      <c r="I198" s="25" t="s">
        <v>0</v>
      </c>
      <c r="J198" s="63" t="s">
        <v>1185</v>
      </c>
      <c r="K198" s="25" t="s">
        <v>923</v>
      </c>
      <c r="L198" s="28"/>
    </row>
    <row r="199" spans="1:12" s="4" customFormat="1" x14ac:dyDescent="0.25">
      <c r="A199" s="87" t="s">
        <v>202</v>
      </c>
      <c r="B199" s="26" t="s">
        <v>337</v>
      </c>
      <c r="C199" s="43" t="s">
        <v>522</v>
      </c>
      <c r="D199" s="65">
        <v>1</v>
      </c>
      <c r="E199" s="75">
        <v>58804.53</v>
      </c>
      <c r="F199" s="87">
        <v>0</v>
      </c>
      <c r="G199" s="75">
        <v>20.63</v>
      </c>
      <c r="H199" s="75">
        <v>0</v>
      </c>
      <c r="I199" s="25" t="s">
        <v>0</v>
      </c>
      <c r="J199" s="63" t="s">
        <v>1185</v>
      </c>
      <c r="K199" s="25" t="s">
        <v>923</v>
      </c>
      <c r="L199" s="28"/>
    </row>
    <row r="200" spans="1:12" s="4" customFormat="1" x14ac:dyDescent="0.25">
      <c r="A200" s="87" t="s">
        <v>203</v>
      </c>
      <c r="B200" s="26" t="s">
        <v>363</v>
      </c>
      <c r="C200" s="43" t="s">
        <v>522</v>
      </c>
      <c r="D200" s="65">
        <v>1</v>
      </c>
      <c r="E200" s="75">
        <v>58804.53</v>
      </c>
      <c r="F200" s="87">
        <v>0</v>
      </c>
      <c r="G200" s="75">
        <v>114.6</v>
      </c>
      <c r="H200" s="75">
        <v>0</v>
      </c>
      <c r="I200" s="25" t="s">
        <v>0</v>
      </c>
      <c r="J200" s="63" t="s">
        <v>1185</v>
      </c>
      <c r="K200" s="25" t="s">
        <v>923</v>
      </c>
      <c r="L200" s="28"/>
    </row>
    <row r="201" spans="1:12" s="4" customFormat="1" x14ac:dyDescent="0.25">
      <c r="A201" s="87" t="s">
        <v>204</v>
      </c>
      <c r="B201" s="26" t="s">
        <v>359</v>
      </c>
      <c r="C201" s="43" t="s">
        <v>522</v>
      </c>
      <c r="D201" s="65">
        <v>2</v>
      </c>
      <c r="E201" s="75">
        <v>58804.53</v>
      </c>
      <c r="F201" s="87">
        <v>0</v>
      </c>
      <c r="G201" s="75">
        <v>16.5</v>
      </c>
      <c r="H201" s="75">
        <v>0</v>
      </c>
      <c r="I201" s="25" t="s">
        <v>0</v>
      </c>
      <c r="J201" s="63" t="s">
        <v>1185</v>
      </c>
      <c r="K201" s="25" t="s">
        <v>923</v>
      </c>
      <c r="L201" s="28"/>
    </row>
    <row r="202" spans="1:12" s="4" customFormat="1" x14ac:dyDescent="0.25">
      <c r="A202" s="87" t="s">
        <v>205</v>
      </c>
      <c r="B202" s="26" t="s">
        <v>343</v>
      </c>
      <c r="C202" s="43" t="s">
        <v>522</v>
      </c>
      <c r="D202" s="65">
        <v>1</v>
      </c>
      <c r="E202" s="75">
        <v>58804.53</v>
      </c>
      <c r="F202" s="87">
        <v>0</v>
      </c>
      <c r="G202" s="75">
        <v>14.9</v>
      </c>
      <c r="H202" s="75">
        <v>0</v>
      </c>
      <c r="I202" s="25" t="s">
        <v>0</v>
      </c>
      <c r="J202" s="63" t="s">
        <v>1185</v>
      </c>
      <c r="K202" s="25" t="s">
        <v>923</v>
      </c>
      <c r="L202" s="28"/>
    </row>
    <row r="203" spans="1:12" s="4" customFormat="1" x14ac:dyDescent="0.25">
      <c r="A203" s="87" t="s">
        <v>206</v>
      </c>
      <c r="B203" s="26" t="s">
        <v>344</v>
      </c>
      <c r="C203" s="43" t="s">
        <v>522</v>
      </c>
      <c r="D203" s="65">
        <v>5</v>
      </c>
      <c r="E203" s="75">
        <v>58804.53</v>
      </c>
      <c r="F203" s="87">
        <v>0</v>
      </c>
      <c r="G203" s="75">
        <v>229.2</v>
      </c>
      <c r="H203" s="75">
        <v>0</v>
      </c>
      <c r="I203" s="25" t="s">
        <v>0</v>
      </c>
      <c r="J203" s="63" t="s">
        <v>1185</v>
      </c>
      <c r="K203" s="25" t="s">
        <v>923</v>
      </c>
      <c r="L203" s="28"/>
    </row>
    <row r="204" spans="1:12" s="4" customFormat="1" x14ac:dyDescent="0.25">
      <c r="A204" s="87" t="s">
        <v>206</v>
      </c>
      <c r="B204" s="26" t="s">
        <v>344</v>
      </c>
      <c r="C204" s="43" t="s">
        <v>522</v>
      </c>
      <c r="D204" s="65">
        <v>2</v>
      </c>
      <c r="E204" s="75">
        <v>58804.53</v>
      </c>
      <c r="F204" s="87">
        <v>0</v>
      </c>
      <c r="G204" s="75">
        <v>91.68</v>
      </c>
      <c r="H204" s="75">
        <v>0</v>
      </c>
      <c r="I204" s="25" t="s">
        <v>0</v>
      </c>
      <c r="J204" s="63" t="s">
        <v>1185</v>
      </c>
      <c r="K204" s="25" t="s">
        <v>923</v>
      </c>
      <c r="L204" s="28"/>
    </row>
    <row r="205" spans="1:12" s="4" customFormat="1" x14ac:dyDescent="0.25">
      <c r="A205" s="87" t="s">
        <v>202</v>
      </c>
      <c r="B205" s="26" t="s">
        <v>337</v>
      </c>
      <c r="C205" s="43" t="s">
        <v>522</v>
      </c>
      <c r="D205" s="65">
        <v>1</v>
      </c>
      <c r="E205" s="75">
        <v>58804.53</v>
      </c>
      <c r="F205" s="87">
        <v>0</v>
      </c>
      <c r="G205" s="75">
        <v>41.83</v>
      </c>
      <c r="H205" s="75">
        <v>0</v>
      </c>
      <c r="I205" s="25" t="s">
        <v>0</v>
      </c>
      <c r="J205" s="63" t="s">
        <v>1185</v>
      </c>
      <c r="K205" s="25" t="s">
        <v>923</v>
      </c>
      <c r="L205" s="28"/>
    </row>
    <row r="206" spans="1:12" s="4" customFormat="1" x14ac:dyDescent="0.25">
      <c r="A206" s="87" t="s">
        <v>206</v>
      </c>
      <c r="B206" s="26" t="s">
        <v>344</v>
      </c>
      <c r="C206" s="43" t="s">
        <v>522</v>
      </c>
      <c r="D206" s="65">
        <v>3</v>
      </c>
      <c r="E206" s="75">
        <v>58804.53</v>
      </c>
      <c r="F206" s="87">
        <v>0</v>
      </c>
      <c r="G206" s="75">
        <v>171.9</v>
      </c>
      <c r="H206" s="75">
        <v>0</v>
      </c>
      <c r="I206" s="25" t="s">
        <v>0</v>
      </c>
      <c r="J206" s="63" t="s">
        <v>1185</v>
      </c>
      <c r="K206" s="25" t="s">
        <v>923</v>
      </c>
      <c r="L206" s="28"/>
    </row>
    <row r="207" spans="1:12" s="4" customFormat="1" x14ac:dyDescent="0.25">
      <c r="A207" s="87" t="s">
        <v>199</v>
      </c>
      <c r="B207" s="26" t="s">
        <v>337</v>
      </c>
      <c r="C207" s="43" t="s">
        <v>522</v>
      </c>
      <c r="D207" s="65">
        <v>1</v>
      </c>
      <c r="E207" s="75">
        <v>58804.53</v>
      </c>
      <c r="F207" s="87">
        <v>0</v>
      </c>
      <c r="G207" s="75">
        <v>22.92</v>
      </c>
      <c r="H207" s="75">
        <v>0</v>
      </c>
      <c r="I207" s="25" t="s">
        <v>0</v>
      </c>
      <c r="J207" s="63" t="s">
        <v>1185</v>
      </c>
      <c r="K207" s="25" t="s">
        <v>923</v>
      </c>
      <c r="L207" s="28"/>
    </row>
    <row r="208" spans="1:12" s="4" customFormat="1" x14ac:dyDescent="0.25">
      <c r="A208" s="87" t="s">
        <v>207</v>
      </c>
      <c r="B208" s="26" t="s">
        <v>363</v>
      </c>
      <c r="C208" s="43" t="s">
        <v>522</v>
      </c>
      <c r="D208" s="65">
        <v>1</v>
      </c>
      <c r="E208" s="75">
        <v>58804.53</v>
      </c>
      <c r="F208" s="87">
        <v>0</v>
      </c>
      <c r="G208" s="75">
        <v>114.6</v>
      </c>
      <c r="H208" s="75">
        <v>0</v>
      </c>
      <c r="I208" s="25" t="s">
        <v>0</v>
      </c>
      <c r="J208" s="63" t="s">
        <v>1185</v>
      </c>
      <c r="K208" s="25" t="s">
        <v>923</v>
      </c>
      <c r="L208" s="28"/>
    </row>
    <row r="209" spans="1:12" s="4" customFormat="1" x14ac:dyDescent="0.25">
      <c r="A209" s="87" t="s">
        <v>208</v>
      </c>
      <c r="B209" s="26" t="s">
        <v>377</v>
      </c>
      <c r="C209" s="43" t="s">
        <v>522</v>
      </c>
      <c r="D209" s="65">
        <v>1</v>
      </c>
      <c r="E209" s="75">
        <v>58804.53</v>
      </c>
      <c r="F209" s="87">
        <v>0</v>
      </c>
      <c r="G209" s="75">
        <v>343.79</v>
      </c>
      <c r="H209" s="75">
        <v>0</v>
      </c>
      <c r="I209" s="25" t="s">
        <v>0</v>
      </c>
      <c r="J209" s="63" t="s">
        <v>1185</v>
      </c>
      <c r="K209" s="25" t="s">
        <v>923</v>
      </c>
      <c r="L209" s="28"/>
    </row>
    <row r="210" spans="1:12" s="4" customFormat="1" x14ac:dyDescent="0.25">
      <c r="A210" s="87" t="s">
        <v>209</v>
      </c>
      <c r="B210" s="26" t="s">
        <v>333</v>
      </c>
      <c r="C210" s="43" t="s">
        <v>522</v>
      </c>
      <c r="D210" s="65">
        <v>2</v>
      </c>
      <c r="E210" s="75">
        <v>58804.53</v>
      </c>
      <c r="F210" s="87">
        <v>0</v>
      </c>
      <c r="G210" s="75">
        <v>236.99</v>
      </c>
      <c r="H210" s="75">
        <v>0</v>
      </c>
      <c r="I210" s="25" t="s">
        <v>0</v>
      </c>
      <c r="J210" s="63" t="s">
        <v>1185</v>
      </c>
      <c r="K210" s="25" t="s">
        <v>923</v>
      </c>
      <c r="L210" s="28"/>
    </row>
    <row r="211" spans="1:12" s="4" customFormat="1" x14ac:dyDescent="0.25">
      <c r="A211" s="87" t="s">
        <v>210</v>
      </c>
      <c r="B211" s="26" t="s">
        <v>359</v>
      </c>
      <c r="C211" s="43" t="s">
        <v>522</v>
      </c>
      <c r="D211" s="65">
        <v>2</v>
      </c>
      <c r="E211" s="75">
        <v>58804.53</v>
      </c>
      <c r="F211" s="87">
        <v>0</v>
      </c>
      <c r="G211" s="75">
        <v>9.17</v>
      </c>
      <c r="H211" s="75">
        <v>0</v>
      </c>
      <c r="I211" s="25" t="s">
        <v>0</v>
      </c>
      <c r="J211" s="63" t="s">
        <v>1185</v>
      </c>
      <c r="K211" s="25" t="s">
        <v>923</v>
      </c>
      <c r="L211" s="28"/>
    </row>
    <row r="212" spans="1:12" s="4" customFormat="1" x14ac:dyDescent="0.25">
      <c r="A212" s="87" t="s">
        <v>199</v>
      </c>
      <c r="B212" s="26" t="s">
        <v>337</v>
      </c>
      <c r="C212" s="41" t="s">
        <v>522</v>
      </c>
      <c r="D212" s="65">
        <v>1</v>
      </c>
      <c r="E212" s="75">
        <v>58804.53</v>
      </c>
      <c r="F212" s="87">
        <v>0</v>
      </c>
      <c r="G212" s="75">
        <v>10.31</v>
      </c>
      <c r="H212" s="75">
        <v>0</v>
      </c>
      <c r="I212" s="25" t="s">
        <v>0</v>
      </c>
      <c r="J212" s="63" t="s">
        <v>1185</v>
      </c>
      <c r="K212" s="25" t="s">
        <v>923</v>
      </c>
      <c r="L212" s="28"/>
    </row>
    <row r="213" spans="1:12" s="4" customFormat="1" x14ac:dyDescent="0.25">
      <c r="A213" s="87" t="s">
        <v>205</v>
      </c>
      <c r="B213" s="26" t="s">
        <v>343</v>
      </c>
      <c r="C213" s="41" t="s">
        <v>522</v>
      </c>
      <c r="D213" s="65">
        <v>1</v>
      </c>
      <c r="E213" s="75">
        <v>58804.53</v>
      </c>
      <c r="F213" s="87">
        <v>0</v>
      </c>
      <c r="G213" s="75">
        <v>14.9</v>
      </c>
      <c r="H213" s="75">
        <v>0</v>
      </c>
      <c r="I213" s="25" t="s">
        <v>0</v>
      </c>
      <c r="J213" s="63" t="s">
        <v>1185</v>
      </c>
      <c r="K213" s="25" t="s">
        <v>923</v>
      </c>
      <c r="L213" s="28"/>
    </row>
    <row r="214" spans="1:12" s="4" customFormat="1" x14ac:dyDescent="0.25">
      <c r="A214" s="87" t="s">
        <v>205</v>
      </c>
      <c r="B214" s="26" t="s">
        <v>378</v>
      </c>
      <c r="C214" s="41" t="s">
        <v>522</v>
      </c>
      <c r="D214" s="65">
        <v>1</v>
      </c>
      <c r="E214" s="75">
        <v>58804.53</v>
      </c>
      <c r="F214" s="87">
        <v>0</v>
      </c>
      <c r="G214" s="75">
        <v>14.9</v>
      </c>
      <c r="H214" s="75">
        <v>0</v>
      </c>
      <c r="I214" s="25" t="s">
        <v>0</v>
      </c>
      <c r="J214" s="63" t="s">
        <v>1185</v>
      </c>
      <c r="K214" s="25" t="s">
        <v>923</v>
      </c>
      <c r="L214" s="28"/>
    </row>
    <row r="215" spans="1:12" s="4" customFormat="1" x14ac:dyDescent="0.25">
      <c r="A215" s="87" t="s">
        <v>199</v>
      </c>
      <c r="B215" s="26" t="s">
        <v>337</v>
      </c>
      <c r="C215" s="41" t="s">
        <v>522</v>
      </c>
      <c r="D215" s="65">
        <v>1</v>
      </c>
      <c r="E215" s="75">
        <v>58804.53</v>
      </c>
      <c r="F215" s="87">
        <v>0</v>
      </c>
      <c r="G215" s="75">
        <v>17.190000000000001</v>
      </c>
      <c r="H215" s="75">
        <v>0</v>
      </c>
      <c r="I215" s="25" t="s">
        <v>0</v>
      </c>
      <c r="J215" s="63" t="s">
        <v>1185</v>
      </c>
      <c r="K215" s="25" t="s">
        <v>923</v>
      </c>
      <c r="L215" s="28"/>
    </row>
    <row r="216" spans="1:12" s="4" customFormat="1" x14ac:dyDescent="0.25">
      <c r="A216" s="87" t="s">
        <v>199</v>
      </c>
      <c r="B216" s="26" t="s">
        <v>337</v>
      </c>
      <c r="C216" s="41" t="s">
        <v>522</v>
      </c>
      <c r="D216" s="65">
        <v>1</v>
      </c>
      <c r="E216" s="75">
        <v>58804.53</v>
      </c>
      <c r="F216" s="87">
        <v>0</v>
      </c>
      <c r="G216" s="75">
        <v>4.8099999999999996</v>
      </c>
      <c r="H216" s="75">
        <v>0</v>
      </c>
      <c r="I216" s="25" t="s">
        <v>0</v>
      </c>
      <c r="J216" s="63" t="s">
        <v>1185</v>
      </c>
      <c r="K216" s="25" t="s">
        <v>923</v>
      </c>
      <c r="L216" s="28"/>
    </row>
    <row r="217" spans="1:12" s="4" customFormat="1" x14ac:dyDescent="0.25">
      <c r="A217" s="87" t="s">
        <v>201</v>
      </c>
      <c r="B217" s="26" t="s">
        <v>374</v>
      </c>
      <c r="C217" s="41" t="s">
        <v>522</v>
      </c>
      <c r="D217" s="65">
        <v>1</v>
      </c>
      <c r="E217" s="75">
        <v>58804.53</v>
      </c>
      <c r="F217" s="87">
        <v>0</v>
      </c>
      <c r="G217" s="75">
        <v>20.63</v>
      </c>
      <c r="H217" s="75">
        <v>0</v>
      </c>
      <c r="I217" s="25" t="s">
        <v>0</v>
      </c>
      <c r="J217" s="63" t="s">
        <v>1185</v>
      </c>
      <c r="K217" s="25" t="s">
        <v>923</v>
      </c>
      <c r="L217" s="28"/>
    </row>
    <row r="218" spans="1:12" s="4" customFormat="1" x14ac:dyDescent="0.25">
      <c r="A218" s="87" t="s">
        <v>199</v>
      </c>
      <c r="B218" s="26" t="s">
        <v>337</v>
      </c>
      <c r="C218" s="41" t="s">
        <v>522</v>
      </c>
      <c r="D218" s="65">
        <v>1</v>
      </c>
      <c r="E218" s="75">
        <v>58804.53</v>
      </c>
      <c r="F218" s="87">
        <v>0</v>
      </c>
      <c r="G218" s="75">
        <v>27.5</v>
      </c>
      <c r="H218" s="75">
        <v>0</v>
      </c>
      <c r="I218" s="25" t="s">
        <v>0</v>
      </c>
      <c r="J218" s="63" t="s">
        <v>1185</v>
      </c>
      <c r="K218" s="25" t="s">
        <v>923</v>
      </c>
      <c r="L218" s="28"/>
    </row>
    <row r="219" spans="1:12" s="4" customFormat="1" x14ac:dyDescent="0.25">
      <c r="A219" s="87" t="s">
        <v>201</v>
      </c>
      <c r="B219" s="26" t="s">
        <v>374</v>
      </c>
      <c r="C219" s="41" t="s">
        <v>522</v>
      </c>
      <c r="D219" s="65">
        <v>1</v>
      </c>
      <c r="E219" s="75">
        <v>58804.53</v>
      </c>
      <c r="F219" s="87">
        <v>0</v>
      </c>
      <c r="G219" s="75">
        <v>9.17</v>
      </c>
      <c r="H219" s="75">
        <v>0</v>
      </c>
      <c r="I219" s="25" t="s">
        <v>0</v>
      </c>
      <c r="J219" s="63" t="s">
        <v>1185</v>
      </c>
      <c r="K219" s="25" t="s">
        <v>923</v>
      </c>
      <c r="L219" s="28"/>
    </row>
    <row r="220" spans="1:12" s="4" customFormat="1" x14ac:dyDescent="0.25">
      <c r="A220" s="87" t="s">
        <v>204</v>
      </c>
      <c r="B220" s="26" t="s">
        <v>359</v>
      </c>
      <c r="C220" s="41" t="s">
        <v>522</v>
      </c>
      <c r="D220" s="65">
        <v>2</v>
      </c>
      <c r="E220" s="75">
        <v>58804.53</v>
      </c>
      <c r="F220" s="87">
        <v>0</v>
      </c>
      <c r="G220" s="75">
        <v>13.75</v>
      </c>
      <c r="H220" s="75">
        <v>0</v>
      </c>
      <c r="I220" s="25" t="s">
        <v>0</v>
      </c>
      <c r="J220" s="63" t="s">
        <v>1185</v>
      </c>
      <c r="K220" s="25" t="s">
        <v>923</v>
      </c>
      <c r="L220" s="28"/>
    </row>
    <row r="221" spans="1:12" s="4" customFormat="1" x14ac:dyDescent="0.25">
      <c r="A221" s="87" t="s">
        <v>204</v>
      </c>
      <c r="B221" s="26" t="s">
        <v>359</v>
      </c>
      <c r="C221" s="41" t="s">
        <v>522</v>
      </c>
      <c r="D221" s="65">
        <v>1</v>
      </c>
      <c r="E221" s="75">
        <v>58804.53</v>
      </c>
      <c r="F221" s="87">
        <v>0</v>
      </c>
      <c r="G221" s="75">
        <v>6.88</v>
      </c>
      <c r="H221" s="75">
        <v>0</v>
      </c>
      <c r="I221" s="25" t="s">
        <v>0</v>
      </c>
      <c r="J221" s="63" t="s">
        <v>1185</v>
      </c>
      <c r="K221" s="25" t="s">
        <v>923</v>
      </c>
      <c r="L221" s="28"/>
    </row>
    <row r="222" spans="1:12" s="4" customFormat="1" x14ac:dyDescent="0.25">
      <c r="A222" s="87" t="s">
        <v>199</v>
      </c>
      <c r="B222" s="26" t="s">
        <v>337</v>
      </c>
      <c r="C222" s="41" t="s">
        <v>522</v>
      </c>
      <c r="D222" s="65">
        <v>1</v>
      </c>
      <c r="E222" s="75">
        <v>58804.53</v>
      </c>
      <c r="F222" s="87">
        <v>0</v>
      </c>
      <c r="G222" s="75">
        <v>6.42</v>
      </c>
      <c r="H222" s="75">
        <v>0</v>
      </c>
      <c r="I222" s="25" t="s">
        <v>0</v>
      </c>
      <c r="J222" s="63" t="s">
        <v>1185</v>
      </c>
      <c r="K222" s="25" t="s">
        <v>923</v>
      </c>
      <c r="L222" s="28"/>
    </row>
    <row r="223" spans="1:12" s="4" customFormat="1" x14ac:dyDescent="0.25">
      <c r="A223" s="87" t="s">
        <v>206</v>
      </c>
      <c r="B223" s="26" t="s">
        <v>344</v>
      </c>
      <c r="C223" s="41" t="s">
        <v>522</v>
      </c>
      <c r="D223" s="65">
        <v>2</v>
      </c>
      <c r="E223" s="75">
        <v>58804.53</v>
      </c>
      <c r="F223" s="87">
        <v>0</v>
      </c>
      <c r="G223" s="75">
        <v>22.92</v>
      </c>
      <c r="H223" s="75">
        <v>0</v>
      </c>
      <c r="I223" s="25" t="s">
        <v>0</v>
      </c>
      <c r="J223" s="63" t="s">
        <v>1185</v>
      </c>
      <c r="K223" s="25" t="s">
        <v>923</v>
      </c>
      <c r="L223" s="28"/>
    </row>
    <row r="224" spans="1:12" s="4" customFormat="1" x14ac:dyDescent="0.25">
      <c r="A224" s="87" t="s">
        <v>209</v>
      </c>
      <c r="B224" s="26" t="s">
        <v>333</v>
      </c>
      <c r="C224" s="41" t="s">
        <v>522</v>
      </c>
      <c r="D224" s="65">
        <v>2</v>
      </c>
      <c r="E224" s="75">
        <v>58804.53</v>
      </c>
      <c r="F224" s="87">
        <v>0</v>
      </c>
      <c r="G224" s="75">
        <v>137.52000000000001</v>
      </c>
      <c r="H224" s="75">
        <v>0</v>
      </c>
      <c r="I224" s="25" t="s">
        <v>0</v>
      </c>
      <c r="J224" s="63" t="s">
        <v>1185</v>
      </c>
      <c r="K224" s="25" t="s">
        <v>923</v>
      </c>
      <c r="L224" s="28"/>
    </row>
    <row r="225" spans="1:12" s="4" customFormat="1" x14ac:dyDescent="0.25">
      <c r="A225" s="87" t="s">
        <v>199</v>
      </c>
      <c r="B225" s="26" t="s">
        <v>337</v>
      </c>
      <c r="C225" s="41" t="s">
        <v>522</v>
      </c>
      <c r="D225" s="65">
        <v>1</v>
      </c>
      <c r="E225" s="75">
        <v>58804.53</v>
      </c>
      <c r="F225" s="87">
        <v>0</v>
      </c>
      <c r="G225" s="75">
        <v>25.67</v>
      </c>
      <c r="H225" s="75">
        <v>0</v>
      </c>
      <c r="I225" s="25" t="s">
        <v>0</v>
      </c>
      <c r="J225" s="63" t="s">
        <v>1185</v>
      </c>
      <c r="K225" s="25" t="s">
        <v>923</v>
      </c>
      <c r="L225" s="28"/>
    </row>
    <row r="226" spans="1:12" s="4" customFormat="1" x14ac:dyDescent="0.25">
      <c r="A226" s="87" t="s">
        <v>209</v>
      </c>
      <c r="B226" s="26" t="s">
        <v>333</v>
      </c>
      <c r="C226" s="41" t="s">
        <v>522</v>
      </c>
      <c r="D226" s="65">
        <v>1</v>
      </c>
      <c r="E226" s="75">
        <v>58804.53</v>
      </c>
      <c r="F226" s="87">
        <v>0</v>
      </c>
      <c r="G226" s="75">
        <v>80.22</v>
      </c>
      <c r="H226" s="75">
        <v>0</v>
      </c>
      <c r="I226" s="25" t="s">
        <v>0</v>
      </c>
      <c r="J226" s="63" t="s">
        <v>1185</v>
      </c>
      <c r="K226" s="25" t="s">
        <v>923</v>
      </c>
      <c r="L226" s="28"/>
    </row>
    <row r="227" spans="1:12" s="4" customFormat="1" x14ac:dyDescent="0.25">
      <c r="A227" s="87" t="s">
        <v>199</v>
      </c>
      <c r="B227" s="26" t="s">
        <v>337</v>
      </c>
      <c r="C227" s="41" t="s">
        <v>522</v>
      </c>
      <c r="D227" s="65">
        <v>1</v>
      </c>
      <c r="E227" s="75">
        <v>58804.53</v>
      </c>
      <c r="F227" s="87">
        <v>0</v>
      </c>
      <c r="G227" s="75">
        <v>60.51</v>
      </c>
      <c r="H227" s="75">
        <v>0</v>
      </c>
      <c r="I227" s="25" t="s">
        <v>0</v>
      </c>
      <c r="J227" s="63" t="s">
        <v>1185</v>
      </c>
      <c r="K227" s="25" t="s">
        <v>923</v>
      </c>
      <c r="L227" s="28"/>
    </row>
    <row r="228" spans="1:12" s="4" customFormat="1" x14ac:dyDescent="0.25">
      <c r="A228" s="87" t="s">
        <v>206</v>
      </c>
      <c r="B228" s="26" t="s">
        <v>344</v>
      </c>
      <c r="C228" s="41" t="s">
        <v>522</v>
      </c>
      <c r="D228" s="65">
        <v>1</v>
      </c>
      <c r="E228" s="75">
        <v>58804.53</v>
      </c>
      <c r="F228" s="87">
        <v>0</v>
      </c>
      <c r="G228" s="75">
        <v>45.84</v>
      </c>
      <c r="H228" s="75">
        <v>0</v>
      </c>
      <c r="I228" s="25" t="s">
        <v>0</v>
      </c>
      <c r="J228" s="63" t="s">
        <v>1185</v>
      </c>
      <c r="K228" s="25" t="s">
        <v>923</v>
      </c>
      <c r="L228" s="28"/>
    </row>
    <row r="229" spans="1:12" s="4" customFormat="1" x14ac:dyDescent="0.25">
      <c r="A229" s="87" t="s">
        <v>199</v>
      </c>
      <c r="B229" s="26" t="s">
        <v>337</v>
      </c>
      <c r="C229" s="41" t="s">
        <v>522</v>
      </c>
      <c r="D229" s="65">
        <v>1</v>
      </c>
      <c r="E229" s="75">
        <v>58804.53</v>
      </c>
      <c r="F229" s="87">
        <v>0</v>
      </c>
      <c r="G229" s="75">
        <v>16.04</v>
      </c>
      <c r="H229" s="75">
        <v>0</v>
      </c>
      <c r="I229" s="25" t="s">
        <v>0</v>
      </c>
      <c r="J229" s="63" t="s">
        <v>1185</v>
      </c>
      <c r="K229" s="25" t="s">
        <v>923</v>
      </c>
      <c r="L229" s="28"/>
    </row>
    <row r="230" spans="1:12" s="4" customFormat="1" x14ac:dyDescent="0.25">
      <c r="A230" s="87" t="s">
        <v>201</v>
      </c>
      <c r="B230" s="26" t="s">
        <v>374</v>
      </c>
      <c r="C230" s="41" t="s">
        <v>522</v>
      </c>
      <c r="D230" s="65">
        <v>1</v>
      </c>
      <c r="E230" s="75">
        <v>58804.53</v>
      </c>
      <c r="F230" s="87">
        <v>0</v>
      </c>
      <c r="G230" s="75">
        <v>13.75</v>
      </c>
      <c r="H230" s="75">
        <v>0</v>
      </c>
      <c r="I230" s="25" t="s">
        <v>0</v>
      </c>
      <c r="J230" s="63" t="s">
        <v>1185</v>
      </c>
      <c r="K230" s="25" t="s">
        <v>923</v>
      </c>
      <c r="L230" s="28"/>
    </row>
    <row r="231" spans="1:12" s="4" customFormat="1" x14ac:dyDescent="0.25">
      <c r="A231" s="87" t="s">
        <v>204</v>
      </c>
      <c r="B231" s="26" t="s">
        <v>359</v>
      </c>
      <c r="C231" s="41" t="s">
        <v>522</v>
      </c>
      <c r="D231" s="65">
        <v>1</v>
      </c>
      <c r="E231" s="75">
        <v>58804.53</v>
      </c>
      <c r="F231" s="87">
        <v>0</v>
      </c>
      <c r="G231" s="75">
        <v>6.88</v>
      </c>
      <c r="H231" s="75">
        <v>0</v>
      </c>
      <c r="I231" s="25" t="s">
        <v>0</v>
      </c>
      <c r="J231" s="63" t="s">
        <v>1185</v>
      </c>
      <c r="K231" s="25" t="s">
        <v>923</v>
      </c>
      <c r="L231" s="28"/>
    </row>
    <row r="232" spans="1:12" s="4" customFormat="1" x14ac:dyDescent="0.25">
      <c r="A232" s="87" t="s">
        <v>206</v>
      </c>
      <c r="B232" s="26" t="s">
        <v>344</v>
      </c>
      <c r="C232" s="41" t="s">
        <v>522</v>
      </c>
      <c r="D232" s="65">
        <v>1</v>
      </c>
      <c r="E232" s="75">
        <v>58804.53</v>
      </c>
      <c r="F232" s="87">
        <v>0</v>
      </c>
      <c r="G232" s="75">
        <v>11.46</v>
      </c>
      <c r="H232" s="75">
        <v>0</v>
      </c>
      <c r="I232" s="25" t="s">
        <v>0</v>
      </c>
      <c r="J232" s="63" t="s">
        <v>1185</v>
      </c>
      <c r="K232" s="25" t="s">
        <v>923</v>
      </c>
      <c r="L232" s="28"/>
    </row>
    <row r="233" spans="1:12" s="4" customFormat="1" x14ac:dyDescent="0.25">
      <c r="A233" s="87" t="s">
        <v>206</v>
      </c>
      <c r="B233" s="26" t="s">
        <v>344</v>
      </c>
      <c r="C233" s="41" t="s">
        <v>522</v>
      </c>
      <c r="D233" s="65">
        <v>3</v>
      </c>
      <c r="E233" s="75">
        <v>58804.53</v>
      </c>
      <c r="F233" s="87">
        <v>0</v>
      </c>
      <c r="G233" s="75">
        <v>137.52000000000001</v>
      </c>
      <c r="H233" s="75">
        <v>0</v>
      </c>
      <c r="I233" s="25" t="s">
        <v>0</v>
      </c>
      <c r="J233" s="63" t="s">
        <v>1185</v>
      </c>
      <c r="K233" s="25" t="s">
        <v>923</v>
      </c>
      <c r="L233" s="28"/>
    </row>
    <row r="234" spans="1:12" s="4" customFormat="1" x14ac:dyDescent="0.25">
      <c r="A234" s="87" t="s">
        <v>201</v>
      </c>
      <c r="B234" s="26" t="s">
        <v>374</v>
      </c>
      <c r="C234" s="41" t="s">
        <v>522</v>
      </c>
      <c r="D234" s="65">
        <v>10</v>
      </c>
      <c r="E234" s="75">
        <v>58804.53</v>
      </c>
      <c r="F234" s="87">
        <v>0</v>
      </c>
      <c r="G234" s="75">
        <v>252.11</v>
      </c>
      <c r="H234" s="75">
        <v>0</v>
      </c>
      <c r="I234" s="25" t="s">
        <v>0</v>
      </c>
      <c r="J234" s="63" t="s">
        <v>1185</v>
      </c>
      <c r="K234" s="25" t="s">
        <v>923</v>
      </c>
      <c r="L234" s="28"/>
    </row>
    <row r="235" spans="1:12" s="4" customFormat="1" x14ac:dyDescent="0.25">
      <c r="A235" s="87" t="s">
        <v>206</v>
      </c>
      <c r="B235" s="26" t="s">
        <v>344</v>
      </c>
      <c r="C235" s="41" t="s">
        <v>522</v>
      </c>
      <c r="D235" s="65">
        <v>1</v>
      </c>
      <c r="E235" s="75">
        <v>58804.53</v>
      </c>
      <c r="F235" s="87">
        <v>0</v>
      </c>
      <c r="G235" s="75">
        <v>11.46</v>
      </c>
      <c r="H235" s="75">
        <v>0</v>
      </c>
      <c r="I235" s="25" t="s">
        <v>0</v>
      </c>
      <c r="J235" s="63" t="s">
        <v>1185</v>
      </c>
      <c r="K235" s="25" t="s">
        <v>923</v>
      </c>
      <c r="L235" s="28"/>
    </row>
    <row r="236" spans="1:12" s="4" customFormat="1" x14ac:dyDescent="0.25">
      <c r="A236" s="87" t="s">
        <v>209</v>
      </c>
      <c r="B236" s="26" t="s">
        <v>333</v>
      </c>
      <c r="C236" s="41" t="s">
        <v>522</v>
      </c>
      <c r="D236" s="65">
        <v>6</v>
      </c>
      <c r="E236" s="75">
        <v>58804.53</v>
      </c>
      <c r="F236" s="87">
        <v>0</v>
      </c>
      <c r="G236" s="75">
        <v>275.02999999999997</v>
      </c>
      <c r="H236" s="75">
        <v>0</v>
      </c>
      <c r="I236" s="25" t="s">
        <v>0</v>
      </c>
      <c r="J236" s="63" t="s">
        <v>1185</v>
      </c>
      <c r="K236" s="25" t="s">
        <v>923</v>
      </c>
      <c r="L236" s="28"/>
    </row>
    <row r="237" spans="1:12" s="4" customFormat="1" x14ac:dyDescent="0.25">
      <c r="A237" s="87" t="s">
        <v>210</v>
      </c>
      <c r="B237" s="26" t="s">
        <v>359</v>
      </c>
      <c r="C237" s="41" t="s">
        <v>522</v>
      </c>
      <c r="D237" s="65">
        <v>2</v>
      </c>
      <c r="E237" s="75">
        <v>58804.53</v>
      </c>
      <c r="F237" s="87">
        <v>0</v>
      </c>
      <c r="G237" s="75">
        <v>9.17</v>
      </c>
      <c r="H237" s="75">
        <v>0</v>
      </c>
      <c r="I237" s="25" t="s">
        <v>0</v>
      </c>
      <c r="J237" s="63" t="s">
        <v>1185</v>
      </c>
      <c r="K237" s="25" t="s">
        <v>923</v>
      </c>
      <c r="L237" s="28"/>
    </row>
    <row r="238" spans="1:12" s="4" customFormat="1" x14ac:dyDescent="0.25">
      <c r="A238" s="87" t="s">
        <v>210</v>
      </c>
      <c r="B238" s="26" t="s">
        <v>359</v>
      </c>
      <c r="C238" s="41" t="s">
        <v>522</v>
      </c>
      <c r="D238" s="65">
        <v>1</v>
      </c>
      <c r="E238" s="75">
        <v>58804.53</v>
      </c>
      <c r="F238" s="87">
        <v>0</v>
      </c>
      <c r="G238" s="75">
        <v>4.58</v>
      </c>
      <c r="H238" s="75">
        <v>0</v>
      </c>
      <c r="I238" s="25" t="s">
        <v>0</v>
      </c>
      <c r="J238" s="63" t="s">
        <v>1185</v>
      </c>
      <c r="K238" s="25" t="s">
        <v>923</v>
      </c>
      <c r="L238" s="28"/>
    </row>
    <row r="239" spans="1:12" s="4" customFormat="1" x14ac:dyDescent="0.25">
      <c r="A239" s="87" t="s">
        <v>206</v>
      </c>
      <c r="B239" s="26" t="s">
        <v>344</v>
      </c>
      <c r="C239" s="41" t="s">
        <v>522</v>
      </c>
      <c r="D239" s="65">
        <v>2</v>
      </c>
      <c r="E239" s="75">
        <v>58804.53</v>
      </c>
      <c r="F239" s="87">
        <v>0</v>
      </c>
      <c r="G239" s="75">
        <v>208.11</v>
      </c>
      <c r="H239" s="75">
        <v>0</v>
      </c>
      <c r="I239" s="25" t="s">
        <v>0</v>
      </c>
      <c r="J239" s="63" t="s">
        <v>1185</v>
      </c>
      <c r="K239" s="25" t="s">
        <v>923</v>
      </c>
      <c r="L239" s="28"/>
    </row>
    <row r="240" spans="1:12" s="4" customFormat="1" x14ac:dyDescent="0.25">
      <c r="A240" s="87" t="s">
        <v>211</v>
      </c>
      <c r="B240" s="26" t="s">
        <v>379</v>
      </c>
      <c r="C240" s="41" t="s">
        <v>522</v>
      </c>
      <c r="D240" s="65">
        <v>1</v>
      </c>
      <c r="E240" s="75">
        <v>58804.53</v>
      </c>
      <c r="F240" s="87">
        <v>0</v>
      </c>
      <c r="G240" s="75">
        <v>5.5</v>
      </c>
      <c r="H240" s="75">
        <v>0</v>
      </c>
      <c r="I240" s="25" t="s">
        <v>0</v>
      </c>
      <c r="J240" s="63" t="s">
        <v>1185</v>
      </c>
      <c r="K240" s="25" t="s">
        <v>923</v>
      </c>
      <c r="L240" s="28"/>
    </row>
    <row r="241" spans="1:12" s="4" customFormat="1" x14ac:dyDescent="0.25">
      <c r="A241" s="87" t="s">
        <v>212</v>
      </c>
      <c r="B241" s="26" t="s">
        <v>353</v>
      </c>
      <c r="C241" s="41" t="s">
        <v>523</v>
      </c>
      <c r="D241" s="65">
        <v>1</v>
      </c>
      <c r="E241" s="75">
        <v>26062.35</v>
      </c>
      <c r="F241" s="87">
        <v>488.67</v>
      </c>
      <c r="G241" s="75">
        <v>325.77999999999997</v>
      </c>
      <c r="H241" s="75">
        <v>0</v>
      </c>
      <c r="I241" s="25" t="s">
        <v>0</v>
      </c>
      <c r="J241" s="63" t="s">
        <v>1185</v>
      </c>
      <c r="K241" s="25" t="s">
        <v>923</v>
      </c>
      <c r="L241" s="28"/>
    </row>
    <row r="242" spans="1:12" s="4" customFormat="1" x14ac:dyDescent="0.25">
      <c r="A242" s="87" t="s">
        <v>213</v>
      </c>
      <c r="B242" s="26" t="s">
        <v>353</v>
      </c>
      <c r="C242" s="41" t="s">
        <v>523</v>
      </c>
      <c r="D242" s="65">
        <v>1</v>
      </c>
      <c r="E242" s="75">
        <v>26062.35</v>
      </c>
      <c r="F242" s="87">
        <v>162.88999999999999</v>
      </c>
      <c r="G242" s="75">
        <v>108.59</v>
      </c>
      <c r="H242" s="75">
        <v>0</v>
      </c>
      <c r="I242" s="25" t="s">
        <v>0</v>
      </c>
      <c r="J242" s="63" t="s">
        <v>1185</v>
      </c>
      <c r="K242" s="25" t="s">
        <v>923</v>
      </c>
      <c r="L242" s="28"/>
    </row>
    <row r="243" spans="1:12" s="4" customFormat="1" x14ac:dyDescent="0.25">
      <c r="A243" s="87" t="s">
        <v>214</v>
      </c>
      <c r="B243" s="26" t="s">
        <v>347</v>
      </c>
      <c r="C243" s="41" t="s">
        <v>523</v>
      </c>
      <c r="D243" s="65">
        <v>1</v>
      </c>
      <c r="E243" s="75">
        <v>26062.35</v>
      </c>
      <c r="F243" s="87">
        <v>0</v>
      </c>
      <c r="G243" s="75">
        <v>162.88999999999999</v>
      </c>
      <c r="H243" s="75">
        <v>0</v>
      </c>
      <c r="I243" s="25" t="s">
        <v>0</v>
      </c>
      <c r="J243" s="63" t="s">
        <v>1185</v>
      </c>
      <c r="K243" s="25" t="s">
        <v>923</v>
      </c>
      <c r="L243" s="28"/>
    </row>
    <row r="244" spans="1:12" s="4" customFormat="1" x14ac:dyDescent="0.25">
      <c r="A244" s="87" t="s">
        <v>215</v>
      </c>
      <c r="B244" s="26" t="s">
        <v>353</v>
      </c>
      <c r="C244" s="41" t="s">
        <v>523</v>
      </c>
      <c r="D244" s="65">
        <v>1</v>
      </c>
      <c r="E244" s="75">
        <v>26062.35</v>
      </c>
      <c r="F244" s="87">
        <v>488.67</v>
      </c>
      <c r="G244" s="75">
        <v>325.77999999999997</v>
      </c>
      <c r="H244" s="75">
        <v>0</v>
      </c>
      <c r="I244" s="25" t="s">
        <v>0</v>
      </c>
      <c r="J244" s="63" t="s">
        <v>1185</v>
      </c>
      <c r="K244" s="25" t="s">
        <v>923</v>
      </c>
      <c r="L244" s="28"/>
    </row>
    <row r="245" spans="1:12" s="4" customFormat="1" x14ac:dyDescent="0.25">
      <c r="A245" s="87" t="s">
        <v>216</v>
      </c>
      <c r="B245" s="26" t="s">
        <v>347</v>
      </c>
      <c r="C245" s="41" t="s">
        <v>523</v>
      </c>
      <c r="D245" s="65">
        <v>1</v>
      </c>
      <c r="E245" s="75">
        <v>26062.35</v>
      </c>
      <c r="F245" s="87">
        <v>0</v>
      </c>
      <c r="G245" s="75">
        <v>162.88999999999999</v>
      </c>
      <c r="H245" s="75">
        <v>0</v>
      </c>
      <c r="I245" s="25" t="s">
        <v>0</v>
      </c>
      <c r="J245" s="63" t="s">
        <v>1185</v>
      </c>
      <c r="K245" s="25" t="s">
        <v>923</v>
      </c>
      <c r="L245" s="28"/>
    </row>
    <row r="246" spans="1:12" s="4" customFormat="1" x14ac:dyDescent="0.25">
      <c r="A246" s="87" t="s">
        <v>217</v>
      </c>
      <c r="B246" s="26" t="s">
        <v>353</v>
      </c>
      <c r="C246" s="41" t="s">
        <v>523</v>
      </c>
      <c r="D246" s="65">
        <v>1</v>
      </c>
      <c r="E246" s="75">
        <v>26062.35</v>
      </c>
      <c r="F246" s="87">
        <v>488.67</v>
      </c>
      <c r="G246" s="75">
        <v>325.77999999999997</v>
      </c>
      <c r="H246" s="75">
        <v>0</v>
      </c>
      <c r="I246" s="25" t="s">
        <v>0</v>
      </c>
      <c r="J246" s="63" t="s">
        <v>1185</v>
      </c>
      <c r="K246" s="25" t="s">
        <v>923</v>
      </c>
      <c r="L246" s="28"/>
    </row>
    <row r="247" spans="1:12" s="4" customFormat="1" x14ac:dyDescent="0.25">
      <c r="A247" s="87" t="s">
        <v>218</v>
      </c>
      <c r="B247" s="26" t="s">
        <v>353</v>
      </c>
      <c r="C247" s="41" t="s">
        <v>523</v>
      </c>
      <c r="D247" s="65">
        <v>1</v>
      </c>
      <c r="E247" s="75">
        <v>26062.35</v>
      </c>
      <c r="F247" s="87">
        <v>488.67</v>
      </c>
      <c r="G247" s="75">
        <v>325.77999999999997</v>
      </c>
      <c r="H247" s="75">
        <v>0</v>
      </c>
      <c r="I247" s="25" t="s">
        <v>0</v>
      </c>
      <c r="J247" s="63" t="s">
        <v>1185</v>
      </c>
      <c r="K247" s="25" t="s">
        <v>923</v>
      </c>
      <c r="L247" s="28"/>
    </row>
    <row r="248" spans="1:12" s="4" customFormat="1" x14ac:dyDescent="0.25">
      <c r="A248" s="87" t="s">
        <v>219</v>
      </c>
      <c r="B248" s="26" t="s">
        <v>347</v>
      </c>
      <c r="C248" s="41" t="s">
        <v>523</v>
      </c>
      <c r="D248" s="65">
        <v>1</v>
      </c>
      <c r="E248" s="75">
        <v>26062.35</v>
      </c>
      <c r="F248" s="87">
        <v>0</v>
      </c>
      <c r="G248" s="75">
        <v>162.88999999999999</v>
      </c>
      <c r="H248" s="75">
        <v>0</v>
      </c>
      <c r="I248" s="25" t="s">
        <v>0</v>
      </c>
      <c r="J248" s="63" t="s">
        <v>1185</v>
      </c>
      <c r="K248" s="25" t="s">
        <v>923</v>
      </c>
      <c r="L248" s="28"/>
    </row>
    <row r="249" spans="1:12" s="4" customFormat="1" x14ac:dyDescent="0.25">
      <c r="A249" s="87" t="s">
        <v>220</v>
      </c>
      <c r="B249" s="26" t="s">
        <v>347</v>
      </c>
      <c r="C249" s="41" t="s">
        <v>523</v>
      </c>
      <c r="D249" s="65">
        <v>1</v>
      </c>
      <c r="E249" s="75">
        <v>26062.35</v>
      </c>
      <c r="F249" s="87">
        <v>0</v>
      </c>
      <c r="G249" s="75">
        <v>108.59</v>
      </c>
      <c r="H249" s="75">
        <v>0</v>
      </c>
      <c r="I249" s="25" t="s">
        <v>0</v>
      </c>
      <c r="J249" s="63" t="s">
        <v>1185</v>
      </c>
      <c r="K249" s="25" t="s">
        <v>923</v>
      </c>
      <c r="L249" s="28"/>
    </row>
    <row r="250" spans="1:12" s="4" customFormat="1" x14ac:dyDescent="0.25">
      <c r="A250" s="87" t="s">
        <v>221</v>
      </c>
      <c r="B250" s="26" t="s">
        <v>353</v>
      </c>
      <c r="C250" s="41" t="s">
        <v>523</v>
      </c>
      <c r="D250" s="65">
        <v>1</v>
      </c>
      <c r="E250" s="75">
        <v>26062.35</v>
      </c>
      <c r="F250" s="87">
        <v>244.34</v>
      </c>
      <c r="G250" s="75">
        <v>162.88999999999999</v>
      </c>
      <c r="H250" s="75">
        <v>0</v>
      </c>
      <c r="I250" s="25" t="s">
        <v>0</v>
      </c>
      <c r="J250" s="63" t="s">
        <v>1185</v>
      </c>
      <c r="K250" s="25" t="s">
        <v>923</v>
      </c>
      <c r="L250" s="28"/>
    </row>
    <row r="251" spans="1:12" s="4" customFormat="1" x14ac:dyDescent="0.25">
      <c r="A251" s="87" t="s">
        <v>222</v>
      </c>
      <c r="B251" s="26" t="s">
        <v>347</v>
      </c>
      <c r="C251" s="41" t="s">
        <v>523</v>
      </c>
      <c r="D251" s="65">
        <v>1</v>
      </c>
      <c r="E251" s="75">
        <v>26062.35</v>
      </c>
      <c r="F251" s="87">
        <v>0</v>
      </c>
      <c r="G251" s="75">
        <v>162.88999999999999</v>
      </c>
      <c r="H251" s="75">
        <v>0</v>
      </c>
      <c r="I251" s="25" t="s">
        <v>0</v>
      </c>
      <c r="J251" s="63" t="s">
        <v>1185</v>
      </c>
      <c r="K251" s="25" t="s">
        <v>923</v>
      </c>
      <c r="L251" s="28"/>
    </row>
    <row r="252" spans="1:12" s="4" customFormat="1" x14ac:dyDescent="0.25">
      <c r="A252" s="87" t="s">
        <v>223</v>
      </c>
      <c r="B252" s="26" t="s">
        <v>347</v>
      </c>
      <c r="C252" s="41" t="s">
        <v>523</v>
      </c>
      <c r="D252" s="65">
        <v>1</v>
      </c>
      <c r="E252" s="75">
        <v>26062.35</v>
      </c>
      <c r="F252" s="87">
        <v>0</v>
      </c>
      <c r="G252" s="75">
        <v>108.59</v>
      </c>
      <c r="H252" s="75">
        <v>0</v>
      </c>
      <c r="I252" s="25" t="s">
        <v>0</v>
      </c>
      <c r="J252" s="63" t="s">
        <v>1185</v>
      </c>
      <c r="K252" s="25" t="s">
        <v>923</v>
      </c>
      <c r="L252" s="28"/>
    </row>
    <row r="253" spans="1:12" s="4" customFormat="1" x14ac:dyDescent="0.25">
      <c r="A253" s="87" t="s">
        <v>224</v>
      </c>
      <c r="B253" s="26" t="s">
        <v>353</v>
      </c>
      <c r="C253" s="41" t="s">
        <v>523</v>
      </c>
      <c r="D253" s="65">
        <v>1</v>
      </c>
      <c r="E253" s="75">
        <v>26062.35</v>
      </c>
      <c r="F253" s="87">
        <v>244.34</v>
      </c>
      <c r="G253" s="75">
        <v>162.88999999999999</v>
      </c>
      <c r="H253" s="75">
        <v>0</v>
      </c>
      <c r="I253" s="25" t="s">
        <v>0</v>
      </c>
      <c r="J253" s="63" t="s">
        <v>1185</v>
      </c>
      <c r="K253" s="25" t="s">
        <v>923</v>
      </c>
      <c r="L253" s="28"/>
    </row>
    <row r="254" spans="1:12" s="4" customFormat="1" x14ac:dyDescent="0.25">
      <c r="A254" s="87" t="s">
        <v>225</v>
      </c>
      <c r="B254" s="26" t="s">
        <v>332</v>
      </c>
      <c r="C254" s="41" t="s">
        <v>524</v>
      </c>
      <c r="D254" s="65">
        <v>4</v>
      </c>
      <c r="E254" s="75">
        <v>6317.78</v>
      </c>
      <c r="F254" s="87">
        <v>0</v>
      </c>
      <c r="G254" s="75">
        <v>315.89</v>
      </c>
      <c r="H254" s="75">
        <v>0</v>
      </c>
      <c r="I254" s="25" t="s">
        <v>0</v>
      </c>
      <c r="J254" s="63" t="s">
        <v>1185</v>
      </c>
      <c r="K254" s="25" t="s">
        <v>923</v>
      </c>
      <c r="L254" s="28"/>
    </row>
    <row r="255" spans="1:12" s="4" customFormat="1" x14ac:dyDescent="0.25">
      <c r="A255" s="87" t="s">
        <v>95</v>
      </c>
      <c r="B255" s="26" t="s">
        <v>332</v>
      </c>
      <c r="C255" s="41" t="s">
        <v>525</v>
      </c>
      <c r="D255" s="65">
        <v>4</v>
      </c>
      <c r="E255" s="75">
        <v>9195.35</v>
      </c>
      <c r="F255" s="87">
        <v>0</v>
      </c>
      <c r="G255" s="75">
        <v>459.77</v>
      </c>
      <c r="H255" s="75">
        <v>0</v>
      </c>
      <c r="I255" s="25" t="s">
        <v>0</v>
      </c>
      <c r="J255" s="63" t="s">
        <v>1185</v>
      </c>
      <c r="K255" s="25" t="s">
        <v>923</v>
      </c>
      <c r="L255" s="28"/>
    </row>
    <row r="256" spans="1:12" s="4" customFormat="1" x14ac:dyDescent="0.25">
      <c r="A256" s="87" t="s">
        <v>226</v>
      </c>
      <c r="B256" s="26" t="s">
        <v>380</v>
      </c>
      <c r="C256" s="41" t="s">
        <v>526</v>
      </c>
      <c r="D256" s="65">
        <v>1</v>
      </c>
      <c r="E256" s="75">
        <v>10921.9</v>
      </c>
      <c r="F256" s="87">
        <v>273.05</v>
      </c>
      <c r="G256" s="75">
        <v>0</v>
      </c>
      <c r="H256" s="75">
        <v>0</v>
      </c>
      <c r="I256" s="25" t="s">
        <v>0</v>
      </c>
      <c r="J256" s="63" t="s">
        <v>1185</v>
      </c>
      <c r="K256" s="25" t="s">
        <v>923</v>
      </c>
      <c r="L256" s="28"/>
    </row>
    <row r="257" spans="1:12" s="4" customFormat="1" x14ac:dyDescent="0.25">
      <c r="A257" s="87" t="s">
        <v>227</v>
      </c>
      <c r="B257" s="26" t="s">
        <v>380</v>
      </c>
      <c r="C257" s="41" t="s">
        <v>526</v>
      </c>
      <c r="D257" s="65">
        <v>1</v>
      </c>
      <c r="E257" s="75">
        <v>10921.9</v>
      </c>
      <c r="F257" s="87">
        <v>273.05</v>
      </c>
      <c r="G257" s="75">
        <v>0</v>
      </c>
      <c r="H257" s="75">
        <v>0</v>
      </c>
      <c r="I257" s="25" t="s">
        <v>0</v>
      </c>
      <c r="J257" s="63" t="s">
        <v>1185</v>
      </c>
      <c r="K257" s="25" t="s">
        <v>923</v>
      </c>
      <c r="L257" s="28"/>
    </row>
    <row r="258" spans="1:12" s="4" customFormat="1" x14ac:dyDescent="0.25">
      <c r="A258" s="26" t="s">
        <v>228</v>
      </c>
      <c r="B258" s="26" t="s">
        <v>339</v>
      </c>
      <c r="C258" s="78" t="s">
        <v>527</v>
      </c>
      <c r="D258" s="74">
        <v>2</v>
      </c>
      <c r="E258" s="81">
        <v>6800.5</v>
      </c>
      <c r="F258" s="61">
        <v>0</v>
      </c>
      <c r="G258" s="43">
        <v>0</v>
      </c>
      <c r="H258" s="43">
        <v>0</v>
      </c>
      <c r="I258" s="25" t="s">
        <v>0</v>
      </c>
      <c r="J258" s="63" t="s">
        <v>922</v>
      </c>
      <c r="K258" s="25"/>
      <c r="L258" s="28"/>
    </row>
    <row r="259" spans="1:12" s="4" customFormat="1" x14ac:dyDescent="0.25">
      <c r="A259" s="87" t="s">
        <v>229</v>
      </c>
      <c r="B259" s="26" t="s">
        <v>375</v>
      </c>
      <c r="C259" s="41" t="s">
        <v>528</v>
      </c>
      <c r="D259" s="65">
        <v>2</v>
      </c>
      <c r="E259" s="75">
        <v>15569.6</v>
      </c>
      <c r="F259" s="87">
        <v>0</v>
      </c>
      <c r="G259" s="75">
        <v>778.48</v>
      </c>
      <c r="H259" s="75">
        <v>0</v>
      </c>
      <c r="I259" s="25" t="s">
        <v>0</v>
      </c>
      <c r="J259" s="63" t="s">
        <v>1185</v>
      </c>
      <c r="K259" s="25" t="s">
        <v>923</v>
      </c>
      <c r="L259" s="28"/>
    </row>
    <row r="260" spans="1:12" s="4" customFormat="1" x14ac:dyDescent="0.25">
      <c r="A260" s="87" t="s">
        <v>230</v>
      </c>
      <c r="B260" s="26" t="s">
        <v>332</v>
      </c>
      <c r="C260" s="41" t="s">
        <v>529</v>
      </c>
      <c r="D260" s="65">
        <v>6</v>
      </c>
      <c r="E260" s="75">
        <v>8143.13</v>
      </c>
      <c r="F260" s="87">
        <v>0</v>
      </c>
      <c r="G260" s="75">
        <v>407.16</v>
      </c>
      <c r="H260" s="75">
        <v>0</v>
      </c>
      <c r="I260" s="25" t="s">
        <v>0</v>
      </c>
      <c r="J260" s="63" t="s">
        <v>1185</v>
      </c>
      <c r="K260" s="25" t="s">
        <v>923</v>
      </c>
      <c r="L260" s="28"/>
    </row>
    <row r="261" spans="1:12" s="4" customFormat="1" x14ac:dyDescent="0.25">
      <c r="A261" s="26" t="s">
        <v>231</v>
      </c>
      <c r="B261" s="26" t="s">
        <v>381</v>
      </c>
      <c r="C261" s="41" t="s">
        <v>530</v>
      </c>
      <c r="D261" s="65">
        <v>2</v>
      </c>
      <c r="E261" s="43">
        <v>11746.03</v>
      </c>
      <c r="F261" s="61">
        <v>0</v>
      </c>
      <c r="G261" s="43">
        <v>0</v>
      </c>
      <c r="H261" s="43">
        <v>0</v>
      </c>
      <c r="I261" s="25" t="s">
        <v>0</v>
      </c>
      <c r="J261" s="63" t="s">
        <v>1185</v>
      </c>
      <c r="K261" s="25"/>
      <c r="L261" s="28"/>
    </row>
    <row r="262" spans="1:12" s="4" customFormat="1" x14ac:dyDescent="0.25">
      <c r="A262" s="26" t="s">
        <v>231</v>
      </c>
      <c r="B262" s="26" t="s">
        <v>381</v>
      </c>
      <c r="C262" s="41" t="s">
        <v>531</v>
      </c>
      <c r="D262" s="65">
        <v>2</v>
      </c>
      <c r="E262" s="43">
        <v>11746.03</v>
      </c>
      <c r="F262" s="61">
        <v>0</v>
      </c>
      <c r="G262" s="43">
        <v>0</v>
      </c>
      <c r="H262" s="43">
        <v>0</v>
      </c>
      <c r="I262" s="25" t="s">
        <v>0</v>
      </c>
      <c r="J262" s="63" t="s">
        <v>1185</v>
      </c>
      <c r="K262" s="25"/>
      <c r="L262" s="28"/>
    </row>
    <row r="263" spans="1:12" s="4" customFormat="1" x14ac:dyDescent="0.25">
      <c r="A263" s="87" t="s">
        <v>232</v>
      </c>
      <c r="B263" s="26" t="s">
        <v>332</v>
      </c>
      <c r="C263" s="41" t="s">
        <v>532</v>
      </c>
      <c r="D263" s="65">
        <v>4</v>
      </c>
      <c r="E263" s="75">
        <v>2316.7399999999998</v>
      </c>
      <c r="F263" s="87">
        <v>0</v>
      </c>
      <c r="G263" s="75">
        <v>115.84</v>
      </c>
      <c r="H263" s="75">
        <v>0</v>
      </c>
      <c r="I263" s="25" t="s">
        <v>0</v>
      </c>
      <c r="J263" s="63" t="s">
        <v>1185</v>
      </c>
      <c r="K263" s="25" t="s">
        <v>923</v>
      </c>
      <c r="L263" s="28"/>
    </row>
    <row r="264" spans="1:12" s="4" customFormat="1" x14ac:dyDescent="0.25">
      <c r="A264" s="87" t="s">
        <v>99</v>
      </c>
      <c r="B264" s="26" t="s">
        <v>332</v>
      </c>
      <c r="C264" s="41" t="s">
        <v>533</v>
      </c>
      <c r="D264" s="65">
        <v>1</v>
      </c>
      <c r="E264" s="75">
        <v>3993.67</v>
      </c>
      <c r="F264" s="87">
        <v>0</v>
      </c>
      <c r="G264" s="75">
        <v>199.68</v>
      </c>
      <c r="H264" s="75">
        <v>0</v>
      </c>
      <c r="I264" s="25" t="s">
        <v>0</v>
      </c>
      <c r="J264" s="63" t="s">
        <v>1185</v>
      </c>
      <c r="K264" s="25" t="s">
        <v>923</v>
      </c>
      <c r="L264" s="28"/>
    </row>
    <row r="265" spans="1:12" s="4" customFormat="1" x14ac:dyDescent="0.25">
      <c r="A265" s="87" t="s">
        <v>233</v>
      </c>
      <c r="B265" s="26" t="s">
        <v>332</v>
      </c>
      <c r="C265" s="41" t="s">
        <v>534</v>
      </c>
      <c r="D265" s="65">
        <v>1</v>
      </c>
      <c r="E265" s="75">
        <v>666.61</v>
      </c>
      <c r="F265" s="87">
        <v>0</v>
      </c>
      <c r="G265" s="75">
        <v>33.33</v>
      </c>
      <c r="H265" s="75">
        <v>0</v>
      </c>
      <c r="I265" s="25" t="s">
        <v>0</v>
      </c>
      <c r="J265" s="63" t="s">
        <v>1185</v>
      </c>
      <c r="K265" s="25" t="s">
        <v>923</v>
      </c>
      <c r="L265" s="28"/>
    </row>
    <row r="266" spans="1:12" s="4" customFormat="1" x14ac:dyDescent="0.25">
      <c r="A266" s="26" t="s">
        <v>234</v>
      </c>
      <c r="B266" s="26" t="s">
        <v>339</v>
      </c>
      <c r="C266" s="78" t="s">
        <v>535</v>
      </c>
      <c r="D266" s="74">
        <v>2</v>
      </c>
      <c r="E266" s="81">
        <v>4144.28</v>
      </c>
      <c r="F266" s="61">
        <v>0</v>
      </c>
      <c r="G266" s="43">
        <v>0</v>
      </c>
      <c r="H266" s="43">
        <v>0</v>
      </c>
      <c r="I266" s="25" t="s">
        <v>0</v>
      </c>
      <c r="J266" s="63" t="s">
        <v>922</v>
      </c>
      <c r="K266" s="25"/>
      <c r="L266" s="28"/>
    </row>
    <row r="267" spans="1:12" s="4" customFormat="1" x14ac:dyDescent="0.25">
      <c r="A267" s="26" t="s">
        <v>127</v>
      </c>
      <c r="B267" s="26" t="s">
        <v>339</v>
      </c>
      <c r="C267" s="78" t="s">
        <v>536</v>
      </c>
      <c r="D267" s="74">
        <v>2</v>
      </c>
      <c r="E267" s="81">
        <v>3480.22</v>
      </c>
      <c r="F267" s="61">
        <v>0</v>
      </c>
      <c r="G267" s="43">
        <v>0</v>
      </c>
      <c r="H267" s="43">
        <v>0</v>
      </c>
      <c r="I267" s="25" t="s">
        <v>0</v>
      </c>
      <c r="J267" s="63" t="s">
        <v>922</v>
      </c>
      <c r="K267" s="25"/>
      <c r="L267" s="28"/>
    </row>
    <row r="268" spans="1:12" s="4" customFormat="1" x14ac:dyDescent="0.25">
      <c r="A268" s="26" t="s">
        <v>234</v>
      </c>
      <c r="B268" s="26" t="s">
        <v>339</v>
      </c>
      <c r="C268" s="78" t="s">
        <v>537</v>
      </c>
      <c r="D268" s="74">
        <v>1</v>
      </c>
      <c r="E268" s="81">
        <v>2816.17</v>
      </c>
      <c r="F268" s="61">
        <v>0</v>
      </c>
      <c r="G268" s="43">
        <v>0</v>
      </c>
      <c r="H268" s="43">
        <v>0</v>
      </c>
      <c r="I268" s="25" t="s">
        <v>0</v>
      </c>
      <c r="J268" s="63" t="s">
        <v>922</v>
      </c>
      <c r="K268" s="25"/>
      <c r="L268" s="28"/>
    </row>
    <row r="269" spans="1:12" s="4" customFormat="1" x14ac:dyDescent="0.25">
      <c r="A269" s="26" t="s">
        <v>235</v>
      </c>
      <c r="B269" s="26" t="s">
        <v>339</v>
      </c>
      <c r="C269" s="78" t="s">
        <v>538</v>
      </c>
      <c r="D269" s="74">
        <v>3</v>
      </c>
      <c r="E269" s="81">
        <v>8128.61</v>
      </c>
      <c r="F269" s="61">
        <v>0</v>
      </c>
      <c r="G269" s="43">
        <v>0</v>
      </c>
      <c r="H269" s="43">
        <v>0</v>
      </c>
      <c r="I269" s="25" t="s">
        <v>0</v>
      </c>
      <c r="J269" s="63" t="s">
        <v>922</v>
      </c>
      <c r="K269" s="25"/>
      <c r="L269" s="28"/>
    </row>
    <row r="270" spans="1:12" s="4" customFormat="1" x14ac:dyDescent="0.25">
      <c r="A270" s="26" t="s">
        <v>236</v>
      </c>
      <c r="B270" s="26" t="s">
        <v>347</v>
      </c>
      <c r="C270" s="41" t="s">
        <v>539</v>
      </c>
      <c r="D270" s="65">
        <v>15</v>
      </c>
      <c r="E270" s="43">
        <v>13318.38</v>
      </c>
      <c r="F270" s="61">
        <v>0</v>
      </c>
      <c r="G270" s="43">
        <v>0</v>
      </c>
      <c r="H270" s="43">
        <v>0</v>
      </c>
      <c r="I270" s="25" t="s">
        <v>0</v>
      </c>
      <c r="J270" s="63" t="s">
        <v>1185</v>
      </c>
      <c r="K270" s="25"/>
      <c r="L270" s="28"/>
    </row>
    <row r="271" spans="1:12" s="4" customFormat="1" x14ac:dyDescent="0.25">
      <c r="A271" s="87" t="s">
        <v>237</v>
      </c>
      <c r="B271" s="26" t="s">
        <v>332</v>
      </c>
      <c r="C271" s="41" t="s">
        <v>540</v>
      </c>
      <c r="D271" s="65">
        <v>1</v>
      </c>
      <c r="E271" s="75">
        <v>1537.61</v>
      </c>
      <c r="F271" s="87">
        <v>0</v>
      </c>
      <c r="G271" s="75">
        <v>76.88</v>
      </c>
      <c r="H271" s="75">
        <v>0</v>
      </c>
      <c r="I271" s="25" t="s">
        <v>0</v>
      </c>
      <c r="J271" s="63" t="s">
        <v>1185</v>
      </c>
      <c r="K271" s="25" t="s">
        <v>923</v>
      </c>
      <c r="L271" s="28"/>
    </row>
    <row r="272" spans="1:12" s="4" customFormat="1" x14ac:dyDescent="0.25">
      <c r="A272" s="26" t="s">
        <v>238</v>
      </c>
      <c r="B272" s="26" t="s">
        <v>339</v>
      </c>
      <c r="C272" s="78" t="s">
        <v>541</v>
      </c>
      <c r="D272" s="74">
        <v>1</v>
      </c>
      <c r="E272" s="81">
        <v>2152.11</v>
      </c>
      <c r="F272" s="61">
        <v>0</v>
      </c>
      <c r="G272" s="43">
        <v>0</v>
      </c>
      <c r="H272" s="43">
        <v>0</v>
      </c>
      <c r="I272" s="25" t="s">
        <v>0</v>
      </c>
      <c r="J272" s="63" t="s">
        <v>922</v>
      </c>
      <c r="K272" s="25"/>
      <c r="L272" s="28"/>
    </row>
    <row r="273" spans="1:12" s="4" customFormat="1" x14ac:dyDescent="0.25">
      <c r="A273" s="26" t="s">
        <v>127</v>
      </c>
      <c r="B273" s="26" t="s">
        <v>339</v>
      </c>
      <c r="C273" s="78" t="s">
        <v>542</v>
      </c>
      <c r="D273" s="74">
        <v>1</v>
      </c>
      <c r="E273" s="81">
        <v>824</v>
      </c>
      <c r="F273" s="61">
        <v>0</v>
      </c>
      <c r="G273" s="43">
        <v>0</v>
      </c>
      <c r="H273" s="43">
        <v>0</v>
      </c>
      <c r="I273" s="25" t="s">
        <v>0</v>
      </c>
      <c r="J273" s="63" t="s">
        <v>922</v>
      </c>
      <c r="K273" s="25"/>
      <c r="L273" s="28"/>
    </row>
    <row r="274" spans="1:12" s="4" customFormat="1" x14ac:dyDescent="0.25">
      <c r="A274" s="87" t="s">
        <v>239</v>
      </c>
      <c r="B274" s="26" t="s">
        <v>382</v>
      </c>
      <c r="C274" s="41" t="s">
        <v>543</v>
      </c>
      <c r="D274" s="65">
        <v>16</v>
      </c>
      <c r="E274" s="75">
        <v>2338.91</v>
      </c>
      <c r="F274" s="87">
        <v>0</v>
      </c>
      <c r="G274" s="75">
        <v>116.95</v>
      </c>
      <c r="H274" s="75">
        <v>0</v>
      </c>
      <c r="I274" s="25" t="s">
        <v>0</v>
      </c>
      <c r="J274" s="63" t="s">
        <v>1185</v>
      </c>
      <c r="K274" s="25" t="s">
        <v>923</v>
      </c>
      <c r="L274" s="28"/>
    </row>
    <row r="275" spans="1:12" s="4" customFormat="1" x14ac:dyDescent="0.25">
      <c r="A275" s="87" t="s">
        <v>240</v>
      </c>
      <c r="B275" s="26" t="s">
        <v>355</v>
      </c>
      <c r="C275" s="41" t="s">
        <v>544</v>
      </c>
      <c r="D275" s="65">
        <v>16</v>
      </c>
      <c r="E275" s="75">
        <v>112455.73</v>
      </c>
      <c r="F275" s="87">
        <v>0</v>
      </c>
      <c r="G275" s="75">
        <v>11245.57</v>
      </c>
      <c r="H275" s="75">
        <v>0</v>
      </c>
      <c r="I275" s="25" t="s">
        <v>0</v>
      </c>
      <c r="J275" s="63" t="s">
        <v>1185</v>
      </c>
      <c r="K275" s="25" t="s">
        <v>923</v>
      </c>
      <c r="L275" s="28"/>
    </row>
    <row r="276" spans="1:12" s="4" customFormat="1" x14ac:dyDescent="0.25">
      <c r="A276" s="26" t="s">
        <v>126</v>
      </c>
      <c r="B276" s="26" t="s">
        <v>353</v>
      </c>
      <c r="C276" s="41" t="s">
        <v>545</v>
      </c>
      <c r="D276" s="65">
        <v>2</v>
      </c>
      <c r="E276" s="43">
        <v>24135.58</v>
      </c>
      <c r="F276" s="61">
        <v>0</v>
      </c>
      <c r="G276" s="43">
        <v>0</v>
      </c>
      <c r="H276" s="43">
        <v>0</v>
      </c>
      <c r="I276" s="25" t="s">
        <v>0</v>
      </c>
      <c r="J276" s="63" t="s">
        <v>1185</v>
      </c>
      <c r="K276" s="25"/>
      <c r="L276" s="28"/>
    </row>
    <row r="277" spans="1:12" s="4" customFormat="1" x14ac:dyDescent="0.25">
      <c r="A277" s="87" t="s">
        <v>241</v>
      </c>
      <c r="B277" s="26" t="s">
        <v>383</v>
      </c>
      <c r="C277" s="41" t="s">
        <v>546</v>
      </c>
      <c r="D277" s="65">
        <v>1</v>
      </c>
      <c r="E277" s="75">
        <v>534.46</v>
      </c>
      <c r="F277" s="87">
        <v>26.72</v>
      </c>
      <c r="G277" s="75">
        <v>53.45</v>
      </c>
      <c r="H277" s="75">
        <v>0</v>
      </c>
      <c r="I277" s="25" t="s">
        <v>0</v>
      </c>
      <c r="J277" s="63" t="s">
        <v>1185</v>
      </c>
      <c r="K277" s="25" t="s">
        <v>923</v>
      </c>
      <c r="L277" s="28"/>
    </row>
    <row r="278" spans="1:12" s="4" customFormat="1" x14ac:dyDescent="0.25">
      <c r="A278" s="26" t="s">
        <v>242</v>
      </c>
      <c r="B278" s="26" t="s">
        <v>353</v>
      </c>
      <c r="C278" s="41" t="s">
        <v>547</v>
      </c>
      <c r="D278" s="65">
        <v>3</v>
      </c>
      <c r="E278" s="43">
        <v>30045.71</v>
      </c>
      <c r="F278" s="61">
        <v>0</v>
      </c>
      <c r="G278" s="43">
        <v>0</v>
      </c>
      <c r="H278" s="43">
        <v>0</v>
      </c>
      <c r="I278" s="25" t="s">
        <v>0</v>
      </c>
      <c r="J278" s="63" t="s">
        <v>1185</v>
      </c>
      <c r="K278" s="25"/>
      <c r="L278" s="28"/>
    </row>
    <row r="279" spans="1:12" s="4" customFormat="1" x14ac:dyDescent="0.25">
      <c r="A279" s="26" t="s">
        <v>243</v>
      </c>
      <c r="B279" s="26" t="s">
        <v>351</v>
      </c>
      <c r="C279" s="41" t="s">
        <v>548</v>
      </c>
      <c r="D279" s="65">
        <v>20</v>
      </c>
      <c r="E279" s="43">
        <v>44744.42</v>
      </c>
      <c r="F279" s="61">
        <v>0</v>
      </c>
      <c r="G279" s="43">
        <v>0</v>
      </c>
      <c r="H279" s="43">
        <v>0</v>
      </c>
      <c r="I279" s="25" t="s">
        <v>0</v>
      </c>
      <c r="J279" s="63" t="s">
        <v>1185</v>
      </c>
      <c r="K279" s="25"/>
      <c r="L279" s="28"/>
    </row>
    <row r="280" spans="1:12" s="4" customFormat="1" x14ac:dyDescent="0.25">
      <c r="A280" s="26" t="s">
        <v>87</v>
      </c>
      <c r="B280" s="26" t="s">
        <v>339</v>
      </c>
      <c r="C280" s="72" t="s">
        <v>549</v>
      </c>
      <c r="D280" s="74">
        <v>1</v>
      </c>
      <c r="E280" s="81">
        <v>1488.06</v>
      </c>
      <c r="F280" s="61">
        <v>0</v>
      </c>
      <c r="G280" s="43">
        <v>0</v>
      </c>
      <c r="H280" s="43">
        <v>0</v>
      </c>
      <c r="I280" s="25" t="s">
        <v>0</v>
      </c>
      <c r="J280" s="63" t="s">
        <v>922</v>
      </c>
      <c r="K280" s="25"/>
      <c r="L280" s="28"/>
    </row>
    <row r="281" spans="1:12" s="4" customFormat="1" x14ac:dyDescent="0.25">
      <c r="A281" s="26" t="s">
        <v>244</v>
      </c>
      <c r="B281" s="26" t="s">
        <v>384</v>
      </c>
      <c r="C281" s="43" t="s">
        <v>550</v>
      </c>
      <c r="D281" s="65">
        <v>1</v>
      </c>
      <c r="E281" s="43">
        <v>10933.18</v>
      </c>
      <c r="F281" s="61">
        <v>0</v>
      </c>
      <c r="G281" s="43">
        <v>0</v>
      </c>
      <c r="H281" s="43">
        <v>0</v>
      </c>
      <c r="I281" s="25" t="s">
        <v>0</v>
      </c>
      <c r="J281" s="63" t="s">
        <v>1185</v>
      </c>
      <c r="K281" s="25"/>
      <c r="L281" s="28"/>
    </row>
    <row r="282" spans="1:12" s="4" customFormat="1" x14ac:dyDescent="0.25">
      <c r="A282" s="87" t="s">
        <v>245</v>
      </c>
      <c r="B282" s="26" t="s">
        <v>332</v>
      </c>
      <c r="C282" s="43" t="s">
        <v>551</v>
      </c>
      <c r="D282" s="65">
        <v>1</v>
      </c>
      <c r="E282" s="75">
        <v>1074.31</v>
      </c>
      <c r="F282" s="87">
        <v>0</v>
      </c>
      <c r="G282" s="75">
        <v>53.72</v>
      </c>
      <c r="H282" s="75">
        <v>0</v>
      </c>
      <c r="I282" s="25" t="s">
        <v>0</v>
      </c>
      <c r="J282" s="63" t="s">
        <v>1185</v>
      </c>
      <c r="K282" s="25" t="s">
        <v>923</v>
      </c>
      <c r="L282" s="28"/>
    </row>
    <row r="283" spans="1:12" s="4" customFormat="1" x14ac:dyDescent="0.25">
      <c r="A283" s="87" t="s">
        <v>246</v>
      </c>
      <c r="B283" s="26" t="s">
        <v>332</v>
      </c>
      <c r="C283" s="43" t="s">
        <v>552</v>
      </c>
      <c r="D283" s="65">
        <v>3</v>
      </c>
      <c r="E283" s="75">
        <v>109965.24</v>
      </c>
      <c r="F283" s="87">
        <v>0</v>
      </c>
      <c r="G283" s="75">
        <v>499.84</v>
      </c>
      <c r="H283" s="75">
        <v>0</v>
      </c>
      <c r="I283" s="25" t="s">
        <v>0</v>
      </c>
      <c r="J283" s="63" t="s">
        <v>1185</v>
      </c>
      <c r="K283" s="25" t="s">
        <v>923</v>
      </c>
      <c r="L283" s="28"/>
    </row>
    <row r="284" spans="1:12" s="4" customFormat="1" x14ac:dyDescent="0.25">
      <c r="A284" s="87" t="s">
        <v>246</v>
      </c>
      <c r="B284" s="26" t="s">
        <v>332</v>
      </c>
      <c r="C284" s="43" t="s">
        <v>552</v>
      </c>
      <c r="D284" s="65">
        <v>3</v>
      </c>
      <c r="E284" s="75">
        <v>109965.24</v>
      </c>
      <c r="F284" s="87">
        <v>0</v>
      </c>
      <c r="G284" s="75">
        <v>499.84</v>
      </c>
      <c r="H284" s="75">
        <v>0</v>
      </c>
      <c r="I284" s="25" t="s">
        <v>0</v>
      </c>
      <c r="J284" s="63" t="s">
        <v>1185</v>
      </c>
      <c r="K284" s="25" t="s">
        <v>923</v>
      </c>
      <c r="L284" s="28"/>
    </row>
    <row r="285" spans="1:12" s="4" customFormat="1" x14ac:dyDescent="0.25">
      <c r="A285" s="88" t="s">
        <v>246</v>
      </c>
      <c r="B285" s="26" t="s">
        <v>332</v>
      </c>
      <c r="C285" s="43" t="s">
        <v>552</v>
      </c>
      <c r="D285" s="65">
        <v>3</v>
      </c>
      <c r="E285" s="72">
        <v>109965.24</v>
      </c>
      <c r="F285" s="88">
        <v>0</v>
      </c>
      <c r="G285" s="72">
        <v>499.84</v>
      </c>
      <c r="H285" s="72">
        <v>0</v>
      </c>
      <c r="I285" s="25" t="s">
        <v>0</v>
      </c>
      <c r="J285" s="63" t="s">
        <v>1185</v>
      </c>
      <c r="K285" s="25" t="s">
        <v>923</v>
      </c>
      <c r="L285" s="28"/>
    </row>
    <row r="286" spans="1:12" s="4" customFormat="1" x14ac:dyDescent="0.25">
      <c r="A286" s="88" t="s">
        <v>246</v>
      </c>
      <c r="B286" s="26" t="s">
        <v>332</v>
      </c>
      <c r="C286" s="43" t="s">
        <v>552</v>
      </c>
      <c r="D286" s="65">
        <v>3</v>
      </c>
      <c r="E286" s="72">
        <v>109965.24</v>
      </c>
      <c r="F286" s="88">
        <v>0</v>
      </c>
      <c r="G286" s="72">
        <v>499.84</v>
      </c>
      <c r="H286" s="72">
        <v>0</v>
      </c>
      <c r="I286" s="25" t="s">
        <v>0</v>
      </c>
      <c r="J286" s="63" t="s">
        <v>1185</v>
      </c>
      <c r="K286" s="25" t="s">
        <v>923</v>
      </c>
      <c r="L286" s="28"/>
    </row>
    <row r="287" spans="1:12" s="4" customFormat="1" x14ac:dyDescent="0.25">
      <c r="A287" s="88" t="s">
        <v>247</v>
      </c>
      <c r="B287" s="26" t="s">
        <v>332</v>
      </c>
      <c r="C287" s="43" t="s">
        <v>552</v>
      </c>
      <c r="D287" s="65">
        <v>3</v>
      </c>
      <c r="E287" s="72">
        <v>109965.24</v>
      </c>
      <c r="F287" s="88">
        <v>0</v>
      </c>
      <c r="G287" s="72">
        <v>499.84</v>
      </c>
      <c r="H287" s="72">
        <v>0</v>
      </c>
      <c r="I287" s="25" t="s">
        <v>0</v>
      </c>
      <c r="J287" s="63" t="s">
        <v>1185</v>
      </c>
      <c r="K287" s="25" t="s">
        <v>923</v>
      </c>
      <c r="L287" s="28"/>
    </row>
    <row r="288" spans="1:12" s="4" customFormat="1" x14ac:dyDescent="0.25">
      <c r="A288" s="88" t="s">
        <v>246</v>
      </c>
      <c r="B288" s="26" t="s">
        <v>332</v>
      </c>
      <c r="C288" s="43" t="s">
        <v>552</v>
      </c>
      <c r="D288" s="65">
        <v>3</v>
      </c>
      <c r="E288" s="72">
        <v>109965.24</v>
      </c>
      <c r="F288" s="88">
        <v>0</v>
      </c>
      <c r="G288" s="72">
        <v>499.84</v>
      </c>
      <c r="H288" s="72">
        <v>0</v>
      </c>
      <c r="I288" s="25" t="s">
        <v>0</v>
      </c>
      <c r="J288" s="63" t="s">
        <v>1185</v>
      </c>
      <c r="K288" s="25" t="s">
        <v>923</v>
      </c>
      <c r="L288" s="28"/>
    </row>
    <row r="289" spans="1:12" s="4" customFormat="1" x14ac:dyDescent="0.25">
      <c r="A289" s="88" t="s">
        <v>246</v>
      </c>
      <c r="B289" s="26" t="s">
        <v>332</v>
      </c>
      <c r="C289" s="43" t="s">
        <v>552</v>
      </c>
      <c r="D289" s="65">
        <v>3</v>
      </c>
      <c r="E289" s="72">
        <v>109965.24</v>
      </c>
      <c r="F289" s="88">
        <v>0</v>
      </c>
      <c r="G289" s="72">
        <v>499.84</v>
      </c>
      <c r="H289" s="72">
        <v>0</v>
      </c>
      <c r="I289" s="25" t="s">
        <v>0</v>
      </c>
      <c r="J289" s="63" t="s">
        <v>1185</v>
      </c>
      <c r="K289" s="25" t="s">
        <v>923</v>
      </c>
      <c r="L289" s="28"/>
    </row>
    <row r="290" spans="1:12" s="4" customFormat="1" x14ac:dyDescent="0.25">
      <c r="A290" s="88" t="s">
        <v>246</v>
      </c>
      <c r="B290" s="26" t="s">
        <v>332</v>
      </c>
      <c r="C290" s="43" t="s">
        <v>552</v>
      </c>
      <c r="D290" s="65">
        <v>3</v>
      </c>
      <c r="E290" s="72">
        <v>109965.24</v>
      </c>
      <c r="F290" s="88">
        <v>0</v>
      </c>
      <c r="G290" s="72">
        <v>499.84</v>
      </c>
      <c r="H290" s="72">
        <v>0</v>
      </c>
      <c r="I290" s="25" t="s">
        <v>0</v>
      </c>
      <c r="J290" s="63" t="s">
        <v>1185</v>
      </c>
      <c r="K290" s="25" t="s">
        <v>923</v>
      </c>
      <c r="L290" s="28"/>
    </row>
    <row r="291" spans="1:12" s="4" customFormat="1" x14ac:dyDescent="0.25">
      <c r="A291" s="88" t="s">
        <v>246</v>
      </c>
      <c r="B291" s="26" t="s">
        <v>332</v>
      </c>
      <c r="C291" s="43" t="s">
        <v>552</v>
      </c>
      <c r="D291" s="65">
        <v>3</v>
      </c>
      <c r="E291" s="72">
        <v>109965.24</v>
      </c>
      <c r="F291" s="88">
        <v>0</v>
      </c>
      <c r="G291" s="72">
        <v>499.84</v>
      </c>
      <c r="H291" s="72">
        <v>0</v>
      </c>
      <c r="I291" s="25" t="s">
        <v>0</v>
      </c>
      <c r="J291" s="63" t="s">
        <v>1185</v>
      </c>
      <c r="K291" s="25" t="s">
        <v>923</v>
      </c>
      <c r="L291" s="28"/>
    </row>
    <row r="292" spans="1:12" s="4" customFormat="1" x14ac:dyDescent="0.25">
      <c r="A292" s="88" t="s">
        <v>246</v>
      </c>
      <c r="B292" s="26" t="s">
        <v>332</v>
      </c>
      <c r="C292" s="43" t="s">
        <v>552</v>
      </c>
      <c r="D292" s="65">
        <v>3</v>
      </c>
      <c r="E292" s="72">
        <v>109965.24</v>
      </c>
      <c r="F292" s="88">
        <v>0</v>
      </c>
      <c r="G292" s="72">
        <v>499.84</v>
      </c>
      <c r="H292" s="72">
        <v>0</v>
      </c>
      <c r="I292" s="25" t="s">
        <v>0</v>
      </c>
      <c r="J292" s="63" t="s">
        <v>1185</v>
      </c>
      <c r="K292" s="25" t="s">
        <v>923</v>
      </c>
      <c r="L292" s="28"/>
    </row>
    <row r="293" spans="1:12" s="4" customFormat="1" x14ac:dyDescent="0.25">
      <c r="A293" s="88" t="s">
        <v>246</v>
      </c>
      <c r="B293" s="26" t="s">
        <v>332</v>
      </c>
      <c r="C293" s="43" t="s">
        <v>552</v>
      </c>
      <c r="D293" s="65">
        <v>3</v>
      </c>
      <c r="E293" s="72">
        <v>109965.24</v>
      </c>
      <c r="F293" s="88">
        <v>0</v>
      </c>
      <c r="G293" s="72">
        <v>499.84</v>
      </c>
      <c r="H293" s="72">
        <v>0</v>
      </c>
      <c r="I293" s="25" t="s">
        <v>0</v>
      </c>
      <c r="J293" s="63" t="s">
        <v>1185</v>
      </c>
      <c r="K293" s="25" t="s">
        <v>923</v>
      </c>
      <c r="L293" s="28"/>
    </row>
    <row r="294" spans="1:12" s="4" customFormat="1" x14ac:dyDescent="0.25">
      <c r="A294" s="26" t="s">
        <v>248</v>
      </c>
      <c r="B294" s="26" t="s">
        <v>339</v>
      </c>
      <c r="C294" s="72" t="s">
        <v>553</v>
      </c>
      <c r="D294" s="74">
        <v>1</v>
      </c>
      <c r="E294" s="81">
        <v>2122.6</v>
      </c>
      <c r="F294" s="61">
        <v>0</v>
      </c>
      <c r="G294" s="43">
        <v>0</v>
      </c>
      <c r="H294" s="43">
        <v>0</v>
      </c>
      <c r="I294" s="25" t="s">
        <v>0</v>
      </c>
      <c r="J294" s="63" t="s">
        <v>922</v>
      </c>
      <c r="K294" s="25"/>
      <c r="L294" s="28"/>
    </row>
    <row r="295" spans="1:12" s="4" customFormat="1" x14ac:dyDescent="0.25">
      <c r="A295" s="26" t="s">
        <v>249</v>
      </c>
      <c r="B295" s="26" t="s">
        <v>373</v>
      </c>
      <c r="C295" s="43" t="s">
        <v>554</v>
      </c>
      <c r="D295" s="65">
        <v>3</v>
      </c>
      <c r="E295" s="43">
        <v>13562.25</v>
      </c>
      <c r="F295" s="61">
        <v>0</v>
      </c>
      <c r="G295" s="43">
        <v>0</v>
      </c>
      <c r="H295" s="43">
        <v>0</v>
      </c>
      <c r="I295" s="25" t="s">
        <v>0</v>
      </c>
      <c r="J295" s="63" t="s">
        <v>1185</v>
      </c>
      <c r="K295" s="25"/>
      <c r="L295" s="28"/>
    </row>
    <row r="296" spans="1:12" s="4" customFormat="1" x14ac:dyDescent="0.25">
      <c r="A296" s="88" t="s">
        <v>250</v>
      </c>
      <c r="B296" s="26" t="s">
        <v>337</v>
      </c>
      <c r="C296" s="43" t="s">
        <v>555</v>
      </c>
      <c r="D296" s="65">
        <v>12</v>
      </c>
      <c r="E296" s="72">
        <v>39684.800000000003</v>
      </c>
      <c r="F296" s="88">
        <v>0</v>
      </c>
      <c r="G296" s="72">
        <v>1984.24</v>
      </c>
      <c r="H296" s="72">
        <v>0</v>
      </c>
      <c r="I296" s="25" t="s">
        <v>0</v>
      </c>
      <c r="J296" s="63" t="s">
        <v>1185</v>
      </c>
      <c r="K296" s="25" t="s">
        <v>923</v>
      </c>
      <c r="L296" s="28"/>
    </row>
    <row r="297" spans="1:12" s="4" customFormat="1" x14ac:dyDescent="0.25">
      <c r="A297" s="88" t="s">
        <v>251</v>
      </c>
      <c r="B297" s="26" t="s">
        <v>375</v>
      </c>
      <c r="C297" s="43" t="s">
        <v>556</v>
      </c>
      <c r="D297" s="65">
        <v>1</v>
      </c>
      <c r="E297" s="72">
        <v>7653.59</v>
      </c>
      <c r="F297" s="88">
        <v>0</v>
      </c>
      <c r="G297" s="72">
        <v>382.68</v>
      </c>
      <c r="H297" s="72">
        <v>0</v>
      </c>
      <c r="I297" s="25" t="s">
        <v>0</v>
      </c>
      <c r="J297" s="63" t="s">
        <v>1185</v>
      </c>
      <c r="K297" s="25" t="s">
        <v>923</v>
      </c>
      <c r="L297" s="28"/>
    </row>
    <row r="298" spans="1:12" s="4" customFormat="1" x14ac:dyDescent="0.25">
      <c r="A298" s="26" t="s">
        <v>252</v>
      </c>
      <c r="B298" s="26" t="s">
        <v>358</v>
      </c>
      <c r="C298" s="43" t="s">
        <v>557</v>
      </c>
      <c r="D298" s="65">
        <v>1</v>
      </c>
      <c r="E298" s="43">
        <v>2873.42</v>
      </c>
      <c r="F298" s="61">
        <v>0</v>
      </c>
      <c r="G298" s="43">
        <v>0</v>
      </c>
      <c r="H298" s="43">
        <v>0</v>
      </c>
      <c r="I298" s="25" t="s">
        <v>0</v>
      </c>
      <c r="J298" s="63" t="s">
        <v>1185</v>
      </c>
      <c r="K298" s="25"/>
      <c r="L298" s="28"/>
    </row>
    <row r="299" spans="1:12" s="4" customFormat="1" x14ac:dyDescent="0.25">
      <c r="A299" s="26" t="s">
        <v>253</v>
      </c>
      <c r="B299" s="26" t="s">
        <v>358</v>
      </c>
      <c r="C299" s="43" t="s">
        <v>557</v>
      </c>
      <c r="D299" s="65">
        <v>1</v>
      </c>
      <c r="E299" s="43">
        <v>2873.42</v>
      </c>
      <c r="F299" s="61">
        <v>0</v>
      </c>
      <c r="G299" s="43">
        <v>0</v>
      </c>
      <c r="H299" s="43">
        <v>0</v>
      </c>
      <c r="I299" s="25" t="s">
        <v>0</v>
      </c>
      <c r="J299" s="63" t="s">
        <v>1185</v>
      </c>
      <c r="K299" s="25"/>
      <c r="L299" s="28"/>
    </row>
    <row r="300" spans="1:12" s="4" customFormat="1" x14ac:dyDescent="0.25">
      <c r="A300" s="88" t="s">
        <v>254</v>
      </c>
      <c r="B300" s="26" t="s">
        <v>332</v>
      </c>
      <c r="C300" s="43" t="s">
        <v>558</v>
      </c>
      <c r="D300" s="65">
        <v>8</v>
      </c>
      <c r="E300" s="72">
        <v>26561.86</v>
      </c>
      <c r="F300" s="88">
        <v>0</v>
      </c>
      <c r="G300" s="72">
        <v>1328.09</v>
      </c>
      <c r="H300" s="72">
        <v>0</v>
      </c>
      <c r="I300" s="25" t="s">
        <v>0</v>
      </c>
      <c r="J300" s="63" t="s">
        <v>1185</v>
      </c>
      <c r="K300" s="25" t="s">
        <v>923</v>
      </c>
      <c r="L300" s="28"/>
    </row>
    <row r="301" spans="1:12" s="4" customFormat="1" x14ac:dyDescent="0.25">
      <c r="A301" s="88" t="s">
        <v>255</v>
      </c>
      <c r="B301" s="26" t="s">
        <v>385</v>
      </c>
      <c r="C301" s="43" t="s">
        <v>559</v>
      </c>
      <c r="D301" s="65">
        <v>2</v>
      </c>
      <c r="E301" s="72">
        <v>2787.73</v>
      </c>
      <c r="F301" s="88">
        <v>0</v>
      </c>
      <c r="G301" s="72">
        <v>139.38999999999999</v>
      </c>
      <c r="H301" s="72">
        <v>0</v>
      </c>
      <c r="I301" s="25" t="s">
        <v>0</v>
      </c>
      <c r="J301" s="63" t="s">
        <v>1185</v>
      </c>
      <c r="K301" s="25" t="s">
        <v>923</v>
      </c>
      <c r="L301" s="28"/>
    </row>
    <row r="302" spans="1:12" s="4" customFormat="1" x14ac:dyDescent="0.25">
      <c r="A302" s="26" t="s">
        <v>256</v>
      </c>
      <c r="B302" s="26" t="s">
        <v>339</v>
      </c>
      <c r="C302" s="72" t="s">
        <v>560</v>
      </c>
      <c r="D302" s="74">
        <v>2</v>
      </c>
      <c r="E302" s="81">
        <v>7959.72</v>
      </c>
      <c r="F302" s="61">
        <v>0</v>
      </c>
      <c r="G302" s="43">
        <v>0</v>
      </c>
      <c r="H302" s="43">
        <v>0</v>
      </c>
      <c r="I302" s="25" t="s">
        <v>0</v>
      </c>
      <c r="J302" s="63" t="s">
        <v>922</v>
      </c>
      <c r="K302" s="25"/>
      <c r="L302" s="28"/>
    </row>
    <row r="303" spans="1:12" s="4" customFormat="1" x14ac:dyDescent="0.25">
      <c r="A303" s="26" t="s">
        <v>257</v>
      </c>
      <c r="B303" s="26" t="s">
        <v>339</v>
      </c>
      <c r="C303" s="72" t="s">
        <v>561</v>
      </c>
      <c r="D303" s="74">
        <v>1</v>
      </c>
      <c r="E303" s="81">
        <v>809.94</v>
      </c>
      <c r="F303" s="61">
        <v>0</v>
      </c>
      <c r="G303" s="43">
        <v>0</v>
      </c>
      <c r="H303" s="43">
        <v>0</v>
      </c>
      <c r="I303" s="25" t="s">
        <v>0</v>
      </c>
      <c r="J303" s="63" t="s">
        <v>922</v>
      </c>
      <c r="K303" s="25"/>
      <c r="L303" s="28"/>
    </row>
    <row r="304" spans="1:12" s="4" customFormat="1" x14ac:dyDescent="0.25">
      <c r="A304" s="26" t="s">
        <v>258</v>
      </c>
      <c r="B304" s="26" t="s">
        <v>339</v>
      </c>
      <c r="C304" s="72" t="s">
        <v>562</v>
      </c>
      <c r="D304" s="74">
        <v>1</v>
      </c>
      <c r="E304" s="81">
        <v>1459.91</v>
      </c>
      <c r="F304" s="61">
        <v>0</v>
      </c>
      <c r="G304" s="43">
        <v>0</v>
      </c>
      <c r="H304" s="43">
        <v>0</v>
      </c>
      <c r="I304" s="25" t="s">
        <v>0</v>
      </c>
      <c r="J304" s="63" t="s">
        <v>922</v>
      </c>
      <c r="K304" s="25"/>
      <c r="L304" s="28"/>
    </row>
    <row r="305" spans="1:12" s="4" customFormat="1" x14ac:dyDescent="0.25">
      <c r="A305" s="88" t="s">
        <v>259</v>
      </c>
      <c r="B305" s="26" t="s">
        <v>332</v>
      </c>
      <c r="C305" s="43" t="s">
        <v>563</v>
      </c>
      <c r="D305" s="65">
        <v>1</v>
      </c>
      <c r="E305" s="72">
        <v>678.54</v>
      </c>
      <c r="F305" s="88">
        <v>0</v>
      </c>
      <c r="G305" s="72">
        <v>33.93</v>
      </c>
      <c r="H305" s="72">
        <v>0</v>
      </c>
      <c r="I305" s="25" t="s">
        <v>0</v>
      </c>
      <c r="J305" s="63" t="s">
        <v>1185</v>
      </c>
      <c r="K305" s="25" t="s">
        <v>923</v>
      </c>
      <c r="L305" s="28"/>
    </row>
    <row r="306" spans="1:12" s="4" customFormat="1" x14ac:dyDescent="0.25">
      <c r="A306" s="26" t="s">
        <v>260</v>
      </c>
      <c r="B306" s="26" t="s">
        <v>339</v>
      </c>
      <c r="C306" s="72" t="s">
        <v>564</v>
      </c>
      <c r="D306" s="74">
        <v>1</v>
      </c>
      <c r="E306" s="81">
        <v>2109.9</v>
      </c>
      <c r="F306" s="61">
        <v>0</v>
      </c>
      <c r="G306" s="43">
        <v>0</v>
      </c>
      <c r="H306" s="43">
        <v>0</v>
      </c>
      <c r="I306" s="25" t="s">
        <v>0</v>
      </c>
      <c r="J306" s="63" t="s">
        <v>922</v>
      </c>
      <c r="K306" s="25"/>
      <c r="L306" s="28"/>
    </row>
    <row r="307" spans="1:12" s="4" customFormat="1" x14ac:dyDescent="0.25">
      <c r="A307" s="26" t="s">
        <v>261</v>
      </c>
      <c r="B307" s="26" t="s">
        <v>356</v>
      </c>
      <c r="C307" s="43" t="s">
        <v>565</v>
      </c>
      <c r="D307" s="65">
        <v>2</v>
      </c>
      <c r="E307" s="43">
        <v>701.3</v>
      </c>
      <c r="F307" s="61">
        <v>0</v>
      </c>
      <c r="G307" s="43">
        <v>0</v>
      </c>
      <c r="H307" s="43">
        <v>0</v>
      </c>
      <c r="I307" s="25" t="s">
        <v>0</v>
      </c>
      <c r="J307" s="63" t="s">
        <v>1185</v>
      </c>
      <c r="K307" s="25"/>
      <c r="L307" s="28"/>
    </row>
    <row r="308" spans="1:12" s="4" customFormat="1" x14ac:dyDescent="0.25">
      <c r="A308" s="26" t="s">
        <v>262</v>
      </c>
      <c r="B308" s="26" t="s">
        <v>374</v>
      </c>
      <c r="C308" s="43" t="s">
        <v>566</v>
      </c>
      <c r="D308" s="65">
        <v>15</v>
      </c>
      <c r="E308" s="43">
        <v>7192.44</v>
      </c>
      <c r="F308" s="61">
        <v>0</v>
      </c>
      <c r="G308" s="43">
        <v>0</v>
      </c>
      <c r="H308" s="43">
        <v>0</v>
      </c>
      <c r="I308" s="25" t="s">
        <v>0</v>
      </c>
      <c r="J308" s="63" t="s">
        <v>1185</v>
      </c>
      <c r="K308" s="25"/>
      <c r="L308" s="28"/>
    </row>
    <row r="309" spans="1:12" s="4" customFormat="1" x14ac:dyDescent="0.25">
      <c r="A309" s="26" t="s">
        <v>263</v>
      </c>
      <c r="B309" s="26" t="s">
        <v>374</v>
      </c>
      <c r="C309" s="43" t="s">
        <v>566</v>
      </c>
      <c r="D309" s="65">
        <v>1</v>
      </c>
      <c r="E309" s="43">
        <v>7192.44</v>
      </c>
      <c r="F309" s="61">
        <v>0</v>
      </c>
      <c r="G309" s="43">
        <v>0</v>
      </c>
      <c r="H309" s="43">
        <v>0</v>
      </c>
      <c r="I309" s="25" t="s">
        <v>0</v>
      </c>
      <c r="J309" s="63" t="s">
        <v>1185</v>
      </c>
      <c r="K309" s="25"/>
      <c r="L309" s="28"/>
    </row>
    <row r="310" spans="1:12" s="4" customFormat="1" x14ac:dyDescent="0.25">
      <c r="A310" s="26" t="s">
        <v>264</v>
      </c>
      <c r="B310" s="26" t="s">
        <v>374</v>
      </c>
      <c r="C310" s="43" t="s">
        <v>566</v>
      </c>
      <c r="D310" s="65">
        <v>5</v>
      </c>
      <c r="E310" s="43">
        <v>7192.44</v>
      </c>
      <c r="F310" s="61">
        <v>0</v>
      </c>
      <c r="G310" s="43">
        <v>0</v>
      </c>
      <c r="H310" s="43">
        <v>0</v>
      </c>
      <c r="I310" s="25" t="s">
        <v>0</v>
      </c>
      <c r="J310" s="63" t="s">
        <v>1185</v>
      </c>
      <c r="K310" s="25"/>
      <c r="L310" s="28"/>
    </row>
    <row r="311" spans="1:12" s="4" customFormat="1" x14ac:dyDescent="0.25">
      <c r="A311" s="26" t="s">
        <v>249</v>
      </c>
      <c r="B311" s="26" t="s">
        <v>373</v>
      </c>
      <c r="C311" s="43" t="s">
        <v>554</v>
      </c>
      <c r="D311" s="65">
        <v>3</v>
      </c>
      <c r="E311" s="43">
        <v>13562.25</v>
      </c>
      <c r="F311" s="61">
        <v>0</v>
      </c>
      <c r="G311" s="43">
        <v>0</v>
      </c>
      <c r="H311" s="43">
        <v>0</v>
      </c>
      <c r="I311" s="25" t="s">
        <v>0</v>
      </c>
      <c r="J311" s="63" t="s">
        <v>1185</v>
      </c>
      <c r="K311" s="25"/>
      <c r="L311" s="28"/>
    </row>
    <row r="312" spans="1:12" s="4" customFormat="1" x14ac:dyDescent="0.25">
      <c r="A312" s="88" t="s">
        <v>265</v>
      </c>
      <c r="B312" s="26" t="s">
        <v>374</v>
      </c>
      <c r="C312" s="43" t="s">
        <v>567</v>
      </c>
      <c r="D312" s="65">
        <v>10</v>
      </c>
      <c r="E312" s="72">
        <v>6369.13</v>
      </c>
      <c r="F312" s="88">
        <v>0</v>
      </c>
      <c r="G312" s="72">
        <v>318.45999999999998</v>
      </c>
      <c r="H312" s="72">
        <v>0</v>
      </c>
      <c r="I312" s="25" t="s">
        <v>0</v>
      </c>
      <c r="J312" s="63" t="s">
        <v>1185</v>
      </c>
      <c r="K312" s="25" t="s">
        <v>923</v>
      </c>
      <c r="L312" s="28"/>
    </row>
    <row r="313" spans="1:12" s="4" customFormat="1" x14ac:dyDescent="0.25">
      <c r="A313" s="88" t="s">
        <v>265</v>
      </c>
      <c r="B313" s="26" t="s">
        <v>374</v>
      </c>
      <c r="C313" s="43" t="s">
        <v>568</v>
      </c>
      <c r="D313" s="65">
        <v>3</v>
      </c>
      <c r="E313" s="72">
        <v>2304.59</v>
      </c>
      <c r="F313" s="88">
        <v>0</v>
      </c>
      <c r="G313" s="72">
        <v>115.23</v>
      </c>
      <c r="H313" s="72">
        <v>0</v>
      </c>
      <c r="I313" s="25" t="s">
        <v>0</v>
      </c>
      <c r="J313" s="63" t="s">
        <v>1185</v>
      </c>
      <c r="K313" s="25" t="s">
        <v>923</v>
      </c>
      <c r="L313" s="28"/>
    </row>
    <row r="314" spans="1:12" s="4" customFormat="1" x14ac:dyDescent="0.25">
      <c r="A314" s="88" t="s">
        <v>265</v>
      </c>
      <c r="B314" s="26" t="s">
        <v>374</v>
      </c>
      <c r="C314" s="43" t="s">
        <v>569</v>
      </c>
      <c r="D314" s="65">
        <v>3</v>
      </c>
      <c r="E314" s="72">
        <v>2304.59</v>
      </c>
      <c r="F314" s="88">
        <v>0</v>
      </c>
      <c r="G314" s="72">
        <v>115.23</v>
      </c>
      <c r="H314" s="72">
        <v>0</v>
      </c>
      <c r="I314" s="25" t="s">
        <v>0</v>
      </c>
      <c r="J314" s="63" t="s">
        <v>1185</v>
      </c>
      <c r="K314" s="25" t="s">
        <v>923</v>
      </c>
      <c r="L314" s="28"/>
    </row>
    <row r="315" spans="1:12" s="4" customFormat="1" x14ac:dyDescent="0.25">
      <c r="A315" s="88" t="s">
        <v>266</v>
      </c>
      <c r="B315" s="26" t="s">
        <v>332</v>
      </c>
      <c r="C315" s="43" t="s">
        <v>570</v>
      </c>
      <c r="D315" s="65">
        <v>1</v>
      </c>
      <c r="E315" s="72">
        <v>12023.1</v>
      </c>
      <c r="F315" s="88">
        <v>0</v>
      </c>
      <c r="G315" s="72">
        <v>225.43</v>
      </c>
      <c r="H315" s="72">
        <v>0</v>
      </c>
      <c r="I315" s="25" t="s">
        <v>0</v>
      </c>
      <c r="J315" s="63" t="s">
        <v>1185</v>
      </c>
      <c r="K315" s="25" t="s">
        <v>923</v>
      </c>
      <c r="L315" s="28"/>
    </row>
    <row r="316" spans="1:12" s="4" customFormat="1" x14ac:dyDescent="0.25">
      <c r="A316" s="88" t="s">
        <v>266</v>
      </c>
      <c r="B316" s="26" t="s">
        <v>332</v>
      </c>
      <c r="C316" s="43" t="s">
        <v>570</v>
      </c>
      <c r="D316" s="65">
        <v>1</v>
      </c>
      <c r="E316" s="72">
        <v>12023.1</v>
      </c>
      <c r="F316" s="88">
        <v>0</v>
      </c>
      <c r="G316" s="72">
        <v>375.72</v>
      </c>
      <c r="H316" s="72">
        <v>0</v>
      </c>
      <c r="I316" s="25" t="s">
        <v>0</v>
      </c>
      <c r="J316" s="63" t="s">
        <v>1185</v>
      </c>
      <c r="K316" s="25" t="s">
        <v>923</v>
      </c>
      <c r="L316" s="28"/>
    </row>
    <row r="317" spans="1:12" s="4" customFormat="1" x14ac:dyDescent="0.25">
      <c r="A317" s="88" t="s">
        <v>267</v>
      </c>
      <c r="B317" s="26" t="s">
        <v>332</v>
      </c>
      <c r="C317" s="43" t="s">
        <v>571</v>
      </c>
      <c r="D317" s="65">
        <v>1</v>
      </c>
      <c r="E317" s="72">
        <v>710.95</v>
      </c>
      <c r="F317" s="88">
        <v>0</v>
      </c>
      <c r="G317" s="72">
        <v>35.549999999999997</v>
      </c>
      <c r="H317" s="72">
        <v>0</v>
      </c>
      <c r="I317" s="25" t="s">
        <v>0</v>
      </c>
      <c r="J317" s="63" t="s">
        <v>1185</v>
      </c>
      <c r="K317" s="25" t="s">
        <v>923</v>
      </c>
      <c r="L317" s="28"/>
    </row>
    <row r="318" spans="1:12" s="4" customFormat="1" x14ac:dyDescent="0.25">
      <c r="A318" s="26" t="s">
        <v>268</v>
      </c>
      <c r="B318" s="26" t="s">
        <v>356</v>
      </c>
      <c r="C318" s="43" t="s">
        <v>572</v>
      </c>
      <c r="D318" s="65">
        <v>20</v>
      </c>
      <c r="E318" s="43">
        <v>417.53</v>
      </c>
      <c r="F318" s="61">
        <v>0</v>
      </c>
      <c r="G318" s="43">
        <v>0</v>
      </c>
      <c r="H318" s="43">
        <v>0</v>
      </c>
      <c r="I318" s="25" t="s">
        <v>0</v>
      </c>
      <c r="J318" s="63" t="s">
        <v>1185</v>
      </c>
      <c r="K318" s="25"/>
      <c r="L318" s="28"/>
    </row>
    <row r="319" spans="1:12" s="4" customFormat="1" x14ac:dyDescent="0.25">
      <c r="A319" s="26" t="s">
        <v>87</v>
      </c>
      <c r="B319" s="26" t="s">
        <v>339</v>
      </c>
      <c r="C319" s="72" t="s">
        <v>573</v>
      </c>
      <c r="D319" s="74">
        <v>2</v>
      </c>
      <c r="E319" s="81">
        <v>939.92</v>
      </c>
      <c r="F319" s="61">
        <v>0</v>
      </c>
      <c r="G319" s="43">
        <v>0</v>
      </c>
      <c r="H319" s="43">
        <v>0</v>
      </c>
      <c r="I319" s="25" t="s">
        <v>0</v>
      </c>
      <c r="J319" s="63" t="s">
        <v>922</v>
      </c>
      <c r="K319" s="25"/>
      <c r="L319" s="28"/>
    </row>
    <row r="320" spans="1:12" s="4" customFormat="1" x14ac:dyDescent="0.25">
      <c r="A320" s="26" t="s">
        <v>267</v>
      </c>
      <c r="B320" s="26" t="s">
        <v>332</v>
      </c>
      <c r="C320" s="43" t="s">
        <v>574</v>
      </c>
      <c r="D320" s="65">
        <v>1</v>
      </c>
      <c r="E320" s="43">
        <v>1378.44</v>
      </c>
      <c r="F320" s="61">
        <v>0</v>
      </c>
      <c r="G320" s="43">
        <v>0</v>
      </c>
      <c r="H320" s="43">
        <v>0</v>
      </c>
      <c r="I320" s="25" t="s">
        <v>0</v>
      </c>
      <c r="J320" s="63" t="s">
        <v>1185</v>
      </c>
      <c r="K320" s="25"/>
      <c r="L320" s="28"/>
    </row>
    <row r="321" spans="1:12" s="4" customFormat="1" x14ac:dyDescent="0.25">
      <c r="A321" s="88" t="s">
        <v>269</v>
      </c>
      <c r="B321" s="26" t="s">
        <v>347</v>
      </c>
      <c r="C321" s="43" t="s">
        <v>575</v>
      </c>
      <c r="D321" s="65">
        <v>1</v>
      </c>
      <c r="E321" s="72">
        <v>20946.46</v>
      </c>
      <c r="F321" s="88">
        <v>0</v>
      </c>
      <c r="G321" s="72">
        <v>429.25</v>
      </c>
      <c r="H321" s="72">
        <v>0</v>
      </c>
      <c r="I321" s="25" t="s">
        <v>0</v>
      </c>
      <c r="J321" s="63" t="s">
        <v>1185</v>
      </c>
      <c r="K321" s="25" t="s">
        <v>923</v>
      </c>
      <c r="L321" s="28"/>
    </row>
    <row r="322" spans="1:12" s="4" customFormat="1" x14ac:dyDescent="0.25">
      <c r="A322" s="88" t="s">
        <v>270</v>
      </c>
      <c r="B322" s="26" t="s">
        <v>347</v>
      </c>
      <c r="C322" s="43" t="s">
        <v>575</v>
      </c>
      <c r="D322" s="65">
        <v>1</v>
      </c>
      <c r="E322" s="72">
        <v>20946.46</v>
      </c>
      <c r="F322" s="88">
        <v>0</v>
      </c>
      <c r="G322" s="72">
        <v>1665.4</v>
      </c>
      <c r="H322" s="72">
        <v>0</v>
      </c>
      <c r="I322" s="25" t="s">
        <v>0</v>
      </c>
      <c r="J322" s="63" t="s">
        <v>1185</v>
      </c>
      <c r="K322" s="25" t="s">
        <v>923</v>
      </c>
      <c r="L322" s="28"/>
    </row>
    <row r="323" spans="1:12" s="4" customFormat="1" x14ac:dyDescent="0.25">
      <c r="A323" s="26" t="s">
        <v>271</v>
      </c>
      <c r="B323" s="26" t="s">
        <v>334</v>
      </c>
      <c r="C323" s="67" t="s">
        <v>576</v>
      </c>
      <c r="D323" s="70">
        <v>9</v>
      </c>
      <c r="E323" s="67">
        <v>6009.78</v>
      </c>
      <c r="F323" s="61">
        <v>0</v>
      </c>
      <c r="G323" s="43">
        <v>0</v>
      </c>
      <c r="H323" s="43">
        <v>0</v>
      </c>
      <c r="I323" s="25" t="s">
        <v>0</v>
      </c>
      <c r="J323" s="63" t="s">
        <v>921</v>
      </c>
      <c r="K323" s="25"/>
      <c r="L323" s="28"/>
    </row>
    <row r="324" spans="1:12" s="4" customFormat="1" x14ac:dyDescent="0.25">
      <c r="A324" s="88" t="s">
        <v>272</v>
      </c>
      <c r="B324" s="26" t="s">
        <v>356</v>
      </c>
      <c r="C324" s="43" t="s">
        <v>577</v>
      </c>
      <c r="D324" s="65">
        <v>70</v>
      </c>
      <c r="E324" s="72">
        <v>988.83</v>
      </c>
      <c r="F324" s="88">
        <v>0</v>
      </c>
      <c r="G324" s="72">
        <v>49.44</v>
      </c>
      <c r="H324" s="72">
        <v>0</v>
      </c>
      <c r="I324" s="25" t="s">
        <v>0</v>
      </c>
      <c r="J324" s="63" t="s">
        <v>1185</v>
      </c>
      <c r="K324" s="25" t="s">
        <v>923</v>
      </c>
      <c r="L324" s="28"/>
    </row>
    <row r="325" spans="1:12" s="4" customFormat="1" x14ac:dyDescent="0.25">
      <c r="A325" s="26" t="s">
        <v>273</v>
      </c>
      <c r="B325" s="26" t="s">
        <v>334</v>
      </c>
      <c r="C325" s="67" t="s">
        <v>578</v>
      </c>
      <c r="D325" s="70">
        <v>6</v>
      </c>
      <c r="E325" s="67">
        <v>4059.83</v>
      </c>
      <c r="F325" s="61">
        <v>0</v>
      </c>
      <c r="G325" s="43">
        <v>0</v>
      </c>
      <c r="H325" s="43">
        <v>0</v>
      </c>
      <c r="I325" s="25" t="s">
        <v>0</v>
      </c>
      <c r="J325" s="63" t="s">
        <v>921</v>
      </c>
      <c r="K325" s="25"/>
      <c r="L325" s="28"/>
    </row>
    <row r="326" spans="1:12" x14ac:dyDescent="0.25">
      <c r="A326" s="26" t="s">
        <v>274</v>
      </c>
      <c r="B326" s="26" t="s">
        <v>339</v>
      </c>
      <c r="C326" s="79" t="s">
        <v>579</v>
      </c>
      <c r="D326" s="74">
        <v>1</v>
      </c>
      <c r="E326" s="81">
        <v>2109.9</v>
      </c>
      <c r="F326" s="61">
        <v>0</v>
      </c>
      <c r="G326" s="43">
        <v>0</v>
      </c>
      <c r="H326" s="43">
        <v>0</v>
      </c>
      <c r="I326" s="25" t="s">
        <v>0</v>
      </c>
      <c r="J326" s="63" t="s">
        <v>922</v>
      </c>
      <c r="K326" s="25"/>
      <c r="L326" s="28"/>
    </row>
    <row r="327" spans="1:12" x14ac:dyDescent="0.25">
      <c r="A327" s="26" t="s">
        <v>275</v>
      </c>
      <c r="B327" s="26" t="s">
        <v>386</v>
      </c>
      <c r="C327" s="44" t="s">
        <v>580</v>
      </c>
      <c r="D327" s="65">
        <v>4</v>
      </c>
      <c r="E327" s="43">
        <v>583.46</v>
      </c>
      <c r="F327" s="61">
        <v>0</v>
      </c>
      <c r="G327" s="43">
        <v>0</v>
      </c>
      <c r="H327" s="43">
        <v>0</v>
      </c>
      <c r="I327" s="25" t="s">
        <v>0</v>
      </c>
      <c r="J327" s="63" t="s">
        <v>1185</v>
      </c>
      <c r="K327" s="25"/>
      <c r="L327" s="28"/>
    </row>
    <row r="328" spans="1:12" x14ac:dyDescent="0.25">
      <c r="A328" s="26" t="s">
        <v>265</v>
      </c>
      <c r="B328" s="26" t="s">
        <v>374</v>
      </c>
      <c r="C328" s="44" t="s">
        <v>581</v>
      </c>
      <c r="D328" s="65">
        <v>12</v>
      </c>
      <c r="E328" s="43">
        <v>7530.43</v>
      </c>
      <c r="F328" s="61">
        <v>0</v>
      </c>
      <c r="G328" s="43">
        <v>0</v>
      </c>
      <c r="H328" s="43">
        <v>0</v>
      </c>
      <c r="I328" s="25" t="s">
        <v>0</v>
      </c>
      <c r="J328" s="63" t="s">
        <v>1185</v>
      </c>
      <c r="K328" s="25"/>
      <c r="L328" s="28"/>
    </row>
    <row r="329" spans="1:12" x14ac:dyDescent="0.25">
      <c r="A329" s="26" t="s">
        <v>276</v>
      </c>
      <c r="B329" s="26" t="s">
        <v>334</v>
      </c>
      <c r="C329" s="68" t="s">
        <v>582</v>
      </c>
      <c r="D329" s="70">
        <v>1</v>
      </c>
      <c r="E329" s="67">
        <v>1169.31</v>
      </c>
      <c r="F329" s="61">
        <v>0</v>
      </c>
      <c r="G329" s="43">
        <v>0</v>
      </c>
      <c r="H329" s="43">
        <v>0</v>
      </c>
      <c r="I329" s="25" t="s">
        <v>0</v>
      </c>
      <c r="J329" s="63" t="s">
        <v>921</v>
      </c>
      <c r="K329" s="25"/>
      <c r="L329" s="28"/>
    </row>
    <row r="330" spans="1:12" x14ac:dyDescent="0.25">
      <c r="A330" s="26" t="s">
        <v>276</v>
      </c>
      <c r="B330" s="26" t="s">
        <v>334</v>
      </c>
      <c r="C330" s="68" t="s">
        <v>582</v>
      </c>
      <c r="D330" s="70">
        <v>4</v>
      </c>
      <c r="E330" s="67">
        <v>1169.31</v>
      </c>
      <c r="F330" s="61">
        <v>0</v>
      </c>
      <c r="G330" s="43">
        <v>0</v>
      </c>
      <c r="H330" s="43">
        <v>0</v>
      </c>
      <c r="I330" s="25" t="s">
        <v>0</v>
      </c>
      <c r="J330" s="63" t="s">
        <v>921</v>
      </c>
      <c r="K330" s="25"/>
      <c r="L330" s="28"/>
    </row>
    <row r="331" spans="1:12" x14ac:dyDescent="0.25">
      <c r="A331" s="26" t="s">
        <v>276</v>
      </c>
      <c r="B331" s="26" t="s">
        <v>334</v>
      </c>
      <c r="C331" s="68" t="s">
        <v>582</v>
      </c>
      <c r="D331" s="70">
        <v>1</v>
      </c>
      <c r="E331" s="67">
        <v>1169.31</v>
      </c>
      <c r="F331" s="61">
        <v>0</v>
      </c>
      <c r="G331" s="43">
        <v>0</v>
      </c>
      <c r="H331" s="43">
        <v>0</v>
      </c>
      <c r="I331" s="25" t="s">
        <v>0</v>
      </c>
      <c r="J331" s="63" t="s">
        <v>921</v>
      </c>
      <c r="K331" s="25"/>
      <c r="L331" s="28"/>
    </row>
    <row r="332" spans="1:12" x14ac:dyDescent="0.25">
      <c r="A332" s="26" t="s">
        <v>276</v>
      </c>
      <c r="B332" s="26" t="s">
        <v>334</v>
      </c>
      <c r="C332" s="68" t="s">
        <v>582</v>
      </c>
      <c r="D332" s="70">
        <v>1</v>
      </c>
      <c r="E332" s="67">
        <v>1169.31</v>
      </c>
      <c r="F332" s="61">
        <v>0</v>
      </c>
      <c r="G332" s="43">
        <v>0</v>
      </c>
      <c r="H332" s="43">
        <v>0</v>
      </c>
      <c r="I332" s="25" t="s">
        <v>0</v>
      </c>
      <c r="J332" s="63" t="s">
        <v>921</v>
      </c>
      <c r="K332" s="25"/>
      <c r="L332" s="28"/>
    </row>
    <row r="333" spans="1:12" x14ac:dyDescent="0.25">
      <c r="A333" s="88" t="s">
        <v>277</v>
      </c>
      <c r="B333" s="26" t="s">
        <v>387</v>
      </c>
      <c r="C333" s="44" t="s">
        <v>583</v>
      </c>
      <c r="D333" s="65">
        <v>14</v>
      </c>
      <c r="E333" s="72">
        <v>42301.7</v>
      </c>
      <c r="F333" s="88">
        <v>455.65</v>
      </c>
      <c r="G333" s="72">
        <v>227.83</v>
      </c>
      <c r="H333" s="72">
        <v>0</v>
      </c>
      <c r="I333" s="25" t="s">
        <v>0</v>
      </c>
      <c r="J333" s="63" t="s">
        <v>1185</v>
      </c>
      <c r="K333" s="25" t="s">
        <v>923</v>
      </c>
      <c r="L333" s="28"/>
    </row>
    <row r="334" spans="1:12" x14ac:dyDescent="0.25">
      <c r="A334" s="88" t="s">
        <v>278</v>
      </c>
      <c r="B334" s="26" t="s">
        <v>373</v>
      </c>
      <c r="C334" s="44" t="s">
        <v>583</v>
      </c>
      <c r="D334" s="65">
        <v>14</v>
      </c>
      <c r="E334" s="72">
        <v>42301.7</v>
      </c>
      <c r="F334" s="88">
        <v>0</v>
      </c>
      <c r="G334" s="72">
        <v>2001.17</v>
      </c>
      <c r="H334" s="72">
        <v>0</v>
      </c>
      <c r="I334" s="25" t="s">
        <v>0</v>
      </c>
      <c r="J334" s="63" t="s">
        <v>1185</v>
      </c>
      <c r="K334" s="25" t="s">
        <v>923</v>
      </c>
      <c r="L334" s="28"/>
    </row>
    <row r="335" spans="1:12" x14ac:dyDescent="0.25">
      <c r="A335" s="88" t="s">
        <v>279</v>
      </c>
      <c r="B335" s="26" t="s">
        <v>345</v>
      </c>
      <c r="C335" s="44" t="s">
        <v>584</v>
      </c>
      <c r="D335" s="65">
        <v>1</v>
      </c>
      <c r="E335" s="72">
        <v>1614.05</v>
      </c>
      <c r="F335" s="88">
        <v>80.7</v>
      </c>
      <c r="G335" s="72">
        <v>161.41</v>
      </c>
      <c r="H335" s="72">
        <v>0</v>
      </c>
      <c r="I335" s="25" t="s">
        <v>0</v>
      </c>
      <c r="J335" s="63" t="s">
        <v>1185</v>
      </c>
      <c r="K335" s="25" t="s">
        <v>923</v>
      </c>
      <c r="L335" s="28"/>
    </row>
    <row r="336" spans="1:12" x14ac:dyDescent="0.25">
      <c r="A336" s="88" t="s">
        <v>280</v>
      </c>
      <c r="B336" s="26" t="s">
        <v>355</v>
      </c>
      <c r="C336" s="44" t="s">
        <v>585</v>
      </c>
      <c r="D336" s="65">
        <v>2</v>
      </c>
      <c r="E336" s="72">
        <v>758.85</v>
      </c>
      <c r="F336" s="88">
        <v>0</v>
      </c>
      <c r="G336" s="72">
        <v>75.89</v>
      </c>
      <c r="H336" s="72">
        <v>0</v>
      </c>
      <c r="I336" s="25" t="s">
        <v>0</v>
      </c>
      <c r="J336" s="63" t="s">
        <v>1185</v>
      </c>
      <c r="K336" s="25" t="s">
        <v>923</v>
      </c>
      <c r="L336" s="28"/>
    </row>
    <row r="337" spans="1:12" x14ac:dyDescent="0.25">
      <c r="A337" s="26" t="s">
        <v>281</v>
      </c>
      <c r="B337" s="26" t="s">
        <v>334</v>
      </c>
      <c r="C337" s="68" t="s">
        <v>586</v>
      </c>
      <c r="D337" s="70">
        <v>3</v>
      </c>
      <c r="E337" s="67">
        <v>2109.9</v>
      </c>
      <c r="F337" s="61">
        <v>0</v>
      </c>
      <c r="G337" s="43">
        <v>0</v>
      </c>
      <c r="H337" s="43">
        <v>0</v>
      </c>
      <c r="I337" s="25" t="s">
        <v>0</v>
      </c>
      <c r="J337" s="63" t="s">
        <v>921</v>
      </c>
      <c r="K337" s="25"/>
      <c r="L337" s="28"/>
    </row>
    <row r="338" spans="1:12" x14ac:dyDescent="0.25">
      <c r="A338" s="26" t="s">
        <v>274</v>
      </c>
      <c r="B338" s="26" t="s">
        <v>339</v>
      </c>
      <c r="C338" s="80" t="s">
        <v>587</v>
      </c>
      <c r="D338" s="74">
        <v>1</v>
      </c>
      <c r="E338" s="81">
        <v>2109.9</v>
      </c>
      <c r="F338" s="61">
        <v>0</v>
      </c>
      <c r="G338" s="43">
        <v>0</v>
      </c>
      <c r="H338" s="43">
        <v>0</v>
      </c>
      <c r="I338" s="25" t="s">
        <v>0</v>
      </c>
      <c r="J338" s="63" t="s">
        <v>922</v>
      </c>
      <c r="K338" s="25"/>
      <c r="L338" s="28"/>
    </row>
    <row r="339" spans="1:12" x14ac:dyDescent="0.25">
      <c r="A339" s="26" t="s">
        <v>282</v>
      </c>
      <c r="B339" s="26" t="s">
        <v>388</v>
      </c>
      <c r="C339" s="25" t="s">
        <v>588</v>
      </c>
      <c r="D339" s="65">
        <v>1</v>
      </c>
      <c r="E339" s="43">
        <v>621.13</v>
      </c>
      <c r="F339" s="61">
        <v>0</v>
      </c>
      <c r="G339" s="43">
        <v>0</v>
      </c>
      <c r="H339" s="43">
        <v>0</v>
      </c>
      <c r="I339" s="25" t="s">
        <v>0</v>
      </c>
      <c r="J339" s="63" t="s">
        <v>1185</v>
      </c>
      <c r="K339" s="25"/>
      <c r="L339" s="28"/>
    </row>
    <row r="340" spans="1:12" x14ac:dyDescent="0.25">
      <c r="A340" s="26" t="s">
        <v>283</v>
      </c>
      <c r="B340" s="26" t="s">
        <v>389</v>
      </c>
      <c r="C340" s="25" t="s">
        <v>589</v>
      </c>
      <c r="D340" s="65">
        <v>20</v>
      </c>
      <c r="E340" s="43">
        <v>4077.46</v>
      </c>
      <c r="F340" s="61">
        <v>0</v>
      </c>
      <c r="G340" s="43">
        <v>0</v>
      </c>
      <c r="H340" s="43">
        <v>0</v>
      </c>
      <c r="I340" s="25" t="s">
        <v>0</v>
      </c>
      <c r="J340" s="63" t="s">
        <v>1185</v>
      </c>
      <c r="K340" s="25"/>
      <c r="L340" s="28"/>
    </row>
    <row r="341" spans="1:12" x14ac:dyDescent="0.25">
      <c r="A341" s="26" t="s">
        <v>284</v>
      </c>
      <c r="B341" s="26" t="s">
        <v>334</v>
      </c>
      <c r="C341" s="69" t="s">
        <v>590</v>
      </c>
      <c r="D341" s="70">
        <v>3</v>
      </c>
      <c r="E341" s="67">
        <v>2109.9</v>
      </c>
      <c r="F341" s="61">
        <v>0</v>
      </c>
      <c r="G341" s="43">
        <v>0</v>
      </c>
      <c r="H341" s="43">
        <v>0</v>
      </c>
      <c r="I341" s="25" t="s">
        <v>0</v>
      </c>
      <c r="J341" s="63" t="s">
        <v>921</v>
      </c>
      <c r="K341" s="25"/>
      <c r="L341" s="28"/>
    </row>
    <row r="342" spans="1:12" x14ac:dyDescent="0.25">
      <c r="A342" s="26" t="s">
        <v>139</v>
      </c>
      <c r="B342" s="26" t="s">
        <v>390</v>
      </c>
      <c r="C342" s="25" t="s">
        <v>591</v>
      </c>
      <c r="D342" s="65">
        <v>1</v>
      </c>
      <c r="E342" s="43">
        <v>13349.66</v>
      </c>
      <c r="F342" s="61">
        <v>0</v>
      </c>
      <c r="G342" s="43">
        <v>0</v>
      </c>
      <c r="H342" s="43">
        <v>0</v>
      </c>
      <c r="I342" s="25" t="s">
        <v>0</v>
      </c>
      <c r="J342" s="63" t="s">
        <v>1185</v>
      </c>
      <c r="K342" s="25"/>
      <c r="L342" s="28"/>
    </row>
    <row r="343" spans="1:12" x14ac:dyDescent="0.25">
      <c r="A343" s="26" t="s">
        <v>285</v>
      </c>
      <c r="B343" s="26" t="s">
        <v>353</v>
      </c>
      <c r="C343" s="25" t="s">
        <v>591</v>
      </c>
      <c r="D343" s="65">
        <v>1</v>
      </c>
      <c r="E343" s="43">
        <v>13349.66</v>
      </c>
      <c r="F343" s="61">
        <v>0</v>
      </c>
      <c r="G343" s="43">
        <v>0</v>
      </c>
      <c r="H343" s="43">
        <v>0</v>
      </c>
      <c r="I343" s="25" t="s">
        <v>0</v>
      </c>
      <c r="J343" s="63" t="s">
        <v>1185</v>
      </c>
      <c r="K343" s="25"/>
      <c r="L343" s="28"/>
    </row>
    <row r="344" spans="1:12" x14ac:dyDescent="0.25">
      <c r="A344" s="26" t="s">
        <v>286</v>
      </c>
      <c r="B344" s="26" t="s">
        <v>387</v>
      </c>
      <c r="C344" s="25" t="s">
        <v>592</v>
      </c>
      <c r="D344" s="65">
        <v>10</v>
      </c>
      <c r="E344" s="43">
        <v>30331.74</v>
      </c>
      <c r="F344" s="61">
        <v>0</v>
      </c>
      <c r="G344" s="43">
        <v>0</v>
      </c>
      <c r="H344" s="43">
        <v>0</v>
      </c>
      <c r="I344" s="25" t="s">
        <v>0</v>
      </c>
      <c r="J344" s="63" t="s">
        <v>1185</v>
      </c>
      <c r="K344" s="25"/>
      <c r="L344" s="28"/>
    </row>
    <row r="345" spans="1:12" x14ac:dyDescent="0.25">
      <c r="A345" s="26" t="s">
        <v>287</v>
      </c>
      <c r="B345" s="26" t="s">
        <v>373</v>
      </c>
      <c r="C345" s="43" t="s">
        <v>592</v>
      </c>
      <c r="D345" s="65">
        <v>10</v>
      </c>
      <c r="E345" s="43">
        <v>30331.74</v>
      </c>
      <c r="F345" s="61">
        <v>0</v>
      </c>
      <c r="G345" s="43">
        <v>0</v>
      </c>
      <c r="H345" s="43">
        <v>0</v>
      </c>
      <c r="I345" s="25" t="s">
        <v>0</v>
      </c>
      <c r="J345" s="63" t="s">
        <v>1185</v>
      </c>
      <c r="K345" s="25"/>
      <c r="L345" s="28"/>
    </row>
    <row r="346" spans="1:12" x14ac:dyDescent="0.25">
      <c r="A346" s="26" t="s">
        <v>201</v>
      </c>
      <c r="B346" s="26" t="s">
        <v>374</v>
      </c>
      <c r="C346" s="43" t="s">
        <v>593</v>
      </c>
      <c r="D346" s="65">
        <v>48</v>
      </c>
      <c r="E346" s="43">
        <v>18009.62</v>
      </c>
      <c r="F346" s="61">
        <v>0</v>
      </c>
      <c r="G346" s="43">
        <v>0</v>
      </c>
      <c r="H346" s="43">
        <v>0</v>
      </c>
      <c r="I346" s="25" t="s">
        <v>0</v>
      </c>
      <c r="J346" s="63" t="s">
        <v>1185</v>
      </c>
      <c r="K346" s="25"/>
      <c r="L346" s="28"/>
    </row>
    <row r="347" spans="1:12" x14ac:dyDescent="0.25">
      <c r="A347" s="26" t="s">
        <v>201</v>
      </c>
      <c r="B347" s="26" t="s">
        <v>374</v>
      </c>
      <c r="C347" s="43" t="s">
        <v>594</v>
      </c>
      <c r="D347" s="65">
        <v>1</v>
      </c>
      <c r="E347" s="43">
        <v>926.12</v>
      </c>
      <c r="F347" s="61">
        <v>0</v>
      </c>
      <c r="G347" s="43">
        <v>0</v>
      </c>
      <c r="H347" s="43">
        <v>0</v>
      </c>
      <c r="I347" s="25" t="s">
        <v>0</v>
      </c>
      <c r="J347" s="63" t="s">
        <v>1185</v>
      </c>
      <c r="K347" s="25"/>
      <c r="L347" s="28"/>
    </row>
    <row r="348" spans="1:12" x14ac:dyDescent="0.25">
      <c r="A348" s="26" t="s">
        <v>288</v>
      </c>
      <c r="B348" s="26" t="s">
        <v>353</v>
      </c>
      <c r="C348" s="43" t="s">
        <v>595</v>
      </c>
      <c r="D348" s="65">
        <v>2</v>
      </c>
      <c r="E348" s="43">
        <v>16268.48</v>
      </c>
      <c r="F348" s="61">
        <v>0</v>
      </c>
      <c r="G348" s="43">
        <v>0</v>
      </c>
      <c r="H348" s="43">
        <v>0</v>
      </c>
      <c r="I348" s="25" t="s">
        <v>0</v>
      </c>
      <c r="J348" s="63" t="s">
        <v>1185</v>
      </c>
      <c r="K348" s="25"/>
      <c r="L348" s="28"/>
    </row>
    <row r="349" spans="1:12" x14ac:dyDescent="0.25">
      <c r="A349" s="26" t="s">
        <v>271</v>
      </c>
      <c r="B349" s="26" t="s">
        <v>334</v>
      </c>
      <c r="C349" s="67" t="s">
        <v>576</v>
      </c>
      <c r="D349" s="70">
        <v>9</v>
      </c>
      <c r="E349" s="67">
        <v>6009.78</v>
      </c>
      <c r="F349" s="61">
        <v>0</v>
      </c>
      <c r="G349" s="43">
        <v>0</v>
      </c>
      <c r="H349" s="43">
        <v>0</v>
      </c>
      <c r="I349" s="25" t="s">
        <v>0</v>
      </c>
      <c r="J349" s="63" t="s">
        <v>921</v>
      </c>
      <c r="K349" s="25"/>
      <c r="L349" s="28"/>
    </row>
    <row r="350" spans="1:12" x14ac:dyDescent="0.25">
      <c r="A350" s="26" t="s">
        <v>256</v>
      </c>
      <c r="B350" s="26" t="s">
        <v>334</v>
      </c>
      <c r="C350" s="67" t="s">
        <v>596</v>
      </c>
      <c r="D350" s="70">
        <v>8</v>
      </c>
      <c r="E350" s="67">
        <v>6659.75</v>
      </c>
      <c r="F350" s="61">
        <v>0</v>
      </c>
      <c r="G350" s="43">
        <v>0</v>
      </c>
      <c r="H350" s="43">
        <v>0</v>
      </c>
      <c r="I350" s="25" t="s">
        <v>0</v>
      </c>
      <c r="J350" s="63" t="s">
        <v>921</v>
      </c>
      <c r="K350" s="25"/>
      <c r="L350" s="28"/>
    </row>
    <row r="351" spans="1:12" x14ac:dyDescent="0.25">
      <c r="A351" s="26" t="s">
        <v>256</v>
      </c>
      <c r="B351" s="26" t="s">
        <v>334</v>
      </c>
      <c r="C351" s="67" t="s">
        <v>596</v>
      </c>
      <c r="D351" s="70">
        <v>2</v>
      </c>
      <c r="E351" s="67">
        <v>6659.75</v>
      </c>
      <c r="F351" s="61">
        <v>0</v>
      </c>
      <c r="G351" s="43">
        <v>0</v>
      </c>
      <c r="H351" s="43">
        <v>0</v>
      </c>
      <c r="I351" s="25" t="s">
        <v>0</v>
      </c>
      <c r="J351" s="63" t="s">
        <v>921</v>
      </c>
      <c r="K351" s="25"/>
      <c r="L351" s="28"/>
    </row>
    <row r="352" spans="1:12" x14ac:dyDescent="0.25">
      <c r="A352" s="26" t="s">
        <v>87</v>
      </c>
      <c r="B352" s="26" t="s">
        <v>339</v>
      </c>
      <c r="C352" s="72" t="s">
        <v>597</v>
      </c>
      <c r="D352" s="74">
        <v>6</v>
      </c>
      <c r="E352" s="81">
        <v>272885.58</v>
      </c>
      <c r="F352" s="61">
        <v>0</v>
      </c>
      <c r="G352" s="43">
        <v>0</v>
      </c>
      <c r="H352" s="43">
        <v>0</v>
      </c>
      <c r="I352" s="25" t="s">
        <v>0</v>
      </c>
      <c r="J352" s="63" t="s">
        <v>922</v>
      </c>
      <c r="K352" s="25"/>
      <c r="L352" s="28"/>
    </row>
    <row r="353" spans="1:12" x14ac:dyDescent="0.25">
      <c r="A353" s="26" t="s">
        <v>289</v>
      </c>
      <c r="B353" s="26" t="s">
        <v>391</v>
      </c>
      <c r="C353" s="43" t="s">
        <v>598</v>
      </c>
      <c r="D353" s="65">
        <v>23</v>
      </c>
      <c r="E353" s="43">
        <v>110370.62</v>
      </c>
      <c r="F353" s="61">
        <v>0</v>
      </c>
      <c r="G353" s="43">
        <v>0</v>
      </c>
      <c r="H353" s="43">
        <v>0</v>
      </c>
      <c r="I353" s="25" t="s">
        <v>0</v>
      </c>
      <c r="J353" s="63" t="s">
        <v>1185</v>
      </c>
      <c r="K353" s="25"/>
      <c r="L353" s="28"/>
    </row>
    <row r="354" spans="1:12" x14ac:dyDescent="0.25">
      <c r="A354" s="26" t="s">
        <v>290</v>
      </c>
      <c r="B354" s="26" t="s">
        <v>336</v>
      </c>
      <c r="C354" s="43" t="s">
        <v>599</v>
      </c>
      <c r="D354" s="65">
        <v>2</v>
      </c>
      <c r="E354" s="43">
        <v>231.72</v>
      </c>
      <c r="F354" s="61">
        <v>0</v>
      </c>
      <c r="G354" s="43">
        <v>0</v>
      </c>
      <c r="H354" s="43">
        <v>0</v>
      </c>
      <c r="I354" s="25" t="s">
        <v>0</v>
      </c>
      <c r="J354" s="63" t="s">
        <v>1185</v>
      </c>
      <c r="K354" s="25"/>
      <c r="L354" s="28"/>
    </row>
    <row r="355" spans="1:12" x14ac:dyDescent="0.25">
      <c r="A355" s="26" t="s">
        <v>291</v>
      </c>
      <c r="B355" s="26" t="s">
        <v>334</v>
      </c>
      <c r="C355" s="67" t="s">
        <v>600</v>
      </c>
      <c r="D355" s="70">
        <v>10</v>
      </c>
      <c r="E355" s="67">
        <v>7149.41</v>
      </c>
      <c r="F355" s="61">
        <v>0</v>
      </c>
      <c r="G355" s="43">
        <v>0</v>
      </c>
      <c r="H355" s="43">
        <v>0</v>
      </c>
      <c r="I355" s="25" t="s">
        <v>0</v>
      </c>
      <c r="J355" s="63" t="s">
        <v>921</v>
      </c>
      <c r="K355" s="25"/>
      <c r="L355" s="28"/>
    </row>
    <row r="356" spans="1:12" x14ac:dyDescent="0.25">
      <c r="A356" s="88" t="s">
        <v>292</v>
      </c>
      <c r="B356" s="26" t="s">
        <v>332</v>
      </c>
      <c r="C356" s="25" t="s">
        <v>601</v>
      </c>
      <c r="D356" s="65">
        <v>2</v>
      </c>
      <c r="E356" s="72">
        <v>2811.63</v>
      </c>
      <c r="F356" s="88">
        <v>0</v>
      </c>
      <c r="G356" s="72">
        <v>140.58000000000001</v>
      </c>
      <c r="H356" s="72">
        <v>0</v>
      </c>
      <c r="I356" s="25" t="s">
        <v>0</v>
      </c>
      <c r="J356" s="63" t="s">
        <v>1185</v>
      </c>
      <c r="K356" s="25" t="s">
        <v>923</v>
      </c>
      <c r="L356" s="28"/>
    </row>
    <row r="357" spans="1:12" x14ac:dyDescent="0.25">
      <c r="A357" s="26" t="s">
        <v>293</v>
      </c>
      <c r="B357" s="26" t="s">
        <v>339</v>
      </c>
      <c r="C357" s="82" t="s">
        <v>602</v>
      </c>
      <c r="D357" s="84">
        <v>2</v>
      </c>
      <c r="E357" s="83">
        <v>26507.01</v>
      </c>
      <c r="F357" s="61">
        <v>0</v>
      </c>
      <c r="G357" s="43">
        <v>0</v>
      </c>
      <c r="H357" s="43">
        <v>0</v>
      </c>
      <c r="I357" s="25" t="s">
        <v>0</v>
      </c>
      <c r="J357" s="63" t="s">
        <v>922</v>
      </c>
      <c r="K357" s="25"/>
      <c r="L357" s="28"/>
    </row>
    <row r="358" spans="1:12" x14ac:dyDescent="0.25">
      <c r="A358" s="26" t="s">
        <v>294</v>
      </c>
      <c r="B358" s="26" t="s">
        <v>339</v>
      </c>
      <c r="C358" s="82" t="s">
        <v>603</v>
      </c>
      <c r="D358" s="84">
        <v>2</v>
      </c>
      <c r="E358" s="83">
        <v>6746.72</v>
      </c>
      <c r="F358" s="61">
        <v>0</v>
      </c>
      <c r="G358" s="43">
        <v>0</v>
      </c>
      <c r="H358" s="43">
        <v>0</v>
      </c>
      <c r="I358" s="25" t="s">
        <v>0</v>
      </c>
      <c r="J358" s="63" t="s">
        <v>922</v>
      </c>
      <c r="K358" s="25"/>
      <c r="L358" s="28"/>
    </row>
    <row r="359" spans="1:12" x14ac:dyDescent="0.25">
      <c r="A359" s="26" t="s">
        <v>295</v>
      </c>
      <c r="B359" s="26" t="s">
        <v>392</v>
      </c>
      <c r="C359" s="25" t="s">
        <v>604</v>
      </c>
      <c r="D359" s="65">
        <v>5</v>
      </c>
      <c r="E359" s="43">
        <v>1878.24</v>
      </c>
      <c r="F359" s="61">
        <v>0</v>
      </c>
      <c r="G359" s="43">
        <v>0</v>
      </c>
      <c r="H359" s="43">
        <v>0</v>
      </c>
      <c r="I359" s="25" t="s">
        <v>0</v>
      </c>
      <c r="J359" s="63" t="s">
        <v>1185</v>
      </c>
      <c r="K359" s="25"/>
      <c r="L359" s="28"/>
    </row>
    <row r="360" spans="1:12" x14ac:dyDescent="0.25">
      <c r="A360" s="26" t="s">
        <v>296</v>
      </c>
      <c r="B360" s="26" t="s">
        <v>393</v>
      </c>
      <c r="C360" s="25" t="s">
        <v>604</v>
      </c>
      <c r="D360" s="65">
        <v>5</v>
      </c>
      <c r="E360" s="43">
        <v>1878.24</v>
      </c>
      <c r="F360" s="61">
        <v>0</v>
      </c>
      <c r="G360" s="43">
        <v>0</v>
      </c>
      <c r="H360" s="43">
        <v>0</v>
      </c>
      <c r="I360" s="25" t="s">
        <v>0</v>
      </c>
      <c r="J360" s="63" t="s">
        <v>1185</v>
      </c>
      <c r="K360" s="25"/>
      <c r="L360" s="28"/>
    </row>
    <row r="361" spans="1:12" x14ac:dyDescent="0.25">
      <c r="A361" s="26" t="s">
        <v>297</v>
      </c>
      <c r="B361" s="26" t="s">
        <v>392</v>
      </c>
      <c r="C361" s="25" t="s">
        <v>604</v>
      </c>
      <c r="D361" s="65">
        <v>5</v>
      </c>
      <c r="E361" s="43">
        <v>1878.24</v>
      </c>
      <c r="F361" s="61">
        <v>0</v>
      </c>
      <c r="G361" s="43">
        <v>0</v>
      </c>
      <c r="H361" s="43">
        <v>0</v>
      </c>
      <c r="I361" s="25" t="s">
        <v>0</v>
      </c>
      <c r="J361" s="63" t="s">
        <v>1185</v>
      </c>
      <c r="K361" s="25"/>
      <c r="L361" s="28"/>
    </row>
    <row r="362" spans="1:12" x14ac:dyDescent="0.25">
      <c r="A362" s="26" t="s">
        <v>298</v>
      </c>
      <c r="B362" s="26" t="s">
        <v>392</v>
      </c>
      <c r="C362" s="25" t="s">
        <v>604</v>
      </c>
      <c r="D362" s="65">
        <v>5</v>
      </c>
      <c r="E362" s="43">
        <v>1878.24</v>
      </c>
      <c r="F362" s="61">
        <v>0</v>
      </c>
      <c r="G362" s="43">
        <v>0</v>
      </c>
      <c r="H362" s="43">
        <v>0</v>
      </c>
      <c r="I362" s="25" t="s">
        <v>0</v>
      </c>
      <c r="J362" s="63" t="s">
        <v>1185</v>
      </c>
      <c r="K362" s="25"/>
      <c r="L362" s="28"/>
    </row>
    <row r="363" spans="1:12" x14ac:dyDescent="0.25">
      <c r="A363" s="26" t="s">
        <v>299</v>
      </c>
      <c r="B363" s="26" t="s">
        <v>337</v>
      </c>
      <c r="C363" s="25" t="s">
        <v>605</v>
      </c>
      <c r="D363" s="65">
        <v>1</v>
      </c>
      <c r="E363" s="43">
        <v>5093.3100000000004</v>
      </c>
      <c r="F363" s="61">
        <v>0</v>
      </c>
      <c r="G363" s="43">
        <v>0</v>
      </c>
      <c r="H363" s="43">
        <v>0</v>
      </c>
      <c r="I363" s="25" t="s">
        <v>0</v>
      </c>
      <c r="J363" s="63" t="s">
        <v>1185</v>
      </c>
      <c r="K363" s="25"/>
      <c r="L363" s="28"/>
    </row>
    <row r="364" spans="1:12" x14ac:dyDescent="0.25">
      <c r="A364" s="26" t="s">
        <v>300</v>
      </c>
      <c r="B364" s="26" t="s">
        <v>337</v>
      </c>
      <c r="C364" s="25" t="s">
        <v>605</v>
      </c>
      <c r="D364" s="65">
        <v>1</v>
      </c>
      <c r="E364" s="43">
        <v>5093.3100000000004</v>
      </c>
      <c r="F364" s="61">
        <v>0</v>
      </c>
      <c r="G364" s="43">
        <v>0</v>
      </c>
      <c r="H364" s="43">
        <v>0</v>
      </c>
      <c r="I364" s="25" t="s">
        <v>0</v>
      </c>
      <c r="J364" s="63" t="s">
        <v>1185</v>
      </c>
      <c r="K364" s="25"/>
      <c r="L364" s="28"/>
    </row>
    <row r="365" spans="1:12" x14ac:dyDescent="0.25">
      <c r="A365" s="26" t="s">
        <v>301</v>
      </c>
      <c r="B365" s="26" t="s">
        <v>337</v>
      </c>
      <c r="C365" s="25" t="s">
        <v>605</v>
      </c>
      <c r="D365" s="65">
        <v>1</v>
      </c>
      <c r="E365" s="43">
        <v>5093.3100000000004</v>
      </c>
      <c r="F365" s="61">
        <v>0</v>
      </c>
      <c r="G365" s="43">
        <v>0</v>
      </c>
      <c r="H365" s="43">
        <v>0</v>
      </c>
      <c r="I365" s="25" t="s">
        <v>0</v>
      </c>
      <c r="J365" s="63" t="s">
        <v>1185</v>
      </c>
      <c r="K365" s="25"/>
      <c r="L365" s="28"/>
    </row>
    <row r="366" spans="1:12" x14ac:dyDescent="0.25">
      <c r="A366" s="88" t="s">
        <v>302</v>
      </c>
      <c r="B366" s="26" t="s">
        <v>337</v>
      </c>
      <c r="C366" s="25" t="s">
        <v>606</v>
      </c>
      <c r="D366" s="65">
        <v>38</v>
      </c>
      <c r="E366" s="72">
        <v>9553</v>
      </c>
      <c r="F366" s="88">
        <v>0</v>
      </c>
      <c r="G366" s="72">
        <v>477.65</v>
      </c>
      <c r="H366" s="72">
        <v>0</v>
      </c>
      <c r="I366" s="25" t="s">
        <v>0</v>
      </c>
      <c r="J366" s="63" t="s">
        <v>1185</v>
      </c>
      <c r="K366" s="25" t="s">
        <v>923</v>
      </c>
      <c r="L366" s="28"/>
    </row>
    <row r="367" spans="1:12" x14ac:dyDescent="0.25">
      <c r="A367" s="88" t="s">
        <v>278</v>
      </c>
      <c r="B367" s="26" t="s">
        <v>373</v>
      </c>
      <c r="C367" s="25" t="s">
        <v>607</v>
      </c>
      <c r="D367" s="65">
        <v>2</v>
      </c>
      <c r="E367" s="72">
        <v>21679.82</v>
      </c>
      <c r="F367" s="88">
        <v>0</v>
      </c>
      <c r="G367" s="72">
        <v>293.02999999999997</v>
      </c>
      <c r="H367" s="72">
        <v>0</v>
      </c>
      <c r="I367" s="25" t="s">
        <v>0</v>
      </c>
      <c r="J367" s="63" t="s">
        <v>1185</v>
      </c>
      <c r="K367" s="25" t="s">
        <v>923</v>
      </c>
      <c r="L367" s="28"/>
    </row>
    <row r="368" spans="1:12" x14ac:dyDescent="0.25">
      <c r="A368" s="88" t="s">
        <v>278</v>
      </c>
      <c r="B368" s="26" t="s">
        <v>373</v>
      </c>
      <c r="C368" s="25" t="s">
        <v>607</v>
      </c>
      <c r="D368" s="65">
        <v>2</v>
      </c>
      <c r="E368" s="72">
        <v>21679.82</v>
      </c>
      <c r="F368" s="88">
        <v>0</v>
      </c>
      <c r="G368" s="72">
        <v>293.02999999999997</v>
      </c>
      <c r="H368" s="72">
        <v>0</v>
      </c>
      <c r="I368" s="25" t="s">
        <v>0</v>
      </c>
      <c r="J368" s="63" t="s">
        <v>1185</v>
      </c>
      <c r="K368" s="25" t="s">
        <v>923</v>
      </c>
      <c r="L368" s="28"/>
    </row>
    <row r="369" spans="1:12" x14ac:dyDescent="0.25">
      <c r="A369" s="88" t="s">
        <v>278</v>
      </c>
      <c r="B369" s="26" t="s">
        <v>373</v>
      </c>
      <c r="C369" s="25" t="s">
        <v>607</v>
      </c>
      <c r="D369" s="65">
        <v>2</v>
      </c>
      <c r="E369" s="72">
        <v>21679.82</v>
      </c>
      <c r="F369" s="88">
        <v>0</v>
      </c>
      <c r="G369" s="72">
        <v>293.02999999999997</v>
      </c>
      <c r="H369" s="72">
        <v>0</v>
      </c>
      <c r="I369" s="25" t="s">
        <v>0</v>
      </c>
      <c r="J369" s="63" t="s">
        <v>1185</v>
      </c>
      <c r="K369" s="25" t="s">
        <v>923</v>
      </c>
      <c r="L369" s="28"/>
    </row>
    <row r="370" spans="1:12" x14ac:dyDescent="0.25">
      <c r="A370" s="88" t="s">
        <v>277</v>
      </c>
      <c r="B370" s="26" t="s">
        <v>387</v>
      </c>
      <c r="C370" s="25" t="s">
        <v>607</v>
      </c>
      <c r="D370" s="65">
        <v>7</v>
      </c>
      <c r="E370" s="72">
        <v>21679.82</v>
      </c>
      <c r="F370" s="88">
        <v>233.52</v>
      </c>
      <c r="G370" s="72">
        <v>116.76</v>
      </c>
      <c r="H370" s="72">
        <v>0</v>
      </c>
      <c r="I370" s="25" t="s">
        <v>0</v>
      </c>
      <c r="J370" s="63" t="s">
        <v>1185</v>
      </c>
      <c r="K370" s="25" t="s">
        <v>923</v>
      </c>
      <c r="L370" s="28"/>
    </row>
    <row r="371" spans="1:12" x14ac:dyDescent="0.25">
      <c r="A371" s="88" t="s">
        <v>278</v>
      </c>
      <c r="B371" s="26" t="s">
        <v>373</v>
      </c>
      <c r="C371" s="25" t="s">
        <v>607</v>
      </c>
      <c r="D371" s="65">
        <v>1</v>
      </c>
      <c r="E371" s="72">
        <v>21679.82</v>
      </c>
      <c r="F371" s="88">
        <v>0</v>
      </c>
      <c r="G371" s="72">
        <v>146.52000000000001</v>
      </c>
      <c r="H371" s="72">
        <v>0</v>
      </c>
      <c r="I371" s="25" t="s">
        <v>0</v>
      </c>
      <c r="J371" s="63" t="s">
        <v>1185</v>
      </c>
      <c r="K371" s="25" t="s">
        <v>923</v>
      </c>
      <c r="L371" s="28"/>
    </row>
    <row r="372" spans="1:12" x14ac:dyDescent="0.25">
      <c r="A372" s="88" t="s">
        <v>278</v>
      </c>
      <c r="B372" s="26" t="s">
        <v>373</v>
      </c>
      <c r="C372" s="25" t="s">
        <v>608</v>
      </c>
      <c r="D372" s="65">
        <v>5</v>
      </c>
      <c r="E372" s="72">
        <v>15646.33</v>
      </c>
      <c r="F372" s="88">
        <v>0</v>
      </c>
      <c r="G372" s="72">
        <v>740.18</v>
      </c>
      <c r="H372" s="72">
        <v>0</v>
      </c>
      <c r="I372" s="25" t="s">
        <v>0</v>
      </c>
      <c r="J372" s="63" t="s">
        <v>1185</v>
      </c>
      <c r="K372" s="25" t="s">
        <v>923</v>
      </c>
      <c r="L372" s="28"/>
    </row>
    <row r="373" spans="1:12" x14ac:dyDescent="0.25">
      <c r="A373" s="88" t="s">
        <v>277</v>
      </c>
      <c r="B373" s="26" t="s">
        <v>387</v>
      </c>
      <c r="C373" s="25" t="s">
        <v>608</v>
      </c>
      <c r="D373" s="65">
        <v>5</v>
      </c>
      <c r="E373" s="72">
        <v>15646.33</v>
      </c>
      <c r="F373" s="88">
        <v>168.53</v>
      </c>
      <c r="G373" s="72">
        <v>84.27</v>
      </c>
      <c r="H373" s="72">
        <v>0</v>
      </c>
      <c r="I373" s="25" t="s">
        <v>0</v>
      </c>
      <c r="J373" s="63" t="s">
        <v>1185</v>
      </c>
      <c r="K373" s="25" t="s">
        <v>923</v>
      </c>
      <c r="L373" s="28"/>
    </row>
    <row r="374" spans="1:12" x14ac:dyDescent="0.25">
      <c r="A374" s="26" t="s">
        <v>293</v>
      </c>
      <c r="B374" s="26" t="s">
        <v>339</v>
      </c>
      <c r="C374" s="82" t="s">
        <v>609</v>
      </c>
      <c r="D374" s="84">
        <v>2</v>
      </c>
      <c r="E374" s="83">
        <v>1477.3</v>
      </c>
      <c r="F374" s="61">
        <v>0</v>
      </c>
      <c r="G374" s="43">
        <v>0</v>
      </c>
      <c r="H374" s="43">
        <v>0</v>
      </c>
      <c r="I374" s="25" t="s">
        <v>0</v>
      </c>
      <c r="J374" s="63" t="s">
        <v>922</v>
      </c>
      <c r="K374" s="25"/>
      <c r="L374" s="28"/>
    </row>
    <row r="375" spans="1:12" x14ac:dyDescent="0.25">
      <c r="A375" s="26" t="s">
        <v>303</v>
      </c>
      <c r="B375" s="26" t="s">
        <v>394</v>
      </c>
      <c r="C375" s="25" t="s">
        <v>610</v>
      </c>
      <c r="D375" s="65">
        <v>1</v>
      </c>
      <c r="E375" s="43">
        <v>1708.74</v>
      </c>
      <c r="F375" s="61">
        <v>0</v>
      </c>
      <c r="G375" s="43">
        <v>0</v>
      </c>
      <c r="H375" s="43">
        <v>0</v>
      </c>
      <c r="I375" s="25" t="s">
        <v>0</v>
      </c>
      <c r="J375" s="63" t="s">
        <v>1185</v>
      </c>
      <c r="K375" s="25"/>
      <c r="L375" s="28"/>
    </row>
    <row r="376" spans="1:12" x14ac:dyDescent="0.25">
      <c r="A376" s="26" t="s">
        <v>304</v>
      </c>
      <c r="B376" s="26" t="s">
        <v>394</v>
      </c>
      <c r="C376" s="25" t="s">
        <v>610</v>
      </c>
      <c r="D376" s="65">
        <v>1</v>
      </c>
      <c r="E376" s="43">
        <v>1708.74</v>
      </c>
      <c r="F376" s="61">
        <v>0</v>
      </c>
      <c r="G376" s="43">
        <v>0</v>
      </c>
      <c r="H376" s="43">
        <v>0</v>
      </c>
      <c r="I376" s="25" t="s">
        <v>0</v>
      </c>
      <c r="J376" s="63" t="s">
        <v>1185</v>
      </c>
      <c r="K376" s="25"/>
      <c r="L376" s="28"/>
    </row>
    <row r="377" spans="1:12" x14ac:dyDescent="0.25">
      <c r="A377" s="88" t="s">
        <v>305</v>
      </c>
      <c r="B377" s="26" t="s">
        <v>332</v>
      </c>
      <c r="C377" s="25" t="s">
        <v>611</v>
      </c>
      <c r="D377" s="65">
        <v>1</v>
      </c>
      <c r="E377" s="72">
        <v>15382.86</v>
      </c>
      <c r="F377" s="88">
        <v>0</v>
      </c>
      <c r="G377" s="72">
        <v>769.14</v>
      </c>
      <c r="H377" s="72">
        <v>0</v>
      </c>
      <c r="I377" s="25" t="s">
        <v>0</v>
      </c>
      <c r="J377" s="63" t="s">
        <v>1185</v>
      </c>
      <c r="K377" s="25" t="s">
        <v>923</v>
      </c>
      <c r="L377" s="28"/>
    </row>
    <row r="378" spans="1:12" x14ac:dyDescent="0.25">
      <c r="A378" s="26" t="s">
        <v>127</v>
      </c>
      <c r="B378" s="26" t="s">
        <v>339</v>
      </c>
      <c r="C378" s="82" t="s">
        <v>612</v>
      </c>
      <c r="D378" s="84">
        <v>1</v>
      </c>
      <c r="E378" s="83">
        <v>1477.3</v>
      </c>
      <c r="F378" s="61">
        <v>0</v>
      </c>
      <c r="G378" s="43">
        <v>0</v>
      </c>
      <c r="H378" s="43">
        <v>0</v>
      </c>
      <c r="I378" s="25" t="s">
        <v>0</v>
      </c>
      <c r="J378" s="63" t="s">
        <v>922</v>
      </c>
      <c r="K378" s="25"/>
      <c r="L378" s="28"/>
    </row>
    <row r="379" spans="1:12" x14ac:dyDescent="0.25">
      <c r="A379" s="26" t="s">
        <v>127</v>
      </c>
      <c r="B379" s="26" t="s">
        <v>339</v>
      </c>
      <c r="C379" s="82" t="s">
        <v>613</v>
      </c>
      <c r="D379" s="84">
        <v>1</v>
      </c>
      <c r="E379" s="83">
        <v>1477.3</v>
      </c>
      <c r="F379" s="61">
        <v>0</v>
      </c>
      <c r="G379" s="43">
        <v>0</v>
      </c>
      <c r="H379" s="43">
        <v>0</v>
      </c>
      <c r="I379" s="25" t="s">
        <v>0</v>
      </c>
      <c r="J379" s="63" t="s">
        <v>922</v>
      </c>
      <c r="K379" s="25"/>
      <c r="L379" s="28"/>
    </row>
    <row r="380" spans="1:12" x14ac:dyDescent="0.25">
      <c r="A380" s="88" t="s">
        <v>306</v>
      </c>
      <c r="B380" s="26" t="s">
        <v>355</v>
      </c>
      <c r="C380" s="25" t="s">
        <v>614</v>
      </c>
      <c r="D380" s="65">
        <v>1</v>
      </c>
      <c r="E380" s="72">
        <v>35485.67</v>
      </c>
      <c r="F380" s="88">
        <v>0</v>
      </c>
      <c r="G380" s="72">
        <v>324.38</v>
      </c>
      <c r="H380" s="72">
        <v>0</v>
      </c>
      <c r="I380" s="25" t="s">
        <v>0</v>
      </c>
      <c r="J380" s="63" t="s">
        <v>1185</v>
      </c>
      <c r="K380" s="25" t="s">
        <v>923</v>
      </c>
      <c r="L380" s="28"/>
    </row>
    <row r="381" spans="1:12" x14ac:dyDescent="0.25">
      <c r="A381" s="88" t="s">
        <v>307</v>
      </c>
      <c r="B381" s="26" t="s">
        <v>355</v>
      </c>
      <c r="C381" s="25" t="s">
        <v>614</v>
      </c>
      <c r="D381" s="65">
        <v>1</v>
      </c>
      <c r="E381" s="72">
        <v>35485.67</v>
      </c>
      <c r="F381" s="88">
        <v>0</v>
      </c>
      <c r="G381" s="72">
        <v>3224.19</v>
      </c>
      <c r="H381" s="72">
        <v>0</v>
      </c>
      <c r="I381" s="25" t="s">
        <v>0</v>
      </c>
      <c r="J381" s="63" t="s">
        <v>1185</v>
      </c>
      <c r="K381" s="25" t="s">
        <v>923</v>
      </c>
      <c r="L381" s="28"/>
    </row>
    <row r="382" spans="1:12" x14ac:dyDescent="0.25">
      <c r="A382" s="26" t="s">
        <v>87</v>
      </c>
      <c r="B382" s="26" t="s">
        <v>339</v>
      </c>
      <c r="C382" s="82" t="s">
        <v>615</v>
      </c>
      <c r="D382" s="84">
        <v>1</v>
      </c>
      <c r="E382" s="83">
        <v>2135.98</v>
      </c>
      <c r="F382" s="61">
        <v>0</v>
      </c>
      <c r="G382" s="43">
        <v>0</v>
      </c>
      <c r="H382" s="43">
        <v>0</v>
      </c>
      <c r="I382" s="25" t="s">
        <v>0</v>
      </c>
      <c r="J382" s="63" t="s">
        <v>922</v>
      </c>
      <c r="K382" s="25"/>
      <c r="L382" s="28"/>
    </row>
    <row r="383" spans="1:12" x14ac:dyDescent="0.25">
      <c r="A383" s="88" t="s">
        <v>308</v>
      </c>
      <c r="B383" s="26" t="s">
        <v>353</v>
      </c>
      <c r="C383" s="25" t="s">
        <v>616</v>
      </c>
      <c r="D383" s="65">
        <v>25</v>
      </c>
      <c r="E383" s="72">
        <v>18672.7</v>
      </c>
      <c r="F383" s="88">
        <v>2729.09</v>
      </c>
      <c r="G383" s="72">
        <v>1819.39</v>
      </c>
      <c r="H383" s="72">
        <v>0</v>
      </c>
      <c r="I383" s="25" t="s">
        <v>0</v>
      </c>
      <c r="J383" s="63" t="s">
        <v>1185</v>
      </c>
      <c r="K383" s="25" t="s">
        <v>923</v>
      </c>
      <c r="L383" s="28"/>
    </row>
    <row r="384" spans="1:12" x14ac:dyDescent="0.25">
      <c r="A384" s="88" t="s">
        <v>309</v>
      </c>
      <c r="B384" s="26" t="s">
        <v>359</v>
      </c>
      <c r="C384" s="25" t="s">
        <v>616</v>
      </c>
      <c r="D384" s="65">
        <v>7</v>
      </c>
      <c r="E384" s="72">
        <v>18672.7</v>
      </c>
      <c r="F384" s="88">
        <v>0</v>
      </c>
      <c r="G384" s="72">
        <v>47.88</v>
      </c>
      <c r="H384" s="72">
        <v>0</v>
      </c>
      <c r="I384" s="25" t="s">
        <v>0</v>
      </c>
      <c r="J384" s="63" t="s">
        <v>1185</v>
      </c>
      <c r="K384" s="25" t="s">
        <v>923</v>
      </c>
      <c r="L384" s="28"/>
    </row>
    <row r="385" spans="1:12" x14ac:dyDescent="0.25">
      <c r="A385" s="26" t="s">
        <v>310</v>
      </c>
      <c r="B385" s="26" t="s">
        <v>349</v>
      </c>
      <c r="C385" s="25" t="s">
        <v>617</v>
      </c>
      <c r="D385" s="65">
        <v>5</v>
      </c>
      <c r="E385" s="43">
        <v>9382.51</v>
      </c>
      <c r="F385" s="61">
        <v>0</v>
      </c>
      <c r="G385" s="43">
        <v>0</v>
      </c>
      <c r="H385" s="43">
        <v>0</v>
      </c>
      <c r="I385" s="25" t="s">
        <v>0</v>
      </c>
      <c r="J385" s="63" t="s">
        <v>1185</v>
      </c>
      <c r="K385" s="25"/>
      <c r="L385" s="28"/>
    </row>
    <row r="386" spans="1:12" x14ac:dyDescent="0.25">
      <c r="A386" s="26" t="s">
        <v>311</v>
      </c>
      <c r="B386" s="26" t="s">
        <v>333</v>
      </c>
      <c r="C386" s="25" t="s">
        <v>617</v>
      </c>
      <c r="D386" s="65">
        <v>1</v>
      </c>
      <c r="E386" s="43">
        <v>9382.51</v>
      </c>
      <c r="F386" s="61">
        <v>0</v>
      </c>
      <c r="G386" s="43">
        <v>0</v>
      </c>
      <c r="H386" s="43">
        <v>0</v>
      </c>
      <c r="I386" s="25" t="s">
        <v>0</v>
      </c>
      <c r="J386" s="63" t="s">
        <v>1185</v>
      </c>
      <c r="K386" s="25"/>
      <c r="L386" s="28"/>
    </row>
    <row r="387" spans="1:12" x14ac:dyDescent="0.25">
      <c r="A387" s="26" t="s">
        <v>312</v>
      </c>
      <c r="B387" s="26" t="s">
        <v>373</v>
      </c>
      <c r="C387" s="25" t="s">
        <v>617</v>
      </c>
      <c r="D387" s="65">
        <v>1</v>
      </c>
      <c r="E387" s="43">
        <v>9382.51</v>
      </c>
      <c r="F387" s="61">
        <v>0</v>
      </c>
      <c r="G387" s="43">
        <v>0</v>
      </c>
      <c r="H387" s="43">
        <v>0</v>
      </c>
      <c r="I387" s="25" t="s">
        <v>0</v>
      </c>
      <c r="J387" s="63" t="s">
        <v>1185</v>
      </c>
      <c r="K387" s="25"/>
      <c r="L387" s="28"/>
    </row>
    <row r="388" spans="1:12" x14ac:dyDescent="0.25">
      <c r="A388" s="26" t="s">
        <v>87</v>
      </c>
      <c r="B388" s="26" t="s">
        <v>339</v>
      </c>
      <c r="C388" s="82" t="s">
        <v>618</v>
      </c>
      <c r="D388" s="84">
        <v>2</v>
      </c>
      <c r="E388" s="83">
        <v>2135.98</v>
      </c>
      <c r="F388" s="61">
        <v>0</v>
      </c>
      <c r="G388" s="43">
        <v>0</v>
      </c>
      <c r="H388" s="43">
        <v>0</v>
      </c>
      <c r="I388" s="25" t="s">
        <v>0</v>
      </c>
      <c r="J388" s="63" t="s">
        <v>922</v>
      </c>
      <c r="K388" s="25"/>
      <c r="L388" s="28"/>
    </row>
    <row r="389" spans="1:12" x14ac:dyDescent="0.25">
      <c r="A389" s="26" t="s">
        <v>293</v>
      </c>
      <c r="B389" s="26" t="s">
        <v>339</v>
      </c>
      <c r="C389" s="82" t="s">
        <v>619</v>
      </c>
      <c r="D389" s="84">
        <v>1</v>
      </c>
      <c r="E389" s="83">
        <v>2135.98</v>
      </c>
      <c r="F389" s="61">
        <v>0</v>
      </c>
      <c r="G389" s="43">
        <v>0</v>
      </c>
      <c r="H389" s="43">
        <v>0</v>
      </c>
      <c r="I389" s="25" t="s">
        <v>0</v>
      </c>
      <c r="J389" s="63" t="s">
        <v>922</v>
      </c>
      <c r="K389" s="25"/>
      <c r="L389" s="28"/>
    </row>
    <row r="390" spans="1:12" x14ac:dyDescent="0.25">
      <c r="A390" s="26" t="s">
        <v>127</v>
      </c>
      <c r="B390" s="26" t="s">
        <v>339</v>
      </c>
      <c r="C390" s="82" t="s">
        <v>620</v>
      </c>
      <c r="D390" s="84">
        <v>1</v>
      </c>
      <c r="E390" s="83">
        <v>818.63</v>
      </c>
      <c r="F390" s="61">
        <v>0</v>
      </c>
      <c r="G390" s="43">
        <v>0</v>
      </c>
      <c r="H390" s="43">
        <v>0</v>
      </c>
      <c r="I390" s="25" t="s">
        <v>0</v>
      </c>
      <c r="J390" s="63" t="s">
        <v>922</v>
      </c>
      <c r="K390" s="25"/>
      <c r="L390" s="28"/>
    </row>
    <row r="391" spans="1:12" x14ac:dyDescent="0.25">
      <c r="A391" s="88" t="s">
        <v>160</v>
      </c>
      <c r="B391" s="26" t="s">
        <v>356</v>
      </c>
      <c r="C391" s="25" t="s">
        <v>621</v>
      </c>
      <c r="D391" s="65">
        <v>8</v>
      </c>
      <c r="E391" s="72">
        <v>2097.7399999999998</v>
      </c>
      <c r="F391" s="88">
        <v>0</v>
      </c>
      <c r="G391" s="72">
        <v>13.16</v>
      </c>
      <c r="H391" s="72">
        <v>0</v>
      </c>
      <c r="I391" s="25" t="s">
        <v>0</v>
      </c>
      <c r="J391" s="63" t="s">
        <v>1185</v>
      </c>
      <c r="K391" s="25" t="s">
        <v>923</v>
      </c>
      <c r="L391" s="28"/>
    </row>
    <row r="392" spans="1:12" x14ac:dyDescent="0.25">
      <c r="A392" s="88" t="s">
        <v>313</v>
      </c>
      <c r="B392" s="26" t="s">
        <v>356</v>
      </c>
      <c r="C392" s="25" t="s">
        <v>621</v>
      </c>
      <c r="D392" s="65">
        <v>56</v>
      </c>
      <c r="E392" s="72">
        <v>2097.7399999999998</v>
      </c>
      <c r="F392" s="88">
        <v>0</v>
      </c>
      <c r="G392" s="72">
        <v>91.73</v>
      </c>
      <c r="H392" s="72">
        <v>0</v>
      </c>
      <c r="I392" s="25" t="s">
        <v>0</v>
      </c>
      <c r="J392" s="63" t="s">
        <v>1185</v>
      </c>
      <c r="K392" s="25" t="s">
        <v>923</v>
      </c>
      <c r="L392" s="28"/>
    </row>
    <row r="393" spans="1:12" x14ac:dyDescent="0.25">
      <c r="A393" s="88" t="s">
        <v>277</v>
      </c>
      <c r="B393" s="26" t="s">
        <v>387</v>
      </c>
      <c r="C393" s="25" t="s">
        <v>622</v>
      </c>
      <c r="D393" s="65">
        <v>5</v>
      </c>
      <c r="E393" s="72">
        <v>15646.33</v>
      </c>
      <c r="F393" s="88">
        <v>168.53</v>
      </c>
      <c r="G393" s="72">
        <v>84.27</v>
      </c>
      <c r="H393" s="72">
        <v>0</v>
      </c>
      <c r="I393" s="25" t="s">
        <v>0</v>
      </c>
      <c r="J393" s="63" t="s">
        <v>1185</v>
      </c>
      <c r="K393" s="25" t="s">
        <v>923</v>
      </c>
      <c r="L393" s="28"/>
    </row>
    <row r="394" spans="1:12" x14ac:dyDescent="0.25">
      <c r="A394" s="88" t="s">
        <v>278</v>
      </c>
      <c r="B394" s="26" t="s">
        <v>373</v>
      </c>
      <c r="C394" s="25" t="s">
        <v>622</v>
      </c>
      <c r="D394" s="65">
        <v>5</v>
      </c>
      <c r="E394" s="72">
        <v>15646.33</v>
      </c>
      <c r="F394" s="88">
        <v>0</v>
      </c>
      <c r="G394" s="72">
        <v>740.18</v>
      </c>
      <c r="H394" s="72">
        <v>0</v>
      </c>
      <c r="I394" s="25" t="s">
        <v>0</v>
      </c>
      <c r="J394" s="63" t="s">
        <v>1185</v>
      </c>
      <c r="K394" s="25" t="s">
        <v>923</v>
      </c>
      <c r="L394" s="28"/>
    </row>
    <row r="395" spans="1:12" x14ac:dyDescent="0.25">
      <c r="A395" s="88" t="s">
        <v>314</v>
      </c>
      <c r="B395" s="26" t="s">
        <v>373</v>
      </c>
      <c r="C395" s="25" t="s">
        <v>623</v>
      </c>
      <c r="D395" s="65">
        <v>10</v>
      </c>
      <c r="E395" s="72">
        <v>30730.03</v>
      </c>
      <c r="F395" s="88">
        <v>0</v>
      </c>
      <c r="G395" s="72">
        <v>1453.75</v>
      </c>
      <c r="H395" s="72">
        <v>0</v>
      </c>
      <c r="I395" s="25" t="s">
        <v>0</v>
      </c>
      <c r="J395" s="63" t="s">
        <v>1185</v>
      </c>
      <c r="K395" s="25" t="s">
        <v>923</v>
      </c>
      <c r="L395" s="28"/>
    </row>
    <row r="396" spans="1:12" x14ac:dyDescent="0.25">
      <c r="A396" s="88" t="s">
        <v>315</v>
      </c>
      <c r="B396" s="26" t="s">
        <v>387</v>
      </c>
      <c r="C396" s="43" t="s">
        <v>623</v>
      </c>
      <c r="D396" s="65">
        <v>10</v>
      </c>
      <c r="E396" s="72">
        <v>30730.03</v>
      </c>
      <c r="F396" s="88">
        <v>331.01</v>
      </c>
      <c r="G396" s="72">
        <v>165.5</v>
      </c>
      <c r="H396" s="72">
        <v>0</v>
      </c>
      <c r="I396" s="25" t="s">
        <v>0</v>
      </c>
      <c r="J396" s="63" t="s">
        <v>1185</v>
      </c>
      <c r="K396" s="25" t="s">
        <v>923</v>
      </c>
      <c r="L396" s="28"/>
    </row>
    <row r="397" spans="1:12" x14ac:dyDescent="0.25">
      <c r="A397" s="88" t="s">
        <v>204</v>
      </c>
      <c r="B397" s="26" t="s">
        <v>359</v>
      </c>
      <c r="C397" s="43" t="s">
        <v>624</v>
      </c>
      <c r="D397" s="65">
        <v>4</v>
      </c>
      <c r="E397" s="72">
        <v>44297.97</v>
      </c>
      <c r="F397" s="88">
        <v>0</v>
      </c>
      <c r="G397" s="72">
        <v>89.22</v>
      </c>
      <c r="H397" s="72">
        <v>0</v>
      </c>
      <c r="I397" s="25" t="s">
        <v>0</v>
      </c>
      <c r="J397" s="63" t="s">
        <v>1185</v>
      </c>
      <c r="K397" s="25" t="s">
        <v>923</v>
      </c>
      <c r="L397" s="28"/>
    </row>
    <row r="398" spans="1:12" x14ac:dyDescent="0.25">
      <c r="A398" s="88" t="s">
        <v>316</v>
      </c>
      <c r="B398" s="26" t="s">
        <v>337</v>
      </c>
      <c r="C398" s="43" t="s">
        <v>624</v>
      </c>
      <c r="D398" s="65">
        <v>3</v>
      </c>
      <c r="E398" s="72">
        <v>44297.97</v>
      </c>
      <c r="F398" s="88">
        <v>0</v>
      </c>
      <c r="G398" s="72">
        <v>133.83000000000001</v>
      </c>
      <c r="H398" s="72">
        <v>0</v>
      </c>
      <c r="I398" s="25" t="s">
        <v>0</v>
      </c>
      <c r="J398" s="63" t="s">
        <v>1185</v>
      </c>
      <c r="K398" s="25" t="s">
        <v>923</v>
      </c>
      <c r="L398" s="28"/>
    </row>
    <row r="399" spans="1:12" x14ac:dyDescent="0.25">
      <c r="A399" s="88" t="s">
        <v>317</v>
      </c>
      <c r="B399" s="26" t="s">
        <v>337</v>
      </c>
      <c r="C399" s="43" t="s">
        <v>624</v>
      </c>
      <c r="D399" s="65">
        <v>3</v>
      </c>
      <c r="E399" s="72">
        <v>44297.97</v>
      </c>
      <c r="F399" s="88">
        <v>0</v>
      </c>
      <c r="G399" s="72">
        <v>885.51</v>
      </c>
      <c r="H399" s="72">
        <v>0</v>
      </c>
      <c r="I399" s="25" t="s">
        <v>0</v>
      </c>
      <c r="J399" s="63" t="s">
        <v>1185</v>
      </c>
      <c r="K399" s="25" t="s">
        <v>923</v>
      </c>
      <c r="L399" s="28"/>
    </row>
    <row r="400" spans="1:12" x14ac:dyDescent="0.25">
      <c r="A400" s="88" t="s">
        <v>318</v>
      </c>
      <c r="B400" s="26" t="s">
        <v>337</v>
      </c>
      <c r="C400" s="43" t="s">
        <v>624</v>
      </c>
      <c r="D400" s="65">
        <v>3</v>
      </c>
      <c r="E400" s="72">
        <v>44297.97</v>
      </c>
      <c r="F400" s="88">
        <v>0</v>
      </c>
      <c r="G400" s="72">
        <v>44.61</v>
      </c>
      <c r="H400" s="72">
        <v>0</v>
      </c>
      <c r="I400" s="25" t="s">
        <v>0</v>
      </c>
      <c r="J400" s="63" t="s">
        <v>1185</v>
      </c>
      <c r="K400" s="25" t="s">
        <v>923</v>
      </c>
      <c r="L400" s="28"/>
    </row>
    <row r="401" spans="1:12" x14ac:dyDescent="0.25">
      <c r="A401" s="88" t="s">
        <v>319</v>
      </c>
      <c r="B401" s="26" t="s">
        <v>333</v>
      </c>
      <c r="C401" s="43" t="s">
        <v>624</v>
      </c>
      <c r="D401" s="65">
        <v>2</v>
      </c>
      <c r="E401" s="72">
        <v>44297.97</v>
      </c>
      <c r="F401" s="88">
        <v>0</v>
      </c>
      <c r="G401" s="72">
        <v>1106.33</v>
      </c>
      <c r="H401" s="72">
        <v>0</v>
      </c>
      <c r="I401" s="25" t="s">
        <v>0</v>
      </c>
      <c r="J401" s="63" t="s">
        <v>1185</v>
      </c>
      <c r="K401" s="25" t="s">
        <v>923</v>
      </c>
      <c r="L401" s="28"/>
    </row>
    <row r="402" spans="1:12" x14ac:dyDescent="0.25">
      <c r="A402" s="26" t="s">
        <v>320</v>
      </c>
      <c r="B402" s="26" t="s">
        <v>395</v>
      </c>
      <c r="C402" s="43" t="s">
        <v>625</v>
      </c>
      <c r="D402" s="65">
        <v>1</v>
      </c>
      <c r="E402" s="43">
        <v>129385.74</v>
      </c>
      <c r="F402" s="61">
        <v>0</v>
      </c>
      <c r="G402" s="43">
        <v>0</v>
      </c>
      <c r="H402" s="43">
        <v>0</v>
      </c>
      <c r="I402" s="25" t="s">
        <v>0</v>
      </c>
      <c r="J402" s="63" t="s">
        <v>1185</v>
      </c>
      <c r="K402" s="25"/>
      <c r="L402" s="28"/>
    </row>
    <row r="403" spans="1:12" x14ac:dyDescent="0.25">
      <c r="A403" s="26" t="s">
        <v>321</v>
      </c>
      <c r="B403" s="26" t="s">
        <v>396</v>
      </c>
      <c r="C403" s="43" t="s">
        <v>625</v>
      </c>
      <c r="D403" s="65">
        <v>1</v>
      </c>
      <c r="E403" s="43">
        <v>129385.74</v>
      </c>
      <c r="F403" s="61">
        <v>0</v>
      </c>
      <c r="G403" s="43">
        <v>0</v>
      </c>
      <c r="H403" s="43">
        <v>0</v>
      </c>
      <c r="I403" s="25" t="s">
        <v>0</v>
      </c>
      <c r="J403" s="63" t="s">
        <v>1185</v>
      </c>
      <c r="K403" s="25"/>
      <c r="L403" s="28"/>
    </row>
    <row r="404" spans="1:12" x14ac:dyDescent="0.25">
      <c r="A404" s="26" t="s">
        <v>322</v>
      </c>
      <c r="B404" s="26" t="s">
        <v>396</v>
      </c>
      <c r="C404" s="43" t="s">
        <v>626</v>
      </c>
      <c r="D404" s="65">
        <v>1</v>
      </c>
      <c r="E404" s="43">
        <v>13594.56</v>
      </c>
      <c r="F404" s="61">
        <v>0</v>
      </c>
      <c r="G404" s="43">
        <v>0</v>
      </c>
      <c r="H404" s="43">
        <v>0</v>
      </c>
      <c r="I404" s="25" t="s">
        <v>0</v>
      </c>
      <c r="J404" s="63" t="s">
        <v>1185</v>
      </c>
      <c r="K404" s="25"/>
      <c r="L404" s="28"/>
    </row>
    <row r="405" spans="1:12" x14ac:dyDescent="0.25">
      <c r="A405" s="88" t="s">
        <v>230</v>
      </c>
      <c r="B405" s="26" t="s">
        <v>332</v>
      </c>
      <c r="C405" s="43" t="s">
        <v>627</v>
      </c>
      <c r="D405" s="65">
        <v>6</v>
      </c>
      <c r="E405" s="72">
        <v>8081.74</v>
      </c>
      <c r="F405" s="88">
        <v>0</v>
      </c>
      <c r="G405" s="72">
        <v>404.09</v>
      </c>
      <c r="H405" s="72">
        <v>0</v>
      </c>
      <c r="I405" s="25" t="s">
        <v>0</v>
      </c>
      <c r="J405" s="63" t="s">
        <v>1185</v>
      </c>
      <c r="K405" s="25" t="s">
        <v>923</v>
      </c>
      <c r="L405" s="28"/>
    </row>
    <row r="406" spans="1:12" x14ac:dyDescent="0.25">
      <c r="A406" s="88" t="s">
        <v>323</v>
      </c>
      <c r="B406" s="26" t="s">
        <v>359</v>
      </c>
      <c r="C406" s="43" t="s">
        <v>628</v>
      </c>
      <c r="D406" s="65">
        <v>2</v>
      </c>
      <c r="E406" s="72">
        <v>6909.26</v>
      </c>
      <c r="F406" s="88">
        <v>0</v>
      </c>
      <c r="G406" s="72">
        <v>190.26</v>
      </c>
      <c r="H406" s="72">
        <v>0</v>
      </c>
      <c r="I406" s="25" t="s">
        <v>0</v>
      </c>
      <c r="J406" s="63" t="s">
        <v>1185</v>
      </c>
      <c r="K406" s="25" t="s">
        <v>923</v>
      </c>
      <c r="L406" s="28"/>
    </row>
    <row r="407" spans="1:12" x14ac:dyDescent="0.25">
      <c r="A407" s="88" t="s">
        <v>324</v>
      </c>
      <c r="B407" s="26" t="s">
        <v>333</v>
      </c>
      <c r="C407" s="43" t="s">
        <v>628</v>
      </c>
      <c r="D407" s="65">
        <v>2</v>
      </c>
      <c r="E407" s="72">
        <v>6909.26</v>
      </c>
      <c r="F407" s="88">
        <v>0</v>
      </c>
      <c r="G407" s="72">
        <v>250.34</v>
      </c>
      <c r="H407" s="72">
        <v>0</v>
      </c>
      <c r="I407" s="25" t="s">
        <v>0</v>
      </c>
      <c r="J407" s="63" t="s">
        <v>1185</v>
      </c>
      <c r="K407" s="25" t="s">
        <v>923</v>
      </c>
      <c r="L407" s="28"/>
    </row>
    <row r="408" spans="1:12" x14ac:dyDescent="0.25">
      <c r="A408" s="88" t="s">
        <v>324</v>
      </c>
      <c r="B408" s="26" t="s">
        <v>333</v>
      </c>
      <c r="C408" s="43" t="s">
        <v>629</v>
      </c>
      <c r="D408" s="65">
        <v>2</v>
      </c>
      <c r="E408" s="72">
        <v>4098.8999999999996</v>
      </c>
      <c r="F408" s="88">
        <v>0</v>
      </c>
      <c r="G408" s="72">
        <v>99.7</v>
      </c>
      <c r="H408" s="72">
        <v>0</v>
      </c>
      <c r="I408" s="25" t="s">
        <v>0</v>
      </c>
      <c r="J408" s="63" t="s">
        <v>1185</v>
      </c>
      <c r="K408" s="25" t="s">
        <v>923</v>
      </c>
      <c r="L408" s="28"/>
    </row>
    <row r="409" spans="1:12" x14ac:dyDescent="0.25">
      <c r="A409" s="88" t="s">
        <v>323</v>
      </c>
      <c r="B409" s="26" t="s">
        <v>359</v>
      </c>
      <c r="C409" s="43" t="s">
        <v>629</v>
      </c>
      <c r="D409" s="65">
        <v>2</v>
      </c>
      <c r="E409" s="72">
        <v>4098.8999999999996</v>
      </c>
      <c r="F409" s="88">
        <v>0</v>
      </c>
      <c r="G409" s="72">
        <v>210.48</v>
      </c>
      <c r="H409" s="72">
        <v>0</v>
      </c>
      <c r="I409" s="25" t="s">
        <v>0</v>
      </c>
      <c r="J409" s="63" t="s">
        <v>1185</v>
      </c>
      <c r="K409" s="25" t="s">
        <v>923</v>
      </c>
      <c r="L409" s="28"/>
    </row>
    <row r="410" spans="1:12" x14ac:dyDescent="0.25">
      <c r="A410" s="88" t="s">
        <v>202</v>
      </c>
      <c r="B410" s="26" t="s">
        <v>332</v>
      </c>
      <c r="C410" s="43" t="s">
        <v>630</v>
      </c>
      <c r="D410" s="65">
        <v>2</v>
      </c>
      <c r="E410" s="72">
        <v>26909.7</v>
      </c>
      <c r="F410" s="88">
        <v>0</v>
      </c>
      <c r="G410" s="72">
        <v>1345.49</v>
      </c>
      <c r="H410" s="72">
        <v>0</v>
      </c>
      <c r="I410" s="25" t="s">
        <v>0</v>
      </c>
      <c r="J410" s="63" t="s">
        <v>1185</v>
      </c>
      <c r="K410" s="25" t="s">
        <v>923</v>
      </c>
      <c r="L410" s="28"/>
    </row>
    <row r="411" spans="1:12" x14ac:dyDescent="0.25">
      <c r="A411" s="88" t="s">
        <v>314</v>
      </c>
      <c r="B411" s="26" t="s">
        <v>335</v>
      </c>
      <c r="C411" s="43" t="s">
        <v>631</v>
      </c>
      <c r="D411" s="65">
        <v>5</v>
      </c>
      <c r="E411" s="72">
        <v>15646.33</v>
      </c>
      <c r="F411" s="88">
        <v>0</v>
      </c>
      <c r="G411" s="72">
        <v>740.18</v>
      </c>
      <c r="H411" s="72">
        <v>0</v>
      </c>
      <c r="I411" s="25" t="s">
        <v>0</v>
      </c>
      <c r="J411" s="63" t="s">
        <v>1185</v>
      </c>
      <c r="K411" s="25" t="s">
        <v>923</v>
      </c>
      <c r="L411" s="28"/>
    </row>
    <row r="412" spans="1:12" x14ac:dyDescent="0.25">
      <c r="A412" s="88" t="s">
        <v>325</v>
      </c>
      <c r="B412" s="26" t="s">
        <v>387</v>
      </c>
      <c r="C412" s="43" t="s">
        <v>631</v>
      </c>
      <c r="D412" s="65">
        <v>5</v>
      </c>
      <c r="E412" s="72">
        <v>15646.33</v>
      </c>
      <c r="F412" s="88">
        <v>168.53</v>
      </c>
      <c r="G412" s="72">
        <v>84.27</v>
      </c>
      <c r="H412" s="72">
        <v>0</v>
      </c>
      <c r="I412" s="25" t="s">
        <v>0</v>
      </c>
      <c r="J412" s="63" t="s">
        <v>1185</v>
      </c>
      <c r="K412" s="25" t="s">
        <v>923</v>
      </c>
      <c r="L412" s="28"/>
    </row>
    <row r="413" spans="1:12" x14ac:dyDescent="0.25">
      <c r="A413" s="88" t="s">
        <v>326</v>
      </c>
      <c r="B413" s="26" t="s">
        <v>387</v>
      </c>
      <c r="C413" s="43" t="s">
        <v>632</v>
      </c>
      <c r="D413" s="65">
        <v>15</v>
      </c>
      <c r="E413" s="72">
        <v>45916.61</v>
      </c>
      <c r="F413" s="88">
        <v>494.59</v>
      </c>
      <c r="G413" s="72">
        <v>247.29</v>
      </c>
      <c r="H413" s="72">
        <v>0</v>
      </c>
      <c r="I413" s="25" t="s">
        <v>0</v>
      </c>
      <c r="J413" s="63" t="s">
        <v>1185</v>
      </c>
      <c r="K413" s="25" t="s">
        <v>923</v>
      </c>
      <c r="L413" s="28"/>
    </row>
    <row r="414" spans="1:12" x14ac:dyDescent="0.25">
      <c r="A414" s="88" t="s">
        <v>314</v>
      </c>
      <c r="B414" s="26" t="s">
        <v>335</v>
      </c>
      <c r="C414" s="43" t="s">
        <v>632</v>
      </c>
      <c r="D414" s="65">
        <v>15</v>
      </c>
      <c r="E414" s="72">
        <v>45916.61</v>
      </c>
      <c r="F414" s="88">
        <v>0</v>
      </c>
      <c r="G414" s="72">
        <v>2172.1799999999998</v>
      </c>
      <c r="H414" s="72">
        <v>0</v>
      </c>
      <c r="I414" s="25" t="s">
        <v>0</v>
      </c>
      <c r="J414" s="63" t="s">
        <v>1185</v>
      </c>
      <c r="K414" s="25" t="s">
        <v>923</v>
      </c>
      <c r="L414" s="28"/>
    </row>
    <row r="415" spans="1:12" x14ac:dyDescent="0.25">
      <c r="A415" s="88" t="s">
        <v>326</v>
      </c>
      <c r="B415" s="26" t="s">
        <v>387</v>
      </c>
      <c r="C415" s="43" t="s">
        <v>633</v>
      </c>
      <c r="D415" s="65">
        <v>5</v>
      </c>
      <c r="E415" s="72">
        <v>15646.33</v>
      </c>
      <c r="F415" s="88">
        <v>168.53</v>
      </c>
      <c r="G415" s="72">
        <v>84.27</v>
      </c>
      <c r="H415" s="72">
        <v>0</v>
      </c>
      <c r="I415" s="25" t="s">
        <v>0</v>
      </c>
      <c r="J415" s="63" t="s">
        <v>1185</v>
      </c>
      <c r="K415" s="25" t="s">
        <v>923</v>
      </c>
      <c r="L415" s="28"/>
    </row>
    <row r="416" spans="1:12" x14ac:dyDescent="0.25">
      <c r="A416" s="88" t="s">
        <v>314</v>
      </c>
      <c r="B416" s="26" t="s">
        <v>335</v>
      </c>
      <c r="C416" s="43" t="s">
        <v>633</v>
      </c>
      <c r="D416" s="65">
        <v>5</v>
      </c>
      <c r="E416" s="72">
        <v>15646.33</v>
      </c>
      <c r="F416" s="88">
        <v>0</v>
      </c>
      <c r="G416" s="72">
        <v>740.18</v>
      </c>
      <c r="H416" s="72">
        <v>0</v>
      </c>
      <c r="I416" s="25" t="s">
        <v>0</v>
      </c>
      <c r="J416" s="63" t="s">
        <v>1185</v>
      </c>
      <c r="K416" s="25" t="s">
        <v>923</v>
      </c>
      <c r="L416" s="28"/>
    </row>
    <row r="417" spans="1:12" x14ac:dyDescent="0.25">
      <c r="A417" s="88" t="s">
        <v>327</v>
      </c>
      <c r="B417" s="26" t="s">
        <v>336</v>
      </c>
      <c r="C417" s="43" t="s">
        <v>634</v>
      </c>
      <c r="D417" s="65">
        <v>1</v>
      </c>
      <c r="E417" s="72">
        <v>4516.79</v>
      </c>
      <c r="F417" s="88">
        <v>0</v>
      </c>
      <c r="G417" s="72">
        <v>88.26</v>
      </c>
      <c r="H417" s="72">
        <v>0</v>
      </c>
      <c r="I417" s="25" t="s">
        <v>0</v>
      </c>
      <c r="J417" s="63" t="s">
        <v>1185</v>
      </c>
      <c r="K417" s="25" t="s">
        <v>923</v>
      </c>
      <c r="L417" s="28"/>
    </row>
    <row r="418" spans="1:12" x14ac:dyDescent="0.25">
      <c r="A418" s="88" t="s">
        <v>328</v>
      </c>
      <c r="B418" s="26" t="s">
        <v>336</v>
      </c>
      <c r="C418" s="43" t="s">
        <v>634</v>
      </c>
      <c r="D418" s="65">
        <v>1</v>
      </c>
      <c r="E418" s="72">
        <v>4516.79</v>
      </c>
      <c r="F418" s="88">
        <v>0</v>
      </c>
      <c r="G418" s="72">
        <v>259.58999999999997</v>
      </c>
      <c r="H418" s="72">
        <v>0</v>
      </c>
      <c r="I418" s="25" t="s">
        <v>0</v>
      </c>
      <c r="J418" s="63" t="s">
        <v>1185</v>
      </c>
      <c r="K418" s="25" t="s">
        <v>923</v>
      </c>
      <c r="L418" s="28"/>
    </row>
    <row r="419" spans="1:12" x14ac:dyDescent="0.25">
      <c r="A419" s="88" t="s">
        <v>329</v>
      </c>
      <c r="B419" s="26" t="s">
        <v>336</v>
      </c>
      <c r="C419" s="43" t="s">
        <v>634</v>
      </c>
      <c r="D419" s="65">
        <v>1</v>
      </c>
      <c r="E419" s="72">
        <v>4516.79</v>
      </c>
      <c r="F419" s="88">
        <v>0</v>
      </c>
      <c r="G419" s="72">
        <v>103.83</v>
      </c>
      <c r="H419" s="72">
        <v>0</v>
      </c>
      <c r="I419" s="25" t="s">
        <v>0</v>
      </c>
      <c r="J419" s="63" t="s">
        <v>1185</v>
      </c>
      <c r="K419" s="25" t="s">
        <v>923</v>
      </c>
      <c r="L419" s="28"/>
    </row>
    <row r="420" spans="1:12" x14ac:dyDescent="0.25">
      <c r="A420" s="26" t="s">
        <v>276</v>
      </c>
      <c r="B420" s="26" t="s">
        <v>334</v>
      </c>
      <c r="C420" s="67" t="s">
        <v>635</v>
      </c>
      <c r="D420" s="70">
        <v>647</v>
      </c>
      <c r="E420" s="67">
        <v>1742.89</v>
      </c>
      <c r="F420" s="61">
        <v>0</v>
      </c>
      <c r="G420" s="43">
        <v>0</v>
      </c>
      <c r="H420" s="43">
        <v>0</v>
      </c>
      <c r="I420" s="25" t="s">
        <v>0</v>
      </c>
      <c r="J420" s="63" t="s">
        <v>921</v>
      </c>
      <c r="K420" s="25"/>
      <c r="L420" s="28"/>
    </row>
    <row r="421" spans="1:12" x14ac:dyDescent="0.25">
      <c r="A421" s="26" t="s">
        <v>330</v>
      </c>
      <c r="B421" s="26" t="s">
        <v>374</v>
      </c>
      <c r="C421" s="43" t="s">
        <v>636</v>
      </c>
      <c r="D421" s="65">
        <v>1</v>
      </c>
      <c r="E421" s="43">
        <v>922.63</v>
      </c>
      <c r="F421" s="61">
        <v>0</v>
      </c>
      <c r="G421" s="43">
        <v>0</v>
      </c>
      <c r="H421" s="43">
        <v>0</v>
      </c>
      <c r="I421" s="25" t="s">
        <v>0</v>
      </c>
      <c r="J421" s="63" t="s">
        <v>1185</v>
      </c>
      <c r="K421" s="25"/>
      <c r="L421" s="28"/>
    </row>
    <row r="422" spans="1:12" x14ac:dyDescent="0.25">
      <c r="A422" s="26" t="s">
        <v>331</v>
      </c>
      <c r="B422" s="26" t="s">
        <v>343</v>
      </c>
      <c r="C422" s="43" t="s">
        <v>636</v>
      </c>
      <c r="D422" s="65">
        <v>1</v>
      </c>
      <c r="E422" s="43">
        <v>922.63</v>
      </c>
      <c r="F422" s="61">
        <v>0</v>
      </c>
      <c r="G422" s="43">
        <v>0</v>
      </c>
      <c r="H422" s="43">
        <v>0</v>
      </c>
      <c r="I422" s="25" t="s">
        <v>0</v>
      </c>
      <c r="J422" s="63" t="s">
        <v>1185</v>
      </c>
      <c r="K422" s="25"/>
      <c r="L422" s="28"/>
    </row>
    <row r="423" spans="1:12" x14ac:dyDescent="0.25">
      <c r="A423" s="6" t="s">
        <v>637</v>
      </c>
      <c r="B423" s="6">
        <v>8542310000</v>
      </c>
      <c r="C423" s="67" t="s">
        <v>683</v>
      </c>
      <c r="D423" s="71">
        <v>20</v>
      </c>
      <c r="E423" s="67">
        <v>6144.24</v>
      </c>
      <c r="F423" s="61">
        <v>0</v>
      </c>
      <c r="G423" s="43">
        <v>0</v>
      </c>
      <c r="H423" s="43">
        <v>0</v>
      </c>
      <c r="I423" s="25" t="s">
        <v>742</v>
      </c>
      <c r="J423" s="63" t="s">
        <v>921</v>
      </c>
      <c r="K423" s="25"/>
      <c r="L423" s="28"/>
    </row>
    <row r="424" spans="1:12" x14ac:dyDescent="0.25">
      <c r="A424" s="89" t="s">
        <v>638</v>
      </c>
      <c r="B424" s="6">
        <v>8473301000</v>
      </c>
      <c r="C424" s="43" t="s">
        <v>684</v>
      </c>
      <c r="D424" s="64">
        <v>12</v>
      </c>
      <c r="E424" s="72">
        <v>15439.54</v>
      </c>
      <c r="F424" s="88">
        <v>0</v>
      </c>
      <c r="G424" s="72">
        <v>771.98</v>
      </c>
      <c r="H424" s="72">
        <v>0</v>
      </c>
      <c r="I424" s="25" t="s">
        <v>742</v>
      </c>
      <c r="J424" s="63" t="s">
        <v>1185</v>
      </c>
      <c r="K424" s="25" t="s">
        <v>923</v>
      </c>
      <c r="L424" s="28"/>
    </row>
    <row r="425" spans="1:12" x14ac:dyDescent="0.25">
      <c r="A425" s="6" t="s">
        <v>639</v>
      </c>
      <c r="B425" s="6">
        <v>8542310000</v>
      </c>
      <c r="C425" s="67" t="s">
        <v>685</v>
      </c>
      <c r="D425" s="71">
        <v>2</v>
      </c>
      <c r="E425" s="67">
        <v>24423.25</v>
      </c>
      <c r="F425" s="61">
        <v>0</v>
      </c>
      <c r="G425" s="43">
        <v>0</v>
      </c>
      <c r="H425" s="43">
        <v>0</v>
      </c>
      <c r="I425" s="25" t="s">
        <v>742</v>
      </c>
      <c r="J425" s="63" t="s">
        <v>921</v>
      </c>
      <c r="K425" s="25"/>
      <c r="L425" s="28"/>
    </row>
    <row r="426" spans="1:12" x14ac:dyDescent="0.25">
      <c r="A426" s="89" t="s">
        <v>640</v>
      </c>
      <c r="B426" s="6">
        <v>9030909000</v>
      </c>
      <c r="C426" s="43" t="s">
        <v>686</v>
      </c>
      <c r="D426" s="64">
        <v>5</v>
      </c>
      <c r="E426" s="72">
        <v>80910.45</v>
      </c>
      <c r="F426" s="88">
        <v>0</v>
      </c>
      <c r="G426" s="72">
        <v>3484.4</v>
      </c>
      <c r="H426" s="72">
        <v>0</v>
      </c>
      <c r="I426" s="25" t="s">
        <v>742</v>
      </c>
      <c r="J426" s="63" t="s">
        <v>1185</v>
      </c>
      <c r="K426" s="25" t="s">
        <v>923</v>
      </c>
      <c r="L426" s="28"/>
    </row>
    <row r="427" spans="1:12" x14ac:dyDescent="0.25">
      <c r="A427" s="89" t="s">
        <v>641</v>
      </c>
      <c r="B427" s="6">
        <v>8536909900</v>
      </c>
      <c r="C427" s="43" t="s">
        <v>687</v>
      </c>
      <c r="D427" s="64">
        <v>1</v>
      </c>
      <c r="E427" s="72">
        <v>2835.28</v>
      </c>
      <c r="F427" s="88">
        <v>0</v>
      </c>
      <c r="G427" s="72">
        <v>283.52999999999997</v>
      </c>
      <c r="H427" s="72">
        <v>0</v>
      </c>
      <c r="I427" s="25" t="s">
        <v>742</v>
      </c>
      <c r="J427" s="63" t="s">
        <v>1185</v>
      </c>
      <c r="K427" s="25" t="s">
        <v>923</v>
      </c>
      <c r="L427" s="28"/>
    </row>
    <row r="428" spans="1:12" x14ac:dyDescent="0.25">
      <c r="A428" s="89" t="s">
        <v>642</v>
      </c>
      <c r="B428" s="6">
        <v>8473309000</v>
      </c>
      <c r="C428" s="43" t="s">
        <v>688</v>
      </c>
      <c r="D428" s="64">
        <v>6</v>
      </c>
      <c r="E428" s="72">
        <v>20484.28</v>
      </c>
      <c r="F428" s="88">
        <v>0</v>
      </c>
      <c r="G428" s="72">
        <v>1024.21</v>
      </c>
      <c r="H428" s="72">
        <v>0</v>
      </c>
      <c r="I428" s="25" t="s">
        <v>742</v>
      </c>
      <c r="J428" s="63" t="s">
        <v>1185</v>
      </c>
      <c r="K428" s="25" t="s">
        <v>923</v>
      </c>
      <c r="L428" s="28"/>
    </row>
    <row r="429" spans="1:12" x14ac:dyDescent="0.25">
      <c r="A429" s="89" t="s">
        <v>643</v>
      </c>
      <c r="B429" s="6">
        <v>3923409000</v>
      </c>
      <c r="C429" s="43" t="s">
        <v>689</v>
      </c>
      <c r="D429" s="64">
        <v>1</v>
      </c>
      <c r="E429" s="72">
        <v>860.76</v>
      </c>
      <c r="F429" s="88">
        <v>172.15</v>
      </c>
      <c r="G429" s="72">
        <v>86.08</v>
      </c>
      <c r="H429" s="72">
        <v>0</v>
      </c>
      <c r="I429" s="25" t="s">
        <v>742</v>
      </c>
      <c r="J429" s="63" t="s">
        <v>1185</v>
      </c>
      <c r="K429" s="25" t="s">
        <v>923</v>
      </c>
      <c r="L429" s="28"/>
    </row>
    <row r="430" spans="1:12" x14ac:dyDescent="0.25">
      <c r="A430" s="6" t="s">
        <v>644</v>
      </c>
      <c r="B430" s="6">
        <v>8542310000</v>
      </c>
      <c r="C430" s="72" t="s">
        <v>690</v>
      </c>
      <c r="D430" s="73">
        <v>57</v>
      </c>
      <c r="E430" s="72">
        <v>16133.05</v>
      </c>
      <c r="F430" s="61">
        <v>0</v>
      </c>
      <c r="G430" s="43">
        <v>0</v>
      </c>
      <c r="H430" s="43">
        <v>0</v>
      </c>
      <c r="I430" s="25" t="s">
        <v>742</v>
      </c>
      <c r="J430" s="63" t="s">
        <v>921</v>
      </c>
      <c r="K430" s="25"/>
      <c r="L430" s="28"/>
    </row>
    <row r="431" spans="1:12" x14ac:dyDescent="0.25">
      <c r="A431" s="6" t="s">
        <v>645</v>
      </c>
      <c r="B431" s="6">
        <v>8542310000</v>
      </c>
      <c r="C431" s="72" t="s">
        <v>691</v>
      </c>
      <c r="D431" s="73">
        <v>6</v>
      </c>
      <c r="E431" s="72">
        <v>3202.88</v>
      </c>
      <c r="F431" s="61">
        <v>0</v>
      </c>
      <c r="G431" s="43">
        <v>0</v>
      </c>
      <c r="H431" s="43">
        <v>0</v>
      </c>
      <c r="I431" s="25" t="s">
        <v>742</v>
      </c>
      <c r="J431" s="63" t="s">
        <v>921</v>
      </c>
      <c r="K431" s="25"/>
      <c r="L431" s="28"/>
    </row>
    <row r="432" spans="1:12" x14ac:dyDescent="0.25">
      <c r="A432" s="89" t="s">
        <v>646</v>
      </c>
      <c r="B432" s="6">
        <v>7318159000</v>
      </c>
      <c r="C432" s="43" t="s">
        <v>692</v>
      </c>
      <c r="D432" s="64">
        <v>1</v>
      </c>
      <c r="E432" s="72">
        <v>701.65</v>
      </c>
      <c r="F432" s="88">
        <v>35.08</v>
      </c>
      <c r="G432" s="72">
        <v>70.16</v>
      </c>
      <c r="H432" s="72">
        <v>0</v>
      </c>
      <c r="I432" s="25" t="s">
        <v>742</v>
      </c>
      <c r="J432" s="63" t="s">
        <v>1185</v>
      </c>
      <c r="K432" s="25" t="s">
        <v>923</v>
      </c>
      <c r="L432" s="28"/>
    </row>
    <row r="433" spans="1:12" x14ac:dyDescent="0.25">
      <c r="A433" s="89" t="s">
        <v>647</v>
      </c>
      <c r="B433" s="6">
        <v>8523511100</v>
      </c>
      <c r="C433" s="43" t="s">
        <v>693</v>
      </c>
      <c r="D433" s="64">
        <v>2</v>
      </c>
      <c r="E433" s="72">
        <v>14661.92</v>
      </c>
      <c r="F433" s="88">
        <v>0</v>
      </c>
      <c r="G433" s="72">
        <v>20.32</v>
      </c>
      <c r="H433" s="72">
        <v>0</v>
      </c>
      <c r="I433" s="25" t="s">
        <v>742</v>
      </c>
      <c r="J433" s="63" t="s">
        <v>1185</v>
      </c>
      <c r="K433" s="25" t="s">
        <v>923</v>
      </c>
      <c r="L433" s="28"/>
    </row>
    <row r="434" spans="1:12" x14ac:dyDescent="0.25">
      <c r="A434" s="89" t="s">
        <v>648</v>
      </c>
      <c r="B434" s="6">
        <v>8537109900</v>
      </c>
      <c r="C434" s="43" t="s">
        <v>694</v>
      </c>
      <c r="D434" s="64">
        <v>10</v>
      </c>
      <c r="E434" s="72">
        <v>19580.060000000001</v>
      </c>
      <c r="F434" s="88">
        <v>2937.01</v>
      </c>
      <c r="G434" s="72">
        <v>1958.01</v>
      </c>
      <c r="H434" s="72">
        <v>0</v>
      </c>
      <c r="I434" s="25" t="s">
        <v>742</v>
      </c>
      <c r="J434" s="63" t="s">
        <v>1185</v>
      </c>
      <c r="K434" s="25" t="s">
        <v>923</v>
      </c>
      <c r="L434" s="28"/>
    </row>
    <row r="435" spans="1:12" x14ac:dyDescent="0.25">
      <c r="A435" s="6" t="s">
        <v>649</v>
      </c>
      <c r="B435" s="6">
        <v>8542320000</v>
      </c>
      <c r="C435" s="43" t="s">
        <v>695</v>
      </c>
      <c r="D435" s="64">
        <v>2</v>
      </c>
      <c r="E435" s="43">
        <v>1226.69</v>
      </c>
      <c r="F435" s="61">
        <v>0</v>
      </c>
      <c r="G435" s="43">
        <v>0</v>
      </c>
      <c r="H435" s="43">
        <v>0</v>
      </c>
      <c r="I435" s="25" t="s">
        <v>742</v>
      </c>
      <c r="J435" s="63" t="s">
        <v>1185</v>
      </c>
      <c r="K435" s="25"/>
      <c r="L435" s="28"/>
    </row>
    <row r="436" spans="1:12" x14ac:dyDescent="0.25">
      <c r="A436" s="6" t="s">
        <v>644</v>
      </c>
      <c r="B436" s="6">
        <v>8542310000</v>
      </c>
      <c r="C436" s="72" t="s">
        <v>696</v>
      </c>
      <c r="D436" s="73">
        <v>3</v>
      </c>
      <c r="E436" s="72">
        <v>10212.950000000001</v>
      </c>
      <c r="F436" s="61">
        <v>0</v>
      </c>
      <c r="G436" s="43">
        <v>0</v>
      </c>
      <c r="H436" s="43">
        <v>0</v>
      </c>
      <c r="I436" s="25" t="s">
        <v>742</v>
      </c>
      <c r="J436" s="63" t="s">
        <v>921</v>
      </c>
      <c r="K436" s="25"/>
      <c r="L436" s="28"/>
    </row>
    <row r="437" spans="1:12" x14ac:dyDescent="0.25">
      <c r="A437" s="89" t="s">
        <v>650</v>
      </c>
      <c r="B437" s="6">
        <v>8536909900</v>
      </c>
      <c r="C437" s="43" t="s">
        <v>697</v>
      </c>
      <c r="D437" s="64">
        <v>3</v>
      </c>
      <c r="E437" s="72">
        <v>11532.79</v>
      </c>
      <c r="F437" s="88">
        <v>0</v>
      </c>
      <c r="G437" s="72">
        <v>712.94</v>
      </c>
      <c r="H437" s="72">
        <v>0</v>
      </c>
      <c r="I437" s="25" t="s">
        <v>742</v>
      </c>
      <c r="J437" s="63" t="s">
        <v>1185</v>
      </c>
      <c r="K437" s="25" t="s">
        <v>923</v>
      </c>
      <c r="L437" s="28"/>
    </row>
    <row r="438" spans="1:12" x14ac:dyDescent="0.25">
      <c r="A438" s="89" t="s">
        <v>651</v>
      </c>
      <c r="B438" s="6">
        <v>8473301000</v>
      </c>
      <c r="C438" s="43" t="s">
        <v>698</v>
      </c>
      <c r="D438" s="64">
        <v>1</v>
      </c>
      <c r="E438" s="72">
        <v>3642.02</v>
      </c>
      <c r="F438" s="88">
        <v>0</v>
      </c>
      <c r="G438" s="72">
        <v>182.1</v>
      </c>
      <c r="H438" s="72">
        <v>0</v>
      </c>
      <c r="I438" s="25" t="s">
        <v>742</v>
      </c>
      <c r="J438" s="63" t="s">
        <v>1185</v>
      </c>
      <c r="K438" s="25" t="s">
        <v>923</v>
      </c>
      <c r="L438" s="28"/>
    </row>
    <row r="439" spans="1:12" x14ac:dyDescent="0.25">
      <c r="A439" s="89" t="s">
        <v>652</v>
      </c>
      <c r="B439" s="6">
        <v>8523511100</v>
      </c>
      <c r="C439" s="43" t="s">
        <v>699</v>
      </c>
      <c r="D439" s="64">
        <v>1</v>
      </c>
      <c r="E439" s="72">
        <v>2137.75</v>
      </c>
      <c r="F439" s="88">
        <v>0</v>
      </c>
      <c r="G439" s="72">
        <v>106.89</v>
      </c>
      <c r="H439" s="72">
        <v>0</v>
      </c>
      <c r="I439" s="25" t="s">
        <v>742</v>
      </c>
      <c r="J439" s="63" t="s">
        <v>1185</v>
      </c>
      <c r="K439" s="25" t="s">
        <v>923</v>
      </c>
      <c r="L439" s="28"/>
    </row>
    <row r="440" spans="1:12" x14ac:dyDescent="0.25">
      <c r="A440" s="89" t="s">
        <v>159</v>
      </c>
      <c r="B440" s="6">
        <v>8543709000</v>
      </c>
      <c r="C440" s="43" t="s">
        <v>700</v>
      </c>
      <c r="D440" s="64">
        <v>1</v>
      </c>
      <c r="E440" s="72">
        <v>6037.63</v>
      </c>
      <c r="F440" s="88">
        <v>0</v>
      </c>
      <c r="G440" s="72">
        <v>603.76</v>
      </c>
      <c r="H440" s="72">
        <v>0</v>
      </c>
      <c r="I440" s="25" t="s">
        <v>742</v>
      </c>
      <c r="J440" s="63" t="s">
        <v>1185</v>
      </c>
      <c r="K440" s="25" t="s">
        <v>923</v>
      </c>
      <c r="L440" s="28"/>
    </row>
    <row r="441" spans="1:12" x14ac:dyDescent="0.25">
      <c r="A441" s="6" t="s">
        <v>653</v>
      </c>
      <c r="B441" s="6">
        <v>8419509100</v>
      </c>
      <c r="C441" s="43" t="s">
        <v>701</v>
      </c>
      <c r="D441" s="64">
        <v>2</v>
      </c>
      <c r="E441" s="43">
        <v>28435.23</v>
      </c>
      <c r="F441" s="61">
        <v>0</v>
      </c>
      <c r="G441" s="43">
        <v>0</v>
      </c>
      <c r="H441" s="43">
        <v>0</v>
      </c>
      <c r="I441" s="25" t="s">
        <v>742</v>
      </c>
      <c r="J441" s="63" t="s">
        <v>1185</v>
      </c>
      <c r="K441" s="25"/>
      <c r="L441" s="28"/>
    </row>
    <row r="442" spans="1:12" x14ac:dyDescent="0.25">
      <c r="A442" s="90" t="s">
        <v>654</v>
      </c>
      <c r="B442" s="6">
        <v>8473301000</v>
      </c>
      <c r="C442" s="43" t="s">
        <v>702</v>
      </c>
      <c r="D442" s="64">
        <v>1</v>
      </c>
      <c r="E442" s="92">
        <v>8796.1</v>
      </c>
      <c r="F442" s="91">
        <v>0</v>
      </c>
      <c r="G442" s="92">
        <v>439.8</v>
      </c>
      <c r="H442" s="92">
        <v>0</v>
      </c>
      <c r="I442" s="25" t="s">
        <v>742</v>
      </c>
      <c r="J442" s="63" t="s">
        <v>1185</v>
      </c>
      <c r="K442" s="25" t="s">
        <v>923</v>
      </c>
      <c r="L442" s="28"/>
    </row>
    <row r="443" spans="1:12" x14ac:dyDescent="0.25">
      <c r="A443" s="90" t="s">
        <v>655</v>
      </c>
      <c r="B443" s="6">
        <v>8537109900</v>
      </c>
      <c r="C443" s="43" t="s">
        <v>703</v>
      </c>
      <c r="D443" s="64">
        <v>2</v>
      </c>
      <c r="E443" s="92">
        <v>1845.27</v>
      </c>
      <c r="F443" s="91">
        <v>276.79000000000002</v>
      </c>
      <c r="G443" s="92">
        <v>184.53</v>
      </c>
      <c r="H443" s="92">
        <v>0</v>
      </c>
      <c r="I443" s="25" t="s">
        <v>742</v>
      </c>
      <c r="J443" s="63" t="s">
        <v>1185</v>
      </c>
      <c r="K443" s="25" t="s">
        <v>923</v>
      </c>
      <c r="L443" s="28"/>
    </row>
    <row r="444" spans="1:12" x14ac:dyDescent="0.25">
      <c r="A444" s="90" t="s">
        <v>656</v>
      </c>
      <c r="B444" s="6">
        <v>8473309000</v>
      </c>
      <c r="C444" s="43" t="s">
        <v>704</v>
      </c>
      <c r="D444" s="64">
        <v>7</v>
      </c>
      <c r="E444" s="92">
        <v>8121.91</v>
      </c>
      <c r="F444" s="91">
        <v>0</v>
      </c>
      <c r="G444" s="92">
        <v>406.1</v>
      </c>
      <c r="H444" s="92">
        <v>0</v>
      </c>
      <c r="I444" s="25" t="s">
        <v>742</v>
      </c>
      <c r="J444" s="63" t="s">
        <v>1185</v>
      </c>
      <c r="K444" s="25" t="s">
        <v>923</v>
      </c>
      <c r="L444" s="28"/>
    </row>
    <row r="445" spans="1:12" x14ac:dyDescent="0.25">
      <c r="A445" s="90" t="s">
        <v>657</v>
      </c>
      <c r="B445" s="6">
        <v>8471501000</v>
      </c>
      <c r="C445" s="43" t="s">
        <v>705</v>
      </c>
      <c r="D445" s="64">
        <v>6</v>
      </c>
      <c r="E445" s="92">
        <v>6849.03</v>
      </c>
      <c r="F445" s="91">
        <v>0</v>
      </c>
      <c r="G445" s="92">
        <v>342.45</v>
      </c>
      <c r="H445" s="92">
        <v>0</v>
      </c>
      <c r="I445" s="25" t="s">
        <v>742</v>
      </c>
      <c r="J445" s="63" t="s">
        <v>1185</v>
      </c>
      <c r="K445" s="25" t="s">
        <v>923</v>
      </c>
      <c r="L445" s="28"/>
    </row>
    <row r="446" spans="1:12" x14ac:dyDescent="0.25">
      <c r="A446" s="90" t="s">
        <v>657</v>
      </c>
      <c r="B446" s="6">
        <v>8534009000</v>
      </c>
      <c r="C446" s="43" t="s">
        <v>706</v>
      </c>
      <c r="D446" s="64">
        <v>1</v>
      </c>
      <c r="E446" s="92">
        <v>11807.3</v>
      </c>
      <c r="F446" s="91">
        <v>0</v>
      </c>
      <c r="G446" s="92">
        <v>1180.73</v>
      </c>
      <c r="H446" s="92">
        <v>0</v>
      </c>
      <c r="I446" s="25" t="s">
        <v>742</v>
      </c>
      <c r="J446" s="63" t="s">
        <v>1185</v>
      </c>
      <c r="K446" s="25" t="s">
        <v>923</v>
      </c>
      <c r="L446" s="28"/>
    </row>
    <row r="447" spans="1:12" x14ac:dyDescent="0.25">
      <c r="A447" s="6" t="s">
        <v>658</v>
      </c>
      <c r="B447" s="6">
        <v>8542900000</v>
      </c>
      <c r="C447" s="83" t="s">
        <v>707</v>
      </c>
      <c r="D447" s="85">
        <v>1</v>
      </c>
      <c r="E447" s="83">
        <v>2554.8000000000002</v>
      </c>
      <c r="F447" s="61">
        <v>0</v>
      </c>
      <c r="G447" s="43">
        <v>0</v>
      </c>
      <c r="H447" s="43">
        <v>0</v>
      </c>
      <c r="I447" s="25" t="s">
        <v>742</v>
      </c>
      <c r="J447" s="63" t="s">
        <v>922</v>
      </c>
      <c r="K447" s="25"/>
      <c r="L447" s="28"/>
    </row>
    <row r="448" spans="1:12" x14ac:dyDescent="0.25">
      <c r="A448" s="6" t="s">
        <v>87</v>
      </c>
      <c r="B448" s="6">
        <v>8542900000</v>
      </c>
      <c r="C448" s="83" t="s">
        <v>708</v>
      </c>
      <c r="D448" s="85">
        <v>1</v>
      </c>
      <c r="E448" s="83">
        <v>697.05</v>
      </c>
      <c r="F448" s="61">
        <v>0</v>
      </c>
      <c r="G448" s="43">
        <v>0</v>
      </c>
      <c r="H448" s="43">
        <v>0</v>
      </c>
      <c r="I448" s="25" t="s">
        <v>742</v>
      </c>
      <c r="J448" s="63" t="s">
        <v>922</v>
      </c>
      <c r="K448" s="25"/>
      <c r="L448" s="28"/>
    </row>
    <row r="449" spans="1:12" x14ac:dyDescent="0.25">
      <c r="A449" s="6" t="s">
        <v>659</v>
      </c>
      <c r="B449" s="6">
        <v>8466939000</v>
      </c>
      <c r="C449" s="43" t="s">
        <v>709</v>
      </c>
      <c r="D449" s="64">
        <v>10</v>
      </c>
      <c r="E449" s="43">
        <v>43432.2</v>
      </c>
      <c r="F449" s="61">
        <v>0</v>
      </c>
      <c r="G449" s="43">
        <v>0</v>
      </c>
      <c r="H449" s="43">
        <v>0</v>
      </c>
      <c r="I449" s="25" t="s">
        <v>742</v>
      </c>
      <c r="J449" s="63" t="s">
        <v>1185</v>
      </c>
      <c r="K449" s="25"/>
      <c r="L449" s="28"/>
    </row>
    <row r="450" spans="1:12" x14ac:dyDescent="0.25">
      <c r="A450" s="90" t="s">
        <v>660</v>
      </c>
      <c r="B450" s="6">
        <v>9030339000</v>
      </c>
      <c r="C450" s="43" t="s">
        <v>710</v>
      </c>
      <c r="D450" s="64">
        <v>3</v>
      </c>
      <c r="E450" s="92">
        <v>7193.43</v>
      </c>
      <c r="F450" s="91">
        <v>0</v>
      </c>
      <c r="G450" s="92">
        <v>719.34</v>
      </c>
      <c r="H450" s="92">
        <v>0</v>
      </c>
      <c r="I450" s="25" t="s">
        <v>742</v>
      </c>
      <c r="J450" s="63" t="s">
        <v>1185</v>
      </c>
      <c r="K450" s="25" t="s">
        <v>923</v>
      </c>
      <c r="L450" s="28"/>
    </row>
    <row r="451" spans="1:12" x14ac:dyDescent="0.25">
      <c r="A451" s="90" t="s">
        <v>661</v>
      </c>
      <c r="B451" s="6">
        <v>8473309000</v>
      </c>
      <c r="C451" s="43" t="s">
        <v>711</v>
      </c>
      <c r="D451" s="64">
        <v>4</v>
      </c>
      <c r="E451" s="92">
        <v>11278.59</v>
      </c>
      <c r="F451" s="91">
        <v>0</v>
      </c>
      <c r="G451" s="92">
        <v>563.92999999999995</v>
      </c>
      <c r="H451" s="92">
        <v>0</v>
      </c>
      <c r="I451" s="25" t="s">
        <v>742</v>
      </c>
      <c r="J451" s="63" t="s">
        <v>1185</v>
      </c>
      <c r="K451" s="25" t="s">
        <v>923</v>
      </c>
      <c r="L451" s="28"/>
    </row>
    <row r="452" spans="1:12" x14ac:dyDescent="0.25">
      <c r="A452" s="90" t="s">
        <v>662</v>
      </c>
      <c r="B452" s="6">
        <v>8523511100</v>
      </c>
      <c r="C452" s="43" t="s">
        <v>712</v>
      </c>
      <c r="D452" s="64">
        <v>4</v>
      </c>
      <c r="E452" s="92">
        <v>14882.19</v>
      </c>
      <c r="F452" s="91">
        <v>0</v>
      </c>
      <c r="G452" s="92">
        <v>183.47</v>
      </c>
      <c r="H452" s="92">
        <v>0</v>
      </c>
      <c r="I452" s="25" t="s">
        <v>742</v>
      </c>
      <c r="J452" s="63" t="s">
        <v>1185</v>
      </c>
      <c r="K452" s="25" t="s">
        <v>923</v>
      </c>
      <c r="L452" s="28"/>
    </row>
    <row r="453" spans="1:12" x14ac:dyDescent="0.25">
      <c r="A453" s="6" t="s">
        <v>663</v>
      </c>
      <c r="B453" s="6">
        <v>8419509200</v>
      </c>
      <c r="C453" s="43" t="s">
        <v>713</v>
      </c>
      <c r="D453" s="64">
        <v>1</v>
      </c>
      <c r="E453" s="43">
        <v>14498.93</v>
      </c>
      <c r="F453" s="61">
        <v>0</v>
      </c>
      <c r="G453" s="43">
        <v>0</v>
      </c>
      <c r="H453" s="43">
        <v>0</v>
      </c>
      <c r="I453" s="25" t="s">
        <v>742</v>
      </c>
      <c r="J453" s="63" t="s">
        <v>1185</v>
      </c>
      <c r="K453" s="25"/>
      <c r="L453" s="28"/>
    </row>
    <row r="454" spans="1:12" x14ac:dyDescent="0.25">
      <c r="A454" s="90" t="s">
        <v>664</v>
      </c>
      <c r="B454" s="6">
        <v>8536699900</v>
      </c>
      <c r="C454" s="43" t="s">
        <v>714</v>
      </c>
      <c r="D454" s="64">
        <v>6</v>
      </c>
      <c r="E454" s="92">
        <v>10982.55</v>
      </c>
      <c r="F454" s="91">
        <v>0</v>
      </c>
      <c r="G454" s="92">
        <v>1098.26</v>
      </c>
      <c r="H454" s="92">
        <v>0</v>
      </c>
      <c r="I454" s="25" t="s">
        <v>742</v>
      </c>
      <c r="J454" s="63" t="s">
        <v>1185</v>
      </c>
      <c r="K454" s="25" t="s">
        <v>923</v>
      </c>
      <c r="L454" s="28"/>
    </row>
    <row r="455" spans="1:12" x14ac:dyDescent="0.25">
      <c r="A455" s="6" t="s">
        <v>639</v>
      </c>
      <c r="B455" s="6">
        <v>8542310000</v>
      </c>
      <c r="C455" s="72" t="s">
        <v>715</v>
      </c>
      <c r="D455" s="73">
        <v>2</v>
      </c>
      <c r="E455" s="72">
        <v>24939.91</v>
      </c>
      <c r="F455" s="61">
        <v>0</v>
      </c>
      <c r="G455" s="43">
        <v>0</v>
      </c>
      <c r="H455" s="43">
        <v>0</v>
      </c>
      <c r="I455" s="25" t="s">
        <v>742</v>
      </c>
      <c r="J455" s="63" t="s">
        <v>921</v>
      </c>
      <c r="K455" s="25"/>
      <c r="L455" s="28"/>
    </row>
    <row r="456" spans="1:12" x14ac:dyDescent="0.25">
      <c r="A456" s="90" t="s">
        <v>665</v>
      </c>
      <c r="B456" s="6">
        <v>8473301000</v>
      </c>
      <c r="C456" s="43" t="s">
        <v>716</v>
      </c>
      <c r="D456" s="64">
        <v>3</v>
      </c>
      <c r="E456" s="92">
        <v>20527.740000000002</v>
      </c>
      <c r="F456" s="91">
        <v>0</v>
      </c>
      <c r="G456" s="92">
        <v>1026.3900000000001</v>
      </c>
      <c r="H456" s="92">
        <v>0</v>
      </c>
      <c r="I456" s="25" t="s">
        <v>742</v>
      </c>
      <c r="J456" s="63" t="s">
        <v>1185</v>
      </c>
      <c r="K456" s="25" t="s">
        <v>923</v>
      </c>
      <c r="L456" s="28"/>
    </row>
    <row r="457" spans="1:12" x14ac:dyDescent="0.25">
      <c r="A457" s="90" t="s">
        <v>666</v>
      </c>
      <c r="B457" s="6">
        <v>8523592900</v>
      </c>
      <c r="C457" s="43" t="s">
        <v>717</v>
      </c>
      <c r="D457" s="64">
        <v>1</v>
      </c>
      <c r="E457" s="92">
        <v>454.15</v>
      </c>
      <c r="F457" s="91">
        <v>0</v>
      </c>
      <c r="G457" s="92">
        <v>22.71</v>
      </c>
      <c r="H457" s="92">
        <v>0</v>
      </c>
      <c r="I457" s="25" t="s">
        <v>742</v>
      </c>
      <c r="J457" s="63" t="s">
        <v>1185</v>
      </c>
      <c r="K457" s="25" t="s">
        <v>923</v>
      </c>
      <c r="L457" s="28"/>
    </row>
    <row r="458" spans="1:12" x14ac:dyDescent="0.25">
      <c r="A458" s="6" t="s">
        <v>645</v>
      </c>
      <c r="B458" s="6">
        <v>8542310000</v>
      </c>
      <c r="C458" s="72" t="s">
        <v>718</v>
      </c>
      <c r="D458" s="73">
        <v>1</v>
      </c>
      <c r="E458" s="72">
        <v>841.72</v>
      </c>
      <c r="F458" s="61">
        <v>0</v>
      </c>
      <c r="G458" s="43">
        <v>0</v>
      </c>
      <c r="H458" s="43">
        <v>0</v>
      </c>
      <c r="I458" s="25" t="s">
        <v>742</v>
      </c>
      <c r="J458" s="63" t="s">
        <v>921</v>
      </c>
      <c r="K458" s="25"/>
      <c r="L458" s="28"/>
    </row>
    <row r="459" spans="1:12" x14ac:dyDescent="0.25">
      <c r="A459" s="6" t="s">
        <v>644</v>
      </c>
      <c r="B459" s="6">
        <v>8542310000</v>
      </c>
      <c r="C459" s="72" t="s">
        <v>719</v>
      </c>
      <c r="D459" s="73">
        <v>2</v>
      </c>
      <c r="E459" s="72">
        <v>6996.18</v>
      </c>
      <c r="F459" s="61">
        <v>0</v>
      </c>
      <c r="G459" s="43">
        <v>0</v>
      </c>
      <c r="H459" s="43">
        <v>0</v>
      </c>
      <c r="I459" s="25" t="s">
        <v>742</v>
      </c>
      <c r="J459" s="63" t="s">
        <v>921</v>
      </c>
      <c r="K459" s="25"/>
      <c r="L459" s="28"/>
    </row>
    <row r="460" spans="1:12" x14ac:dyDescent="0.25">
      <c r="A460" s="90" t="s">
        <v>667</v>
      </c>
      <c r="B460" s="6">
        <v>8544429900</v>
      </c>
      <c r="C460" s="43" t="s">
        <v>720</v>
      </c>
      <c r="D460" s="64">
        <v>2</v>
      </c>
      <c r="E460" s="92">
        <v>2439.9899999999998</v>
      </c>
      <c r="F460" s="91">
        <v>122</v>
      </c>
      <c r="G460" s="92">
        <v>244</v>
      </c>
      <c r="H460" s="92">
        <v>0</v>
      </c>
      <c r="I460" s="25" t="s">
        <v>742</v>
      </c>
      <c r="J460" s="63" t="s">
        <v>1185</v>
      </c>
      <c r="K460" s="25" t="s">
        <v>923</v>
      </c>
      <c r="L460" s="28"/>
    </row>
    <row r="461" spans="1:12" x14ac:dyDescent="0.25">
      <c r="A461" s="6" t="s">
        <v>668</v>
      </c>
      <c r="B461" s="6">
        <v>8542310000</v>
      </c>
      <c r="C461" s="72" t="s">
        <v>721</v>
      </c>
      <c r="D461" s="73">
        <v>328</v>
      </c>
      <c r="E461" s="72">
        <v>93553.47</v>
      </c>
      <c r="F461" s="61">
        <v>0</v>
      </c>
      <c r="G461" s="43">
        <v>0</v>
      </c>
      <c r="H461" s="43">
        <v>0</v>
      </c>
      <c r="I461" s="25" t="s">
        <v>742</v>
      </c>
      <c r="J461" s="63" t="s">
        <v>921</v>
      </c>
      <c r="K461" s="25"/>
      <c r="L461" s="28"/>
    </row>
    <row r="462" spans="1:12" x14ac:dyDescent="0.25">
      <c r="A462" s="90" t="s">
        <v>669</v>
      </c>
      <c r="B462" s="6">
        <v>8517629900</v>
      </c>
      <c r="C462" s="43" t="s">
        <v>722</v>
      </c>
      <c r="D462" s="64">
        <v>4</v>
      </c>
      <c r="E462" s="92">
        <v>128775.53</v>
      </c>
      <c r="F462" s="91">
        <v>0</v>
      </c>
      <c r="G462" s="92">
        <v>1146.6300000000001</v>
      </c>
      <c r="H462" s="92">
        <v>0</v>
      </c>
      <c r="I462" s="25" t="s">
        <v>742</v>
      </c>
      <c r="J462" s="63" t="s">
        <v>1185</v>
      </c>
      <c r="K462" s="25" t="s">
        <v>923</v>
      </c>
      <c r="L462" s="28"/>
    </row>
    <row r="463" spans="1:12" x14ac:dyDescent="0.25">
      <c r="A463" s="90" t="s">
        <v>670</v>
      </c>
      <c r="B463" s="6">
        <v>8471801000</v>
      </c>
      <c r="C463" s="43" t="s">
        <v>723</v>
      </c>
      <c r="D463" s="64">
        <v>1</v>
      </c>
      <c r="E463" s="92">
        <v>7471.51</v>
      </c>
      <c r="F463" s="91">
        <v>0</v>
      </c>
      <c r="G463" s="92">
        <v>373.58</v>
      </c>
      <c r="H463" s="92">
        <v>0</v>
      </c>
      <c r="I463" s="25" t="s">
        <v>742</v>
      </c>
      <c r="J463" s="63" t="s">
        <v>1185</v>
      </c>
      <c r="K463" s="25" t="s">
        <v>923</v>
      </c>
      <c r="L463" s="28"/>
    </row>
    <row r="464" spans="1:12" x14ac:dyDescent="0.25">
      <c r="A464" s="90" t="s">
        <v>671</v>
      </c>
      <c r="B464" s="6">
        <v>8473301000</v>
      </c>
      <c r="C464" s="43" t="s">
        <v>724</v>
      </c>
      <c r="D464" s="64">
        <v>1</v>
      </c>
      <c r="E464" s="92">
        <v>1505.16</v>
      </c>
      <c r="F464" s="91">
        <v>0</v>
      </c>
      <c r="G464" s="92">
        <v>75.260000000000005</v>
      </c>
      <c r="H464" s="92">
        <v>0</v>
      </c>
      <c r="I464" s="25" t="s">
        <v>742</v>
      </c>
      <c r="J464" s="63" t="s">
        <v>1185</v>
      </c>
      <c r="K464" s="25" t="s">
        <v>923</v>
      </c>
      <c r="L464" s="28"/>
    </row>
    <row r="465" spans="1:12" x14ac:dyDescent="0.25">
      <c r="A465" s="90" t="s">
        <v>672</v>
      </c>
      <c r="B465" s="6">
        <v>8473309000</v>
      </c>
      <c r="C465" s="43" t="s">
        <v>725</v>
      </c>
      <c r="D465" s="64">
        <v>1</v>
      </c>
      <c r="E465" s="92">
        <v>1227.78</v>
      </c>
      <c r="F465" s="91">
        <v>0</v>
      </c>
      <c r="G465" s="92">
        <v>61.39</v>
      </c>
      <c r="H465" s="92">
        <v>0</v>
      </c>
      <c r="I465" s="25" t="s">
        <v>742</v>
      </c>
      <c r="J465" s="63" t="s">
        <v>1185</v>
      </c>
      <c r="K465" s="25" t="s">
        <v>923</v>
      </c>
      <c r="L465" s="28"/>
    </row>
    <row r="466" spans="1:12" x14ac:dyDescent="0.25">
      <c r="A466" s="90" t="s">
        <v>673</v>
      </c>
      <c r="B466" s="6">
        <v>8534009000</v>
      </c>
      <c r="C466" s="43" t="s">
        <v>726</v>
      </c>
      <c r="D466" s="64">
        <v>1</v>
      </c>
      <c r="E466" s="92">
        <v>5043.1000000000004</v>
      </c>
      <c r="F466" s="91">
        <v>0</v>
      </c>
      <c r="G466" s="92">
        <v>504.31</v>
      </c>
      <c r="H466" s="92">
        <v>0</v>
      </c>
      <c r="I466" s="25" t="s">
        <v>742</v>
      </c>
      <c r="J466" s="63" t="s">
        <v>1185</v>
      </c>
      <c r="K466" s="25" t="s">
        <v>923</v>
      </c>
      <c r="L466" s="28"/>
    </row>
    <row r="467" spans="1:12" x14ac:dyDescent="0.25">
      <c r="A467" s="6" t="s">
        <v>639</v>
      </c>
      <c r="B467" s="6">
        <v>8542310000</v>
      </c>
      <c r="C467" s="72" t="s">
        <v>727</v>
      </c>
      <c r="D467" s="73">
        <v>11</v>
      </c>
      <c r="E467" s="72">
        <v>3632.52</v>
      </c>
      <c r="F467" s="61">
        <v>0</v>
      </c>
      <c r="G467" s="43">
        <v>0</v>
      </c>
      <c r="H467" s="43">
        <v>0</v>
      </c>
      <c r="I467" s="25" t="s">
        <v>742</v>
      </c>
      <c r="J467" s="63" t="s">
        <v>921</v>
      </c>
      <c r="K467" s="25"/>
      <c r="L467" s="28"/>
    </row>
    <row r="468" spans="1:12" x14ac:dyDescent="0.25">
      <c r="A468" s="90" t="s">
        <v>674</v>
      </c>
      <c r="B468" s="6">
        <v>8471509000</v>
      </c>
      <c r="C468" s="43" t="s">
        <v>728</v>
      </c>
      <c r="D468" s="64">
        <v>1</v>
      </c>
      <c r="E468" s="92">
        <v>568.20000000000005</v>
      </c>
      <c r="F468" s="91">
        <v>0</v>
      </c>
      <c r="G468" s="92">
        <v>28.41</v>
      </c>
      <c r="H468" s="92">
        <v>0</v>
      </c>
      <c r="I468" s="25" t="s">
        <v>742</v>
      </c>
      <c r="J468" s="63" t="s">
        <v>1185</v>
      </c>
      <c r="K468" s="25" t="s">
        <v>923</v>
      </c>
      <c r="L468" s="28"/>
    </row>
    <row r="469" spans="1:12" x14ac:dyDescent="0.25">
      <c r="A469" s="90" t="s">
        <v>675</v>
      </c>
      <c r="B469" s="6">
        <v>8471509000</v>
      </c>
      <c r="C469" s="43" t="s">
        <v>729</v>
      </c>
      <c r="D469" s="64">
        <v>2</v>
      </c>
      <c r="E469" s="92">
        <v>2729.24</v>
      </c>
      <c r="F469" s="91">
        <v>0</v>
      </c>
      <c r="G469" s="92">
        <v>136.46</v>
      </c>
      <c r="H469" s="92">
        <v>0</v>
      </c>
      <c r="I469" s="25" t="s">
        <v>742</v>
      </c>
      <c r="J469" s="63" t="s">
        <v>1185</v>
      </c>
      <c r="K469" s="25" t="s">
        <v>923</v>
      </c>
      <c r="L469" s="28"/>
    </row>
    <row r="470" spans="1:12" x14ac:dyDescent="0.25">
      <c r="A470" s="90" t="s">
        <v>676</v>
      </c>
      <c r="B470" s="6">
        <v>8473301000</v>
      </c>
      <c r="C470" s="43" t="s">
        <v>730</v>
      </c>
      <c r="D470" s="64">
        <v>1</v>
      </c>
      <c r="E470" s="92">
        <v>1071.6300000000001</v>
      </c>
      <c r="F470" s="91">
        <v>0</v>
      </c>
      <c r="G470" s="92">
        <v>53.58</v>
      </c>
      <c r="H470" s="92">
        <v>0</v>
      </c>
      <c r="I470" s="25" t="s">
        <v>742</v>
      </c>
      <c r="J470" s="63" t="s">
        <v>1185</v>
      </c>
      <c r="K470" s="25" t="s">
        <v>923</v>
      </c>
      <c r="L470" s="28"/>
    </row>
    <row r="471" spans="1:12" x14ac:dyDescent="0.25">
      <c r="A471" s="6" t="s">
        <v>677</v>
      </c>
      <c r="B471" s="6">
        <v>8542310000</v>
      </c>
      <c r="C471" s="72" t="s">
        <v>731</v>
      </c>
      <c r="D471" s="73">
        <v>49</v>
      </c>
      <c r="E471" s="72">
        <v>77536.47</v>
      </c>
      <c r="F471" s="61">
        <v>0</v>
      </c>
      <c r="G471" s="43">
        <v>0</v>
      </c>
      <c r="H471" s="43">
        <v>0</v>
      </c>
      <c r="I471" s="25" t="s">
        <v>742</v>
      </c>
      <c r="J471" s="63" t="s">
        <v>921</v>
      </c>
      <c r="K471" s="25"/>
      <c r="L471" s="28"/>
    </row>
    <row r="472" spans="1:12" x14ac:dyDescent="0.25">
      <c r="A472" s="6" t="s">
        <v>653</v>
      </c>
      <c r="B472" s="6">
        <v>8419509200</v>
      </c>
      <c r="C472" s="43" t="s">
        <v>732</v>
      </c>
      <c r="D472" s="64">
        <v>1</v>
      </c>
      <c r="E472" s="43">
        <v>14425.19</v>
      </c>
      <c r="F472" s="61">
        <v>0</v>
      </c>
      <c r="G472" s="43">
        <v>0</v>
      </c>
      <c r="H472" s="43">
        <v>0</v>
      </c>
      <c r="I472" s="25" t="s">
        <v>742</v>
      </c>
      <c r="J472" s="63" t="s">
        <v>1185</v>
      </c>
      <c r="K472" s="25"/>
      <c r="L472" s="28"/>
    </row>
    <row r="473" spans="1:12" x14ac:dyDescent="0.25">
      <c r="A473" s="6" t="s">
        <v>668</v>
      </c>
      <c r="B473" s="6">
        <v>8542310000</v>
      </c>
      <c r="C473" s="72" t="s">
        <v>733</v>
      </c>
      <c r="D473" s="73">
        <v>5</v>
      </c>
      <c r="E473" s="72">
        <v>1958.04</v>
      </c>
      <c r="F473" s="61">
        <v>0</v>
      </c>
      <c r="G473" s="43">
        <v>0</v>
      </c>
      <c r="H473" s="43">
        <v>0</v>
      </c>
      <c r="I473" s="25" t="s">
        <v>742</v>
      </c>
      <c r="J473" s="63" t="s">
        <v>921</v>
      </c>
      <c r="K473" s="25"/>
      <c r="L473" s="28"/>
    </row>
    <row r="474" spans="1:12" x14ac:dyDescent="0.25">
      <c r="A474" s="6" t="s">
        <v>644</v>
      </c>
      <c r="B474" s="6">
        <v>8542310000</v>
      </c>
      <c r="C474" s="72" t="s">
        <v>734</v>
      </c>
      <c r="D474" s="73">
        <v>1</v>
      </c>
      <c r="E474" s="72">
        <v>1382.14</v>
      </c>
      <c r="F474" s="61">
        <v>0</v>
      </c>
      <c r="G474" s="43">
        <v>0</v>
      </c>
      <c r="H474" s="43">
        <v>0</v>
      </c>
      <c r="I474" s="25" t="s">
        <v>742</v>
      </c>
      <c r="J474" s="63" t="s">
        <v>921</v>
      </c>
      <c r="K474" s="25"/>
      <c r="L474" s="28"/>
    </row>
    <row r="475" spans="1:12" x14ac:dyDescent="0.25">
      <c r="A475" s="90" t="s">
        <v>678</v>
      </c>
      <c r="B475" s="6">
        <v>8534009000</v>
      </c>
      <c r="C475" s="43" t="s">
        <v>735</v>
      </c>
      <c r="D475" s="64">
        <v>11</v>
      </c>
      <c r="E475" s="92">
        <v>11286.55</v>
      </c>
      <c r="F475" s="91">
        <v>0</v>
      </c>
      <c r="G475" s="92">
        <v>1128.6500000000001</v>
      </c>
      <c r="H475" s="92">
        <v>0</v>
      </c>
      <c r="I475" s="25" t="s">
        <v>742</v>
      </c>
      <c r="J475" s="63" t="s">
        <v>1185</v>
      </c>
      <c r="K475" s="25" t="s">
        <v>923</v>
      </c>
      <c r="L475" s="28"/>
    </row>
    <row r="476" spans="1:12" x14ac:dyDescent="0.25">
      <c r="A476" s="90" t="s">
        <v>679</v>
      </c>
      <c r="B476" s="6">
        <v>8536909400</v>
      </c>
      <c r="C476" s="43" t="s">
        <v>736</v>
      </c>
      <c r="D476" s="64">
        <v>1</v>
      </c>
      <c r="E476" s="92">
        <v>3511.83</v>
      </c>
      <c r="F476" s="91">
        <v>0</v>
      </c>
      <c r="G476" s="92">
        <v>351.18</v>
      </c>
      <c r="H476" s="92">
        <v>0</v>
      </c>
      <c r="I476" s="25" t="s">
        <v>742</v>
      </c>
      <c r="J476" s="63" t="s">
        <v>1185</v>
      </c>
      <c r="K476" s="25" t="s">
        <v>923</v>
      </c>
      <c r="L476" s="28"/>
    </row>
    <row r="477" spans="1:12" x14ac:dyDescent="0.25">
      <c r="A477" s="6" t="s">
        <v>639</v>
      </c>
      <c r="B477" s="6">
        <v>8542310000</v>
      </c>
      <c r="C477" s="72" t="s">
        <v>737</v>
      </c>
      <c r="D477" s="73">
        <v>10</v>
      </c>
      <c r="E477" s="72">
        <v>3353.44</v>
      </c>
      <c r="F477" s="61">
        <v>0</v>
      </c>
      <c r="G477" s="43">
        <v>0</v>
      </c>
      <c r="H477" s="43">
        <v>0</v>
      </c>
      <c r="I477" s="25" t="s">
        <v>742</v>
      </c>
      <c r="J477" s="63" t="s">
        <v>921</v>
      </c>
      <c r="K477" s="25"/>
      <c r="L477" s="28"/>
    </row>
    <row r="478" spans="1:12" x14ac:dyDescent="0.25">
      <c r="A478" s="90" t="s">
        <v>680</v>
      </c>
      <c r="B478" s="6">
        <v>8528591000</v>
      </c>
      <c r="C478" s="43" t="s">
        <v>738</v>
      </c>
      <c r="D478" s="64">
        <v>2</v>
      </c>
      <c r="E478" s="92">
        <v>18108.39</v>
      </c>
      <c r="F478" s="91">
        <v>565.89</v>
      </c>
      <c r="G478" s="92">
        <v>113.18</v>
      </c>
      <c r="H478" s="92">
        <v>0</v>
      </c>
      <c r="I478" s="25" t="s">
        <v>742</v>
      </c>
      <c r="J478" s="63" t="s">
        <v>1185</v>
      </c>
      <c r="K478" s="25" t="s">
        <v>923</v>
      </c>
      <c r="L478" s="28"/>
    </row>
    <row r="479" spans="1:12" x14ac:dyDescent="0.25">
      <c r="A479" s="90" t="s">
        <v>681</v>
      </c>
      <c r="B479" s="6">
        <v>3917400000</v>
      </c>
      <c r="C479" s="43" t="s">
        <v>739</v>
      </c>
      <c r="D479" s="64">
        <v>1</v>
      </c>
      <c r="E479" s="92">
        <v>1862.6</v>
      </c>
      <c r="F479" s="91">
        <v>372.52</v>
      </c>
      <c r="G479" s="92">
        <v>0</v>
      </c>
      <c r="H479" s="92">
        <v>0</v>
      </c>
      <c r="I479" s="25" t="s">
        <v>742</v>
      </c>
      <c r="J479" s="63" t="s">
        <v>1185</v>
      </c>
      <c r="K479" s="25" t="s">
        <v>923</v>
      </c>
      <c r="L479" s="28"/>
    </row>
    <row r="480" spans="1:12" x14ac:dyDescent="0.25">
      <c r="A480" s="90" t="s">
        <v>682</v>
      </c>
      <c r="B480" s="6">
        <v>8471909000</v>
      </c>
      <c r="C480" s="43" t="s">
        <v>740</v>
      </c>
      <c r="D480" s="64">
        <v>5</v>
      </c>
      <c r="E480" s="92">
        <v>2669.01</v>
      </c>
      <c r="F480" s="91">
        <v>0</v>
      </c>
      <c r="G480" s="92">
        <v>133.44999999999999</v>
      </c>
      <c r="H480" s="92">
        <v>0</v>
      </c>
      <c r="I480" s="25" t="s">
        <v>742</v>
      </c>
      <c r="J480" s="63" t="s">
        <v>1185</v>
      </c>
      <c r="K480" s="25" t="s">
        <v>923</v>
      </c>
      <c r="L480" s="28"/>
    </row>
    <row r="481" spans="1:12" x14ac:dyDescent="0.25">
      <c r="A481" s="90" t="s">
        <v>308</v>
      </c>
      <c r="B481" s="6">
        <v>8473309000</v>
      </c>
      <c r="C481" s="43" t="s">
        <v>741</v>
      </c>
      <c r="D481" s="64">
        <v>8</v>
      </c>
      <c r="E481" s="92">
        <v>15665.8</v>
      </c>
      <c r="F481" s="91">
        <v>0</v>
      </c>
      <c r="G481" s="92">
        <v>783.29</v>
      </c>
      <c r="H481" s="92">
        <v>0</v>
      </c>
      <c r="I481" s="25" t="s">
        <v>742</v>
      </c>
      <c r="J481" s="63" t="s">
        <v>1185</v>
      </c>
      <c r="K481" s="25" t="s">
        <v>923</v>
      </c>
      <c r="L481" s="28"/>
    </row>
    <row r="482" spans="1:12" x14ac:dyDescent="0.25">
      <c r="A482" s="91" t="s">
        <v>743</v>
      </c>
      <c r="B482" s="42">
        <v>8536691000</v>
      </c>
      <c r="C482" s="43" t="s">
        <v>744</v>
      </c>
      <c r="D482" s="65">
        <v>1</v>
      </c>
      <c r="E482" s="92">
        <v>23529.75</v>
      </c>
      <c r="F482" s="93">
        <v>845.19</v>
      </c>
      <c r="G482" s="94">
        <v>647.98</v>
      </c>
      <c r="H482" s="92">
        <v>0</v>
      </c>
      <c r="I482" s="25" t="s">
        <v>7</v>
      </c>
      <c r="J482" s="63" t="s">
        <v>1185</v>
      </c>
      <c r="K482" s="25" t="s">
        <v>923</v>
      </c>
      <c r="L482" s="28"/>
    </row>
    <row r="483" spans="1:12" x14ac:dyDescent="0.25">
      <c r="A483" s="26" t="s">
        <v>129</v>
      </c>
      <c r="B483" s="42">
        <v>8542310000</v>
      </c>
      <c r="C483" s="72" t="s">
        <v>745</v>
      </c>
      <c r="D483" s="74">
        <v>5</v>
      </c>
      <c r="E483" s="72">
        <v>26867.74</v>
      </c>
      <c r="F483" s="61">
        <v>0</v>
      </c>
      <c r="G483" s="43">
        <v>0</v>
      </c>
      <c r="H483" s="43">
        <v>0</v>
      </c>
      <c r="I483" s="25" t="s">
        <v>7</v>
      </c>
      <c r="J483" s="63" t="s">
        <v>921</v>
      </c>
      <c r="K483" s="25"/>
      <c r="L483" s="28"/>
    </row>
    <row r="484" spans="1:12" x14ac:dyDescent="0.25">
      <c r="A484" s="26" t="s">
        <v>129</v>
      </c>
      <c r="B484" s="42">
        <v>8542310000</v>
      </c>
      <c r="C484" s="72" t="s">
        <v>746</v>
      </c>
      <c r="D484" s="74">
        <v>5</v>
      </c>
      <c r="E484" s="72">
        <v>60537.36</v>
      </c>
      <c r="F484" s="61">
        <v>0</v>
      </c>
      <c r="G484" s="43">
        <v>0</v>
      </c>
      <c r="H484" s="43">
        <v>0</v>
      </c>
      <c r="I484" s="25" t="s">
        <v>7</v>
      </c>
      <c r="J484" s="63" t="s">
        <v>921</v>
      </c>
      <c r="K484" s="25"/>
      <c r="L484" s="28"/>
    </row>
    <row r="485" spans="1:12" x14ac:dyDescent="0.25">
      <c r="A485" s="91" t="s">
        <v>839</v>
      </c>
      <c r="B485" s="42">
        <v>9030909000</v>
      </c>
      <c r="C485" s="43" t="s">
        <v>747</v>
      </c>
      <c r="D485" s="65">
        <v>1</v>
      </c>
      <c r="E485" s="92">
        <f>4030.32/3</f>
        <v>1343.44</v>
      </c>
      <c r="F485" s="91">
        <v>0</v>
      </c>
      <c r="G485" s="92">
        <v>21.74</v>
      </c>
      <c r="H485" s="92">
        <v>0</v>
      </c>
      <c r="I485" s="25" t="s">
        <v>9</v>
      </c>
      <c r="J485" s="63" t="s">
        <v>1185</v>
      </c>
      <c r="K485" s="25" t="s">
        <v>923</v>
      </c>
      <c r="L485" s="28"/>
    </row>
    <row r="486" spans="1:12" x14ac:dyDescent="0.25">
      <c r="A486" s="91" t="s">
        <v>839</v>
      </c>
      <c r="B486" s="42">
        <v>9030909000</v>
      </c>
      <c r="C486" s="43" t="s">
        <v>747</v>
      </c>
      <c r="D486" s="65">
        <v>1</v>
      </c>
      <c r="E486" s="92">
        <f t="shared" ref="E486:E487" si="0">4030.32/3</f>
        <v>1343.44</v>
      </c>
      <c r="F486" s="91">
        <v>0</v>
      </c>
      <c r="G486" s="92">
        <v>21.74</v>
      </c>
      <c r="H486" s="92">
        <v>0</v>
      </c>
      <c r="I486" s="25" t="s">
        <v>9</v>
      </c>
      <c r="J486" s="63" t="s">
        <v>1185</v>
      </c>
      <c r="K486" s="25" t="s">
        <v>923</v>
      </c>
      <c r="L486" s="28"/>
    </row>
    <row r="487" spans="1:12" x14ac:dyDescent="0.25">
      <c r="A487" s="91" t="s">
        <v>840</v>
      </c>
      <c r="B487" s="42">
        <v>8473301000</v>
      </c>
      <c r="C487" s="43" t="s">
        <v>747</v>
      </c>
      <c r="D487" s="65">
        <v>3</v>
      </c>
      <c r="E487" s="92">
        <f t="shared" si="0"/>
        <v>1343.44</v>
      </c>
      <c r="F487" s="91">
        <v>0</v>
      </c>
      <c r="G487" s="92">
        <v>179.78</v>
      </c>
      <c r="H487" s="92">
        <v>0</v>
      </c>
      <c r="I487" s="25" t="s">
        <v>9</v>
      </c>
      <c r="J487" s="63" t="s">
        <v>1185</v>
      </c>
      <c r="K487" s="25" t="s">
        <v>923</v>
      </c>
      <c r="L487" s="28"/>
    </row>
    <row r="488" spans="1:12" s="23" customFormat="1" x14ac:dyDescent="0.25">
      <c r="A488" s="91" t="s">
        <v>841</v>
      </c>
      <c r="B488" s="42">
        <v>8543705000</v>
      </c>
      <c r="C488" s="43" t="s">
        <v>748</v>
      </c>
      <c r="D488" s="65">
        <v>1</v>
      </c>
      <c r="E488" s="92">
        <v>57976.59</v>
      </c>
      <c r="F488" s="91">
        <v>0</v>
      </c>
      <c r="G488" s="92">
        <v>5797.66</v>
      </c>
      <c r="H488" s="92">
        <v>0</v>
      </c>
      <c r="I488" s="25" t="s">
        <v>9</v>
      </c>
      <c r="J488" s="63" t="s">
        <v>1185</v>
      </c>
      <c r="K488" s="25" t="s">
        <v>923</v>
      </c>
      <c r="L488" s="28"/>
    </row>
    <row r="489" spans="1:12" x14ac:dyDescent="0.25">
      <c r="A489" s="26" t="s">
        <v>842</v>
      </c>
      <c r="B489" s="42">
        <v>8542310000</v>
      </c>
      <c r="C489" s="72" t="s">
        <v>749</v>
      </c>
      <c r="D489" s="74">
        <v>8</v>
      </c>
      <c r="E489" s="72">
        <v>2086.9</v>
      </c>
      <c r="F489" s="61">
        <v>0</v>
      </c>
      <c r="G489" s="43">
        <v>0</v>
      </c>
      <c r="H489" s="43">
        <v>0</v>
      </c>
      <c r="I489" s="25" t="s">
        <v>9</v>
      </c>
      <c r="J489" s="63" t="s">
        <v>921</v>
      </c>
      <c r="K489" s="25"/>
      <c r="L489" s="28"/>
    </row>
    <row r="490" spans="1:12" x14ac:dyDescent="0.25">
      <c r="A490" s="91" t="s">
        <v>843</v>
      </c>
      <c r="B490" s="42">
        <v>8473309000</v>
      </c>
      <c r="C490" s="43" t="s">
        <v>750</v>
      </c>
      <c r="D490" s="65">
        <v>1</v>
      </c>
      <c r="E490" s="92">
        <v>825.11</v>
      </c>
      <c r="F490" s="91">
        <v>0</v>
      </c>
      <c r="G490" s="92">
        <v>41.26</v>
      </c>
      <c r="H490" s="92">
        <v>0</v>
      </c>
      <c r="I490" s="25" t="s">
        <v>9</v>
      </c>
      <c r="J490" s="63" t="s">
        <v>1185</v>
      </c>
      <c r="K490" s="25" t="s">
        <v>923</v>
      </c>
      <c r="L490" s="28"/>
    </row>
    <row r="491" spans="1:12" x14ac:dyDescent="0.25">
      <c r="A491" s="91" t="s">
        <v>844</v>
      </c>
      <c r="B491" s="42">
        <v>9031809000</v>
      </c>
      <c r="C491" s="43" t="s">
        <v>751</v>
      </c>
      <c r="D491" s="65">
        <v>9</v>
      </c>
      <c r="E491" s="92">
        <v>28959.53</v>
      </c>
      <c r="F491" s="91">
        <v>0</v>
      </c>
      <c r="G491" s="92">
        <v>2895.95</v>
      </c>
      <c r="H491" s="92">
        <v>0</v>
      </c>
      <c r="I491" s="25" t="s">
        <v>9</v>
      </c>
      <c r="J491" s="63" t="s">
        <v>1185</v>
      </c>
      <c r="K491" s="25" t="s">
        <v>923</v>
      </c>
      <c r="L491" s="28"/>
    </row>
    <row r="492" spans="1:12" x14ac:dyDescent="0.25">
      <c r="A492" s="26" t="s">
        <v>842</v>
      </c>
      <c r="B492" s="42">
        <v>8542310000</v>
      </c>
      <c r="C492" s="72" t="s">
        <v>752</v>
      </c>
      <c r="D492" s="74">
        <v>29</v>
      </c>
      <c r="E492" s="72">
        <v>7718.81</v>
      </c>
      <c r="F492" s="61">
        <v>0</v>
      </c>
      <c r="G492" s="43">
        <v>0</v>
      </c>
      <c r="H492" s="43">
        <v>0</v>
      </c>
      <c r="I492" s="25" t="s">
        <v>9</v>
      </c>
      <c r="J492" s="63" t="s">
        <v>921</v>
      </c>
      <c r="K492" s="25"/>
      <c r="L492" s="28"/>
    </row>
    <row r="493" spans="1:12" x14ac:dyDescent="0.25">
      <c r="A493" s="26" t="s">
        <v>842</v>
      </c>
      <c r="B493" s="42">
        <v>8542310000</v>
      </c>
      <c r="C493" s="72" t="s">
        <v>753</v>
      </c>
      <c r="D493" s="74">
        <v>1</v>
      </c>
      <c r="E493" s="72">
        <v>260.86</v>
      </c>
      <c r="F493" s="61">
        <v>0</v>
      </c>
      <c r="G493" s="43">
        <v>0</v>
      </c>
      <c r="H493" s="43">
        <v>0</v>
      </c>
      <c r="I493" s="25" t="s">
        <v>9</v>
      </c>
      <c r="J493" s="63" t="s">
        <v>921</v>
      </c>
      <c r="K493" s="25"/>
      <c r="L493" s="28"/>
    </row>
    <row r="494" spans="1:12" x14ac:dyDescent="0.25">
      <c r="A494" s="26" t="s">
        <v>842</v>
      </c>
      <c r="B494" s="42">
        <v>8542310000</v>
      </c>
      <c r="C494" s="72" t="s">
        <v>754</v>
      </c>
      <c r="D494" s="74">
        <v>28</v>
      </c>
      <c r="E494" s="72">
        <v>7452.65</v>
      </c>
      <c r="F494" s="61">
        <v>0</v>
      </c>
      <c r="G494" s="43">
        <v>0</v>
      </c>
      <c r="H494" s="43">
        <v>0</v>
      </c>
      <c r="I494" s="25" t="s">
        <v>9</v>
      </c>
      <c r="J494" s="63" t="s">
        <v>921</v>
      </c>
      <c r="K494" s="25"/>
      <c r="L494" s="28"/>
    </row>
    <row r="495" spans="1:12" x14ac:dyDescent="0.25">
      <c r="A495" s="91" t="s">
        <v>845</v>
      </c>
      <c r="B495" s="42">
        <v>8534009000</v>
      </c>
      <c r="C495" s="43" t="s">
        <v>755</v>
      </c>
      <c r="D495" s="65">
        <v>1</v>
      </c>
      <c r="E495" s="92">
        <v>1287.0899999999999</v>
      </c>
      <c r="F495" s="91">
        <v>0</v>
      </c>
      <c r="G495" s="92">
        <v>128.71</v>
      </c>
      <c r="H495" s="92">
        <v>0</v>
      </c>
      <c r="I495" s="25" t="s">
        <v>9</v>
      </c>
      <c r="J495" s="63" t="s">
        <v>1185</v>
      </c>
      <c r="K495" s="25" t="s">
        <v>923</v>
      </c>
      <c r="L495" s="28"/>
    </row>
    <row r="496" spans="1:12" x14ac:dyDescent="0.25">
      <c r="A496" s="91" t="s">
        <v>846</v>
      </c>
      <c r="B496" s="42">
        <v>8543200000</v>
      </c>
      <c r="C496" s="43" t="s">
        <v>756</v>
      </c>
      <c r="D496" s="65">
        <v>1</v>
      </c>
      <c r="E496" s="92">
        <v>4944.07</v>
      </c>
      <c r="F496" s="91">
        <v>0</v>
      </c>
      <c r="G496" s="92">
        <v>494.41</v>
      </c>
      <c r="H496" s="92">
        <v>0</v>
      </c>
      <c r="I496" s="25" t="s">
        <v>9</v>
      </c>
      <c r="J496" s="63" t="s">
        <v>1185</v>
      </c>
      <c r="K496" s="25" t="s">
        <v>923</v>
      </c>
      <c r="L496" s="28"/>
    </row>
    <row r="497" spans="1:12" x14ac:dyDescent="0.25">
      <c r="A497" s="26" t="s">
        <v>842</v>
      </c>
      <c r="B497" s="42">
        <v>8542310000</v>
      </c>
      <c r="C497" s="72" t="s">
        <v>757</v>
      </c>
      <c r="D497" s="74">
        <v>4</v>
      </c>
      <c r="E497" s="72">
        <v>1043.45</v>
      </c>
      <c r="F497" s="61">
        <v>0</v>
      </c>
      <c r="G497" s="43">
        <v>0</v>
      </c>
      <c r="H497" s="43">
        <v>0</v>
      </c>
      <c r="I497" s="25" t="s">
        <v>9</v>
      </c>
      <c r="J497" s="63" t="s">
        <v>921</v>
      </c>
      <c r="K497" s="25"/>
      <c r="L497" s="28"/>
    </row>
    <row r="498" spans="1:12" x14ac:dyDescent="0.25">
      <c r="A498" s="26" t="s">
        <v>847</v>
      </c>
      <c r="B498" s="42">
        <v>8542310000</v>
      </c>
      <c r="C498" s="72" t="s">
        <v>758</v>
      </c>
      <c r="D498" s="74">
        <v>2</v>
      </c>
      <c r="E498" s="72">
        <v>525.98</v>
      </c>
      <c r="F498" s="61">
        <v>0</v>
      </c>
      <c r="G498" s="43">
        <v>0</v>
      </c>
      <c r="H498" s="43">
        <v>0</v>
      </c>
      <c r="I498" s="25" t="s">
        <v>9</v>
      </c>
      <c r="J498" s="63" t="s">
        <v>921</v>
      </c>
      <c r="K498" s="25"/>
      <c r="L498" s="28"/>
    </row>
    <row r="499" spans="1:12" x14ac:dyDescent="0.25">
      <c r="A499" s="91" t="s">
        <v>848</v>
      </c>
      <c r="B499" s="42">
        <v>9030200000</v>
      </c>
      <c r="C499" s="43" t="s">
        <v>759</v>
      </c>
      <c r="D499" s="65">
        <v>1</v>
      </c>
      <c r="E499" s="92">
        <v>16436.95</v>
      </c>
      <c r="F499" s="91">
        <v>0</v>
      </c>
      <c r="G499" s="92">
        <v>1643.69</v>
      </c>
      <c r="H499" s="92">
        <v>0</v>
      </c>
      <c r="I499" s="25" t="s">
        <v>9</v>
      </c>
      <c r="J499" s="63" t="s">
        <v>1185</v>
      </c>
      <c r="K499" s="25" t="s">
        <v>923</v>
      </c>
      <c r="L499" s="28"/>
    </row>
    <row r="500" spans="1:12" x14ac:dyDescent="0.25">
      <c r="A500" s="91" t="s">
        <v>849</v>
      </c>
      <c r="B500" s="42">
        <v>9030909000</v>
      </c>
      <c r="C500" s="43" t="s">
        <v>760</v>
      </c>
      <c r="D500" s="65">
        <v>2</v>
      </c>
      <c r="E500" s="92">
        <f>5323.32/2</f>
        <v>2661.66</v>
      </c>
      <c r="F500" s="91">
        <v>0</v>
      </c>
      <c r="G500" s="92">
        <v>177.44</v>
      </c>
      <c r="H500" s="92">
        <v>0</v>
      </c>
      <c r="I500" s="25" t="s">
        <v>9</v>
      </c>
      <c r="J500" s="63" t="s">
        <v>1185</v>
      </c>
      <c r="K500" s="25" t="s">
        <v>923</v>
      </c>
      <c r="L500" s="28"/>
    </row>
    <row r="501" spans="1:12" x14ac:dyDescent="0.25">
      <c r="A501" s="91" t="s">
        <v>849</v>
      </c>
      <c r="B501" s="42">
        <v>9030909000</v>
      </c>
      <c r="C501" s="43" t="s">
        <v>760</v>
      </c>
      <c r="D501" s="65">
        <v>1</v>
      </c>
      <c r="E501" s="92">
        <f>5323.32/2</f>
        <v>2661.66</v>
      </c>
      <c r="F501" s="91">
        <v>0</v>
      </c>
      <c r="G501" s="92">
        <v>354.89</v>
      </c>
      <c r="H501" s="92">
        <v>0</v>
      </c>
      <c r="I501" s="25" t="s">
        <v>9</v>
      </c>
      <c r="J501" s="63" t="s">
        <v>1185</v>
      </c>
      <c r="K501" s="25" t="s">
        <v>923</v>
      </c>
      <c r="L501" s="28"/>
    </row>
    <row r="502" spans="1:12" x14ac:dyDescent="0.25">
      <c r="A502" s="26" t="s">
        <v>850</v>
      </c>
      <c r="B502" s="42">
        <v>8542310000</v>
      </c>
      <c r="C502" s="72" t="s">
        <v>761</v>
      </c>
      <c r="D502" s="74">
        <v>1</v>
      </c>
      <c r="E502" s="72">
        <v>1965.16</v>
      </c>
      <c r="F502" s="61">
        <v>0</v>
      </c>
      <c r="G502" s="43">
        <v>0</v>
      </c>
      <c r="H502" s="43">
        <v>0</v>
      </c>
      <c r="I502" s="25" t="s">
        <v>9</v>
      </c>
      <c r="J502" s="63" t="s">
        <v>921</v>
      </c>
      <c r="K502" s="22"/>
      <c r="L502" s="28"/>
    </row>
    <row r="503" spans="1:12" x14ac:dyDescent="0.25">
      <c r="A503" s="26" t="s">
        <v>842</v>
      </c>
      <c r="B503" s="42">
        <v>8542310000</v>
      </c>
      <c r="C503" s="72" t="s">
        <v>762</v>
      </c>
      <c r="D503" s="74">
        <v>9</v>
      </c>
      <c r="E503" s="72">
        <v>2366.9299999999998</v>
      </c>
      <c r="F503" s="61">
        <v>0</v>
      </c>
      <c r="G503" s="43">
        <v>0</v>
      </c>
      <c r="H503" s="43">
        <v>0</v>
      </c>
      <c r="I503" s="25" t="s">
        <v>9</v>
      </c>
      <c r="J503" s="63" t="s">
        <v>921</v>
      </c>
      <c r="K503" s="25"/>
      <c r="L503" s="28"/>
    </row>
    <row r="504" spans="1:12" x14ac:dyDescent="0.25">
      <c r="A504" s="26" t="s">
        <v>842</v>
      </c>
      <c r="B504" s="42">
        <v>8542310000</v>
      </c>
      <c r="C504" s="72" t="s">
        <v>763</v>
      </c>
      <c r="D504" s="74">
        <v>14</v>
      </c>
      <c r="E504" s="72">
        <v>3652.07</v>
      </c>
      <c r="F504" s="61">
        <v>0</v>
      </c>
      <c r="G504" s="43">
        <v>0</v>
      </c>
      <c r="H504" s="43">
        <v>0</v>
      </c>
      <c r="I504" s="25" t="s">
        <v>9</v>
      </c>
      <c r="J504" s="63" t="s">
        <v>921</v>
      </c>
      <c r="K504" s="22"/>
      <c r="L504" s="28"/>
    </row>
    <row r="505" spans="1:12" x14ac:dyDescent="0.25">
      <c r="A505" s="91" t="s">
        <v>851</v>
      </c>
      <c r="B505" s="42">
        <v>9030400000</v>
      </c>
      <c r="C505" s="43" t="s">
        <v>764</v>
      </c>
      <c r="D505" s="65">
        <v>1</v>
      </c>
      <c r="E505" s="92">
        <v>1112559.04</v>
      </c>
      <c r="F505" s="91">
        <v>0</v>
      </c>
      <c r="G505" s="92">
        <v>111255.9</v>
      </c>
      <c r="H505" s="92">
        <v>0</v>
      </c>
      <c r="I505" s="25" t="s">
        <v>9</v>
      </c>
      <c r="J505" s="63" t="s">
        <v>1185</v>
      </c>
      <c r="K505" s="25" t="s">
        <v>923</v>
      </c>
      <c r="L505" s="28"/>
    </row>
    <row r="506" spans="1:12" x14ac:dyDescent="0.25">
      <c r="A506" s="91" t="s">
        <v>852</v>
      </c>
      <c r="B506" s="42">
        <v>8543705000</v>
      </c>
      <c r="C506" s="43" t="s">
        <v>765</v>
      </c>
      <c r="D506" s="65">
        <v>1</v>
      </c>
      <c r="E506" s="92">
        <v>26199.24</v>
      </c>
      <c r="F506" s="91">
        <v>0</v>
      </c>
      <c r="G506" s="92">
        <v>2619.92</v>
      </c>
      <c r="H506" s="92">
        <v>0</v>
      </c>
      <c r="I506" s="25" t="s">
        <v>9</v>
      </c>
      <c r="J506" s="63" t="s">
        <v>1185</v>
      </c>
      <c r="K506" s="25" t="s">
        <v>923</v>
      </c>
      <c r="L506" s="28"/>
    </row>
    <row r="507" spans="1:12" x14ac:dyDescent="0.25">
      <c r="A507" s="26" t="s">
        <v>842</v>
      </c>
      <c r="B507" s="42">
        <v>8542310000</v>
      </c>
      <c r="C507" s="72" t="s">
        <v>766</v>
      </c>
      <c r="D507" s="74">
        <v>3</v>
      </c>
      <c r="E507" s="72">
        <v>772.25</v>
      </c>
      <c r="F507" s="61">
        <v>0</v>
      </c>
      <c r="G507" s="43">
        <v>0</v>
      </c>
      <c r="H507" s="43">
        <v>0</v>
      </c>
      <c r="I507" s="25" t="s">
        <v>9</v>
      </c>
      <c r="J507" s="63" t="s">
        <v>921</v>
      </c>
      <c r="K507" s="25"/>
      <c r="L507" s="28"/>
    </row>
    <row r="508" spans="1:12" x14ac:dyDescent="0.25">
      <c r="A508" s="26" t="s">
        <v>853</v>
      </c>
      <c r="B508" s="42">
        <v>8542310000</v>
      </c>
      <c r="C508" s="72" t="s">
        <v>767</v>
      </c>
      <c r="D508" s="74">
        <v>1</v>
      </c>
      <c r="E508" s="72">
        <v>2008.64</v>
      </c>
      <c r="F508" s="61">
        <v>0</v>
      </c>
      <c r="G508" s="43">
        <v>0</v>
      </c>
      <c r="H508" s="43">
        <v>0</v>
      </c>
      <c r="I508" s="25" t="s">
        <v>9</v>
      </c>
      <c r="J508" s="63" t="s">
        <v>921</v>
      </c>
      <c r="K508" s="25"/>
      <c r="L508" s="28"/>
    </row>
    <row r="509" spans="1:12" x14ac:dyDescent="0.25">
      <c r="A509" s="26" t="s">
        <v>842</v>
      </c>
      <c r="B509" s="42">
        <v>8542310000</v>
      </c>
      <c r="C509" s="72" t="s">
        <v>768</v>
      </c>
      <c r="D509" s="74">
        <v>34</v>
      </c>
      <c r="E509" s="72">
        <v>8941.73</v>
      </c>
      <c r="F509" s="61">
        <v>0</v>
      </c>
      <c r="G509" s="43">
        <v>0</v>
      </c>
      <c r="H509" s="43">
        <v>0</v>
      </c>
      <c r="I509" s="25" t="s">
        <v>9</v>
      </c>
      <c r="J509" s="63" t="s">
        <v>921</v>
      </c>
      <c r="K509" s="25"/>
      <c r="L509" s="28"/>
    </row>
    <row r="510" spans="1:12" x14ac:dyDescent="0.25">
      <c r="A510" s="91" t="s">
        <v>854</v>
      </c>
      <c r="B510" s="42">
        <v>8536506100</v>
      </c>
      <c r="C510" s="43" t="s">
        <v>769</v>
      </c>
      <c r="D510" s="65">
        <v>39</v>
      </c>
      <c r="E510" s="92">
        <v>2629.92</v>
      </c>
      <c r="F510" s="91">
        <v>0</v>
      </c>
      <c r="G510" s="92">
        <v>262.99</v>
      </c>
      <c r="H510" s="92">
        <v>0</v>
      </c>
      <c r="I510" s="25" t="s">
        <v>9</v>
      </c>
      <c r="J510" s="63" t="s">
        <v>1185</v>
      </c>
      <c r="K510" s="25" t="s">
        <v>923</v>
      </c>
      <c r="L510" s="28"/>
    </row>
    <row r="511" spans="1:12" x14ac:dyDescent="0.25">
      <c r="A511" s="91" t="s">
        <v>855</v>
      </c>
      <c r="B511" s="42">
        <v>9030909000</v>
      </c>
      <c r="C511" s="43" t="s">
        <v>770</v>
      </c>
      <c r="D511" s="65">
        <v>1</v>
      </c>
      <c r="E511" s="95">
        <f>17744.4/4</f>
        <v>4436.1000000000004</v>
      </c>
      <c r="F511" s="91">
        <v>0</v>
      </c>
      <c r="G511" s="92">
        <v>443.61</v>
      </c>
      <c r="H511" s="92">
        <v>0</v>
      </c>
      <c r="I511" s="25" t="s">
        <v>9</v>
      </c>
      <c r="J511" s="63" t="s">
        <v>1185</v>
      </c>
      <c r="K511" s="25" t="s">
        <v>923</v>
      </c>
      <c r="L511" s="28"/>
    </row>
    <row r="512" spans="1:12" x14ac:dyDescent="0.25">
      <c r="A512" s="91" t="s">
        <v>855</v>
      </c>
      <c r="B512" s="42">
        <v>9030909000</v>
      </c>
      <c r="C512" s="43" t="s">
        <v>770</v>
      </c>
      <c r="D512" s="65">
        <v>1</v>
      </c>
      <c r="E512" s="95">
        <f t="shared" ref="E512:E514" si="1">17744.4/4</f>
        <v>4436.1000000000004</v>
      </c>
      <c r="F512" s="91">
        <v>0</v>
      </c>
      <c r="G512" s="92">
        <v>443.61</v>
      </c>
      <c r="H512" s="92">
        <v>0</v>
      </c>
      <c r="I512" s="25" t="s">
        <v>9</v>
      </c>
      <c r="J512" s="63" t="s">
        <v>1185</v>
      </c>
      <c r="K512" s="25" t="s">
        <v>923</v>
      </c>
      <c r="L512" s="28"/>
    </row>
    <row r="513" spans="1:12" x14ac:dyDescent="0.25">
      <c r="A513" s="91" t="s">
        <v>855</v>
      </c>
      <c r="B513" s="42">
        <v>9030909000</v>
      </c>
      <c r="C513" s="43" t="s">
        <v>770</v>
      </c>
      <c r="D513" s="65">
        <v>1</v>
      </c>
      <c r="E513" s="95">
        <f t="shared" si="1"/>
        <v>4436.1000000000004</v>
      </c>
      <c r="F513" s="91">
        <v>0</v>
      </c>
      <c r="G513" s="92">
        <v>443.61</v>
      </c>
      <c r="H513" s="92">
        <v>0</v>
      </c>
      <c r="I513" s="25" t="s">
        <v>9</v>
      </c>
      <c r="J513" s="63" t="s">
        <v>1185</v>
      </c>
      <c r="K513" s="25" t="s">
        <v>923</v>
      </c>
      <c r="L513" s="28"/>
    </row>
    <row r="514" spans="1:12" x14ac:dyDescent="0.25">
      <c r="A514" s="91" t="s">
        <v>855</v>
      </c>
      <c r="B514" s="42">
        <v>9030909000</v>
      </c>
      <c r="C514" s="43" t="s">
        <v>770</v>
      </c>
      <c r="D514" s="65">
        <v>1</v>
      </c>
      <c r="E514" s="95">
        <f t="shared" si="1"/>
        <v>4436.1000000000004</v>
      </c>
      <c r="F514" s="91">
        <v>0</v>
      </c>
      <c r="G514" s="92">
        <v>443.61</v>
      </c>
      <c r="H514" s="92">
        <v>0</v>
      </c>
      <c r="I514" s="25" t="s">
        <v>9</v>
      </c>
      <c r="J514" s="63" t="s">
        <v>1185</v>
      </c>
      <c r="K514" s="25" t="s">
        <v>923</v>
      </c>
      <c r="L514" s="28"/>
    </row>
    <row r="515" spans="1:12" x14ac:dyDescent="0.25">
      <c r="A515" s="91" t="s">
        <v>856</v>
      </c>
      <c r="B515" s="42">
        <v>9030200000</v>
      </c>
      <c r="C515" s="43" t="s">
        <v>771</v>
      </c>
      <c r="D515" s="65">
        <v>1</v>
      </c>
      <c r="E515" s="92">
        <v>43832</v>
      </c>
      <c r="F515" s="91">
        <v>0</v>
      </c>
      <c r="G515" s="92">
        <v>4383.2</v>
      </c>
      <c r="H515" s="92">
        <v>0</v>
      </c>
      <c r="I515" s="25" t="s">
        <v>9</v>
      </c>
      <c r="J515" s="63" t="s">
        <v>1185</v>
      </c>
      <c r="K515" s="25" t="s">
        <v>923</v>
      </c>
      <c r="L515" s="28"/>
    </row>
    <row r="516" spans="1:12" x14ac:dyDescent="0.25">
      <c r="A516" s="91" t="s">
        <v>848</v>
      </c>
      <c r="B516" s="42">
        <v>9030200000</v>
      </c>
      <c r="C516" s="43" t="s">
        <v>772</v>
      </c>
      <c r="D516" s="65">
        <v>1</v>
      </c>
      <c r="E516" s="92">
        <v>16436.95</v>
      </c>
      <c r="F516" s="91">
        <v>0</v>
      </c>
      <c r="G516" s="92">
        <v>1643.69</v>
      </c>
      <c r="H516" s="92">
        <v>0</v>
      </c>
      <c r="I516" s="25" t="s">
        <v>9</v>
      </c>
      <c r="J516" s="63" t="s">
        <v>1185</v>
      </c>
      <c r="K516" s="25" t="s">
        <v>923</v>
      </c>
      <c r="L516" s="28"/>
    </row>
    <row r="517" spans="1:12" x14ac:dyDescent="0.25">
      <c r="A517" s="91" t="s">
        <v>857</v>
      </c>
      <c r="B517" s="42">
        <v>9030310000</v>
      </c>
      <c r="C517" s="43" t="s">
        <v>773</v>
      </c>
      <c r="D517" s="65">
        <v>1</v>
      </c>
      <c r="E517" s="95">
        <f>429.03/5</f>
        <v>85.805999999999997</v>
      </c>
      <c r="F517" s="91">
        <v>0</v>
      </c>
      <c r="G517" s="92">
        <v>8.58</v>
      </c>
      <c r="H517" s="92">
        <v>0</v>
      </c>
      <c r="I517" s="25" t="s">
        <v>9</v>
      </c>
      <c r="J517" s="63" t="s">
        <v>1185</v>
      </c>
      <c r="K517" s="25" t="s">
        <v>923</v>
      </c>
      <c r="L517" s="28"/>
    </row>
    <row r="518" spans="1:12" x14ac:dyDescent="0.25">
      <c r="A518" s="91" t="s">
        <v>858</v>
      </c>
      <c r="B518" s="42">
        <v>9030310000</v>
      </c>
      <c r="C518" s="43" t="s">
        <v>773</v>
      </c>
      <c r="D518" s="65">
        <v>1</v>
      </c>
      <c r="E518" s="95">
        <f t="shared" ref="E518:E521" si="2">429.03/5</f>
        <v>85.805999999999997</v>
      </c>
      <c r="F518" s="91">
        <v>0</v>
      </c>
      <c r="G518" s="92">
        <v>8.58</v>
      </c>
      <c r="H518" s="92">
        <v>0</v>
      </c>
      <c r="I518" s="25" t="s">
        <v>9</v>
      </c>
      <c r="J518" s="63" t="s">
        <v>1185</v>
      </c>
      <c r="K518" s="25" t="s">
        <v>923</v>
      </c>
      <c r="L518" s="28"/>
    </row>
    <row r="519" spans="1:12" x14ac:dyDescent="0.25">
      <c r="A519" s="91" t="s">
        <v>858</v>
      </c>
      <c r="B519" s="42">
        <v>9030310000</v>
      </c>
      <c r="C519" s="43" t="s">
        <v>773</v>
      </c>
      <c r="D519" s="65">
        <v>1</v>
      </c>
      <c r="E519" s="95">
        <f t="shared" si="2"/>
        <v>85.805999999999997</v>
      </c>
      <c r="F519" s="91">
        <v>0</v>
      </c>
      <c r="G519" s="92">
        <v>8.58</v>
      </c>
      <c r="H519" s="92">
        <v>0</v>
      </c>
      <c r="I519" s="25" t="s">
        <v>9</v>
      </c>
      <c r="J519" s="63" t="s">
        <v>1185</v>
      </c>
      <c r="K519" s="25" t="s">
        <v>923</v>
      </c>
      <c r="L519" s="28"/>
    </row>
    <row r="520" spans="1:12" x14ac:dyDescent="0.25">
      <c r="A520" s="91" t="s">
        <v>858</v>
      </c>
      <c r="B520" s="42">
        <v>9030310000</v>
      </c>
      <c r="C520" s="43" t="s">
        <v>773</v>
      </c>
      <c r="D520" s="65">
        <v>1</v>
      </c>
      <c r="E520" s="95">
        <f t="shared" si="2"/>
        <v>85.805999999999997</v>
      </c>
      <c r="F520" s="91">
        <v>0</v>
      </c>
      <c r="G520" s="92">
        <v>8.58</v>
      </c>
      <c r="H520" s="92">
        <v>0</v>
      </c>
      <c r="I520" s="25" t="s">
        <v>9</v>
      </c>
      <c r="J520" s="63" t="s">
        <v>1185</v>
      </c>
      <c r="K520" s="25" t="s">
        <v>923</v>
      </c>
      <c r="L520" s="28"/>
    </row>
    <row r="521" spans="1:12" x14ac:dyDescent="0.25">
      <c r="A521" s="91" t="s">
        <v>858</v>
      </c>
      <c r="B521" s="42">
        <v>9030310000</v>
      </c>
      <c r="C521" s="43" t="s">
        <v>773</v>
      </c>
      <c r="D521" s="65">
        <v>1</v>
      </c>
      <c r="E521" s="95">
        <f t="shared" si="2"/>
        <v>85.805999999999997</v>
      </c>
      <c r="F521" s="91">
        <v>0</v>
      </c>
      <c r="G521" s="92">
        <v>8.58</v>
      </c>
      <c r="H521" s="92">
        <v>0</v>
      </c>
      <c r="I521" s="25" t="s">
        <v>9</v>
      </c>
      <c r="J521" s="63" t="s">
        <v>1185</v>
      </c>
      <c r="K521" s="25" t="s">
        <v>923</v>
      </c>
      <c r="L521" s="28"/>
    </row>
    <row r="522" spans="1:12" x14ac:dyDescent="0.25">
      <c r="A522" s="26" t="s">
        <v>859</v>
      </c>
      <c r="B522" s="42">
        <v>8542310000</v>
      </c>
      <c r="C522" s="72" t="s">
        <v>774</v>
      </c>
      <c r="D522" s="74">
        <v>1</v>
      </c>
      <c r="E522" s="72">
        <v>262.99</v>
      </c>
      <c r="F522" s="61">
        <v>0</v>
      </c>
      <c r="G522" s="43">
        <v>0</v>
      </c>
      <c r="H522" s="43">
        <v>0</v>
      </c>
      <c r="I522" s="25" t="s">
        <v>9</v>
      </c>
      <c r="J522" s="63" t="s">
        <v>921</v>
      </c>
      <c r="K522" s="25"/>
      <c r="L522" s="28"/>
    </row>
    <row r="523" spans="1:12" x14ac:dyDescent="0.25">
      <c r="A523" s="91" t="s">
        <v>860</v>
      </c>
      <c r="B523" s="42">
        <v>4819200000</v>
      </c>
      <c r="C523" s="43" t="s">
        <v>775</v>
      </c>
      <c r="D523" s="65">
        <v>85</v>
      </c>
      <c r="E523" s="92">
        <v>858.06</v>
      </c>
      <c r="F523" s="91">
        <v>214.52</v>
      </c>
      <c r="G523" s="92">
        <v>85.81</v>
      </c>
      <c r="H523" s="92">
        <v>0</v>
      </c>
      <c r="I523" s="25" t="s">
        <v>9</v>
      </c>
      <c r="J523" s="63" t="s">
        <v>1185</v>
      </c>
      <c r="K523" s="25" t="s">
        <v>923</v>
      </c>
      <c r="L523" s="28"/>
    </row>
    <row r="524" spans="1:12" x14ac:dyDescent="0.25">
      <c r="A524" s="26" t="s">
        <v>842</v>
      </c>
      <c r="B524" s="42">
        <v>8542310000</v>
      </c>
      <c r="C524" s="72" t="s">
        <v>776</v>
      </c>
      <c r="D524" s="74">
        <v>64</v>
      </c>
      <c r="E524" s="72">
        <v>16474.75</v>
      </c>
      <c r="F524" s="61">
        <v>0</v>
      </c>
      <c r="G524" s="43">
        <v>0</v>
      </c>
      <c r="H524" s="43">
        <v>0</v>
      </c>
      <c r="I524" s="25" t="s">
        <v>9</v>
      </c>
      <c r="J524" s="63" t="s">
        <v>921</v>
      </c>
      <c r="K524" s="25"/>
      <c r="L524" s="28"/>
    </row>
    <row r="525" spans="1:12" x14ac:dyDescent="0.25">
      <c r="A525" s="91" t="s">
        <v>861</v>
      </c>
      <c r="B525" s="42">
        <v>8543705000</v>
      </c>
      <c r="C525" s="43" t="s">
        <v>777</v>
      </c>
      <c r="D525" s="65">
        <v>1</v>
      </c>
      <c r="E525" s="92">
        <v>7825.86</v>
      </c>
      <c r="F525" s="91">
        <v>0</v>
      </c>
      <c r="G525" s="92">
        <v>782.59</v>
      </c>
      <c r="H525" s="92">
        <v>0</v>
      </c>
      <c r="I525" s="25" t="s">
        <v>9</v>
      </c>
      <c r="J525" s="63" t="s">
        <v>1185</v>
      </c>
      <c r="K525" s="25" t="s">
        <v>923</v>
      </c>
      <c r="L525" s="28"/>
    </row>
    <row r="526" spans="1:12" x14ac:dyDescent="0.25">
      <c r="A526" s="26" t="s">
        <v>842</v>
      </c>
      <c r="B526" s="42">
        <v>8542310000</v>
      </c>
      <c r="C526" s="72" t="s">
        <v>778</v>
      </c>
      <c r="D526" s="74">
        <v>5</v>
      </c>
      <c r="E526" s="72">
        <v>1304.31</v>
      </c>
      <c r="F526" s="61">
        <v>0</v>
      </c>
      <c r="G526" s="43">
        <v>0</v>
      </c>
      <c r="H526" s="43">
        <v>0</v>
      </c>
      <c r="I526" s="25" t="s">
        <v>9</v>
      </c>
      <c r="J526" s="63" t="s">
        <v>921</v>
      </c>
      <c r="K526" s="22"/>
      <c r="L526" s="28"/>
    </row>
    <row r="527" spans="1:12" x14ac:dyDescent="0.25">
      <c r="A527" s="91" t="s">
        <v>862</v>
      </c>
      <c r="B527" s="42">
        <v>9030909000</v>
      </c>
      <c r="C527" s="43" t="s">
        <v>779</v>
      </c>
      <c r="D527" s="65">
        <v>1</v>
      </c>
      <c r="E527" s="92">
        <f>1303.96/2</f>
        <v>651.98</v>
      </c>
      <c r="F527" s="91">
        <v>0</v>
      </c>
      <c r="G527" s="92">
        <v>86.92</v>
      </c>
      <c r="H527" s="92">
        <v>0</v>
      </c>
      <c r="I527" s="25" t="s">
        <v>9</v>
      </c>
      <c r="J527" s="63" t="s">
        <v>1185</v>
      </c>
      <c r="K527" s="25" t="s">
        <v>923</v>
      </c>
      <c r="L527" s="28"/>
    </row>
    <row r="528" spans="1:12" x14ac:dyDescent="0.25">
      <c r="A528" s="91" t="s">
        <v>863</v>
      </c>
      <c r="B528" s="42">
        <v>8536509900</v>
      </c>
      <c r="C528" s="43" t="s">
        <v>779</v>
      </c>
      <c r="D528" s="65">
        <v>11</v>
      </c>
      <c r="E528" s="92">
        <f>1303.96/2</f>
        <v>651.98</v>
      </c>
      <c r="F528" s="91">
        <v>0</v>
      </c>
      <c r="G528" s="92">
        <v>43.48</v>
      </c>
      <c r="H528" s="92">
        <v>0</v>
      </c>
      <c r="I528" s="25" t="s">
        <v>9</v>
      </c>
      <c r="J528" s="63" t="s">
        <v>1185</v>
      </c>
      <c r="K528" s="25" t="s">
        <v>923</v>
      </c>
      <c r="L528" s="28"/>
    </row>
    <row r="529" spans="1:12" x14ac:dyDescent="0.25">
      <c r="A529" s="91" t="s">
        <v>864</v>
      </c>
      <c r="B529" s="42">
        <v>9030901000</v>
      </c>
      <c r="C529" s="43" t="s">
        <v>780</v>
      </c>
      <c r="D529" s="65">
        <v>1</v>
      </c>
      <c r="E529" s="92">
        <v>8804.9699999999993</v>
      </c>
      <c r="F529" s="91">
        <v>0</v>
      </c>
      <c r="G529" s="92">
        <v>881.5</v>
      </c>
      <c r="H529" s="92">
        <v>0</v>
      </c>
      <c r="I529" s="25" t="s">
        <v>9</v>
      </c>
      <c r="J529" s="63" t="s">
        <v>1185</v>
      </c>
      <c r="K529" s="25" t="s">
        <v>923</v>
      </c>
      <c r="L529" s="28"/>
    </row>
    <row r="530" spans="1:12" x14ac:dyDescent="0.25">
      <c r="A530" s="91" t="s">
        <v>865</v>
      </c>
      <c r="B530" s="42">
        <v>8533290000</v>
      </c>
      <c r="C530" s="43" t="s">
        <v>781</v>
      </c>
      <c r="D530" s="65">
        <v>38</v>
      </c>
      <c r="E530" s="95">
        <f>412157.03/4</f>
        <v>103039.25750000001</v>
      </c>
      <c r="F530" s="91">
        <v>0</v>
      </c>
      <c r="G530" s="92">
        <v>962.63</v>
      </c>
      <c r="H530" s="92">
        <v>0</v>
      </c>
      <c r="I530" s="25" t="s">
        <v>9</v>
      </c>
      <c r="J530" s="63" t="s">
        <v>1185</v>
      </c>
      <c r="K530" s="25" t="s">
        <v>923</v>
      </c>
      <c r="L530" s="28"/>
    </row>
    <row r="531" spans="1:12" x14ac:dyDescent="0.25">
      <c r="A531" s="91" t="s">
        <v>866</v>
      </c>
      <c r="B531" s="42">
        <v>8504409000</v>
      </c>
      <c r="C531" s="43" t="s">
        <v>781</v>
      </c>
      <c r="D531" s="65">
        <v>1</v>
      </c>
      <c r="E531" s="95">
        <f t="shared" ref="E531:E533" si="3">412157.03/4</f>
        <v>103039.25750000001</v>
      </c>
      <c r="F531" s="91">
        <v>0</v>
      </c>
      <c r="G531" s="92">
        <v>2234.5700000000002</v>
      </c>
      <c r="H531" s="92">
        <v>0</v>
      </c>
      <c r="I531" s="25" t="s">
        <v>9</v>
      </c>
      <c r="J531" s="63" t="s">
        <v>1185</v>
      </c>
      <c r="K531" s="25" t="s">
        <v>923</v>
      </c>
      <c r="L531" s="28"/>
    </row>
    <row r="532" spans="1:12" x14ac:dyDescent="0.25">
      <c r="A532" s="91" t="s">
        <v>866</v>
      </c>
      <c r="B532" s="42">
        <v>8504409000</v>
      </c>
      <c r="C532" s="43" t="s">
        <v>781</v>
      </c>
      <c r="D532" s="65">
        <v>1</v>
      </c>
      <c r="E532" s="95">
        <f t="shared" si="3"/>
        <v>103039.25750000001</v>
      </c>
      <c r="F532" s="91">
        <v>0</v>
      </c>
      <c r="G532" s="92">
        <v>2028.5</v>
      </c>
      <c r="H532" s="92">
        <v>0</v>
      </c>
      <c r="I532" s="25" t="s">
        <v>9</v>
      </c>
      <c r="J532" s="63" t="s">
        <v>1185</v>
      </c>
      <c r="K532" s="25" t="s">
        <v>923</v>
      </c>
      <c r="L532" s="28"/>
    </row>
    <row r="533" spans="1:12" x14ac:dyDescent="0.25">
      <c r="A533" s="91" t="s">
        <v>867</v>
      </c>
      <c r="B533" s="42">
        <v>8543200000</v>
      </c>
      <c r="C533" s="43" t="s">
        <v>781</v>
      </c>
      <c r="D533" s="65">
        <v>1</v>
      </c>
      <c r="E533" s="95">
        <f t="shared" si="3"/>
        <v>103039.25750000001</v>
      </c>
      <c r="F533" s="91">
        <v>0</v>
      </c>
      <c r="G533" s="92">
        <v>35990.01</v>
      </c>
      <c r="H533" s="92">
        <v>0</v>
      </c>
      <c r="I533" s="25" t="s">
        <v>9</v>
      </c>
      <c r="J533" s="63" t="s">
        <v>1185</v>
      </c>
      <c r="K533" s="25" t="s">
        <v>923</v>
      </c>
      <c r="L533" s="28"/>
    </row>
    <row r="534" spans="1:12" x14ac:dyDescent="0.25">
      <c r="A534" s="26" t="s">
        <v>842</v>
      </c>
      <c r="B534" s="42">
        <v>8542310000</v>
      </c>
      <c r="C534" s="72" t="s">
        <v>782</v>
      </c>
      <c r="D534" s="74">
        <v>4</v>
      </c>
      <c r="E534" s="72">
        <v>1064.6600000000001</v>
      </c>
      <c r="F534" s="61">
        <v>0</v>
      </c>
      <c r="G534" s="43">
        <v>0</v>
      </c>
      <c r="H534" s="43">
        <v>0</v>
      </c>
      <c r="I534" s="25" t="s">
        <v>9</v>
      </c>
      <c r="J534" s="63" t="s">
        <v>921</v>
      </c>
      <c r="K534" s="25"/>
      <c r="L534" s="28"/>
    </row>
    <row r="535" spans="1:12" x14ac:dyDescent="0.25">
      <c r="A535" s="91" t="s">
        <v>868</v>
      </c>
      <c r="B535" s="42">
        <v>8473301000</v>
      </c>
      <c r="C535" s="43" t="s">
        <v>783</v>
      </c>
      <c r="D535" s="65">
        <v>3</v>
      </c>
      <c r="E535" s="92">
        <v>5323.32</v>
      </c>
      <c r="F535" s="91">
        <v>0</v>
      </c>
      <c r="G535" s="92">
        <v>266.17</v>
      </c>
      <c r="H535" s="92">
        <v>0</v>
      </c>
      <c r="I535" s="25" t="s">
        <v>9</v>
      </c>
      <c r="J535" s="63" t="s">
        <v>1185</v>
      </c>
      <c r="K535" s="25" t="s">
        <v>923</v>
      </c>
      <c r="L535" s="28"/>
    </row>
    <row r="536" spans="1:12" x14ac:dyDescent="0.25">
      <c r="A536" s="91" t="s">
        <v>846</v>
      </c>
      <c r="B536" s="42">
        <v>8543200000</v>
      </c>
      <c r="C536" s="43" t="s">
        <v>784</v>
      </c>
      <c r="D536" s="65">
        <v>1</v>
      </c>
      <c r="E536" s="92">
        <v>9275.07</v>
      </c>
      <c r="F536" s="91">
        <v>0</v>
      </c>
      <c r="G536" s="92">
        <v>927.51</v>
      </c>
      <c r="H536" s="92">
        <v>0</v>
      </c>
      <c r="I536" s="25" t="s">
        <v>9</v>
      </c>
      <c r="J536" s="63" t="s">
        <v>1185</v>
      </c>
      <c r="K536" s="25" t="s">
        <v>923</v>
      </c>
      <c r="L536" s="28"/>
    </row>
    <row r="537" spans="1:12" x14ac:dyDescent="0.25">
      <c r="A537" s="91" t="s">
        <v>869</v>
      </c>
      <c r="B537" s="42">
        <v>9030200000</v>
      </c>
      <c r="C537" s="43" t="s">
        <v>785</v>
      </c>
      <c r="D537" s="65">
        <v>1</v>
      </c>
      <c r="E537" s="92">
        <v>156612.07</v>
      </c>
      <c r="F537" s="91">
        <v>0</v>
      </c>
      <c r="G537" s="92">
        <v>15661.21</v>
      </c>
      <c r="H537" s="92">
        <v>0</v>
      </c>
      <c r="I537" s="25" t="s">
        <v>9</v>
      </c>
      <c r="J537" s="63" t="s">
        <v>1185</v>
      </c>
      <c r="K537" s="25" t="s">
        <v>923</v>
      </c>
      <c r="L537" s="28"/>
    </row>
    <row r="538" spans="1:12" x14ac:dyDescent="0.25">
      <c r="A538" s="26" t="s">
        <v>842</v>
      </c>
      <c r="B538" s="42">
        <v>8542310000</v>
      </c>
      <c r="C538" s="72" t="s">
        <v>786</v>
      </c>
      <c r="D538" s="74">
        <v>40</v>
      </c>
      <c r="E538" s="72">
        <v>10519.68</v>
      </c>
      <c r="F538" s="61">
        <v>0</v>
      </c>
      <c r="G538" s="43">
        <v>0</v>
      </c>
      <c r="H538" s="43">
        <v>0</v>
      </c>
      <c r="I538" s="25" t="s">
        <v>9</v>
      </c>
      <c r="J538" s="63" t="s">
        <v>921</v>
      </c>
      <c r="K538" s="25"/>
      <c r="L538" s="28"/>
    </row>
    <row r="539" spans="1:12" x14ac:dyDescent="0.25">
      <c r="A539" s="91" t="s">
        <v>852</v>
      </c>
      <c r="B539" s="42">
        <v>8543705000</v>
      </c>
      <c r="C539" s="43" t="s">
        <v>787</v>
      </c>
      <c r="D539" s="65">
        <v>1</v>
      </c>
      <c r="E539" s="92">
        <v>26199.24</v>
      </c>
      <c r="F539" s="91">
        <v>0</v>
      </c>
      <c r="G539" s="92">
        <v>2619.92</v>
      </c>
      <c r="H539" s="92">
        <v>0</v>
      </c>
      <c r="I539" s="25" t="s">
        <v>9</v>
      </c>
      <c r="J539" s="63" t="s">
        <v>1185</v>
      </c>
      <c r="K539" s="25" t="s">
        <v>923</v>
      </c>
      <c r="L539" s="28"/>
    </row>
    <row r="540" spans="1:12" x14ac:dyDescent="0.25">
      <c r="A540" s="91" t="s">
        <v>839</v>
      </c>
      <c r="B540" s="42">
        <v>9030909000</v>
      </c>
      <c r="C540" s="43" t="s">
        <v>788</v>
      </c>
      <c r="D540" s="65">
        <v>1</v>
      </c>
      <c r="E540" s="92">
        <v>652.16</v>
      </c>
      <c r="F540" s="91">
        <v>0</v>
      </c>
      <c r="G540" s="92">
        <v>65.22</v>
      </c>
      <c r="H540" s="92">
        <v>0</v>
      </c>
      <c r="I540" s="25" t="s">
        <v>9</v>
      </c>
      <c r="J540" s="63" t="s">
        <v>1185</v>
      </c>
      <c r="K540" s="25" t="s">
        <v>923</v>
      </c>
      <c r="L540" s="28"/>
    </row>
    <row r="541" spans="1:12" x14ac:dyDescent="0.25">
      <c r="A541" s="91" t="s">
        <v>870</v>
      </c>
      <c r="B541" s="42">
        <v>8536699900</v>
      </c>
      <c r="C541" s="43" t="s">
        <v>789</v>
      </c>
      <c r="D541" s="65">
        <v>2</v>
      </c>
      <c r="E541" s="92">
        <v>110.9</v>
      </c>
      <c r="F541" s="91">
        <v>0</v>
      </c>
      <c r="G541" s="92">
        <v>11.09</v>
      </c>
      <c r="H541" s="92">
        <v>0</v>
      </c>
      <c r="I541" s="25" t="s">
        <v>9</v>
      </c>
      <c r="J541" s="63" t="s">
        <v>1185</v>
      </c>
      <c r="K541" s="25" t="s">
        <v>923</v>
      </c>
      <c r="L541" s="28"/>
    </row>
    <row r="542" spans="1:12" x14ac:dyDescent="0.25">
      <c r="A542" s="26" t="s">
        <v>853</v>
      </c>
      <c r="B542" s="42">
        <v>8542310000</v>
      </c>
      <c r="C542" s="72" t="s">
        <v>790</v>
      </c>
      <c r="D542" s="74">
        <v>20</v>
      </c>
      <c r="E542" s="72">
        <v>44694.36</v>
      </c>
      <c r="F542" s="61">
        <v>0</v>
      </c>
      <c r="G542" s="43">
        <v>0</v>
      </c>
      <c r="H542" s="43">
        <v>0</v>
      </c>
      <c r="I542" s="25" t="s">
        <v>9</v>
      </c>
      <c r="J542" s="63" t="s">
        <v>921</v>
      </c>
      <c r="K542" s="25"/>
      <c r="L542" s="28"/>
    </row>
    <row r="543" spans="1:12" x14ac:dyDescent="0.25">
      <c r="A543" s="91" t="s">
        <v>854</v>
      </c>
      <c r="B543" s="42">
        <v>8536506100</v>
      </c>
      <c r="C543" s="43" t="s">
        <v>791</v>
      </c>
      <c r="D543" s="65">
        <v>39</v>
      </c>
      <c r="E543" s="92">
        <v>2629.92</v>
      </c>
      <c r="F543" s="91">
        <v>0</v>
      </c>
      <c r="G543" s="92">
        <v>262.99</v>
      </c>
      <c r="H543" s="92">
        <v>0</v>
      </c>
      <c r="I543" s="25" t="s">
        <v>9</v>
      </c>
      <c r="J543" s="63" t="s">
        <v>1185</v>
      </c>
      <c r="K543" s="25" t="s">
        <v>923</v>
      </c>
      <c r="L543" s="28"/>
    </row>
    <row r="544" spans="1:12" x14ac:dyDescent="0.25">
      <c r="A544" s="91" t="s">
        <v>871</v>
      </c>
      <c r="B544" s="42">
        <v>8471509000</v>
      </c>
      <c r="C544" s="43" t="s">
        <v>792</v>
      </c>
      <c r="D544" s="65">
        <v>2</v>
      </c>
      <c r="E544" s="92">
        <v>11086.14</v>
      </c>
      <c r="F544" s="91">
        <v>0</v>
      </c>
      <c r="G544" s="92">
        <v>554.30999999999995</v>
      </c>
      <c r="H544" s="92">
        <v>0</v>
      </c>
      <c r="I544" s="25" t="s">
        <v>9</v>
      </c>
      <c r="J544" s="63" t="s">
        <v>1185</v>
      </c>
      <c r="K544" s="25" t="s">
        <v>923</v>
      </c>
      <c r="L544" s="28"/>
    </row>
    <row r="545" spans="1:12" x14ac:dyDescent="0.25">
      <c r="A545" s="91" t="s">
        <v>872</v>
      </c>
      <c r="B545" s="42">
        <v>9030200000</v>
      </c>
      <c r="C545" s="43" t="s">
        <v>793</v>
      </c>
      <c r="D545" s="65">
        <v>1</v>
      </c>
      <c r="E545" s="92">
        <v>856001.26</v>
      </c>
      <c r="F545" s="91">
        <v>0</v>
      </c>
      <c r="G545" s="92">
        <v>85600.13</v>
      </c>
      <c r="H545" s="92">
        <v>0</v>
      </c>
      <c r="I545" s="25" t="s">
        <v>9</v>
      </c>
      <c r="J545" s="63" t="s">
        <v>1185</v>
      </c>
      <c r="K545" s="25" t="s">
        <v>923</v>
      </c>
      <c r="L545" s="28"/>
    </row>
    <row r="546" spans="1:12" x14ac:dyDescent="0.25">
      <c r="A546" s="91" t="s">
        <v>873</v>
      </c>
      <c r="B546" s="42">
        <v>8473301000</v>
      </c>
      <c r="C546" s="43" t="s">
        <v>794</v>
      </c>
      <c r="D546" s="65">
        <v>2</v>
      </c>
      <c r="E546" s="92">
        <f>569.82/2</f>
        <v>284.91000000000003</v>
      </c>
      <c r="F546" s="91">
        <v>0</v>
      </c>
      <c r="G546" s="92">
        <v>21.92</v>
      </c>
      <c r="H546" s="92">
        <v>0</v>
      </c>
      <c r="I546" s="25" t="s">
        <v>9</v>
      </c>
      <c r="J546" s="63" t="s">
        <v>1185</v>
      </c>
      <c r="K546" s="25" t="s">
        <v>923</v>
      </c>
      <c r="L546" s="28"/>
    </row>
    <row r="547" spans="1:12" x14ac:dyDescent="0.25">
      <c r="A547" s="91" t="s">
        <v>874</v>
      </c>
      <c r="B547" s="42">
        <v>8534009000</v>
      </c>
      <c r="C547" s="43" t="s">
        <v>794</v>
      </c>
      <c r="D547" s="65">
        <v>1</v>
      </c>
      <c r="E547" s="92">
        <f>569.82/2</f>
        <v>284.91000000000003</v>
      </c>
      <c r="F547" s="91">
        <v>0</v>
      </c>
      <c r="G547" s="92">
        <v>13.15</v>
      </c>
      <c r="H547" s="92">
        <v>0</v>
      </c>
      <c r="I547" s="25" t="s">
        <v>9</v>
      </c>
      <c r="J547" s="63" t="s">
        <v>1185</v>
      </c>
      <c r="K547" s="25" t="s">
        <v>923</v>
      </c>
      <c r="L547" s="28"/>
    </row>
    <row r="548" spans="1:12" x14ac:dyDescent="0.25">
      <c r="A548" s="91" t="s">
        <v>852</v>
      </c>
      <c r="B548" s="42">
        <v>8543705000</v>
      </c>
      <c r="C548" s="43" t="s">
        <v>795</v>
      </c>
      <c r="D548" s="65">
        <v>1</v>
      </c>
      <c r="E548" s="92">
        <v>26199.24</v>
      </c>
      <c r="F548" s="91">
        <v>0</v>
      </c>
      <c r="G548" s="92">
        <v>2619.92</v>
      </c>
      <c r="H548" s="92">
        <v>0</v>
      </c>
      <c r="I548" s="25" t="s">
        <v>9</v>
      </c>
      <c r="J548" s="63" t="s">
        <v>1185</v>
      </c>
      <c r="K548" s="25" t="s">
        <v>923</v>
      </c>
      <c r="L548" s="28"/>
    </row>
    <row r="549" spans="1:12" x14ac:dyDescent="0.25">
      <c r="A549" s="91" t="s">
        <v>861</v>
      </c>
      <c r="B549" s="42">
        <v>8543705000</v>
      </c>
      <c r="C549" s="43" t="s">
        <v>796</v>
      </c>
      <c r="D549" s="65">
        <v>1</v>
      </c>
      <c r="E549" s="92">
        <v>7825.86</v>
      </c>
      <c r="F549" s="91">
        <v>0</v>
      </c>
      <c r="G549" s="92">
        <v>782.59</v>
      </c>
      <c r="H549" s="92">
        <v>0</v>
      </c>
      <c r="I549" s="25" t="s">
        <v>9</v>
      </c>
      <c r="J549" s="63" t="s">
        <v>1185</v>
      </c>
      <c r="K549" s="25" t="s">
        <v>923</v>
      </c>
      <c r="L549" s="28"/>
    </row>
    <row r="550" spans="1:12" x14ac:dyDescent="0.25">
      <c r="A550" s="26" t="s">
        <v>842</v>
      </c>
      <c r="B550" s="42">
        <v>8542310000</v>
      </c>
      <c r="C550" s="72" t="s">
        <v>797</v>
      </c>
      <c r="D550" s="74">
        <v>5</v>
      </c>
      <c r="E550" s="72">
        <v>1287.0899999999999</v>
      </c>
      <c r="F550" s="61">
        <v>0</v>
      </c>
      <c r="G550" s="43">
        <v>0</v>
      </c>
      <c r="H550" s="43">
        <v>0</v>
      </c>
      <c r="I550" s="25" t="s">
        <v>9</v>
      </c>
      <c r="J550" s="63" t="s">
        <v>921</v>
      </c>
      <c r="K550" s="25"/>
      <c r="L550" s="28"/>
    </row>
    <row r="551" spans="1:12" x14ac:dyDescent="0.25">
      <c r="A551" s="26" t="s">
        <v>842</v>
      </c>
      <c r="B551" s="42">
        <v>8542310000</v>
      </c>
      <c r="C551" s="72" t="s">
        <v>798</v>
      </c>
      <c r="D551" s="74">
        <v>24</v>
      </c>
      <c r="E551" s="72">
        <v>6387.98</v>
      </c>
      <c r="F551" s="61">
        <v>0</v>
      </c>
      <c r="G551" s="43">
        <v>0</v>
      </c>
      <c r="H551" s="43">
        <v>0</v>
      </c>
      <c r="I551" s="25" t="s">
        <v>9</v>
      </c>
      <c r="J551" s="63" t="s">
        <v>921</v>
      </c>
      <c r="K551" s="25"/>
      <c r="L551" s="28"/>
    </row>
    <row r="552" spans="1:12" x14ac:dyDescent="0.25">
      <c r="A552" s="91" t="s">
        <v>861</v>
      </c>
      <c r="B552" s="42">
        <v>8543705000</v>
      </c>
      <c r="C552" s="43" t="s">
        <v>799</v>
      </c>
      <c r="D552" s="65">
        <v>1</v>
      </c>
      <c r="E552" s="92">
        <v>7825.86</v>
      </c>
      <c r="F552" s="91">
        <v>0</v>
      </c>
      <c r="G552" s="92">
        <v>782.59</v>
      </c>
      <c r="H552" s="92">
        <v>0</v>
      </c>
      <c r="I552" s="25" t="s">
        <v>9</v>
      </c>
      <c r="J552" s="63" t="s">
        <v>1185</v>
      </c>
      <c r="K552" s="25" t="s">
        <v>923</v>
      </c>
      <c r="L552" s="28"/>
    </row>
    <row r="553" spans="1:12" x14ac:dyDescent="0.25">
      <c r="A553" s="91" t="s">
        <v>872</v>
      </c>
      <c r="B553" s="42">
        <v>9030200000</v>
      </c>
      <c r="C553" s="43" t="s">
        <v>800</v>
      </c>
      <c r="D553" s="65">
        <v>1</v>
      </c>
      <c r="E553" s="92">
        <v>440235.06</v>
      </c>
      <c r="F553" s="91">
        <v>0</v>
      </c>
      <c r="G553" s="92">
        <v>44023.51</v>
      </c>
      <c r="H553" s="92">
        <v>0</v>
      </c>
      <c r="I553" s="25" t="s">
        <v>9</v>
      </c>
      <c r="J553" s="63" t="s">
        <v>1185</v>
      </c>
      <c r="K553" s="25" t="s">
        <v>923</v>
      </c>
      <c r="L553" s="28"/>
    </row>
    <row r="554" spans="1:12" x14ac:dyDescent="0.25">
      <c r="A554" s="91" t="s">
        <v>875</v>
      </c>
      <c r="B554" s="42">
        <v>9030200000</v>
      </c>
      <c r="C554" s="43" t="s">
        <v>801</v>
      </c>
      <c r="D554" s="65">
        <v>1</v>
      </c>
      <c r="E554" s="92">
        <v>21116.86</v>
      </c>
      <c r="F554" s="91">
        <v>0</v>
      </c>
      <c r="G554" s="92">
        <v>2111.69</v>
      </c>
      <c r="H554" s="92">
        <v>0</v>
      </c>
      <c r="I554" s="25" t="s">
        <v>9</v>
      </c>
      <c r="J554" s="63" t="s">
        <v>1185</v>
      </c>
      <c r="K554" s="25" t="s">
        <v>923</v>
      </c>
      <c r="L554" s="28"/>
    </row>
    <row r="555" spans="1:12" x14ac:dyDescent="0.25">
      <c r="A555" s="91" t="s">
        <v>876</v>
      </c>
      <c r="B555" s="42">
        <v>8473301000</v>
      </c>
      <c r="C555" s="43" t="s">
        <v>802</v>
      </c>
      <c r="D555" s="65">
        <v>4</v>
      </c>
      <c r="E555" s="92">
        <v>4329.63</v>
      </c>
      <c r="F555" s="91">
        <v>0</v>
      </c>
      <c r="G555" s="92">
        <v>216.48</v>
      </c>
      <c r="H555" s="92">
        <v>0</v>
      </c>
      <c r="I555" s="25" t="s">
        <v>9</v>
      </c>
      <c r="J555" s="63" t="s">
        <v>1185</v>
      </c>
      <c r="K555" s="25" t="s">
        <v>923</v>
      </c>
      <c r="L555" s="28"/>
    </row>
    <row r="556" spans="1:12" x14ac:dyDescent="0.25">
      <c r="A556" s="91" t="s">
        <v>877</v>
      </c>
      <c r="B556" s="42">
        <v>9030909000</v>
      </c>
      <c r="C556" s="43" t="s">
        <v>803</v>
      </c>
      <c r="D556" s="65">
        <v>3</v>
      </c>
      <c r="E556" s="92">
        <v>443.61</v>
      </c>
      <c r="F556" s="91">
        <v>0</v>
      </c>
      <c r="G556" s="92">
        <v>44.36</v>
      </c>
      <c r="H556" s="92">
        <v>0</v>
      </c>
      <c r="I556" s="25" t="s">
        <v>9</v>
      </c>
      <c r="J556" s="63" t="s">
        <v>1185</v>
      </c>
      <c r="K556" s="25" t="s">
        <v>923</v>
      </c>
      <c r="L556" s="28"/>
    </row>
    <row r="557" spans="1:12" x14ac:dyDescent="0.25">
      <c r="A557" s="26" t="s">
        <v>878</v>
      </c>
      <c r="B557" s="42">
        <v>8515110000</v>
      </c>
      <c r="C557" s="43" t="s">
        <v>804</v>
      </c>
      <c r="D557" s="65">
        <v>2</v>
      </c>
      <c r="E557" s="43">
        <v>462.6</v>
      </c>
      <c r="F557" s="61">
        <v>0</v>
      </c>
      <c r="G557" s="43">
        <v>0</v>
      </c>
      <c r="H557" s="43">
        <v>0</v>
      </c>
      <c r="I557" s="25" t="s">
        <v>9</v>
      </c>
      <c r="J557" s="63" t="s">
        <v>1185</v>
      </c>
      <c r="K557" s="25"/>
      <c r="L557" s="28"/>
    </row>
    <row r="558" spans="1:12" x14ac:dyDescent="0.25">
      <c r="A558" s="96" t="s">
        <v>879</v>
      </c>
      <c r="B558" s="42">
        <v>8471509000</v>
      </c>
      <c r="C558" s="43" t="s">
        <v>805</v>
      </c>
      <c r="D558" s="65">
        <v>1</v>
      </c>
      <c r="E558" s="97">
        <f>7293.51/2</f>
        <v>3646.7550000000001</v>
      </c>
      <c r="F558" s="96">
        <v>0</v>
      </c>
      <c r="G558" s="98">
        <v>182.34</v>
      </c>
      <c r="H558" s="98">
        <v>0</v>
      </c>
      <c r="I558" s="25" t="s">
        <v>9</v>
      </c>
      <c r="J558" s="63" t="s">
        <v>1185</v>
      </c>
      <c r="K558" s="25" t="s">
        <v>923</v>
      </c>
      <c r="L558" s="28"/>
    </row>
    <row r="559" spans="1:12" x14ac:dyDescent="0.25">
      <c r="A559" s="96" t="s">
        <v>879</v>
      </c>
      <c r="B559" s="42">
        <v>8471509000</v>
      </c>
      <c r="C559" s="43" t="s">
        <v>805</v>
      </c>
      <c r="D559" s="65">
        <v>1</v>
      </c>
      <c r="E559" s="97">
        <f>7293.51/2</f>
        <v>3646.7550000000001</v>
      </c>
      <c r="F559" s="96">
        <v>0</v>
      </c>
      <c r="G559" s="99">
        <v>182.34</v>
      </c>
      <c r="H559" s="98">
        <v>0</v>
      </c>
      <c r="I559" s="25" t="s">
        <v>9</v>
      </c>
      <c r="J559" s="63" t="s">
        <v>1185</v>
      </c>
      <c r="K559" s="25" t="s">
        <v>923</v>
      </c>
      <c r="L559" s="28"/>
    </row>
    <row r="560" spans="1:12" x14ac:dyDescent="0.25">
      <c r="A560" s="96" t="s">
        <v>852</v>
      </c>
      <c r="B560" s="42">
        <v>8543705000</v>
      </c>
      <c r="C560" s="43" t="s">
        <v>806</v>
      </c>
      <c r="D560" s="65">
        <v>1</v>
      </c>
      <c r="E560" s="98">
        <v>26199.24</v>
      </c>
      <c r="F560" s="96">
        <v>0</v>
      </c>
      <c r="G560" s="99">
        <v>2619.92</v>
      </c>
      <c r="H560" s="98">
        <v>0</v>
      </c>
      <c r="I560" s="25" t="s">
        <v>9</v>
      </c>
      <c r="J560" s="63" t="s">
        <v>1185</v>
      </c>
      <c r="K560" s="25" t="s">
        <v>923</v>
      </c>
      <c r="L560" s="28"/>
    </row>
    <row r="561" spans="1:12" x14ac:dyDescent="0.25">
      <c r="A561" s="26" t="s">
        <v>842</v>
      </c>
      <c r="B561" s="42">
        <v>8542310000</v>
      </c>
      <c r="C561" s="72" t="s">
        <v>807</v>
      </c>
      <c r="D561" s="74">
        <v>15</v>
      </c>
      <c r="E561" s="72">
        <v>3992.49</v>
      </c>
      <c r="F561" s="61">
        <v>0</v>
      </c>
      <c r="G561" s="43">
        <v>0</v>
      </c>
      <c r="H561" s="43">
        <v>0</v>
      </c>
      <c r="I561" s="25" t="s">
        <v>9</v>
      </c>
      <c r="J561" s="63" t="s">
        <v>921</v>
      </c>
      <c r="K561" s="22"/>
      <c r="L561" s="28"/>
    </row>
    <row r="562" spans="1:12" x14ac:dyDescent="0.25">
      <c r="A562" s="96" t="s">
        <v>861</v>
      </c>
      <c r="B562" s="42">
        <v>8543705000</v>
      </c>
      <c r="C562" s="43" t="s">
        <v>808</v>
      </c>
      <c r="D562" s="65">
        <v>1</v>
      </c>
      <c r="E562" s="98">
        <v>7825.86</v>
      </c>
      <c r="F562" s="96">
        <v>0</v>
      </c>
      <c r="G562" s="98">
        <v>782.59</v>
      </c>
      <c r="H562" s="98">
        <v>0</v>
      </c>
      <c r="I562" s="25" t="s">
        <v>9</v>
      </c>
      <c r="J562" s="63" t="s">
        <v>1185</v>
      </c>
      <c r="K562" s="25" t="s">
        <v>923</v>
      </c>
      <c r="L562" s="28"/>
    </row>
    <row r="563" spans="1:12" x14ac:dyDescent="0.25">
      <c r="A563" s="96" t="s">
        <v>880</v>
      </c>
      <c r="B563" s="42">
        <v>8543705000</v>
      </c>
      <c r="C563" s="43" t="s">
        <v>809</v>
      </c>
      <c r="D563" s="65">
        <v>1</v>
      </c>
      <c r="E563" s="98">
        <v>72506.89</v>
      </c>
      <c r="F563" s="96">
        <v>0</v>
      </c>
      <c r="G563" s="98">
        <v>7250.69</v>
      </c>
      <c r="H563" s="98">
        <v>0</v>
      </c>
      <c r="I563" s="25" t="s">
        <v>9</v>
      </c>
      <c r="J563" s="63" t="s">
        <v>1185</v>
      </c>
      <c r="K563" s="25" t="s">
        <v>923</v>
      </c>
      <c r="L563" s="28"/>
    </row>
    <row r="564" spans="1:12" x14ac:dyDescent="0.25">
      <c r="A564" s="26" t="s">
        <v>842</v>
      </c>
      <c r="B564" s="42">
        <v>8542310000</v>
      </c>
      <c r="C564" s="72" t="s">
        <v>810</v>
      </c>
      <c r="D564" s="74">
        <v>8</v>
      </c>
      <c r="E564" s="72">
        <v>2059.34</v>
      </c>
      <c r="F564" s="61">
        <v>0</v>
      </c>
      <c r="G564" s="43">
        <v>0</v>
      </c>
      <c r="H564" s="43">
        <v>0</v>
      </c>
      <c r="I564" s="25" t="s">
        <v>9</v>
      </c>
      <c r="J564" s="63" t="s">
        <v>921</v>
      </c>
      <c r="K564" s="25"/>
      <c r="L564" s="28"/>
    </row>
    <row r="565" spans="1:12" x14ac:dyDescent="0.25">
      <c r="A565" s="96" t="s">
        <v>881</v>
      </c>
      <c r="B565" s="42">
        <v>9030200000</v>
      </c>
      <c r="C565" s="43" t="s">
        <v>811</v>
      </c>
      <c r="D565" s="65">
        <v>1</v>
      </c>
      <c r="E565" s="98">
        <v>778307.86</v>
      </c>
      <c r="F565" s="96">
        <v>0</v>
      </c>
      <c r="G565" s="98">
        <v>77830.789999999994</v>
      </c>
      <c r="H565" s="98">
        <v>0</v>
      </c>
      <c r="I565" s="25" t="s">
        <v>9</v>
      </c>
      <c r="J565" s="63" t="s">
        <v>1185</v>
      </c>
      <c r="K565" s="25" t="s">
        <v>923</v>
      </c>
      <c r="L565" s="28"/>
    </row>
    <row r="566" spans="1:12" x14ac:dyDescent="0.25">
      <c r="A566" s="96" t="s">
        <v>882</v>
      </c>
      <c r="B566" s="42">
        <v>8544201900</v>
      </c>
      <c r="C566" s="43" t="s">
        <v>812</v>
      </c>
      <c r="D566" s="65">
        <v>1</v>
      </c>
      <c r="E566" s="98">
        <v>39901.120000000003</v>
      </c>
      <c r="F566" s="96">
        <v>1995.56</v>
      </c>
      <c r="G566" s="98">
        <v>3991.11</v>
      </c>
      <c r="H566" s="98">
        <v>0</v>
      </c>
      <c r="I566" s="25" t="s">
        <v>9</v>
      </c>
      <c r="J566" s="63" t="s">
        <v>1185</v>
      </c>
      <c r="K566" s="25" t="s">
        <v>923</v>
      </c>
      <c r="L566" s="28"/>
    </row>
    <row r="567" spans="1:12" x14ac:dyDescent="0.25">
      <c r="A567" s="96" t="s">
        <v>883</v>
      </c>
      <c r="B567" s="42">
        <v>8504401900</v>
      </c>
      <c r="C567" s="43" t="s">
        <v>813</v>
      </c>
      <c r="D567" s="65">
        <v>20</v>
      </c>
      <c r="E567" s="97">
        <f>16521.26/3</f>
        <v>5507.0866666666661</v>
      </c>
      <c r="F567" s="96">
        <v>0</v>
      </c>
      <c r="G567" s="98">
        <v>869.54</v>
      </c>
      <c r="H567" s="98">
        <v>0</v>
      </c>
      <c r="I567" s="25" t="s">
        <v>9</v>
      </c>
      <c r="J567" s="63" t="s">
        <v>1185</v>
      </c>
      <c r="K567" s="25" t="s">
        <v>923</v>
      </c>
      <c r="L567" s="28"/>
    </row>
    <row r="568" spans="1:12" x14ac:dyDescent="0.25">
      <c r="A568" s="96" t="s">
        <v>884</v>
      </c>
      <c r="B568" s="42">
        <v>8471509000</v>
      </c>
      <c r="C568" s="43" t="s">
        <v>813</v>
      </c>
      <c r="D568" s="65">
        <v>2</v>
      </c>
      <c r="E568" s="97">
        <f t="shared" ref="E568:E569" si="4">16521.26/3</f>
        <v>5507.0866666666661</v>
      </c>
      <c r="F568" s="96">
        <v>0</v>
      </c>
      <c r="G568" s="98">
        <v>217.39</v>
      </c>
      <c r="H568" s="98">
        <v>0</v>
      </c>
      <c r="I568" s="25" t="s">
        <v>9</v>
      </c>
      <c r="J568" s="63" t="s">
        <v>1185</v>
      </c>
      <c r="K568" s="25" t="s">
        <v>923</v>
      </c>
      <c r="L568" s="28"/>
    </row>
    <row r="569" spans="1:12" x14ac:dyDescent="0.25">
      <c r="A569" s="96" t="s">
        <v>884</v>
      </c>
      <c r="B569" s="42">
        <v>8471509000</v>
      </c>
      <c r="C569" s="43" t="s">
        <v>813</v>
      </c>
      <c r="D569" s="65">
        <v>2</v>
      </c>
      <c r="E569" s="97">
        <f t="shared" si="4"/>
        <v>5507.0866666666661</v>
      </c>
      <c r="F569" s="96">
        <v>0</v>
      </c>
      <c r="G569" s="98">
        <v>173.91</v>
      </c>
      <c r="H569" s="98">
        <v>0</v>
      </c>
      <c r="I569" s="25" t="s">
        <v>9</v>
      </c>
      <c r="J569" s="63" t="s">
        <v>1185</v>
      </c>
      <c r="K569" s="25" t="s">
        <v>923</v>
      </c>
      <c r="L569" s="28"/>
    </row>
    <row r="570" spans="1:12" x14ac:dyDescent="0.25">
      <c r="A570" s="26" t="s">
        <v>842</v>
      </c>
      <c r="B570" s="42">
        <v>8542310000</v>
      </c>
      <c r="C570" s="72" t="s">
        <v>814</v>
      </c>
      <c r="D570" s="74">
        <v>6</v>
      </c>
      <c r="E570" s="72">
        <v>1577.95</v>
      </c>
      <c r="F570" s="61">
        <v>0</v>
      </c>
      <c r="G570" s="43">
        <v>0</v>
      </c>
      <c r="H570" s="43">
        <v>0</v>
      </c>
      <c r="I570" s="25" t="s">
        <v>9</v>
      </c>
      <c r="J570" s="63" t="s">
        <v>921</v>
      </c>
      <c r="K570" s="25"/>
      <c r="L570" s="28"/>
    </row>
    <row r="571" spans="1:12" x14ac:dyDescent="0.25">
      <c r="A571" s="26" t="s">
        <v>885</v>
      </c>
      <c r="B571" s="42">
        <v>8542310000</v>
      </c>
      <c r="C571" s="72" t="s">
        <v>815</v>
      </c>
      <c r="D571" s="74">
        <v>1</v>
      </c>
      <c r="E571" s="72">
        <v>221.81</v>
      </c>
      <c r="F571" s="61">
        <v>0</v>
      </c>
      <c r="G571" s="43">
        <v>0</v>
      </c>
      <c r="H571" s="43">
        <v>0</v>
      </c>
      <c r="I571" s="25" t="s">
        <v>9</v>
      </c>
      <c r="J571" s="63" t="s">
        <v>921</v>
      </c>
      <c r="K571" s="25"/>
      <c r="L571" s="28"/>
    </row>
    <row r="572" spans="1:12" x14ac:dyDescent="0.25">
      <c r="A572" s="96" t="s">
        <v>886</v>
      </c>
      <c r="B572" s="42">
        <v>9030400000</v>
      </c>
      <c r="C572" s="43" t="s">
        <v>816</v>
      </c>
      <c r="D572" s="65">
        <v>1</v>
      </c>
      <c r="E572" s="98">
        <v>393344.87</v>
      </c>
      <c r="F572" s="96">
        <v>0</v>
      </c>
      <c r="G572" s="98">
        <v>39334.49</v>
      </c>
      <c r="H572" s="98">
        <v>0</v>
      </c>
      <c r="I572" s="25" t="s">
        <v>9</v>
      </c>
      <c r="J572" s="63" t="s">
        <v>1185</v>
      </c>
      <c r="K572" s="25" t="s">
        <v>923</v>
      </c>
      <c r="L572" s="28"/>
    </row>
    <row r="573" spans="1:12" x14ac:dyDescent="0.25">
      <c r="A573" s="96" t="s">
        <v>887</v>
      </c>
      <c r="B573" s="42">
        <v>8544201900</v>
      </c>
      <c r="C573" s="43" t="s">
        <v>817</v>
      </c>
      <c r="D573" s="65">
        <v>1</v>
      </c>
      <c r="E573" s="98">
        <v>43.83</v>
      </c>
      <c r="F573" s="96">
        <v>2.19</v>
      </c>
      <c r="G573" s="98">
        <v>4.38</v>
      </c>
      <c r="H573" s="98">
        <v>0</v>
      </c>
      <c r="I573" s="25" t="s">
        <v>9</v>
      </c>
      <c r="J573" s="63" t="s">
        <v>1185</v>
      </c>
      <c r="K573" s="25" t="s">
        <v>923</v>
      </c>
      <c r="L573" s="28"/>
    </row>
    <row r="574" spans="1:12" x14ac:dyDescent="0.25">
      <c r="A574" s="96" t="s">
        <v>888</v>
      </c>
      <c r="B574" s="42">
        <v>9030200000</v>
      </c>
      <c r="C574" s="43" t="s">
        <v>818</v>
      </c>
      <c r="D574" s="65">
        <v>1</v>
      </c>
      <c r="E574" s="98">
        <v>311974.7</v>
      </c>
      <c r="F574" s="96">
        <v>0</v>
      </c>
      <c r="G574" s="98">
        <v>31197.47</v>
      </c>
      <c r="H574" s="98">
        <v>0</v>
      </c>
      <c r="I574" s="25" t="s">
        <v>9</v>
      </c>
      <c r="J574" s="63" t="s">
        <v>1185</v>
      </c>
      <c r="K574" s="25" t="s">
        <v>923</v>
      </c>
      <c r="L574" s="28"/>
    </row>
    <row r="575" spans="1:12" x14ac:dyDescent="0.25">
      <c r="A575" s="26" t="s">
        <v>889</v>
      </c>
      <c r="B575" s="42">
        <v>8542310000</v>
      </c>
      <c r="C575" s="72" t="s">
        <v>819</v>
      </c>
      <c r="D575" s="74">
        <v>56</v>
      </c>
      <c r="E575" s="72">
        <v>17116.03</v>
      </c>
      <c r="F575" s="61">
        <v>0</v>
      </c>
      <c r="G575" s="43">
        <v>0</v>
      </c>
      <c r="H575" s="43">
        <v>0</v>
      </c>
      <c r="I575" s="25" t="s">
        <v>9</v>
      </c>
      <c r="J575" s="63" t="s">
        <v>921</v>
      </c>
      <c r="K575" s="25"/>
      <c r="L575" s="28"/>
    </row>
    <row r="576" spans="1:12" x14ac:dyDescent="0.25">
      <c r="A576" s="26" t="s">
        <v>889</v>
      </c>
      <c r="B576" s="42">
        <v>8542310000</v>
      </c>
      <c r="C576" s="75" t="s">
        <v>820</v>
      </c>
      <c r="D576" s="76">
        <v>1</v>
      </c>
      <c r="E576" s="77">
        <f>19254.87/5</f>
        <v>3850.9739999999997</v>
      </c>
      <c r="F576" s="61">
        <v>0</v>
      </c>
      <c r="G576" s="43">
        <v>0</v>
      </c>
      <c r="H576" s="43">
        <v>0</v>
      </c>
      <c r="I576" s="25" t="s">
        <v>9</v>
      </c>
      <c r="J576" s="63" t="s">
        <v>921</v>
      </c>
      <c r="K576" s="25"/>
      <c r="L576" s="28"/>
    </row>
    <row r="577" spans="1:12" x14ac:dyDescent="0.25">
      <c r="A577" s="26" t="s">
        <v>889</v>
      </c>
      <c r="B577" s="42">
        <v>8542310000</v>
      </c>
      <c r="C577" s="75" t="s">
        <v>820</v>
      </c>
      <c r="D577" s="76">
        <v>5</v>
      </c>
      <c r="E577" s="77">
        <f t="shared" ref="E577:E580" si="5">19254.87/5</f>
        <v>3850.9739999999997</v>
      </c>
      <c r="F577" s="61">
        <v>0</v>
      </c>
      <c r="G577" s="43">
        <v>0</v>
      </c>
      <c r="H577" s="43">
        <v>0</v>
      </c>
      <c r="I577" s="25" t="s">
        <v>9</v>
      </c>
      <c r="J577" s="63" t="s">
        <v>921</v>
      </c>
      <c r="K577" s="22"/>
      <c r="L577" s="28"/>
    </row>
    <row r="578" spans="1:12" x14ac:dyDescent="0.25">
      <c r="A578" s="26" t="s">
        <v>889</v>
      </c>
      <c r="B578" s="42">
        <v>8542310000</v>
      </c>
      <c r="C578" s="75" t="s">
        <v>820</v>
      </c>
      <c r="D578" s="76">
        <v>1</v>
      </c>
      <c r="E578" s="77">
        <f t="shared" si="5"/>
        <v>3850.9739999999997</v>
      </c>
      <c r="F578" s="61">
        <v>0</v>
      </c>
      <c r="G578" s="43">
        <v>0</v>
      </c>
      <c r="H578" s="43">
        <v>0</v>
      </c>
      <c r="I578" s="25" t="s">
        <v>9</v>
      </c>
      <c r="J578" s="63" t="s">
        <v>921</v>
      </c>
      <c r="K578" s="25"/>
      <c r="L578" s="28"/>
    </row>
    <row r="579" spans="1:12" x14ac:dyDescent="0.25">
      <c r="A579" s="26" t="s">
        <v>889</v>
      </c>
      <c r="B579" s="42">
        <v>8542310000</v>
      </c>
      <c r="C579" s="75" t="s">
        <v>820</v>
      </c>
      <c r="D579" s="76">
        <v>4</v>
      </c>
      <c r="E579" s="77">
        <f t="shared" si="5"/>
        <v>3850.9739999999997</v>
      </c>
      <c r="F579" s="61">
        <v>0</v>
      </c>
      <c r="G579" s="43">
        <v>0</v>
      </c>
      <c r="H579" s="43">
        <v>0</v>
      </c>
      <c r="I579" s="25" t="s">
        <v>9</v>
      </c>
      <c r="J579" s="63" t="s">
        <v>921</v>
      </c>
      <c r="K579" s="25"/>
      <c r="L579" s="28"/>
    </row>
    <row r="580" spans="1:12" x14ac:dyDescent="0.25">
      <c r="A580" s="26" t="s">
        <v>889</v>
      </c>
      <c r="B580" s="42">
        <v>8542310000</v>
      </c>
      <c r="C580" s="75" t="s">
        <v>820</v>
      </c>
      <c r="D580" s="76">
        <v>4</v>
      </c>
      <c r="E580" s="77">
        <f t="shared" si="5"/>
        <v>3850.9739999999997</v>
      </c>
      <c r="F580" s="61">
        <v>0</v>
      </c>
      <c r="G580" s="43">
        <v>0</v>
      </c>
      <c r="H580" s="43">
        <v>0</v>
      </c>
      <c r="I580" s="25" t="s">
        <v>9</v>
      </c>
      <c r="J580" s="63" t="s">
        <v>921</v>
      </c>
      <c r="K580" s="25"/>
      <c r="L580" s="28"/>
    </row>
    <row r="581" spans="1:12" x14ac:dyDescent="0.25">
      <c r="A581" s="26" t="s">
        <v>890</v>
      </c>
      <c r="B581" s="42">
        <v>8542310000</v>
      </c>
      <c r="C581" s="75" t="s">
        <v>821</v>
      </c>
      <c r="D581" s="76">
        <v>5</v>
      </c>
      <c r="E581" s="75">
        <v>3260.78</v>
      </c>
      <c r="F581" s="61">
        <v>0</v>
      </c>
      <c r="G581" s="43">
        <v>0</v>
      </c>
      <c r="H581" s="43">
        <v>0</v>
      </c>
      <c r="I581" s="25" t="s">
        <v>9</v>
      </c>
      <c r="J581" s="63" t="s">
        <v>921</v>
      </c>
      <c r="K581" s="25"/>
      <c r="L581" s="28"/>
    </row>
    <row r="582" spans="1:12" x14ac:dyDescent="0.25">
      <c r="A582" s="26" t="s">
        <v>891</v>
      </c>
      <c r="B582" s="42">
        <v>8542900000</v>
      </c>
      <c r="C582" s="83" t="s">
        <v>822</v>
      </c>
      <c r="D582" s="84">
        <v>1</v>
      </c>
      <c r="E582" s="83">
        <v>1304.31</v>
      </c>
      <c r="F582" s="61">
        <v>0</v>
      </c>
      <c r="G582" s="43">
        <v>0</v>
      </c>
      <c r="H582" s="43">
        <v>0</v>
      </c>
      <c r="I582" s="25" t="s">
        <v>9</v>
      </c>
      <c r="J582" s="63" t="s">
        <v>922</v>
      </c>
      <c r="K582" s="25"/>
      <c r="L582" s="28"/>
    </row>
    <row r="583" spans="1:12" x14ac:dyDescent="0.25">
      <c r="A583" s="26" t="s">
        <v>892</v>
      </c>
      <c r="B583" s="42">
        <v>8419902900</v>
      </c>
      <c r="C583" s="43" t="s">
        <v>823</v>
      </c>
      <c r="D583" s="65">
        <v>4</v>
      </c>
      <c r="E583" s="43">
        <v>13728.96</v>
      </c>
      <c r="F583" s="61">
        <v>0</v>
      </c>
      <c r="G583" s="43">
        <v>0</v>
      </c>
      <c r="H583" s="43">
        <v>0</v>
      </c>
      <c r="I583" s="25" t="s">
        <v>9</v>
      </c>
      <c r="J583" s="63" t="s">
        <v>1185</v>
      </c>
      <c r="K583" s="25"/>
      <c r="L583" s="28"/>
    </row>
    <row r="584" spans="1:12" x14ac:dyDescent="0.25">
      <c r="A584" s="26" t="s">
        <v>892</v>
      </c>
      <c r="B584" s="42">
        <v>9025192000</v>
      </c>
      <c r="C584" s="43" t="s">
        <v>824</v>
      </c>
      <c r="D584" s="65">
        <v>2</v>
      </c>
      <c r="E584" s="43">
        <v>15964.75</v>
      </c>
      <c r="F584" s="61">
        <v>0</v>
      </c>
      <c r="G584" s="43">
        <v>0</v>
      </c>
      <c r="H584" s="43">
        <v>0</v>
      </c>
      <c r="I584" s="25" t="s">
        <v>9</v>
      </c>
      <c r="J584" s="63" t="s">
        <v>1185</v>
      </c>
      <c r="K584" s="25"/>
      <c r="L584" s="28"/>
    </row>
    <row r="585" spans="1:12" x14ac:dyDescent="0.25">
      <c r="A585" s="26" t="s">
        <v>889</v>
      </c>
      <c r="B585" s="42">
        <v>8542310000</v>
      </c>
      <c r="C585" s="75" t="s">
        <v>825</v>
      </c>
      <c r="D585" s="76">
        <v>72</v>
      </c>
      <c r="E585" s="75">
        <v>5509.41</v>
      </c>
      <c r="F585" s="61">
        <v>0</v>
      </c>
      <c r="G585" s="43">
        <v>0</v>
      </c>
      <c r="H585" s="43">
        <v>0</v>
      </c>
      <c r="I585" s="25" t="s">
        <v>9</v>
      </c>
      <c r="J585" s="63" t="s">
        <v>921</v>
      </c>
      <c r="K585" s="25"/>
      <c r="L585" s="28"/>
    </row>
    <row r="586" spans="1:12" x14ac:dyDescent="0.25">
      <c r="A586" s="96" t="s">
        <v>893</v>
      </c>
      <c r="B586" s="42">
        <v>9030909000</v>
      </c>
      <c r="C586" s="43" t="s">
        <v>826</v>
      </c>
      <c r="D586" s="65">
        <v>10</v>
      </c>
      <c r="E586" s="98">
        <f>104248.35/3</f>
        <v>34749.450000000004</v>
      </c>
      <c r="F586" s="96">
        <v>0</v>
      </c>
      <c r="G586" s="98">
        <v>8872.2000000000007</v>
      </c>
      <c r="H586" s="98">
        <v>0</v>
      </c>
      <c r="I586" s="25" t="s">
        <v>9</v>
      </c>
      <c r="J586" s="63" t="s">
        <v>1185</v>
      </c>
      <c r="K586" s="25" t="s">
        <v>923</v>
      </c>
      <c r="L586" s="28"/>
    </row>
    <row r="587" spans="1:12" x14ac:dyDescent="0.25">
      <c r="A587" s="96" t="s">
        <v>894</v>
      </c>
      <c r="B587" s="42">
        <v>8536699900</v>
      </c>
      <c r="C587" s="43" t="s">
        <v>826</v>
      </c>
      <c r="D587" s="65">
        <v>3</v>
      </c>
      <c r="E587" s="98">
        <f t="shared" ref="E587:E588" si="6">104248.35/3</f>
        <v>34749.450000000004</v>
      </c>
      <c r="F587" s="96">
        <v>0</v>
      </c>
      <c r="G587" s="98">
        <v>1330.83</v>
      </c>
      <c r="H587" s="98">
        <v>0</v>
      </c>
      <c r="I587" s="25" t="s">
        <v>9</v>
      </c>
      <c r="J587" s="63" t="s">
        <v>1185</v>
      </c>
      <c r="K587" s="25" t="s">
        <v>923</v>
      </c>
      <c r="L587" s="28"/>
    </row>
    <row r="588" spans="1:12" x14ac:dyDescent="0.25">
      <c r="A588" s="96" t="s">
        <v>895</v>
      </c>
      <c r="B588" s="42">
        <v>9030909000</v>
      </c>
      <c r="C588" s="43" t="s">
        <v>826</v>
      </c>
      <c r="D588" s="65">
        <v>10</v>
      </c>
      <c r="E588" s="98">
        <f t="shared" si="6"/>
        <v>34749.450000000004</v>
      </c>
      <c r="F588" s="96">
        <v>0</v>
      </c>
      <c r="G588" s="98">
        <v>221.81</v>
      </c>
      <c r="H588" s="98">
        <v>0</v>
      </c>
      <c r="I588" s="25" t="s">
        <v>9</v>
      </c>
      <c r="J588" s="63" t="s">
        <v>1185</v>
      </c>
      <c r="K588" s="25" t="s">
        <v>923</v>
      </c>
      <c r="L588" s="28"/>
    </row>
    <row r="589" spans="1:12" x14ac:dyDescent="0.25">
      <c r="A589" s="96" t="s">
        <v>896</v>
      </c>
      <c r="B589" s="42">
        <v>8473301000</v>
      </c>
      <c r="C589" s="43" t="s">
        <v>827</v>
      </c>
      <c r="D589" s="65">
        <v>12</v>
      </c>
      <c r="E589" s="98">
        <v>173007.9</v>
      </c>
      <c r="F589" s="96">
        <v>0</v>
      </c>
      <c r="G589" s="98">
        <v>8650.4</v>
      </c>
      <c r="H589" s="98">
        <v>0</v>
      </c>
      <c r="I589" s="25" t="s">
        <v>9</v>
      </c>
      <c r="J589" s="63" t="s">
        <v>1185</v>
      </c>
      <c r="K589" s="25" t="s">
        <v>923</v>
      </c>
      <c r="L589" s="28"/>
    </row>
    <row r="590" spans="1:12" x14ac:dyDescent="0.25">
      <c r="A590" s="96" t="s">
        <v>897</v>
      </c>
      <c r="B590" s="42">
        <v>9030909000</v>
      </c>
      <c r="C590" s="43" t="s">
        <v>828</v>
      </c>
      <c r="D590" s="65">
        <v>5</v>
      </c>
      <c r="E590" s="98">
        <v>7722.54</v>
      </c>
      <c r="F590" s="96">
        <v>0</v>
      </c>
      <c r="G590" s="98">
        <v>772.25</v>
      </c>
      <c r="H590" s="98">
        <v>0</v>
      </c>
      <c r="I590" s="25" t="s">
        <v>9</v>
      </c>
      <c r="J590" s="63" t="s">
        <v>1185</v>
      </c>
      <c r="K590" s="25" t="s">
        <v>923</v>
      </c>
      <c r="L590" s="28"/>
    </row>
    <row r="591" spans="1:12" x14ac:dyDescent="0.25">
      <c r="A591" s="96" t="s">
        <v>898</v>
      </c>
      <c r="B591" s="42">
        <v>9030909000</v>
      </c>
      <c r="C591" s="43" t="s">
        <v>829</v>
      </c>
      <c r="D591" s="65">
        <v>6</v>
      </c>
      <c r="E591" s="98">
        <v>36643.550000000003</v>
      </c>
      <c r="F591" s="96">
        <v>0</v>
      </c>
      <c r="G591" s="98">
        <v>3664.36</v>
      </c>
      <c r="H591" s="98">
        <v>0</v>
      </c>
      <c r="I591" s="25" t="s">
        <v>9</v>
      </c>
      <c r="J591" s="63" t="s">
        <v>1185</v>
      </c>
      <c r="K591" s="25" t="s">
        <v>923</v>
      </c>
      <c r="L591" s="28"/>
    </row>
    <row r="592" spans="1:12" x14ac:dyDescent="0.25">
      <c r="A592" s="96" t="s">
        <v>117</v>
      </c>
      <c r="B592" s="42">
        <v>8473301000</v>
      </c>
      <c r="C592" s="43" t="s">
        <v>830</v>
      </c>
      <c r="D592" s="65">
        <v>2</v>
      </c>
      <c r="E592" s="98">
        <v>4383.2</v>
      </c>
      <c r="F592" s="96">
        <v>0</v>
      </c>
      <c r="G592" s="98">
        <v>219.16</v>
      </c>
      <c r="H592" s="98">
        <v>0</v>
      </c>
      <c r="I592" s="25" t="s">
        <v>9</v>
      </c>
      <c r="J592" s="63" t="s">
        <v>1185</v>
      </c>
      <c r="K592" s="25" t="s">
        <v>923</v>
      </c>
      <c r="L592" s="28"/>
    </row>
    <row r="593" spans="1:12" x14ac:dyDescent="0.25">
      <c r="A593" s="26" t="s">
        <v>892</v>
      </c>
      <c r="B593" s="42">
        <v>8419902900</v>
      </c>
      <c r="C593" s="43" t="s">
        <v>831</v>
      </c>
      <c r="D593" s="65">
        <v>5</v>
      </c>
      <c r="E593" s="43">
        <v>20593.439999999999</v>
      </c>
      <c r="F593" s="61">
        <v>0</v>
      </c>
      <c r="G593" s="43">
        <v>0</v>
      </c>
      <c r="H593" s="43">
        <v>0</v>
      </c>
      <c r="I593" s="25" t="s">
        <v>9</v>
      </c>
      <c r="J593" s="63" t="s">
        <v>1185</v>
      </c>
      <c r="K593" s="25"/>
      <c r="L593" s="28"/>
    </row>
    <row r="594" spans="1:12" x14ac:dyDescent="0.25">
      <c r="A594" s="96" t="s">
        <v>899</v>
      </c>
      <c r="B594" s="42">
        <v>8471509000</v>
      </c>
      <c r="C594" s="43" t="s">
        <v>832</v>
      </c>
      <c r="D594" s="65">
        <v>2</v>
      </c>
      <c r="E594" s="98">
        <v>21039.360000000001</v>
      </c>
      <c r="F594" s="96">
        <v>0</v>
      </c>
      <c r="G594" s="98">
        <v>1051.97</v>
      </c>
      <c r="H594" s="98">
        <v>0</v>
      </c>
      <c r="I594" s="25" t="s">
        <v>9</v>
      </c>
      <c r="J594" s="63" t="s">
        <v>1185</v>
      </c>
      <c r="K594" s="25" t="s">
        <v>923</v>
      </c>
      <c r="L594" s="28"/>
    </row>
    <row r="595" spans="1:12" x14ac:dyDescent="0.25">
      <c r="A595" s="26" t="s">
        <v>900</v>
      </c>
      <c r="B595" s="42">
        <v>8542310000</v>
      </c>
      <c r="C595" s="75" t="s">
        <v>833</v>
      </c>
      <c r="D595" s="76">
        <v>9</v>
      </c>
      <c r="E595" s="75">
        <v>6020.6</v>
      </c>
      <c r="F595" s="61">
        <v>0</v>
      </c>
      <c r="G595" s="43">
        <v>0</v>
      </c>
      <c r="H595" s="43">
        <v>0</v>
      </c>
      <c r="I595" s="25" t="s">
        <v>9</v>
      </c>
      <c r="J595" s="63" t="s">
        <v>921</v>
      </c>
      <c r="K595" s="25"/>
      <c r="L595" s="28"/>
    </row>
    <row r="596" spans="1:12" x14ac:dyDescent="0.25">
      <c r="A596" s="96" t="s">
        <v>898</v>
      </c>
      <c r="B596" s="42">
        <v>9030909000</v>
      </c>
      <c r="C596" s="43" t="s">
        <v>834</v>
      </c>
      <c r="D596" s="65">
        <v>11</v>
      </c>
      <c r="E596" s="97">
        <f>9358.13/2</f>
        <v>4679.0649999999996</v>
      </c>
      <c r="F596" s="96">
        <v>0</v>
      </c>
      <c r="G596" s="98">
        <v>876.64</v>
      </c>
      <c r="H596" s="98">
        <v>0</v>
      </c>
      <c r="I596" s="25" t="s">
        <v>9</v>
      </c>
      <c r="J596" s="63" t="s">
        <v>1185</v>
      </c>
      <c r="K596" s="25" t="s">
        <v>923</v>
      </c>
      <c r="L596" s="28"/>
    </row>
    <row r="597" spans="1:12" x14ac:dyDescent="0.25">
      <c r="A597" s="96" t="s">
        <v>883</v>
      </c>
      <c r="B597" s="42">
        <v>8504401900</v>
      </c>
      <c r="C597" s="43" t="s">
        <v>834</v>
      </c>
      <c r="D597" s="65">
        <v>1</v>
      </c>
      <c r="E597" s="97">
        <f>9358.13/2</f>
        <v>4679.0649999999996</v>
      </c>
      <c r="F597" s="96">
        <v>0</v>
      </c>
      <c r="G597" s="98">
        <v>59.17</v>
      </c>
      <c r="H597" s="98">
        <v>0</v>
      </c>
      <c r="I597" s="25" t="s">
        <v>9</v>
      </c>
      <c r="J597" s="63" t="s">
        <v>1185</v>
      </c>
      <c r="K597" s="25" t="s">
        <v>923</v>
      </c>
      <c r="L597" s="28"/>
    </row>
    <row r="598" spans="1:12" x14ac:dyDescent="0.25">
      <c r="A598" s="96" t="s">
        <v>901</v>
      </c>
      <c r="B598" s="42">
        <v>4009229000</v>
      </c>
      <c r="C598" s="43" t="s">
        <v>835</v>
      </c>
      <c r="D598" s="65">
        <v>2</v>
      </c>
      <c r="E598" s="97">
        <f>1113.01/2</f>
        <v>556.505</v>
      </c>
      <c r="F598" s="96">
        <v>273.91000000000003</v>
      </c>
      <c r="G598" s="98">
        <v>91.3</v>
      </c>
      <c r="H598" s="98">
        <v>0</v>
      </c>
      <c r="I598" s="25" t="s">
        <v>9</v>
      </c>
      <c r="J598" s="63" t="s">
        <v>1185</v>
      </c>
      <c r="K598" s="25" t="s">
        <v>923</v>
      </c>
      <c r="L598" s="28"/>
    </row>
    <row r="599" spans="1:12" x14ac:dyDescent="0.25">
      <c r="A599" s="96" t="s">
        <v>902</v>
      </c>
      <c r="B599" s="42">
        <v>8473301000</v>
      </c>
      <c r="C599" s="43" t="s">
        <v>835</v>
      </c>
      <c r="D599" s="65">
        <v>1</v>
      </c>
      <c r="E599" s="97">
        <f>1113.01/2</f>
        <v>556.505</v>
      </c>
      <c r="F599" s="96">
        <v>0</v>
      </c>
      <c r="G599" s="98">
        <v>10</v>
      </c>
      <c r="H599" s="98">
        <v>0</v>
      </c>
      <c r="I599" s="25" t="s">
        <v>9</v>
      </c>
      <c r="J599" s="63" t="s">
        <v>1185</v>
      </c>
      <c r="K599" s="25" t="s">
        <v>923</v>
      </c>
      <c r="L599" s="28"/>
    </row>
    <row r="600" spans="1:12" x14ac:dyDescent="0.25">
      <c r="A600" s="96" t="s">
        <v>903</v>
      </c>
      <c r="B600" s="42">
        <v>9032909000</v>
      </c>
      <c r="C600" s="43" t="s">
        <v>836</v>
      </c>
      <c r="D600" s="65">
        <v>6</v>
      </c>
      <c r="E600" s="98">
        <v>23947.13</v>
      </c>
      <c r="F600" s="96">
        <v>0</v>
      </c>
      <c r="G600" s="98">
        <v>2394.71</v>
      </c>
      <c r="H600" s="98">
        <v>0</v>
      </c>
      <c r="I600" s="25" t="s">
        <v>9</v>
      </c>
      <c r="J600" s="63" t="s">
        <v>1185</v>
      </c>
      <c r="K600" s="25" t="s">
        <v>923</v>
      </c>
      <c r="L600" s="28"/>
    </row>
    <row r="601" spans="1:12" x14ac:dyDescent="0.25">
      <c r="A601" s="96" t="s">
        <v>904</v>
      </c>
      <c r="B601" s="42">
        <v>8473301000</v>
      </c>
      <c r="C601" s="43" t="s">
        <v>837</v>
      </c>
      <c r="D601" s="65">
        <v>52</v>
      </c>
      <c r="E601" s="98">
        <v>445561.88</v>
      </c>
      <c r="F601" s="96">
        <v>0</v>
      </c>
      <c r="G601" s="98">
        <v>22278.09</v>
      </c>
      <c r="H601" s="98">
        <v>0</v>
      </c>
      <c r="I601" s="25" t="s">
        <v>9</v>
      </c>
      <c r="J601" s="63" t="s">
        <v>1185</v>
      </c>
      <c r="K601" s="25" t="s">
        <v>923</v>
      </c>
      <c r="L601" s="28"/>
    </row>
    <row r="602" spans="1:12" x14ac:dyDescent="0.25">
      <c r="A602" s="96" t="s">
        <v>905</v>
      </c>
      <c r="B602" s="42">
        <v>8473301000</v>
      </c>
      <c r="C602" s="43" t="s">
        <v>838</v>
      </c>
      <c r="D602" s="65">
        <v>1</v>
      </c>
      <c r="E602" s="97">
        <f>8872.2/2</f>
        <v>4436.1000000000004</v>
      </c>
      <c r="F602" s="96">
        <v>0</v>
      </c>
      <c r="G602" s="98">
        <v>221.81</v>
      </c>
      <c r="H602" s="98">
        <v>0</v>
      </c>
      <c r="I602" s="25" t="s">
        <v>9</v>
      </c>
      <c r="J602" s="63" t="s">
        <v>1185</v>
      </c>
      <c r="K602" s="25" t="s">
        <v>923</v>
      </c>
      <c r="L602" s="28"/>
    </row>
    <row r="603" spans="1:12" x14ac:dyDescent="0.25">
      <c r="A603" s="96" t="s">
        <v>905</v>
      </c>
      <c r="B603" s="42">
        <v>8473301000</v>
      </c>
      <c r="C603" s="43" t="s">
        <v>838</v>
      </c>
      <c r="D603" s="65">
        <v>1</v>
      </c>
      <c r="E603" s="97">
        <f>8872.2/2</f>
        <v>4436.1000000000004</v>
      </c>
      <c r="F603" s="96">
        <v>0</v>
      </c>
      <c r="G603" s="98">
        <v>221.81</v>
      </c>
      <c r="H603" s="98">
        <v>0</v>
      </c>
      <c r="I603" s="25" t="s">
        <v>9</v>
      </c>
      <c r="J603" s="63" t="s">
        <v>1185</v>
      </c>
      <c r="K603" s="25" t="s">
        <v>923</v>
      </c>
      <c r="L603" s="28"/>
    </row>
    <row r="604" spans="1:12" x14ac:dyDescent="0.25">
      <c r="A604" s="26" t="s">
        <v>906</v>
      </c>
      <c r="B604" s="42">
        <v>8542310000</v>
      </c>
      <c r="C604" s="75" t="s">
        <v>913</v>
      </c>
      <c r="D604" s="76">
        <v>5</v>
      </c>
      <c r="E604" s="75">
        <v>464.62</v>
      </c>
      <c r="F604" s="61">
        <v>0</v>
      </c>
      <c r="G604" s="43">
        <v>0</v>
      </c>
      <c r="H604" s="43">
        <v>0</v>
      </c>
      <c r="I604" s="47" t="s">
        <v>58</v>
      </c>
      <c r="J604" s="63" t="s">
        <v>921</v>
      </c>
      <c r="K604" s="25"/>
      <c r="L604" s="28"/>
    </row>
    <row r="605" spans="1:12" x14ac:dyDescent="0.25">
      <c r="A605" s="96" t="s">
        <v>907</v>
      </c>
      <c r="B605" s="42">
        <v>9030899000</v>
      </c>
      <c r="C605" s="5" t="s">
        <v>914</v>
      </c>
      <c r="D605" s="65">
        <v>1</v>
      </c>
      <c r="E605" s="98">
        <v>430917.73</v>
      </c>
      <c r="F605" s="96">
        <v>0</v>
      </c>
      <c r="G605" s="98">
        <v>43092.77</v>
      </c>
      <c r="H605" s="98">
        <v>0</v>
      </c>
      <c r="I605" s="47" t="s">
        <v>58</v>
      </c>
      <c r="J605" s="63" t="s">
        <v>1185</v>
      </c>
      <c r="K605" s="25" t="s">
        <v>923</v>
      </c>
      <c r="L605" s="28"/>
    </row>
    <row r="606" spans="1:12" x14ac:dyDescent="0.25">
      <c r="A606" s="26" t="s">
        <v>908</v>
      </c>
      <c r="B606" s="42">
        <v>9022909000</v>
      </c>
      <c r="C606" s="5" t="s">
        <v>915</v>
      </c>
      <c r="D606" s="65">
        <v>2</v>
      </c>
      <c r="E606" s="43">
        <v>3175.63</v>
      </c>
      <c r="F606" s="61">
        <v>0</v>
      </c>
      <c r="G606" s="43">
        <v>0</v>
      </c>
      <c r="H606" s="43">
        <v>0</v>
      </c>
      <c r="I606" s="47" t="s">
        <v>58</v>
      </c>
      <c r="J606" s="63" t="s">
        <v>1185</v>
      </c>
      <c r="K606" s="25"/>
      <c r="L606" s="28"/>
    </row>
    <row r="607" spans="1:12" x14ac:dyDescent="0.25">
      <c r="A607" s="26" t="s">
        <v>909</v>
      </c>
      <c r="B607" s="42">
        <v>8542310000</v>
      </c>
      <c r="C607" s="75" t="s">
        <v>916</v>
      </c>
      <c r="D607" s="76">
        <v>3</v>
      </c>
      <c r="E607" s="75">
        <v>1705.39</v>
      </c>
      <c r="F607" s="61">
        <v>0</v>
      </c>
      <c r="G607" s="43">
        <v>0</v>
      </c>
      <c r="H607" s="43">
        <v>0</v>
      </c>
      <c r="I607" s="47" t="s">
        <v>58</v>
      </c>
      <c r="J607" s="63" t="s">
        <v>921</v>
      </c>
      <c r="K607" s="25"/>
      <c r="L607" s="28"/>
    </row>
    <row r="608" spans="1:12" x14ac:dyDescent="0.25">
      <c r="A608" s="96" t="s">
        <v>910</v>
      </c>
      <c r="B608" s="42">
        <v>9030901000</v>
      </c>
      <c r="C608" s="5" t="s">
        <v>917</v>
      </c>
      <c r="D608" s="65">
        <v>71</v>
      </c>
      <c r="E608" s="98">
        <v>1064948.5900000001</v>
      </c>
      <c r="F608" s="96">
        <v>0</v>
      </c>
      <c r="G608" s="98">
        <v>106495.86</v>
      </c>
      <c r="H608" s="98">
        <v>0</v>
      </c>
      <c r="I608" s="47" t="s">
        <v>58</v>
      </c>
      <c r="J608" s="63" t="s">
        <v>1185</v>
      </c>
      <c r="K608" s="25" t="s">
        <v>923</v>
      </c>
      <c r="L608" s="28"/>
    </row>
    <row r="609" spans="1:12" x14ac:dyDescent="0.25">
      <c r="A609" s="26" t="s">
        <v>911</v>
      </c>
      <c r="B609" s="42">
        <v>8515199000</v>
      </c>
      <c r="C609" s="5" t="s">
        <v>918</v>
      </c>
      <c r="D609" s="65">
        <v>1</v>
      </c>
      <c r="E609" s="43">
        <v>88722</v>
      </c>
      <c r="F609" s="61">
        <v>0</v>
      </c>
      <c r="G609" s="43">
        <v>0</v>
      </c>
      <c r="H609" s="43">
        <v>0</v>
      </c>
      <c r="I609" s="47" t="s">
        <v>58</v>
      </c>
      <c r="J609" s="63" t="s">
        <v>1185</v>
      </c>
      <c r="K609" s="25"/>
      <c r="L609" s="28"/>
    </row>
    <row r="610" spans="1:12" x14ac:dyDescent="0.25">
      <c r="A610" s="96" t="s">
        <v>912</v>
      </c>
      <c r="B610" s="42">
        <v>8473309000</v>
      </c>
      <c r="C610" s="5" t="s">
        <v>919</v>
      </c>
      <c r="D610" s="65">
        <v>2</v>
      </c>
      <c r="E610" s="98">
        <v>1669.45</v>
      </c>
      <c r="F610" s="96">
        <v>0</v>
      </c>
      <c r="G610" s="98">
        <v>83.47</v>
      </c>
      <c r="H610" s="98">
        <v>0</v>
      </c>
      <c r="I610" s="47" t="s">
        <v>58</v>
      </c>
      <c r="J610" s="63" t="s">
        <v>1185</v>
      </c>
      <c r="K610" s="25" t="s">
        <v>923</v>
      </c>
      <c r="L610" s="28"/>
    </row>
    <row r="611" spans="1:12" x14ac:dyDescent="0.25">
      <c r="A611" s="96" t="s">
        <v>907</v>
      </c>
      <c r="B611" s="42">
        <v>9030899000</v>
      </c>
      <c r="C611" s="5" t="s">
        <v>920</v>
      </c>
      <c r="D611" s="65">
        <v>1</v>
      </c>
      <c r="E611" s="98">
        <v>430917.73</v>
      </c>
      <c r="F611" s="96">
        <v>0</v>
      </c>
      <c r="G611" s="98">
        <v>43092.77</v>
      </c>
      <c r="H611" s="98">
        <v>0</v>
      </c>
      <c r="I611" s="47" t="s">
        <v>58</v>
      </c>
      <c r="J611" s="63" t="s">
        <v>1185</v>
      </c>
      <c r="K611" s="25" t="s">
        <v>923</v>
      </c>
      <c r="L611" s="28"/>
    </row>
    <row r="612" spans="1:12" x14ac:dyDescent="0.25">
      <c r="A612" s="42"/>
      <c r="B612" s="43"/>
      <c r="C612" s="42"/>
      <c r="D612" s="48"/>
      <c r="E612" s="43"/>
      <c r="F612" s="61"/>
      <c r="G612" s="43"/>
      <c r="H612" s="43"/>
      <c r="I612" s="47"/>
      <c r="J612" s="25"/>
      <c r="K612" s="22"/>
      <c r="L612" s="28"/>
    </row>
    <row r="613" spans="1:12" x14ac:dyDescent="0.25">
      <c r="A613" s="42"/>
      <c r="B613" s="43"/>
      <c r="C613" s="42"/>
      <c r="D613" s="48"/>
      <c r="E613" s="43"/>
      <c r="F613" s="61"/>
      <c r="G613" s="43"/>
      <c r="H613" s="43"/>
      <c r="I613" s="47"/>
      <c r="J613" s="25"/>
      <c r="K613" s="22"/>
      <c r="L613" s="28"/>
    </row>
    <row r="614" spans="1:12" x14ac:dyDescent="0.25">
      <c r="A614" s="42"/>
      <c r="B614" s="43"/>
      <c r="C614" s="42"/>
      <c r="D614" s="48"/>
      <c r="E614" s="43"/>
      <c r="F614" s="61"/>
      <c r="G614" s="43"/>
      <c r="H614" s="43"/>
      <c r="I614" s="47"/>
      <c r="J614" s="25"/>
      <c r="K614" s="22"/>
      <c r="L614" s="28"/>
    </row>
    <row r="615" spans="1:12" x14ac:dyDescent="0.25">
      <c r="A615" s="42"/>
      <c r="B615" s="43"/>
      <c r="C615" s="43"/>
      <c r="D615" s="48"/>
      <c r="E615" s="62"/>
      <c r="F615" s="61"/>
      <c r="G615" s="43"/>
      <c r="H615" s="43"/>
      <c r="I615" s="47"/>
      <c r="J615" s="25"/>
      <c r="K615" s="25"/>
      <c r="L615" s="28"/>
    </row>
    <row r="616" spans="1:12" x14ac:dyDescent="0.25">
      <c r="A616" s="42"/>
      <c r="B616" s="43"/>
      <c r="C616" s="43"/>
      <c r="D616" s="48"/>
      <c r="E616" s="62"/>
      <c r="F616" s="61"/>
      <c r="G616" s="43"/>
      <c r="H616" s="43"/>
      <c r="I616" s="47"/>
      <c r="J616" s="25"/>
      <c r="K616" s="25"/>
      <c r="L616" s="28"/>
    </row>
    <row r="617" spans="1:12" x14ac:dyDescent="0.25">
      <c r="A617" s="42"/>
      <c r="B617" s="43"/>
      <c r="C617" s="43"/>
      <c r="D617" s="48"/>
      <c r="E617" s="62"/>
      <c r="F617" s="61"/>
      <c r="G617" s="43"/>
      <c r="H617" s="43"/>
      <c r="I617" s="47"/>
      <c r="J617" s="25"/>
      <c r="K617" s="25"/>
      <c r="L617" s="28"/>
    </row>
    <row r="618" spans="1:12" x14ac:dyDescent="0.25">
      <c r="A618" s="42"/>
      <c r="B618" s="43"/>
      <c r="C618" s="42"/>
      <c r="D618" s="48"/>
      <c r="E618" s="43"/>
      <c r="F618" s="61"/>
      <c r="G618" s="43"/>
      <c r="H618" s="43"/>
      <c r="I618" s="47"/>
      <c r="J618" s="25"/>
      <c r="K618" s="22"/>
      <c r="L618" s="28"/>
    </row>
    <row r="619" spans="1:12" x14ac:dyDescent="0.25">
      <c r="A619" s="42"/>
      <c r="B619" s="43"/>
      <c r="C619" s="42"/>
      <c r="D619" s="48"/>
      <c r="E619" s="62"/>
      <c r="F619" s="61"/>
      <c r="G619" s="43"/>
      <c r="H619" s="43"/>
      <c r="I619" s="47"/>
      <c r="J619" s="25"/>
      <c r="K619" s="22"/>
      <c r="L619" s="28"/>
    </row>
    <row r="620" spans="1:12" x14ac:dyDescent="0.25">
      <c r="A620" s="42"/>
      <c r="B620" s="43"/>
      <c r="C620" s="43"/>
      <c r="D620" s="48"/>
      <c r="E620" s="62"/>
      <c r="F620" s="61"/>
      <c r="G620" s="43"/>
      <c r="H620" s="43"/>
      <c r="I620" s="47"/>
      <c r="J620" s="25"/>
      <c r="K620" s="25"/>
      <c r="L620" s="28"/>
    </row>
    <row r="621" spans="1:12" x14ac:dyDescent="0.25">
      <c r="A621" s="42"/>
      <c r="B621" s="43"/>
      <c r="C621" s="43"/>
      <c r="D621" s="48"/>
      <c r="E621" s="62"/>
      <c r="F621" s="61"/>
      <c r="G621" s="43"/>
      <c r="H621" s="43"/>
      <c r="I621" s="47"/>
      <c r="J621" s="25"/>
      <c r="K621" s="25"/>
      <c r="L621" s="28"/>
    </row>
    <row r="622" spans="1:12" x14ac:dyDescent="0.25">
      <c r="A622" s="42"/>
      <c r="B622" s="43"/>
      <c r="C622" s="43"/>
      <c r="D622" s="48"/>
      <c r="E622" s="62"/>
      <c r="F622" s="61"/>
      <c r="G622" s="43"/>
      <c r="H622" s="43"/>
      <c r="I622" s="47"/>
      <c r="J622" s="25"/>
      <c r="K622" s="25"/>
      <c r="L622" s="28"/>
    </row>
    <row r="623" spans="1:12" x14ac:dyDescent="0.25">
      <c r="A623" s="42"/>
      <c r="B623" s="43"/>
      <c r="C623" s="43"/>
      <c r="D623" s="48"/>
      <c r="E623" s="62"/>
      <c r="F623" s="61"/>
      <c r="G623" s="43"/>
      <c r="H623" s="43"/>
      <c r="I623" s="47"/>
      <c r="J623" s="25"/>
      <c r="K623" s="25"/>
      <c r="L623" s="28"/>
    </row>
    <row r="624" spans="1:12" x14ac:dyDescent="0.25">
      <c r="A624" s="42"/>
      <c r="B624" s="43"/>
      <c r="C624" s="43"/>
      <c r="D624" s="48"/>
      <c r="E624" s="62"/>
      <c r="F624" s="61"/>
      <c r="G624" s="43"/>
      <c r="H624" s="43"/>
      <c r="I624" s="47"/>
      <c r="J624" s="25"/>
      <c r="K624" s="25"/>
      <c r="L624" s="28"/>
    </row>
    <row r="625" spans="1:12" x14ac:dyDescent="0.25">
      <c r="A625" s="42"/>
      <c r="B625" s="43"/>
      <c r="C625" s="43"/>
      <c r="D625" s="48"/>
      <c r="E625" s="62"/>
      <c r="F625" s="61"/>
      <c r="G625" s="43"/>
      <c r="H625" s="43"/>
      <c r="I625" s="47"/>
      <c r="J625" s="25"/>
      <c r="K625" s="25"/>
      <c r="L625" s="28"/>
    </row>
    <row r="626" spans="1:12" x14ac:dyDescent="0.25">
      <c r="A626" s="42"/>
      <c r="B626" s="43"/>
      <c r="C626" s="43"/>
      <c r="D626" s="48"/>
      <c r="E626" s="62"/>
      <c r="F626" s="61"/>
      <c r="G626" s="43"/>
      <c r="H626" s="43"/>
      <c r="I626" s="47"/>
      <c r="J626" s="25"/>
      <c r="K626" s="25"/>
      <c r="L626" s="28"/>
    </row>
    <row r="627" spans="1:12" x14ac:dyDescent="0.25">
      <c r="A627" s="42"/>
      <c r="B627" s="43"/>
      <c r="C627" s="43"/>
      <c r="D627" s="48"/>
      <c r="E627" s="62"/>
      <c r="F627" s="61"/>
      <c r="G627" s="43"/>
      <c r="H627" s="43"/>
      <c r="I627" s="47"/>
      <c r="J627" s="25"/>
      <c r="K627" s="25"/>
      <c r="L627" s="28"/>
    </row>
    <row r="628" spans="1:12" x14ac:dyDescent="0.25">
      <c r="A628" s="42"/>
      <c r="B628" s="43"/>
      <c r="C628" s="43"/>
      <c r="D628" s="48"/>
      <c r="E628" s="62"/>
      <c r="F628" s="61"/>
      <c r="G628" s="43"/>
      <c r="H628" s="43"/>
      <c r="I628" s="47"/>
      <c r="J628" s="25"/>
      <c r="K628" s="25"/>
      <c r="L628" s="28"/>
    </row>
    <row r="629" spans="1:12" x14ac:dyDescent="0.25">
      <c r="A629" s="42"/>
      <c r="B629" s="43"/>
      <c r="C629" s="43"/>
      <c r="D629" s="48"/>
      <c r="E629" s="62"/>
      <c r="F629" s="61"/>
      <c r="G629" s="43"/>
      <c r="H629" s="43"/>
      <c r="I629" s="47"/>
      <c r="J629" s="25"/>
      <c r="K629" s="25"/>
      <c r="L629" s="28"/>
    </row>
    <row r="630" spans="1:12" x14ac:dyDescent="0.25">
      <c r="A630" s="42"/>
      <c r="B630" s="43"/>
      <c r="C630" s="42"/>
      <c r="D630" s="48"/>
      <c r="E630" s="43"/>
      <c r="F630" s="61"/>
      <c r="G630" s="43"/>
      <c r="H630" s="43"/>
      <c r="I630" s="47"/>
      <c r="J630" s="25"/>
      <c r="K630" s="22"/>
      <c r="L630" s="28"/>
    </row>
    <row r="631" spans="1:12" x14ac:dyDescent="0.25">
      <c r="A631" s="42"/>
      <c r="B631" s="43"/>
      <c r="C631" s="42"/>
      <c r="D631" s="48"/>
      <c r="E631" s="43"/>
      <c r="F631" s="61"/>
      <c r="G631" s="43"/>
      <c r="H631" s="43"/>
      <c r="I631" s="47"/>
      <c r="J631" s="25"/>
      <c r="K631" s="22"/>
      <c r="L631" s="28"/>
    </row>
    <row r="632" spans="1:12" x14ac:dyDescent="0.25">
      <c r="A632" s="42"/>
      <c r="B632" s="43"/>
      <c r="C632" s="42"/>
      <c r="D632" s="48"/>
      <c r="E632" s="43"/>
      <c r="F632" s="61"/>
      <c r="G632" s="43"/>
      <c r="H632" s="43"/>
      <c r="I632" s="47"/>
      <c r="J632" s="25"/>
      <c r="K632" s="22"/>
      <c r="L632" s="28"/>
    </row>
    <row r="633" spans="1:12" x14ac:dyDescent="0.25">
      <c r="A633" s="42"/>
      <c r="B633" s="43"/>
      <c r="C633" s="42"/>
      <c r="D633" s="48"/>
      <c r="E633" s="43"/>
      <c r="F633" s="61"/>
      <c r="G633" s="43"/>
      <c r="H633" s="43"/>
      <c r="I633" s="47"/>
      <c r="J633" s="25"/>
      <c r="K633" s="22"/>
      <c r="L633" s="28"/>
    </row>
    <row r="634" spans="1:12" x14ac:dyDescent="0.25">
      <c r="A634" s="42"/>
      <c r="B634" s="43"/>
      <c r="C634" s="43"/>
      <c r="D634" s="48"/>
      <c r="E634" s="43"/>
      <c r="F634" s="61"/>
      <c r="G634" s="43"/>
      <c r="H634" s="43"/>
      <c r="I634" s="47"/>
      <c r="J634" s="25"/>
      <c r="K634" s="25"/>
      <c r="L634" s="28"/>
    </row>
    <row r="635" spans="1:12" x14ac:dyDescent="0.25">
      <c r="A635" s="42"/>
      <c r="B635" s="43"/>
      <c r="C635" s="43"/>
      <c r="D635" s="48"/>
      <c r="E635" s="43"/>
      <c r="F635" s="61"/>
      <c r="G635" s="43"/>
      <c r="H635" s="43"/>
      <c r="I635" s="47"/>
      <c r="J635" s="25"/>
      <c r="K635" s="25"/>
      <c r="L635" s="28"/>
    </row>
    <row r="636" spans="1:12" x14ac:dyDescent="0.25">
      <c r="A636" s="42"/>
      <c r="B636" s="43"/>
      <c r="C636" s="42"/>
      <c r="D636" s="48"/>
      <c r="E636" s="43"/>
      <c r="F636" s="61"/>
      <c r="G636" s="43"/>
      <c r="H636" s="43"/>
      <c r="I636" s="47"/>
      <c r="J636" s="25"/>
      <c r="K636" s="22"/>
      <c r="L636" s="28"/>
    </row>
    <row r="637" spans="1:12" x14ac:dyDescent="0.25">
      <c r="A637" s="42"/>
      <c r="B637" s="43"/>
      <c r="C637" s="43"/>
      <c r="D637" s="48"/>
      <c r="E637" s="62"/>
      <c r="F637" s="61"/>
      <c r="G637" s="43"/>
      <c r="H637" s="43"/>
      <c r="I637" s="47"/>
      <c r="J637" s="25"/>
      <c r="K637" s="25"/>
      <c r="L637" s="28"/>
    </row>
    <row r="638" spans="1:12" x14ac:dyDescent="0.25">
      <c r="A638" s="42"/>
      <c r="B638" s="43"/>
      <c r="C638" s="43"/>
      <c r="D638" s="48"/>
      <c r="E638" s="62"/>
      <c r="F638" s="61"/>
      <c r="G638" s="43"/>
      <c r="H638" s="43"/>
      <c r="I638" s="47"/>
      <c r="J638" s="25"/>
      <c r="K638" s="25"/>
      <c r="L638" s="28"/>
    </row>
    <row r="639" spans="1:12" x14ac:dyDescent="0.25">
      <c r="A639" s="42"/>
      <c r="B639" s="43"/>
      <c r="C639" s="43"/>
      <c r="D639" s="48"/>
      <c r="E639" s="62"/>
      <c r="F639" s="61"/>
      <c r="G639" s="43"/>
      <c r="H639" s="43"/>
      <c r="I639" s="47"/>
      <c r="J639" s="25"/>
      <c r="K639" s="25"/>
      <c r="L639" s="28"/>
    </row>
    <row r="640" spans="1:12" x14ac:dyDescent="0.25">
      <c r="A640" s="42"/>
      <c r="B640" s="43"/>
      <c r="C640" s="42"/>
      <c r="D640" s="48"/>
      <c r="E640" s="43"/>
      <c r="F640" s="61"/>
      <c r="G640" s="43"/>
      <c r="H640" s="43"/>
      <c r="I640" s="47"/>
      <c r="J640" s="25"/>
      <c r="K640" s="22"/>
      <c r="L640" s="28"/>
    </row>
    <row r="641" spans="1:12" x14ac:dyDescent="0.25">
      <c r="A641" s="42"/>
      <c r="B641" s="43"/>
      <c r="C641" s="42"/>
      <c r="D641" s="48"/>
      <c r="E641" s="43"/>
      <c r="F641" s="61"/>
      <c r="G641" s="43"/>
      <c r="H641" s="43"/>
      <c r="I641" s="47"/>
      <c r="J641" s="25"/>
      <c r="K641" s="22"/>
      <c r="L641" s="28"/>
    </row>
    <row r="642" spans="1:12" x14ac:dyDescent="0.25">
      <c r="A642" s="42"/>
      <c r="B642" s="43"/>
      <c r="C642" s="43"/>
      <c r="D642" s="48"/>
      <c r="E642" s="62"/>
      <c r="F642" s="61"/>
      <c r="G642" s="43"/>
      <c r="H642" s="43"/>
      <c r="I642" s="47"/>
      <c r="J642" s="25"/>
      <c r="K642" s="25"/>
      <c r="L642" s="28"/>
    </row>
    <row r="643" spans="1:12" x14ac:dyDescent="0.25">
      <c r="A643" s="42"/>
      <c r="B643" s="43"/>
      <c r="C643" s="43"/>
      <c r="D643" s="48"/>
      <c r="E643" s="62"/>
      <c r="F643" s="61"/>
      <c r="G643" s="43"/>
      <c r="H643" s="43"/>
      <c r="I643" s="47"/>
      <c r="J643" s="25"/>
      <c r="K643" s="25"/>
      <c r="L643" s="28"/>
    </row>
    <row r="644" spans="1:12" x14ac:dyDescent="0.25">
      <c r="A644" s="42"/>
      <c r="B644" s="43"/>
      <c r="C644" s="43"/>
      <c r="D644" s="48"/>
      <c r="E644" s="43"/>
      <c r="F644" s="61"/>
      <c r="G644" s="43"/>
      <c r="H644" s="43"/>
      <c r="I644" s="47"/>
      <c r="J644" s="25"/>
      <c r="K644" s="25"/>
      <c r="L644" s="28"/>
    </row>
    <row r="645" spans="1:12" x14ac:dyDescent="0.25">
      <c r="A645" s="42"/>
      <c r="B645" s="43"/>
      <c r="C645" s="42"/>
      <c r="D645" s="48"/>
      <c r="E645" s="43"/>
      <c r="F645" s="61"/>
      <c r="G645" s="43"/>
      <c r="H645" s="43"/>
      <c r="I645" s="47"/>
      <c r="J645" s="25"/>
      <c r="K645" s="22"/>
      <c r="L645" s="28"/>
    </row>
    <row r="646" spans="1:12" x14ac:dyDescent="0.25">
      <c r="A646" s="42"/>
      <c r="B646" s="43"/>
      <c r="C646" s="43"/>
      <c r="D646" s="48"/>
      <c r="E646" s="62"/>
      <c r="F646" s="61"/>
      <c r="G646" s="43"/>
      <c r="H646" s="43"/>
      <c r="I646" s="47"/>
      <c r="J646" s="25"/>
      <c r="K646" s="25"/>
      <c r="L646" s="28"/>
    </row>
    <row r="647" spans="1:12" x14ac:dyDescent="0.25">
      <c r="A647" s="42"/>
      <c r="B647" s="43"/>
      <c r="C647" s="43"/>
      <c r="D647" s="48"/>
      <c r="E647" s="62"/>
      <c r="F647" s="61"/>
      <c r="G647" s="43"/>
      <c r="H647" s="43"/>
      <c r="I647" s="47"/>
      <c r="J647" s="25"/>
      <c r="K647" s="25"/>
      <c r="L647" s="28"/>
    </row>
    <row r="648" spans="1:12" x14ac:dyDescent="0.25">
      <c r="A648" s="42"/>
      <c r="B648" s="43"/>
      <c r="C648" s="43"/>
      <c r="D648" s="48"/>
      <c r="E648" s="62"/>
      <c r="F648" s="61"/>
      <c r="G648" s="43"/>
      <c r="H648" s="43"/>
      <c r="I648" s="47"/>
      <c r="J648" s="25"/>
      <c r="K648" s="25"/>
      <c r="L648" s="28"/>
    </row>
    <row r="649" spans="1:12" x14ac:dyDescent="0.25">
      <c r="A649" s="42"/>
      <c r="B649" s="43"/>
      <c r="C649" s="43"/>
      <c r="D649" s="48"/>
      <c r="E649" s="62"/>
      <c r="F649" s="61"/>
      <c r="G649" s="43"/>
      <c r="H649" s="43"/>
      <c r="I649" s="47"/>
      <c r="J649" s="25"/>
      <c r="K649" s="25"/>
      <c r="L649" s="28"/>
    </row>
    <row r="650" spans="1:12" x14ac:dyDescent="0.25">
      <c r="A650" s="42"/>
      <c r="B650" s="43"/>
      <c r="C650" s="43"/>
      <c r="D650" s="48"/>
      <c r="E650" s="62"/>
      <c r="F650" s="61"/>
      <c r="G650" s="43"/>
      <c r="H650" s="43"/>
      <c r="I650" s="47"/>
      <c r="J650" s="25"/>
      <c r="K650" s="25"/>
      <c r="L650" s="28"/>
    </row>
    <row r="651" spans="1:12" x14ac:dyDescent="0.25">
      <c r="A651" s="42"/>
      <c r="B651" s="43"/>
      <c r="C651" s="43"/>
      <c r="D651" s="48"/>
      <c r="E651" s="62"/>
      <c r="F651" s="61"/>
      <c r="G651" s="43"/>
      <c r="H651" s="43"/>
      <c r="I651" s="47"/>
      <c r="J651" s="25"/>
      <c r="K651" s="25"/>
      <c r="L651" s="28"/>
    </row>
    <row r="652" spans="1:12" x14ac:dyDescent="0.25">
      <c r="A652" s="42"/>
      <c r="B652" s="43"/>
      <c r="C652" s="43"/>
      <c r="D652" s="48"/>
      <c r="E652" s="62"/>
      <c r="F652" s="61"/>
      <c r="G652" s="43"/>
      <c r="H652" s="43"/>
      <c r="I652" s="47"/>
      <c r="J652" s="25"/>
      <c r="K652" s="25"/>
      <c r="L652" s="28"/>
    </row>
    <row r="653" spans="1:12" x14ac:dyDescent="0.25">
      <c r="A653" s="42"/>
      <c r="B653" s="43"/>
      <c r="C653" s="43"/>
      <c r="D653" s="48"/>
      <c r="E653" s="62"/>
      <c r="F653" s="61"/>
      <c r="G653" s="43"/>
      <c r="H653" s="43"/>
      <c r="I653" s="47"/>
      <c r="J653" s="25"/>
      <c r="K653" s="25"/>
      <c r="L653" s="28"/>
    </row>
    <row r="654" spans="1:12" x14ac:dyDescent="0.25">
      <c r="A654" s="42"/>
      <c r="B654" s="43"/>
      <c r="C654" s="42"/>
      <c r="D654" s="48"/>
      <c r="E654" s="43"/>
      <c r="F654" s="61"/>
      <c r="G654" s="43"/>
      <c r="H654" s="43"/>
      <c r="I654" s="47"/>
      <c r="J654" s="25"/>
      <c r="K654" s="22"/>
      <c r="L654" s="28"/>
    </row>
    <row r="655" spans="1:12" x14ac:dyDescent="0.25">
      <c r="A655" s="42"/>
      <c r="B655" s="43"/>
      <c r="C655" s="42"/>
      <c r="D655" s="48"/>
      <c r="E655" s="62"/>
      <c r="F655" s="61"/>
      <c r="G655" s="43"/>
      <c r="H655" s="43"/>
      <c r="I655" s="47"/>
      <c r="J655" s="25"/>
      <c r="K655" s="22"/>
      <c r="L655" s="28"/>
    </row>
    <row r="656" spans="1:12" x14ac:dyDescent="0.25">
      <c r="A656" s="42"/>
      <c r="B656" s="43"/>
      <c r="C656" s="42"/>
      <c r="D656" s="48"/>
      <c r="E656" s="62"/>
      <c r="F656" s="61"/>
      <c r="G656" s="43"/>
      <c r="H656" s="43"/>
      <c r="I656" s="47"/>
      <c r="J656" s="25"/>
      <c r="K656" s="22"/>
      <c r="L656" s="28"/>
    </row>
    <row r="657" spans="1:12" x14ac:dyDescent="0.25">
      <c r="A657" s="42"/>
      <c r="B657" s="43"/>
      <c r="C657" s="42"/>
      <c r="D657" s="48"/>
      <c r="E657" s="43"/>
      <c r="F657" s="61"/>
      <c r="G657" s="43"/>
      <c r="H657" s="43"/>
      <c r="I657" s="47"/>
      <c r="J657" s="25"/>
      <c r="K657" s="22"/>
      <c r="L657" s="28"/>
    </row>
    <row r="658" spans="1:12" x14ac:dyDescent="0.25">
      <c r="A658" s="42"/>
      <c r="B658" s="43"/>
      <c r="C658" s="42"/>
      <c r="D658" s="48"/>
      <c r="E658" s="62"/>
      <c r="F658" s="61"/>
      <c r="G658" s="43"/>
      <c r="H658" s="43"/>
      <c r="I658" s="47"/>
      <c r="J658" s="25"/>
      <c r="K658" s="22"/>
      <c r="L658" s="28"/>
    </row>
    <row r="659" spans="1:12" x14ac:dyDescent="0.25">
      <c r="A659" s="42"/>
      <c r="B659" s="43"/>
      <c r="C659" s="42"/>
      <c r="D659" s="48"/>
      <c r="E659" s="62"/>
      <c r="F659" s="61"/>
      <c r="G659" s="43"/>
      <c r="H659" s="43"/>
      <c r="I659" s="47"/>
      <c r="J659" s="25"/>
      <c r="K659" s="22"/>
      <c r="L659" s="28"/>
    </row>
    <row r="660" spans="1:12" x14ac:dyDescent="0.25">
      <c r="A660" s="42"/>
      <c r="B660" s="43"/>
      <c r="C660" s="42"/>
      <c r="D660" s="48"/>
      <c r="E660" s="62"/>
      <c r="F660" s="61"/>
      <c r="G660" s="43"/>
      <c r="H660" s="43"/>
      <c r="I660" s="47"/>
      <c r="J660" s="25"/>
      <c r="K660" s="22"/>
      <c r="L660" s="28"/>
    </row>
    <row r="661" spans="1:12" x14ac:dyDescent="0.25">
      <c r="A661" s="42"/>
      <c r="B661" s="43"/>
      <c r="C661" s="42"/>
      <c r="D661" s="48"/>
      <c r="E661" s="62"/>
      <c r="F661" s="61"/>
      <c r="G661" s="43"/>
      <c r="H661" s="43"/>
      <c r="I661" s="47"/>
      <c r="J661" s="25"/>
      <c r="K661" s="22"/>
      <c r="L661" s="28"/>
    </row>
    <row r="662" spans="1:12" x14ac:dyDescent="0.25">
      <c r="A662" s="42"/>
      <c r="B662" s="43"/>
      <c r="C662" s="43"/>
      <c r="D662" s="48"/>
      <c r="E662" s="43"/>
      <c r="F662" s="61"/>
      <c r="G662" s="43"/>
      <c r="H662" s="43"/>
      <c r="I662" s="47"/>
      <c r="J662" s="25"/>
      <c r="K662" s="25"/>
      <c r="L662" s="28"/>
    </row>
    <row r="663" spans="1:12" x14ac:dyDescent="0.25">
      <c r="A663" s="42"/>
      <c r="B663" s="43"/>
      <c r="C663" s="42"/>
      <c r="D663" s="48"/>
      <c r="E663" s="43"/>
      <c r="F663" s="61"/>
      <c r="G663" s="43"/>
      <c r="H663" s="43"/>
      <c r="I663" s="47"/>
      <c r="J663" s="25"/>
      <c r="K663" s="22"/>
      <c r="L663" s="28"/>
    </row>
    <row r="664" spans="1:12" x14ac:dyDescent="0.25">
      <c r="A664" s="42"/>
      <c r="B664" s="43"/>
      <c r="C664" s="43"/>
      <c r="D664" s="48"/>
      <c r="E664" s="43"/>
      <c r="F664" s="61"/>
      <c r="G664" s="43"/>
      <c r="H664" s="43"/>
      <c r="I664" s="47"/>
      <c r="J664" s="25"/>
      <c r="K664" s="25"/>
      <c r="L664" s="28"/>
    </row>
    <row r="665" spans="1:12" x14ac:dyDescent="0.25">
      <c r="A665" s="42"/>
      <c r="B665" s="43"/>
      <c r="C665" s="42"/>
      <c r="D665" s="48"/>
      <c r="E665" s="43"/>
      <c r="F665" s="61"/>
      <c r="G665" s="43"/>
      <c r="H665" s="43"/>
      <c r="I665" s="47"/>
      <c r="J665" s="25"/>
      <c r="K665" s="22"/>
      <c r="L665" s="28"/>
    </row>
    <row r="666" spans="1:12" x14ac:dyDescent="0.25">
      <c r="A666" s="42"/>
      <c r="B666" s="43"/>
      <c r="C666" s="43"/>
      <c r="D666" s="48"/>
      <c r="E666" s="43"/>
      <c r="F666" s="61"/>
      <c r="G666" s="43"/>
      <c r="H666" s="43"/>
      <c r="I666" s="47"/>
      <c r="J666" s="25"/>
      <c r="K666" s="25"/>
      <c r="L666" s="28"/>
    </row>
    <row r="667" spans="1:12" x14ac:dyDescent="0.25">
      <c r="A667" s="42"/>
      <c r="B667" s="43"/>
      <c r="C667" s="43"/>
      <c r="D667" s="48"/>
      <c r="E667" s="43"/>
      <c r="F667" s="61"/>
      <c r="G667" s="43"/>
      <c r="H667" s="43"/>
      <c r="I667" s="47"/>
      <c r="J667" s="25"/>
      <c r="K667" s="25"/>
      <c r="L667" s="28"/>
    </row>
    <row r="668" spans="1:12" x14ac:dyDescent="0.25">
      <c r="A668" s="42"/>
      <c r="B668" s="43"/>
      <c r="C668" s="43"/>
      <c r="D668" s="48"/>
      <c r="E668" s="43"/>
      <c r="F668" s="61"/>
      <c r="G668" s="43"/>
      <c r="H668" s="43"/>
      <c r="I668" s="47"/>
      <c r="J668" s="25"/>
      <c r="K668" s="25"/>
      <c r="L668" s="28"/>
    </row>
    <row r="669" spans="1:12" x14ac:dyDescent="0.25">
      <c r="A669" s="42"/>
      <c r="B669" s="43"/>
      <c r="C669" s="43"/>
      <c r="D669" s="48"/>
      <c r="E669" s="43"/>
      <c r="F669" s="61"/>
      <c r="G669" s="43"/>
      <c r="H669" s="43"/>
      <c r="I669" s="47"/>
      <c r="J669" s="25"/>
      <c r="K669" s="25"/>
      <c r="L669" s="28"/>
    </row>
    <row r="670" spans="1:12" x14ac:dyDescent="0.25">
      <c r="A670" s="42"/>
      <c r="B670" s="43"/>
      <c r="C670" s="43"/>
      <c r="D670" s="48"/>
      <c r="E670" s="43"/>
      <c r="F670" s="61"/>
      <c r="G670" s="43"/>
      <c r="H670" s="43"/>
      <c r="I670" s="47"/>
      <c r="J670" s="25"/>
      <c r="K670" s="25"/>
      <c r="L670" s="28"/>
    </row>
    <row r="671" spans="1:12" x14ac:dyDescent="0.25">
      <c r="A671" s="42"/>
      <c r="B671" s="43"/>
      <c r="C671" s="42"/>
      <c r="D671" s="48"/>
      <c r="E671" s="62"/>
      <c r="F671" s="61"/>
      <c r="G671" s="43"/>
      <c r="H671" s="43"/>
      <c r="I671" s="47"/>
      <c r="J671" s="25"/>
      <c r="K671" s="22"/>
      <c r="L671" s="28"/>
    </row>
    <row r="672" spans="1:12" x14ac:dyDescent="0.25">
      <c r="A672" s="42"/>
      <c r="B672" s="43"/>
      <c r="C672" s="42"/>
      <c r="D672" s="48"/>
      <c r="E672" s="62"/>
      <c r="F672" s="61"/>
      <c r="G672" s="43"/>
      <c r="H672" s="43"/>
      <c r="I672" s="47"/>
      <c r="J672" s="25"/>
      <c r="K672" s="22"/>
      <c r="L672" s="28"/>
    </row>
    <row r="673" spans="1:12" x14ac:dyDescent="0.25">
      <c r="A673" s="42"/>
      <c r="B673" s="43"/>
      <c r="C673" s="42"/>
      <c r="D673" s="48"/>
      <c r="E673" s="62"/>
      <c r="F673" s="61"/>
      <c r="G673" s="43"/>
      <c r="H673" s="43"/>
      <c r="I673" s="47"/>
      <c r="J673" s="25"/>
      <c r="K673" s="22"/>
      <c r="L673" s="28"/>
    </row>
    <row r="674" spans="1:12" x14ac:dyDescent="0.25">
      <c r="A674" s="42"/>
      <c r="B674" s="43"/>
      <c r="C674" s="42"/>
      <c r="D674" s="48"/>
      <c r="E674" s="43"/>
      <c r="F674" s="61"/>
      <c r="G674" s="43"/>
      <c r="H674" s="43"/>
      <c r="I674" s="47"/>
      <c r="J674" s="25"/>
      <c r="K674" s="22"/>
      <c r="L674" s="28"/>
    </row>
    <row r="675" spans="1:12" x14ac:dyDescent="0.25">
      <c r="A675" s="42"/>
      <c r="B675" s="43"/>
      <c r="C675" s="43"/>
      <c r="D675" s="48"/>
      <c r="E675" s="43"/>
      <c r="F675" s="61"/>
      <c r="G675" s="43"/>
      <c r="H675" s="43"/>
      <c r="I675" s="47"/>
      <c r="J675" s="25"/>
      <c r="K675" s="25"/>
      <c r="L675" s="28"/>
    </row>
    <row r="676" spans="1:12" x14ac:dyDescent="0.25">
      <c r="A676" s="42"/>
      <c r="B676" s="43"/>
      <c r="C676" s="42"/>
      <c r="D676" s="48"/>
      <c r="E676" s="43"/>
      <c r="F676" s="61"/>
      <c r="G676" s="43"/>
      <c r="H676" s="43"/>
      <c r="I676" s="47"/>
      <c r="J676" s="25"/>
      <c r="K676" s="22"/>
      <c r="L676" s="28"/>
    </row>
    <row r="677" spans="1:12" x14ac:dyDescent="0.25">
      <c r="A677" s="42"/>
      <c r="B677" s="43"/>
      <c r="C677" s="43"/>
      <c r="D677" s="48"/>
      <c r="E677" s="62"/>
      <c r="F677" s="61"/>
      <c r="G677" s="43"/>
      <c r="H677" s="43"/>
      <c r="I677" s="47"/>
      <c r="J677" s="25"/>
      <c r="K677" s="25"/>
      <c r="L677" s="28"/>
    </row>
    <row r="678" spans="1:12" x14ac:dyDescent="0.25">
      <c r="A678" s="42"/>
      <c r="B678" s="43"/>
      <c r="C678" s="43"/>
      <c r="D678" s="48"/>
      <c r="E678" s="62"/>
      <c r="F678" s="61"/>
      <c r="G678" s="43"/>
      <c r="H678" s="43"/>
      <c r="I678" s="47"/>
      <c r="J678" s="25"/>
      <c r="K678" s="25"/>
      <c r="L678" s="28"/>
    </row>
    <row r="679" spans="1:12" x14ac:dyDescent="0.25">
      <c r="A679" s="42"/>
      <c r="B679" s="43"/>
      <c r="C679" s="43"/>
      <c r="D679" s="48"/>
      <c r="E679" s="62"/>
      <c r="F679" s="61"/>
      <c r="G679" s="43"/>
      <c r="H679" s="43"/>
      <c r="I679" s="47"/>
      <c r="J679" s="25"/>
      <c r="K679" s="25"/>
      <c r="L679" s="28"/>
    </row>
    <row r="680" spans="1:12" x14ac:dyDescent="0.25">
      <c r="A680" s="42"/>
      <c r="B680" s="43"/>
      <c r="C680" s="43"/>
      <c r="D680" s="48"/>
      <c r="E680" s="62"/>
      <c r="F680" s="61"/>
      <c r="G680" s="43"/>
      <c r="H680" s="43"/>
      <c r="I680" s="47"/>
      <c r="J680" s="25"/>
      <c r="K680" s="25"/>
      <c r="L680" s="28"/>
    </row>
    <row r="681" spans="1:12" x14ac:dyDescent="0.25">
      <c r="A681" s="42"/>
      <c r="B681" s="43"/>
      <c r="C681" s="43"/>
      <c r="D681" s="48"/>
      <c r="E681" s="62"/>
      <c r="F681" s="61"/>
      <c r="G681" s="43"/>
      <c r="H681" s="43"/>
      <c r="I681" s="47"/>
      <c r="J681" s="25"/>
      <c r="K681" s="25"/>
      <c r="L681" s="28"/>
    </row>
    <row r="682" spans="1:12" x14ac:dyDescent="0.25">
      <c r="A682" s="42"/>
      <c r="B682" s="43"/>
      <c r="C682" s="43"/>
      <c r="D682" s="48"/>
      <c r="E682" s="62"/>
      <c r="F682" s="61"/>
      <c r="G682" s="43"/>
      <c r="H682" s="43"/>
      <c r="I682" s="47"/>
      <c r="J682" s="25"/>
      <c r="K682" s="25"/>
      <c r="L682" s="28"/>
    </row>
    <row r="683" spans="1:12" x14ac:dyDescent="0.25">
      <c r="A683" s="42"/>
      <c r="B683" s="43"/>
      <c r="C683" s="43"/>
      <c r="D683" s="48"/>
      <c r="E683" s="62"/>
      <c r="F683" s="61"/>
      <c r="G683" s="43"/>
      <c r="H683" s="43"/>
      <c r="I683" s="47"/>
      <c r="J683" s="25"/>
      <c r="K683" s="25"/>
      <c r="L683" s="28"/>
    </row>
    <row r="684" spans="1:12" x14ac:dyDescent="0.25">
      <c r="A684" s="42"/>
      <c r="B684" s="43"/>
      <c r="C684" s="43"/>
      <c r="D684" s="48"/>
      <c r="E684" s="62"/>
      <c r="F684" s="61"/>
      <c r="G684" s="43"/>
      <c r="H684" s="43"/>
      <c r="I684" s="47"/>
      <c r="J684" s="25"/>
      <c r="K684" s="25"/>
      <c r="L684" s="28"/>
    </row>
    <row r="685" spans="1:12" x14ac:dyDescent="0.25">
      <c r="A685" s="42"/>
      <c r="B685" s="43"/>
      <c r="C685" s="43"/>
      <c r="D685" s="48"/>
      <c r="E685" s="62"/>
      <c r="F685" s="61"/>
      <c r="G685" s="43"/>
      <c r="H685" s="43"/>
      <c r="I685" s="47"/>
      <c r="J685" s="25"/>
      <c r="K685" s="25"/>
      <c r="L685" s="28"/>
    </row>
    <row r="686" spans="1:12" x14ac:dyDescent="0.25">
      <c r="A686" s="42"/>
      <c r="B686" s="43"/>
      <c r="C686" s="43"/>
      <c r="D686" s="48"/>
      <c r="E686" s="62"/>
      <c r="F686" s="61"/>
      <c r="G686" s="43"/>
      <c r="H686" s="43"/>
      <c r="I686" s="47"/>
      <c r="J686" s="25"/>
      <c r="K686" s="25"/>
      <c r="L686" s="28"/>
    </row>
    <row r="687" spans="1:12" x14ac:dyDescent="0.25">
      <c r="A687" s="42"/>
      <c r="B687" s="43"/>
      <c r="C687" s="43"/>
      <c r="D687" s="48"/>
      <c r="E687" s="62"/>
      <c r="F687" s="61"/>
      <c r="G687" s="43"/>
      <c r="H687" s="43"/>
      <c r="I687" s="47"/>
      <c r="J687" s="25"/>
      <c r="K687" s="25"/>
      <c r="L687" s="28"/>
    </row>
    <row r="688" spans="1:12" x14ac:dyDescent="0.25">
      <c r="A688" s="42"/>
      <c r="B688" s="43"/>
      <c r="C688" s="43"/>
      <c r="D688" s="48"/>
      <c r="E688" s="62"/>
      <c r="F688" s="61"/>
      <c r="G688" s="43"/>
      <c r="H688" s="43"/>
      <c r="I688" s="47"/>
      <c r="J688" s="25"/>
      <c r="K688" s="25"/>
      <c r="L688" s="28"/>
    </row>
    <row r="689" spans="1:12" x14ac:dyDescent="0.25">
      <c r="A689" s="42"/>
      <c r="B689" s="43"/>
      <c r="C689" s="42"/>
      <c r="D689" s="48"/>
      <c r="E689" s="43"/>
      <c r="F689" s="61"/>
      <c r="G689" s="43"/>
      <c r="H689" s="43"/>
      <c r="I689" s="47"/>
      <c r="J689" s="25"/>
      <c r="K689" s="22"/>
      <c r="L689" s="28"/>
    </row>
    <row r="690" spans="1:12" x14ac:dyDescent="0.25">
      <c r="A690" s="42"/>
      <c r="B690" s="43"/>
      <c r="C690" s="42"/>
      <c r="D690" s="48"/>
      <c r="E690" s="43"/>
      <c r="F690" s="61"/>
      <c r="G690" s="43"/>
      <c r="H690" s="43"/>
      <c r="I690" s="47"/>
      <c r="J690" s="25"/>
      <c r="K690" s="22"/>
      <c r="L690" s="28"/>
    </row>
    <row r="691" spans="1:12" x14ac:dyDescent="0.25">
      <c r="A691" s="42"/>
      <c r="B691" s="43"/>
      <c r="C691" s="43"/>
      <c r="D691" s="48"/>
      <c r="E691" s="43"/>
      <c r="F691" s="61"/>
      <c r="G691" s="43"/>
      <c r="H691" s="43"/>
      <c r="I691" s="47"/>
      <c r="J691" s="25"/>
      <c r="K691" s="25"/>
      <c r="L691" s="28"/>
    </row>
    <row r="692" spans="1:12" x14ac:dyDescent="0.25">
      <c r="A692" s="42"/>
      <c r="B692" s="43"/>
      <c r="C692" s="43"/>
      <c r="D692" s="48"/>
      <c r="E692" s="43"/>
      <c r="F692" s="61"/>
      <c r="G692" s="43"/>
      <c r="H692" s="43"/>
      <c r="I692" s="47"/>
      <c r="J692" s="25"/>
      <c r="K692" s="25"/>
      <c r="L692" s="28"/>
    </row>
    <row r="693" spans="1:12" x14ac:dyDescent="0.25">
      <c r="A693" s="42"/>
      <c r="B693" s="43"/>
      <c r="C693" s="43"/>
      <c r="D693" s="48"/>
      <c r="E693" s="43"/>
      <c r="F693" s="61"/>
      <c r="G693" s="43"/>
      <c r="H693" s="43"/>
      <c r="I693" s="47"/>
      <c r="J693" s="25"/>
      <c r="K693" s="22"/>
      <c r="L693" s="28"/>
    </row>
    <row r="694" spans="1:12" x14ac:dyDescent="0.25">
      <c r="A694" s="42"/>
      <c r="B694" s="43"/>
      <c r="C694" s="43"/>
      <c r="D694" s="48"/>
      <c r="E694" s="43"/>
      <c r="F694" s="61"/>
      <c r="G694" s="43"/>
      <c r="H694" s="43"/>
      <c r="I694" s="47"/>
      <c r="J694" s="25"/>
      <c r="K694" s="22"/>
      <c r="L694" s="28"/>
    </row>
    <row r="695" spans="1:12" x14ac:dyDescent="0.25">
      <c r="A695" s="42"/>
      <c r="B695" s="43"/>
      <c r="C695" s="43"/>
      <c r="D695" s="48"/>
      <c r="E695" s="43"/>
      <c r="F695" s="61"/>
      <c r="G695" s="43"/>
      <c r="H695" s="43"/>
      <c r="I695" s="47"/>
      <c r="J695" s="25"/>
      <c r="K695" s="22"/>
      <c r="L695" s="28"/>
    </row>
    <row r="696" spans="1:12" x14ac:dyDescent="0.25">
      <c r="A696" s="42"/>
      <c r="B696" s="43"/>
      <c r="C696" s="43"/>
      <c r="D696" s="48"/>
      <c r="E696" s="43"/>
      <c r="F696" s="61"/>
      <c r="G696" s="43"/>
      <c r="H696" s="43"/>
      <c r="I696" s="47"/>
      <c r="J696" s="25"/>
      <c r="K696" s="25"/>
      <c r="L696" s="28"/>
    </row>
    <row r="697" spans="1:12" x14ac:dyDescent="0.25">
      <c r="A697" s="42"/>
      <c r="B697" s="43"/>
      <c r="C697" s="43"/>
      <c r="D697" s="48"/>
      <c r="E697" s="43"/>
      <c r="F697" s="61"/>
      <c r="G697" s="43"/>
      <c r="H697" s="43"/>
      <c r="I697" s="47"/>
      <c r="J697" s="25"/>
      <c r="K697" s="25"/>
      <c r="L697" s="28"/>
    </row>
    <row r="698" spans="1:12" x14ac:dyDescent="0.25">
      <c r="A698" s="42"/>
      <c r="B698" s="43"/>
      <c r="C698" s="42"/>
      <c r="D698" s="48"/>
      <c r="E698" s="43"/>
      <c r="F698" s="61"/>
      <c r="G698" s="43"/>
      <c r="H698" s="43"/>
      <c r="I698" s="47"/>
      <c r="J698" s="25"/>
      <c r="K698" s="22"/>
      <c r="L698" s="28"/>
    </row>
    <row r="699" spans="1:12" x14ac:dyDescent="0.25">
      <c r="A699" s="42"/>
      <c r="B699" s="43"/>
      <c r="C699" s="42"/>
      <c r="D699" s="48"/>
      <c r="E699" s="43"/>
      <c r="F699" s="61"/>
      <c r="G699" s="43"/>
      <c r="H699" s="43"/>
      <c r="I699" s="47"/>
      <c r="J699" s="25"/>
      <c r="K699" s="22"/>
      <c r="L699" s="28"/>
    </row>
    <row r="700" spans="1:12" x14ac:dyDescent="0.25">
      <c r="A700" s="42"/>
      <c r="B700" s="43"/>
      <c r="C700" s="43"/>
      <c r="D700" s="48"/>
      <c r="E700" s="62"/>
      <c r="F700" s="61"/>
      <c r="G700" s="43"/>
      <c r="H700" s="43"/>
      <c r="I700" s="47"/>
      <c r="J700" s="25"/>
      <c r="K700" s="25"/>
      <c r="L700" s="28"/>
    </row>
    <row r="701" spans="1:12" x14ac:dyDescent="0.25">
      <c r="A701" s="42"/>
      <c r="B701" s="43"/>
      <c r="C701" s="43"/>
      <c r="D701" s="48"/>
      <c r="E701" s="62"/>
      <c r="F701" s="61"/>
      <c r="G701" s="43"/>
      <c r="H701" s="43"/>
      <c r="I701" s="47"/>
      <c r="J701" s="25"/>
      <c r="K701" s="25"/>
      <c r="L701" s="28"/>
    </row>
    <row r="702" spans="1:12" x14ac:dyDescent="0.25">
      <c r="A702" s="42"/>
      <c r="B702" s="43"/>
      <c r="C702" s="43"/>
      <c r="D702" s="48"/>
      <c r="E702" s="62"/>
      <c r="F702" s="61"/>
      <c r="G702" s="43"/>
      <c r="H702" s="43"/>
      <c r="I702" s="47"/>
      <c r="J702" s="25"/>
      <c r="K702" s="25"/>
      <c r="L702" s="28"/>
    </row>
    <row r="703" spans="1:12" x14ac:dyDescent="0.25">
      <c r="A703" s="42"/>
      <c r="B703" s="43"/>
      <c r="C703" s="43"/>
      <c r="D703" s="48"/>
      <c r="E703" s="62"/>
      <c r="F703" s="61"/>
      <c r="G703" s="43"/>
      <c r="H703" s="43"/>
      <c r="I703" s="47"/>
      <c r="J703" s="25"/>
      <c r="K703" s="25"/>
      <c r="L703" s="28"/>
    </row>
    <row r="704" spans="1:12" x14ac:dyDescent="0.25">
      <c r="A704" s="42"/>
      <c r="B704" s="43"/>
      <c r="C704" s="43"/>
      <c r="D704" s="48"/>
      <c r="E704" s="62"/>
      <c r="F704" s="61"/>
      <c r="G704" s="43"/>
      <c r="H704" s="43"/>
      <c r="I704" s="47"/>
      <c r="J704" s="25"/>
      <c r="K704" s="25"/>
      <c r="L704" s="28"/>
    </row>
    <row r="705" spans="1:12" x14ac:dyDescent="0.25">
      <c r="A705" s="42"/>
      <c r="B705" s="43"/>
      <c r="C705" s="43"/>
      <c r="D705" s="48"/>
      <c r="E705" s="62"/>
      <c r="F705" s="61"/>
      <c r="G705" s="43"/>
      <c r="H705" s="43"/>
      <c r="I705" s="47"/>
      <c r="J705" s="25"/>
      <c r="K705" s="25"/>
      <c r="L705" s="28"/>
    </row>
    <row r="706" spans="1:12" x14ac:dyDescent="0.25">
      <c r="A706" s="42"/>
      <c r="B706" s="43"/>
      <c r="C706" s="43"/>
      <c r="D706" s="48"/>
      <c r="E706" s="62"/>
      <c r="F706" s="61"/>
      <c r="G706" s="43"/>
      <c r="H706" s="43"/>
      <c r="I706" s="47"/>
      <c r="J706" s="25"/>
      <c r="K706" s="25"/>
      <c r="L706" s="28"/>
    </row>
    <row r="707" spans="1:12" x14ac:dyDescent="0.25">
      <c r="A707" s="42"/>
      <c r="B707" s="43"/>
      <c r="C707" s="43"/>
      <c r="D707" s="48"/>
      <c r="E707" s="62"/>
      <c r="F707" s="61"/>
      <c r="G707" s="43"/>
      <c r="H707" s="43"/>
      <c r="I707" s="47"/>
      <c r="J707" s="25"/>
      <c r="K707" s="25"/>
      <c r="L707" s="28"/>
    </row>
    <row r="708" spans="1:12" x14ac:dyDescent="0.25">
      <c r="A708" s="42"/>
      <c r="B708" s="43"/>
      <c r="C708" s="43"/>
      <c r="D708" s="48"/>
      <c r="E708" s="62"/>
      <c r="F708" s="61"/>
      <c r="G708" s="43"/>
      <c r="H708" s="43"/>
      <c r="I708" s="47"/>
      <c r="J708" s="25"/>
      <c r="K708" s="25"/>
      <c r="L708" s="28"/>
    </row>
    <row r="709" spans="1:12" x14ac:dyDescent="0.25">
      <c r="A709" s="42"/>
      <c r="B709" s="43"/>
      <c r="C709" s="42"/>
      <c r="D709" s="48"/>
      <c r="E709" s="43"/>
      <c r="F709" s="61"/>
      <c r="G709" s="43"/>
      <c r="H709" s="43"/>
      <c r="I709" s="47"/>
      <c r="J709" s="25"/>
      <c r="K709" s="22"/>
      <c r="L709" s="28"/>
    </row>
    <row r="710" spans="1:12" x14ac:dyDescent="0.25">
      <c r="A710" s="42"/>
      <c r="B710" s="43"/>
      <c r="C710" s="42"/>
      <c r="D710" s="48"/>
      <c r="E710" s="43"/>
      <c r="F710" s="61"/>
      <c r="G710" s="43"/>
      <c r="H710" s="43"/>
      <c r="I710" s="47"/>
      <c r="J710" s="25"/>
      <c r="K710" s="22"/>
      <c r="L710" s="28"/>
    </row>
    <row r="711" spans="1:12" x14ac:dyDescent="0.25">
      <c r="A711" s="42"/>
      <c r="B711" s="43"/>
      <c r="C711" s="43"/>
      <c r="D711" s="48"/>
      <c r="E711" s="43"/>
      <c r="F711" s="61"/>
      <c r="G711" s="43"/>
      <c r="H711" s="43"/>
      <c r="I711" s="47"/>
      <c r="J711" s="25"/>
      <c r="K711" s="25"/>
      <c r="L711" s="28"/>
    </row>
    <row r="712" spans="1:12" x14ac:dyDescent="0.25">
      <c r="A712" s="42"/>
      <c r="B712" s="43"/>
      <c r="C712" s="43"/>
      <c r="D712" s="48"/>
      <c r="E712" s="43"/>
      <c r="F712" s="61"/>
      <c r="G712" s="43"/>
      <c r="H712" s="43"/>
      <c r="I712" s="47"/>
      <c r="J712" s="25"/>
      <c r="K712" s="25"/>
      <c r="L712" s="28"/>
    </row>
    <row r="713" spans="1:12" x14ac:dyDescent="0.25">
      <c r="A713" s="42"/>
      <c r="B713" s="43"/>
      <c r="C713" s="42"/>
      <c r="D713" s="48"/>
      <c r="E713" s="43"/>
      <c r="F713" s="61"/>
      <c r="G713" s="43"/>
      <c r="H713" s="43"/>
      <c r="I713" s="47"/>
      <c r="J713" s="25"/>
      <c r="K713" s="22"/>
      <c r="L713" s="28"/>
    </row>
    <row r="714" spans="1:12" x14ac:dyDescent="0.25">
      <c r="A714" s="42"/>
      <c r="B714" s="43"/>
      <c r="C714" s="43"/>
      <c r="D714" s="48"/>
      <c r="E714" s="62"/>
      <c r="F714" s="61"/>
      <c r="G714" s="43"/>
      <c r="H714" s="43"/>
      <c r="I714" s="47"/>
      <c r="J714" s="25"/>
      <c r="K714" s="25"/>
      <c r="L714" s="28"/>
    </row>
    <row r="715" spans="1:12" x14ac:dyDescent="0.25">
      <c r="A715" s="42"/>
      <c r="B715" s="43"/>
      <c r="C715" s="43"/>
      <c r="D715" s="48"/>
      <c r="E715" s="62"/>
      <c r="F715" s="61"/>
      <c r="G715" s="43"/>
      <c r="H715" s="43"/>
      <c r="I715" s="47"/>
      <c r="J715" s="25"/>
      <c r="K715" s="25"/>
      <c r="L715" s="28"/>
    </row>
    <row r="716" spans="1:12" x14ac:dyDescent="0.25">
      <c r="A716" s="42"/>
      <c r="B716" s="43"/>
      <c r="C716" s="43"/>
      <c r="D716" s="48"/>
      <c r="E716" s="62"/>
      <c r="F716" s="61"/>
      <c r="G716" s="43"/>
      <c r="H716" s="43"/>
      <c r="I716" s="47"/>
      <c r="J716" s="25"/>
      <c r="K716" s="25"/>
      <c r="L716" s="28"/>
    </row>
    <row r="717" spans="1:12" x14ac:dyDescent="0.25">
      <c r="A717" s="42"/>
      <c r="B717" s="43"/>
      <c r="C717" s="43"/>
      <c r="D717" s="48"/>
      <c r="E717" s="62"/>
      <c r="F717" s="61"/>
      <c r="G717" s="43"/>
      <c r="H717" s="43"/>
      <c r="I717" s="47"/>
      <c r="J717" s="25"/>
      <c r="K717" s="25"/>
      <c r="L717" s="28"/>
    </row>
    <row r="718" spans="1:12" x14ac:dyDescent="0.25">
      <c r="A718" s="42"/>
      <c r="B718" s="43"/>
      <c r="C718" s="43"/>
      <c r="D718" s="48"/>
      <c r="E718" s="62"/>
      <c r="F718" s="61"/>
      <c r="G718" s="43"/>
      <c r="H718" s="43"/>
      <c r="I718" s="47"/>
      <c r="J718" s="25"/>
      <c r="K718" s="25"/>
      <c r="L718" s="28"/>
    </row>
    <row r="719" spans="1:12" x14ac:dyDescent="0.25">
      <c r="A719" s="42"/>
      <c r="B719" s="43"/>
      <c r="C719" s="43"/>
      <c r="D719" s="48"/>
      <c r="E719" s="62"/>
      <c r="F719" s="61"/>
      <c r="G719" s="43"/>
      <c r="H719" s="43"/>
      <c r="I719" s="47"/>
      <c r="J719" s="25"/>
      <c r="K719" s="25"/>
      <c r="L719" s="28"/>
    </row>
    <row r="720" spans="1:12" x14ac:dyDescent="0.25">
      <c r="A720" s="42"/>
      <c r="B720" s="43"/>
      <c r="C720" s="43"/>
      <c r="D720" s="48"/>
      <c r="E720" s="62"/>
      <c r="F720" s="61"/>
      <c r="G720" s="43"/>
      <c r="H720" s="43"/>
      <c r="I720" s="47"/>
      <c r="J720" s="25"/>
      <c r="K720" s="25"/>
      <c r="L720" s="28"/>
    </row>
    <row r="721" spans="1:12" x14ac:dyDescent="0.25">
      <c r="A721" s="42"/>
      <c r="B721" s="43"/>
      <c r="C721" s="43"/>
      <c r="D721" s="48"/>
      <c r="E721" s="62"/>
      <c r="F721" s="61"/>
      <c r="G721" s="43"/>
      <c r="H721" s="43"/>
      <c r="I721" s="47"/>
      <c r="J721" s="25"/>
      <c r="K721" s="25"/>
      <c r="L721" s="28"/>
    </row>
    <row r="722" spans="1:12" x14ac:dyDescent="0.25">
      <c r="A722" s="42"/>
      <c r="B722" s="43"/>
      <c r="C722" s="43"/>
      <c r="D722" s="48"/>
      <c r="E722" s="62"/>
      <c r="F722" s="61"/>
      <c r="G722" s="43"/>
      <c r="H722" s="43"/>
      <c r="I722" s="47"/>
      <c r="J722" s="25"/>
      <c r="K722" s="25"/>
      <c r="L722" s="28"/>
    </row>
    <row r="723" spans="1:12" x14ac:dyDescent="0.25">
      <c r="A723" s="42"/>
      <c r="B723" s="43"/>
      <c r="C723" s="43"/>
      <c r="D723" s="48"/>
      <c r="E723" s="62"/>
      <c r="F723" s="61"/>
      <c r="G723" s="43"/>
      <c r="H723" s="43"/>
      <c r="I723" s="47"/>
      <c r="J723" s="25"/>
      <c r="K723" s="25"/>
      <c r="L723" s="28"/>
    </row>
    <row r="724" spans="1:12" x14ac:dyDescent="0.25">
      <c r="A724" s="42"/>
      <c r="B724" s="43"/>
      <c r="C724" s="43"/>
      <c r="D724" s="48"/>
      <c r="E724" s="62"/>
      <c r="F724" s="61"/>
      <c r="G724" s="43"/>
      <c r="H724" s="43"/>
      <c r="I724" s="47"/>
      <c r="J724" s="25"/>
      <c r="K724" s="25"/>
      <c r="L724" s="28"/>
    </row>
    <row r="725" spans="1:12" x14ac:dyDescent="0.25">
      <c r="A725" s="42"/>
      <c r="B725" s="43"/>
      <c r="C725" s="43"/>
      <c r="D725" s="48"/>
      <c r="E725" s="62"/>
      <c r="F725" s="61"/>
      <c r="G725" s="43"/>
      <c r="H725" s="43"/>
      <c r="I725" s="47"/>
      <c r="J725" s="25"/>
      <c r="K725" s="25"/>
      <c r="L725" s="28"/>
    </row>
    <row r="726" spans="1:12" x14ac:dyDescent="0.25">
      <c r="A726" s="42"/>
      <c r="B726" s="43"/>
      <c r="C726" s="43"/>
      <c r="D726" s="48"/>
      <c r="E726" s="62"/>
      <c r="F726" s="61"/>
      <c r="G726" s="43"/>
      <c r="H726" s="43"/>
      <c r="I726" s="47"/>
      <c r="J726" s="25"/>
      <c r="K726" s="25"/>
      <c r="L726" s="28"/>
    </row>
    <row r="727" spans="1:12" x14ac:dyDescent="0.25">
      <c r="A727" s="42"/>
      <c r="B727" s="43"/>
      <c r="C727" s="43"/>
      <c r="D727" s="48"/>
      <c r="E727" s="62"/>
      <c r="F727" s="61"/>
      <c r="G727" s="43"/>
      <c r="H727" s="43"/>
      <c r="I727" s="47"/>
      <c r="J727" s="25"/>
      <c r="K727" s="25"/>
      <c r="L727" s="28"/>
    </row>
    <row r="728" spans="1:12" x14ac:dyDescent="0.25">
      <c r="A728" s="42"/>
      <c r="B728" s="43"/>
      <c r="C728" s="43"/>
      <c r="D728" s="48"/>
      <c r="E728" s="62"/>
      <c r="F728" s="61"/>
      <c r="G728" s="43"/>
      <c r="H728" s="43"/>
      <c r="I728" s="47"/>
      <c r="J728" s="25"/>
      <c r="K728" s="25"/>
      <c r="L728" s="28"/>
    </row>
    <row r="729" spans="1:12" x14ac:dyDescent="0.25">
      <c r="A729" s="42"/>
      <c r="B729" s="43"/>
      <c r="C729" s="43"/>
      <c r="D729" s="48"/>
      <c r="E729" s="62"/>
      <c r="F729" s="61"/>
      <c r="G729" s="43"/>
      <c r="H729" s="43"/>
      <c r="I729" s="47"/>
      <c r="J729" s="25"/>
      <c r="K729" s="25"/>
      <c r="L729" s="28"/>
    </row>
    <row r="730" spans="1:12" x14ac:dyDescent="0.25">
      <c r="A730" s="42"/>
      <c r="B730" s="43"/>
      <c r="C730" s="43"/>
      <c r="D730" s="48"/>
      <c r="E730" s="62"/>
      <c r="F730" s="61"/>
      <c r="G730" s="43"/>
      <c r="H730" s="43"/>
      <c r="I730" s="47"/>
      <c r="J730" s="25"/>
      <c r="K730" s="25"/>
      <c r="L730" s="28"/>
    </row>
    <row r="731" spans="1:12" x14ac:dyDescent="0.25">
      <c r="A731" s="42"/>
      <c r="B731" s="43"/>
      <c r="C731" s="43"/>
      <c r="D731" s="48"/>
      <c r="E731" s="62"/>
      <c r="F731" s="61"/>
      <c r="G731" s="43"/>
      <c r="H731" s="43"/>
      <c r="I731" s="47"/>
      <c r="J731" s="25"/>
      <c r="K731" s="25"/>
      <c r="L731" s="28"/>
    </row>
    <row r="732" spans="1:12" x14ac:dyDescent="0.25">
      <c r="A732" s="42"/>
      <c r="B732" s="43"/>
      <c r="C732" s="43"/>
      <c r="D732" s="48"/>
      <c r="E732" s="62"/>
      <c r="F732" s="61"/>
      <c r="G732" s="43"/>
      <c r="H732" s="43"/>
      <c r="I732" s="47"/>
      <c r="J732" s="25"/>
      <c r="K732" s="25"/>
      <c r="L732" s="28"/>
    </row>
    <row r="733" spans="1:12" x14ac:dyDescent="0.25">
      <c r="A733" s="42"/>
      <c r="B733" s="43"/>
      <c r="C733" s="43"/>
      <c r="D733" s="48"/>
      <c r="E733" s="62"/>
      <c r="F733" s="61"/>
      <c r="G733" s="43"/>
      <c r="H733" s="43"/>
      <c r="I733" s="47"/>
      <c r="J733" s="25"/>
      <c r="K733" s="25"/>
      <c r="L733" s="28"/>
    </row>
    <row r="734" spans="1:12" x14ac:dyDescent="0.25">
      <c r="A734" s="42"/>
      <c r="B734" s="43"/>
      <c r="C734" s="43"/>
      <c r="D734" s="48"/>
      <c r="E734" s="62"/>
      <c r="F734" s="61"/>
      <c r="G734" s="43"/>
      <c r="H734" s="43"/>
      <c r="I734" s="47"/>
      <c r="J734" s="25"/>
      <c r="K734" s="25"/>
      <c r="L734" s="28"/>
    </row>
    <row r="735" spans="1:12" x14ac:dyDescent="0.25">
      <c r="A735" s="42"/>
      <c r="B735" s="43"/>
      <c r="C735" s="43"/>
      <c r="D735" s="48"/>
      <c r="E735" s="62"/>
      <c r="F735" s="61"/>
      <c r="G735" s="43"/>
      <c r="H735" s="43"/>
      <c r="I735" s="47"/>
      <c r="J735" s="25"/>
      <c r="K735" s="25"/>
      <c r="L735" s="28"/>
    </row>
    <row r="736" spans="1:12" x14ac:dyDescent="0.25">
      <c r="A736" s="42"/>
      <c r="B736" s="43"/>
      <c r="C736" s="43"/>
      <c r="D736" s="48"/>
      <c r="E736" s="62"/>
      <c r="F736" s="61"/>
      <c r="G736" s="43"/>
      <c r="H736" s="43"/>
      <c r="I736" s="47"/>
      <c r="J736" s="25"/>
      <c r="K736" s="25"/>
      <c r="L736" s="28"/>
    </row>
    <row r="737" spans="1:12" x14ac:dyDescent="0.25">
      <c r="A737" s="42"/>
      <c r="B737" s="43"/>
      <c r="C737" s="43"/>
      <c r="D737" s="48"/>
      <c r="E737" s="62"/>
      <c r="F737" s="61"/>
      <c r="G737" s="43"/>
      <c r="H737" s="43"/>
      <c r="I737" s="47"/>
      <c r="J737" s="25"/>
      <c r="K737" s="25"/>
      <c r="L737" s="28"/>
    </row>
    <row r="738" spans="1:12" x14ac:dyDescent="0.25">
      <c r="A738" s="42"/>
      <c r="B738" s="43"/>
      <c r="C738" s="43"/>
      <c r="D738" s="48"/>
      <c r="E738" s="62"/>
      <c r="F738" s="61"/>
      <c r="G738" s="43"/>
      <c r="H738" s="43"/>
      <c r="I738" s="47"/>
      <c r="J738" s="25"/>
      <c r="K738" s="25"/>
      <c r="L738" s="28"/>
    </row>
    <row r="739" spans="1:12" x14ac:dyDescent="0.25">
      <c r="A739" s="42"/>
      <c r="B739" s="43"/>
      <c r="C739" s="43"/>
      <c r="D739" s="48"/>
      <c r="E739" s="62"/>
      <c r="F739" s="61"/>
      <c r="G739" s="43"/>
      <c r="H739" s="43"/>
      <c r="I739" s="47"/>
      <c r="J739" s="25"/>
      <c r="K739" s="25"/>
      <c r="L739" s="28"/>
    </row>
    <row r="740" spans="1:12" x14ac:dyDescent="0.25">
      <c r="A740" s="42"/>
      <c r="B740" s="43"/>
      <c r="C740" s="43"/>
      <c r="D740" s="48"/>
      <c r="E740" s="62"/>
      <c r="F740" s="61"/>
      <c r="G740" s="43"/>
      <c r="H740" s="43"/>
      <c r="I740" s="47"/>
      <c r="J740" s="25"/>
      <c r="K740" s="25"/>
      <c r="L740" s="28"/>
    </row>
    <row r="741" spans="1:12" x14ac:dyDescent="0.25">
      <c r="A741" s="42"/>
      <c r="B741" s="43"/>
      <c r="C741" s="43"/>
      <c r="D741" s="48"/>
      <c r="E741" s="62"/>
      <c r="F741" s="61"/>
      <c r="G741" s="43"/>
      <c r="H741" s="43"/>
      <c r="I741" s="47"/>
      <c r="J741" s="25"/>
      <c r="K741" s="25"/>
      <c r="L741" s="28"/>
    </row>
    <row r="742" spans="1:12" x14ac:dyDescent="0.25">
      <c r="A742" s="42"/>
      <c r="B742" s="43"/>
      <c r="C742" s="43"/>
      <c r="D742" s="48"/>
      <c r="E742" s="62"/>
      <c r="F742" s="61"/>
      <c r="G742" s="43"/>
      <c r="H742" s="43"/>
      <c r="I742" s="47"/>
      <c r="J742" s="25"/>
      <c r="K742" s="25"/>
      <c r="L742" s="28"/>
    </row>
    <row r="743" spans="1:12" x14ac:dyDescent="0.25">
      <c r="A743" s="42"/>
      <c r="B743" s="43"/>
      <c r="C743" s="43"/>
      <c r="D743" s="48"/>
      <c r="E743" s="62"/>
      <c r="F743" s="61"/>
      <c r="G743" s="43"/>
      <c r="H743" s="43"/>
      <c r="I743" s="47"/>
      <c r="J743" s="25"/>
      <c r="K743" s="25"/>
      <c r="L743" s="28"/>
    </row>
    <row r="744" spans="1:12" x14ac:dyDescent="0.25">
      <c r="A744" s="42"/>
      <c r="B744" s="43"/>
      <c r="C744" s="43"/>
      <c r="D744" s="48"/>
      <c r="E744" s="62"/>
      <c r="F744" s="61"/>
      <c r="G744" s="43"/>
      <c r="H744" s="43"/>
      <c r="I744" s="47"/>
      <c r="J744" s="25"/>
      <c r="K744" s="25"/>
      <c r="L744" s="28"/>
    </row>
    <row r="745" spans="1:12" x14ac:dyDescent="0.25">
      <c r="A745" s="42"/>
      <c r="B745" s="43"/>
      <c r="C745" s="43"/>
      <c r="D745" s="48"/>
      <c r="E745" s="62"/>
      <c r="F745" s="61"/>
      <c r="G745" s="43"/>
      <c r="H745" s="43"/>
      <c r="I745" s="47"/>
      <c r="J745" s="25"/>
      <c r="K745" s="25"/>
      <c r="L745" s="28"/>
    </row>
    <row r="746" spans="1:12" x14ac:dyDescent="0.25">
      <c r="A746" s="42"/>
      <c r="B746" s="43"/>
      <c r="C746" s="43"/>
      <c r="D746" s="48"/>
      <c r="E746" s="62"/>
      <c r="F746" s="61"/>
      <c r="G746" s="43"/>
      <c r="H746" s="43"/>
      <c r="I746" s="47"/>
      <c r="J746" s="25"/>
      <c r="K746" s="25"/>
      <c r="L746" s="28"/>
    </row>
    <row r="747" spans="1:12" x14ac:dyDescent="0.25">
      <c r="A747" s="42"/>
      <c r="B747" s="43"/>
      <c r="C747" s="43"/>
      <c r="D747" s="48"/>
      <c r="E747" s="62"/>
      <c r="F747" s="61"/>
      <c r="G747" s="43"/>
      <c r="H747" s="43"/>
      <c r="I747" s="47"/>
      <c r="J747" s="25"/>
      <c r="K747" s="25"/>
      <c r="L747" s="28"/>
    </row>
    <row r="748" spans="1:12" x14ac:dyDescent="0.25">
      <c r="A748" s="42"/>
      <c r="B748" s="43"/>
      <c r="C748" s="43"/>
      <c r="D748" s="48"/>
      <c r="E748" s="62"/>
      <c r="F748" s="61"/>
      <c r="G748" s="43"/>
      <c r="H748" s="43"/>
      <c r="I748" s="47"/>
      <c r="J748" s="25"/>
      <c r="K748" s="25"/>
      <c r="L748" s="28"/>
    </row>
    <row r="749" spans="1:12" x14ac:dyDescent="0.25">
      <c r="A749" s="42"/>
      <c r="B749" s="43"/>
      <c r="C749" s="43"/>
      <c r="D749" s="48"/>
      <c r="E749" s="62"/>
      <c r="F749" s="61"/>
      <c r="G749" s="43"/>
      <c r="H749" s="43"/>
      <c r="I749" s="47"/>
      <c r="J749" s="25"/>
      <c r="K749" s="25"/>
      <c r="L749" s="28"/>
    </row>
    <row r="750" spans="1:12" x14ac:dyDescent="0.25">
      <c r="A750" s="42"/>
      <c r="B750" s="43"/>
      <c r="C750" s="43"/>
      <c r="D750" s="48"/>
      <c r="E750" s="62"/>
      <c r="F750" s="61"/>
      <c r="G750" s="43"/>
      <c r="H750" s="43"/>
      <c r="I750" s="47"/>
      <c r="J750" s="25"/>
      <c r="K750" s="25"/>
      <c r="L750" s="28"/>
    </row>
    <row r="751" spans="1:12" x14ac:dyDescent="0.25">
      <c r="A751" s="42"/>
      <c r="B751" s="43"/>
      <c r="C751" s="43"/>
      <c r="D751" s="48"/>
      <c r="E751" s="62"/>
      <c r="F751" s="61"/>
      <c r="G751" s="43"/>
      <c r="H751" s="43"/>
      <c r="I751" s="47"/>
      <c r="J751" s="25"/>
      <c r="K751" s="25"/>
      <c r="L751" s="28"/>
    </row>
    <row r="752" spans="1:12" x14ac:dyDescent="0.25">
      <c r="A752" s="42"/>
      <c r="B752" s="43"/>
      <c r="C752" s="43"/>
      <c r="D752" s="48"/>
      <c r="E752" s="62"/>
      <c r="F752" s="61"/>
      <c r="G752" s="43"/>
      <c r="H752" s="43"/>
      <c r="I752" s="47"/>
      <c r="J752" s="25"/>
      <c r="K752" s="25"/>
      <c r="L752" s="28"/>
    </row>
    <row r="753" spans="1:12" x14ac:dyDescent="0.25">
      <c r="A753" s="42"/>
      <c r="B753" s="43"/>
      <c r="C753" s="43"/>
      <c r="D753" s="48"/>
      <c r="E753" s="62"/>
      <c r="F753" s="61"/>
      <c r="G753" s="43"/>
      <c r="H753" s="43"/>
      <c r="I753" s="47"/>
      <c r="J753" s="25"/>
      <c r="K753" s="25"/>
      <c r="L753" s="28"/>
    </row>
    <row r="754" spans="1:12" x14ac:dyDescent="0.25">
      <c r="A754" s="42"/>
      <c r="B754" s="43"/>
      <c r="C754" s="43"/>
      <c r="D754" s="48"/>
      <c r="E754" s="62"/>
      <c r="F754" s="61"/>
      <c r="G754" s="43"/>
      <c r="H754" s="43"/>
      <c r="I754" s="47"/>
      <c r="J754" s="25"/>
      <c r="K754" s="25"/>
      <c r="L754" s="28"/>
    </row>
    <row r="755" spans="1:12" x14ac:dyDescent="0.25">
      <c r="A755" s="42"/>
      <c r="B755" s="43"/>
      <c r="C755" s="43"/>
      <c r="D755" s="48"/>
      <c r="E755" s="62"/>
      <c r="F755" s="61"/>
      <c r="G755" s="43"/>
      <c r="H755" s="43"/>
      <c r="I755" s="47"/>
      <c r="J755" s="25"/>
      <c r="K755" s="25"/>
      <c r="L755" s="28"/>
    </row>
    <row r="756" spans="1:12" x14ac:dyDescent="0.25">
      <c r="A756" s="42"/>
      <c r="B756" s="43"/>
      <c r="C756" s="43"/>
      <c r="D756" s="48"/>
      <c r="E756" s="62"/>
      <c r="F756" s="61"/>
      <c r="G756" s="43"/>
      <c r="H756" s="43"/>
      <c r="I756" s="47"/>
      <c r="J756" s="25"/>
      <c r="K756" s="25"/>
      <c r="L756" s="28"/>
    </row>
    <row r="757" spans="1:12" x14ac:dyDescent="0.25">
      <c r="A757" s="42"/>
      <c r="B757" s="43"/>
      <c r="C757" s="43"/>
      <c r="D757" s="48"/>
      <c r="E757" s="62"/>
      <c r="F757" s="61"/>
      <c r="G757" s="43"/>
      <c r="H757" s="43"/>
      <c r="I757" s="47"/>
      <c r="J757" s="25"/>
      <c r="K757" s="25"/>
      <c r="L757" s="28"/>
    </row>
    <row r="758" spans="1:12" x14ac:dyDescent="0.25">
      <c r="A758" s="42"/>
      <c r="B758" s="43"/>
      <c r="C758" s="43"/>
      <c r="D758" s="48"/>
      <c r="E758" s="62"/>
      <c r="F758" s="61"/>
      <c r="G758" s="43"/>
      <c r="H758" s="43"/>
      <c r="I758" s="47"/>
      <c r="J758" s="25"/>
      <c r="K758" s="25"/>
      <c r="L758" s="28"/>
    </row>
    <row r="759" spans="1:12" x14ac:dyDescent="0.25">
      <c r="A759" s="42"/>
      <c r="B759" s="43"/>
      <c r="C759" s="43"/>
      <c r="D759" s="48"/>
      <c r="E759" s="62"/>
      <c r="F759" s="61"/>
      <c r="G759" s="43"/>
      <c r="H759" s="43"/>
      <c r="I759" s="47"/>
      <c r="J759" s="25"/>
      <c r="K759" s="25"/>
      <c r="L759" s="28"/>
    </row>
    <row r="760" spans="1:12" x14ac:dyDescent="0.25">
      <c r="A760" s="42"/>
      <c r="B760" s="43"/>
      <c r="C760" s="43"/>
      <c r="D760" s="48"/>
      <c r="E760" s="62"/>
      <c r="F760" s="61"/>
      <c r="G760" s="43"/>
      <c r="H760" s="43"/>
      <c r="I760" s="47"/>
      <c r="J760" s="25"/>
      <c r="K760" s="25"/>
      <c r="L760" s="28"/>
    </row>
    <row r="761" spans="1:12" x14ac:dyDescent="0.25">
      <c r="A761" s="42"/>
      <c r="B761" s="43"/>
      <c r="C761" s="43"/>
      <c r="D761" s="48"/>
      <c r="E761" s="62"/>
      <c r="F761" s="61"/>
      <c r="G761" s="43"/>
      <c r="H761" s="43"/>
      <c r="I761" s="47"/>
      <c r="J761" s="25"/>
      <c r="K761" s="25"/>
      <c r="L761" s="28"/>
    </row>
    <row r="762" spans="1:12" x14ac:dyDescent="0.25">
      <c r="A762" s="42"/>
      <c r="B762" s="43"/>
      <c r="C762" s="43"/>
      <c r="D762" s="48"/>
      <c r="E762" s="62"/>
      <c r="F762" s="61"/>
      <c r="G762" s="43"/>
      <c r="H762" s="43"/>
      <c r="I762" s="47"/>
      <c r="J762" s="25"/>
      <c r="K762" s="25"/>
      <c r="L762" s="28"/>
    </row>
    <row r="763" spans="1:12" x14ac:dyDescent="0.25">
      <c r="A763" s="42"/>
      <c r="B763" s="43"/>
      <c r="C763" s="43"/>
      <c r="D763" s="48"/>
      <c r="E763" s="62"/>
      <c r="F763" s="61"/>
      <c r="G763" s="43"/>
      <c r="H763" s="43"/>
      <c r="I763" s="47"/>
      <c r="J763" s="25"/>
      <c r="K763" s="25"/>
      <c r="L763" s="28"/>
    </row>
    <row r="764" spans="1:12" x14ac:dyDescent="0.25">
      <c r="A764" s="42"/>
      <c r="B764" s="43"/>
      <c r="C764" s="43"/>
      <c r="D764" s="48"/>
      <c r="E764" s="43"/>
      <c r="F764" s="61"/>
      <c r="G764" s="43"/>
      <c r="H764" s="43"/>
      <c r="I764" s="47"/>
      <c r="J764" s="25"/>
      <c r="K764" s="25"/>
      <c r="L764" s="28"/>
    </row>
    <row r="765" spans="1:12" x14ac:dyDescent="0.25">
      <c r="A765" s="42"/>
      <c r="B765" s="43"/>
      <c r="C765" s="42"/>
      <c r="D765" s="48"/>
      <c r="E765" s="43"/>
      <c r="F765" s="61"/>
      <c r="G765" s="43"/>
      <c r="H765" s="43"/>
      <c r="I765" s="47"/>
      <c r="J765" s="25"/>
      <c r="K765" s="22"/>
      <c r="L765" s="28"/>
    </row>
    <row r="766" spans="1:12" x14ac:dyDescent="0.25">
      <c r="A766" s="42"/>
      <c r="B766" s="43"/>
      <c r="C766" s="42"/>
      <c r="D766" s="48"/>
      <c r="E766" s="43"/>
      <c r="F766" s="61"/>
      <c r="G766" s="43"/>
      <c r="H766" s="43"/>
      <c r="I766" s="47"/>
      <c r="J766" s="25"/>
      <c r="K766" s="22"/>
      <c r="L766" s="28"/>
    </row>
    <row r="767" spans="1:12" x14ac:dyDescent="0.25">
      <c r="A767" s="42"/>
      <c r="B767" s="43"/>
      <c r="C767" s="42"/>
      <c r="D767" s="48"/>
      <c r="E767" s="43"/>
      <c r="F767" s="61"/>
      <c r="G767" s="43"/>
      <c r="H767" s="43"/>
      <c r="I767" s="47"/>
      <c r="J767" s="25"/>
      <c r="K767" s="22"/>
      <c r="L767" s="28"/>
    </row>
    <row r="768" spans="1:12" x14ac:dyDescent="0.25">
      <c r="A768" s="42"/>
      <c r="B768" s="43"/>
      <c r="C768" s="43"/>
      <c r="D768" s="48"/>
      <c r="E768" s="43"/>
      <c r="F768" s="61"/>
      <c r="G768" s="43"/>
      <c r="H768" s="43"/>
      <c r="I768" s="47"/>
      <c r="J768" s="25"/>
      <c r="K768" s="25"/>
      <c r="L768" s="28"/>
    </row>
    <row r="769" spans="1:12" x14ac:dyDescent="0.25">
      <c r="A769" s="42"/>
      <c r="B769" s="43"/>
      <c r="C769" s="43"/>
      <c r="D769" s="48"/>
      <c r="E769" s="43"/>
      <c r="F769" s="61"/>
      <c r="G769" s="43"/>
      <c r="H769" s="43"/>
      <c r="I769" s="47"/>
      <c r="J769" s="25"/>
      <c r="K769" s="25"/>
      <c r="L769" s="28"/>
    </row>
    <row r="770" spans="1:12" x14ac:dyDescent="0.25">
      <c r="A770" s="42"/>
      <c r="B770" s="43"/>
      <c r="C770" s="43"/>
      <c r="D770" s="48"/>
      <c r="E770" s="43"/>
      <c r="F770" s="61"/>
      <c r="G770" s="43"/>
      <c r="H770" s="43"/>
      <c r="I770" s="47"/>
      <c r="J770" s="25"/>
      <c r="K770" s="25"/>
      <c r="L770" s="28"/>
    </row>
    <row r="771" spans="1:12" x14ac:dyDescent="0.25">
      <c r="A771" s="42"/>
      <c r="B771" s="43"/>
      <c r="C771" s="43"/>
      <c r="D771" s="48"/>
      <c r="E771" s="43"/>
      <c r="F771" s="61"/>
      <c r="G771" s="43"/>
      <c r="H771" s="43"/>
      <c r="I771" s="47"/>
      <c r="J771" s="25"/>
      <c r="K771" s="25"/>
      <c r="L771" s="28"/>
    </row>
    <row r="772" spans="1:12" x14ac:dyDescent="0.25">
      <c r="A772" s="42"/>
      <c r="B772" s="43"/>
      <c r="C772" s="43"/>
      <c r="D772" s="48"/>
      <c r="E772" s="43"/>
      <c r="F772" s="61"/>
      <c r="G772" s="43"/>
      <c r="H772" s="43"/>
      <c r="I772" s="47"/>
      <c r="J772" s="25"/>
      <c r="K772" s="25"/>
      <c r="L772" s="28"/>
    </row>
    <row r="773" spans="1:12" x14ac:dyDescent="0.25">
      <c r="A773" s="42"/>
      <c r="B773" s="43"/>
      <c r="C773" s="43"/>
      <c r="D773" s="48"/>
      <c r="E773" s="43"/>
      <c r="F773" s="61"/>
      <c r="G773" s="43"/>
      <c r="H773" s="43"/>
      <c r="I773" s="47"/>
      <c r="J773" s="25"/>
      <c r="K773" s="25"/>
      <c r="L773" s="28"/>
    </row>
    <row r="774" spans="1:12" x14ac:dyDescent="0.25">
      <c r="A774" s="42"/>
      <c r="B774" s="43"/>
      <c r="C774" s="43"/>
      <c r="D774" s="48"/>
      <c r="E774" s="43"/>
      <c r="F774" s="61"/>
      <c r="G774" s="43"/>
      <c r="H774" s="43"/>
      <c r="I774" s="47"/>
      <c r="J774" s="25"/>
      <c r="K774" s="25"/>
      <c r="L774" s="28"/>
    </row>
    <row r="775" spans="1:12" x14ac:dyDescent="0.25">
      <c r="A775" s="42"/>
      <c r="B775" s="43"/>
      <c r="C775" s="43"/>
      <c r="D775" s="48"/>
      <c r="E775" s="62"/>
      <c r="F775" s="61"/>
      <c r="G775" s="43"/>
      <c r="H775" s="43"/>
      <c r="I775" s="47"/>
      <c r="J775" s="25"/>
      <c r="K775" s="25"/>
      <c r="L775" s="28"/>
    </row>
    <row r="776" spans="1:12" x14ac:dyDescent="0.25">
      <c r="A776" s="42"/>
      <c r="B776" s="43"/>
      <c r="C776" s="43"/>
      <c r="D776" s="48"/>
      <c r="E776" s="62"/>
      <c r="F776" s="61"/>
      <c r="G776" s="43"/>
      <c r="H776" s="43"/>
      <c r="I776" s="47"/>
      <c r="J776" s="25"/>
      <c r="K776" s="25"/>
      <c r="L776" s="28"/>
    </row>
    <row r="777" spans="1:12" x14ac:dyDescent="0.25">
      <c r="A777" s="42"/>
      <c r="B777" s="43"/>
      <c r="C777" s="43"/>
      <c r="D777" s="48"/>
      <c r="E777" s="62"/>
      <c r="F777" s="61"/>
      <c r="G777" s="43"/>
      <c r="H777" s="43"/>
      <c r="I777" s="47"/>
      <c r="J777" s="25"/>
      <c r="K777" s="25"/>
      <c r="L777" s="28"/>
    </row>
    <row r="778" spans="1:12" x14ac:dyDescent="0.25">
      <c r="A778" s="42"/>
      <c r="B778" s="43"/>
      <c r="C778" s="43"/>
      <c r="D778" s="48"/>
      <c r="E778" s="62"/>
      <c r="F778" s="61"/>
      <c r="G778" s="43"/>
      <c r="H778" s="43"/>
      <c r="I778" s="47"/>
      <c r="J778" s="25"/>
      <c r="K778" s="25"/>
      <c r="L778" s="28"/>
    </row>
    <row r="779" spans="1:12" x14ac:dyDescent="0.25">
      <c r="A779" s="42"/>
      <c r="B779" s="43"/>
      <c r="C779" s="43"/>
      <c r="D779" s="48"/>
      <c r="E779" s="43"/>
      <c r="F779" s="61"/>
      <c r="G779" s="43"/>
      <c r="H779" s="43"/>
      <c r="I779" s="47"/>
      <c r="J779" s="25"/>
      <c r="K779" s="25"/>
      <c r="L779" s="28"/>
    </row>
    <row r="780" spans="1:12" x14ac:dyDescent="0.25">
      <c r="A780" s="42"/>
      <c r="B780" s="43"/>
      <c r="C780" s="43"/>
      <c r="D780" s="48"/>
      <c r="E780" s="43"/>
      <c r="F780" s="61"/>
      <c r="G780" s="43"/>
      <c r="H780" s="43"/>
      <c r="I780" s="47"/>
      <c r="J780" s="25"/>
      <c r="K780" s="25"/>
      <c r="L780" s="28"/>
    </row>
    <row r="781" spans="1:12" x14ac:dyDescent="0.25">
      <c r="A781" s="42"/>
      <c r="B781" s="43"/>
      <c r="C781" s="43"/>
      <c r="D781" s="48"/>
      <c r="E781" s="43"/>
      <c r="F781" s="61"/>
      <c r="G781" s="43"/>
      <c r="H781" s="43"/>
      <c r="I781" s="47"/>
      <c r="J781" s="25"/>
      <c r="K781" s="25"/>
      <c r="L781" s="28"/>
    </row>
    <row r="782" spans="1:12" x14ac:dyDescent="0.25">
      <c r="A782" s="42"/>
      <c r="B782" s="43"/>
      <c r="C782" s="43"/>
      <c r="D782" s="48"/>
      <c r="E782" s="43"/>
      <c r="F782" s="61"/>
      <c r="G782" s="43"/>
      <c r="H782" s="43"/>
      <c r="I782" s="47"/>
      <c r="J782" s="25"/>
      <c r="K782" s="25"/>
      <c r="L782" s="28"/>
    </row>
    <row r="783" spans="1:12" x14ac:dyDescent="0.25">
      <c r="A783" s="42"/>
      <c r="B783" s="43"/>
      <c r="C783" s="43"/>
      <c r="D783" s="48"/>
      <c r="E783" s="62"/>
      <c r="F783" s="61"/>
      <c r="G783" s="43"/>
      <c r="H783" s="43"/>
      <c r="I783" s="47"/>
      <c r="J783" s="25"/>
      <c r="K783" s="25"/>
      <c r="L783" s="28"/>
    </row>
    <row r="784" spans="1:12" x14ac:dyDescent="0.25">
      <c r="A784" s="42"/>
      <c r="B784" s="43"/>
      <c r="C784" s="43"/>
      <c r="D784" s="48"/>
      <c r="E784" s="62"/>
      <c r="F784" s="61"/>
      <c r="G784" s="43"/>
      <c r="H784" s="43"/>
      <c r="I784" s="47"/>
      <c r="J784" s="25"/>
      <c r="K784" s="25"/>
      <c r="L784" s="28"/>
    </row>
    <row r="785" spans="1:12" x14ac:dyDescent="0.25">
      <c r="A785" s="42"/>
      <c r="B785" s="43"/>
      <c r="C785" s="42"/>
      <c r="D785" s="48"/>
      <c r="E785" s="43"/>
      <c r="F785" s="61"/>
      <c r="G785" s="43"/>
      <c r="H785" s="43"/>
      <c r="I785" s="47"/>
      <c r="J785" s="25"/>
      <c r="K785" s="22"/>
      <c r="L785" s="28"/>
    </row>
    <row r="786" spans="1:12" x14ac:dyDescent="0.25">
      <c r="A786" s="42"/>
      <c r="B786" s="43"/>
      <c r="C786" s="43"/>
      <c r="D786" s="48"/>
      <c r="E786" s="62"/>
      <c r="F786" s="61"/>
      <c r="G786" s="43"/>
      <c r="H786" s="43"/>
      <c r="I786" s="47"/>
      <c r="J786" s="25"/>
      <c r="K786" s="25"/>
      <c r="L786" s="28"/>
    </row>
    <row r="787" spans="1:12" x14ac:dyDescent="0.25">
      <c r="A787" s="42"/>
      <c r="B787" s="43"/>
      <c r="C787" s="43"/>
      <c r="D787" s="48"/>
      <c r="E787" s="62"/>
      <c r="F787" s="61"/>
      <c r="G787" s="43"/>
      <c r="H787" s="43"/>
      <c r="I787" s="47"/>
      <c r="J787" s="25"/>
      <c r="K787" s="25"/>
      <c r="L787" s="28"/>
    </row>
    <row r="788" spans="1:12" x14ac:dyDescent="0.25">
      <c r="A788" s="42"/>
      <c r="B788" s="43"/>
      <c r="C788" s="43"/>
      <c r="D788" s="48"/>
      <c r="E788" s="62"/>
      <c r="F788" s="61"/>
      <c r="G788" s="43"/>
      <c r="H788" s="43"/>
      <c r="I788" s="47"/>
      <c r="J788" s="25"/>
      <c r="K788" s="25"/>
      <c r="L788" s="28"/>
    </row>
    <row r="789" spans="1:12" x14ac:dyDescent="0.25">
      <c r="A789" s="42"/>
      <c r="B789" s="43"/>
      <c r="C789" s="43"/>
      <c r="D789" s="48"/>
      <c r="E789" s="62"/>
      <c r="F789" s="61"/>
      <c r="G789" s="43"/>
      <c r="H789" s="43"/>
      <c r="I789" s="47"/>
      <c r="J789" s="25"/>
      <c r="K789" s="25"/>
      <c r="L789" s="28"/>
    </row>
    <row r="790" spans="1:12" x14ac:dyDescent="0.25">
      <c r="A790" s="42"/>
      <c r="B790" s="43"/>
      <c r="C790" s="43"/>
      <c r="D790" s="48"/>
      <c r="E790" s="62"/>
      <c r="F790" s="61"/>
      <c r="G790" s="43"/>
      <c r="H790" s="43"/>
      <c r="I790" s="47"/>
      <c r="J790" s="25"/>
      <c r="K790" s="25"/>
      <c r="L790" s="28"/>
    </row>
    <row r="791" spans="1:12" x14ac:dyDescent="0.25">
      <c r="A791" s="42"/>
      <c r="B791" s="43"/>
      <c r="C791" s="43"/>
      <c r="D791" s="48"/>
      <c r="E791" s="62"/>
      <c r="F791" s="61"/>
      <c r="G791" s="43"/>
      <c r="H791" s="43"/>
      <c r="I791" s="47"/>
      <c r="J791" s="25"/>
      <c r="K791" s="25"/>
      <c r="L791" s="28"/>
    </row>
    <row r="792" spans="1:12" x14ac:dyDescent="0.25">
      <c r="A792" s="42"/>
      <c r="B792" s="43"/>
      <c r="C792" s="42"/>
      <c r="D792" s="48"/>
      <c r="E792" s="43"/>
      <c r="F792" s="61"/>
      <c r="G792" s="43"/>
      <c r="H792" s="43"/>
      <c r="I792" s="47"/>
      <c r="J792" s="25"/>
      <c r="K792" s="22"/>
      <c r="L792" s="28"/>
    </row>
    <row r="793" spans="1:12" x14ac:dyDescent="0.25">
      <c r="A793" s="42"/>
      <c r="B793" s="43"/>
      <c r="C793" s="42"/>
      <c r="D793" s="48"/>
      <c r="E793" s="43"/>
      <c r="F793" s="61"/>
      <c r="G793" s="43"/>
      <c r="H793" s="43"/>
      <c r="I793" s="47"/>
      <c r="J793" s="25"/>
      <c r="K793" s="22"/>
      <c r="L793" s="28"/>
    </row>
    <row r="794" spans="1:12" x14ac:dyDescent="0.25">
      <c r="A794" s="42"/>
      <c r="B794" s="43"/>
      <c r="C794" s="42"/>
      <c r="D794" s="48"/>
      <c r="E794" s="43"/>
      <c r="F794" s="61"/>
      <c r="G794" s="43"/>
      <c r="H794" s="43"/>
      <c r="I794" s="47"/>
      <c r="J794" s="25"/>
      <c r="K794" s="22"/>
      <c r="L794" s="28"/>
    </row>
    <row r="795" spans="1:12" x14ac:dyDescent="0.25">
      <c r="A795" s="42"/>
      <c r="B795" s="43"/>
      <c r="C795" s="43"/>
      <c r="D795" s="48"/>
      <c r="E795" s="43"/>
      <c r="F795" s="61"/>
      <c r="G795" s="43"/>
      <c r="H795" s="43"/>
      <c r="I795" s="47"/>
      <c r="J795" s="25"/>
      <c r="K795" s="25"/>
      <c r="L795" s="28"/>
    </row>
    <row r="796" spans="1:12" x14ac:dyDescent="0.25">
      <c r="A796" s="42"/>
      <c r="B796" s="43"/>
      <c r="C796" s="43"/>
      <c r="D796" s="48"/>
      <c r="E796" s="43"/>
      <c r="F796" s="61"/>
      <c r="G796" s="43"/>
      <c r="H796" s="43"/>
      <c r="I796" s="47"/>
      <c r="J796" s="25"/>
      <c r="K796" s="25"/>
      <c r="L796" s="28"/>
    </row>
    <row r="797" spans="1:12" x14ac:dyDescent="0.25">
      <c r="A797" s="42"/>
      <c r="B797" s="43"/>
      <c r="C797" s="42"/>
      <c r="D797" s="48"/>
      <c r="E797" s="43"/>
      <c r="F797" s="61"/>
      <c r="G797" s="43"/>
      <c r="H797" s="43"/>
      <c r="I797" s="47"/>
      <c r="J797" s="25"/>
      <c r="K797" s="22"/>
      <c r="L797" s="28"/>
    </row>
    <row r="798" spans="1:12" x14ac:dyDescent="0.25">
      <c r="A798" s="42"/>
      <c r="B798" s="43"/>
      <c r="C798" s="42"/>
      <c r="D798" s="48"/>
      <c r="E798" s="43"/>
      <c r="F798" s="61"/>
      <c r="G798" s="43"/>
      <c r="H798" s="43"/>
      <c r="I798" s="47"/>
      <c r="J798" s="25"/>
      <c r="K798" s="22"/>
      <c r="L798" s="28"/>
    </row>
    <row r="799" spans="1:12" x14ac:dyDescent="0.25">
      <c r="A799" s="42"/>
      <c r="B799" s="43"/>
      <c r="C799" s="43"/>
      <c r="D799" s="48"/>
      <c r="E799" s="62"/>
      <c r="F799" s="61"/>
      <c r="G799" s="43"/>
      <c r="H799" s="43"/>
      <c r="I799" s="47"/>
      <c r="J799" s="25"/>
      <c r="K799" s="25"/>
      <c r="L799" s="28"/>
    </row>
    <row r="800" spans="1:12" x14ac:dyDescent="0.25">
      <c r="A800" s="42"/>
      <c r="B800" s="43"/>
      <c r="C800" s="43"/>
      <c r="D800" s="48"/>
      <c r="E800" s="62"/>
      <c r="F800" s="61"/>
      <c r="G800" s="43"/>
      <c r="H800" s="43"/>
      <c r="I800" s="47"/>
      <c r="J800" s="25"/>
      <c r="K800" s="25"/>
      <c r="L800" s="28"/>
    </row>
    <row r="801" spans="1:12" x14ac:dyDescent="0.25">
      <c r="A801" s="42"/>
      <c r="B801" s="43"/>
      <c r="C801" s="43"/>
      <c r="D801" s="48"/>
      <c r="E801" s="62"/>
      <c r="F801" s="61"/>
      <c r="G801" s="43"/>
      <c r="H801" s="43"/>
      <c r="I801" s="47"/>
      <c r="J801" s="25"/>
      <c r="K801" s="25"/>
      <c r="L801" s="28"/>
    </row>
    <row r="802" spans="1:12" x14ac:dyDescent="0.25">
      <c r="A802" s="42"/>
      <c r="B802" s="43"/>
      <c r="C802" s="43"/>
      <c r="D802" s="48"/>
      <c r="E802" s="62"/>
      <c r="F802" s="61"/>
      <c r="G802" s="43"/>
      <c r="H802" s="43"/>
      <c r="I802" s="47"/>
      <c r="J802" s="25"/>
      <c r="K802" s="25"/>
      <c r="L802" s="28"/>
    </row>
    <row r="803" spans="1:12" x14ac:dyDescent="0.25">
      <c r="A803" s="42"/>
      <c r="B803" s="43"/>
      <c r="C803" s="43"/>
      <c r="D803" s="48"/>
      <c r="E803" s="62"/>
      <c r="F803" s="61"/>
      <c r="G803" s="43"/>
      <c r="H803" s="43"/>
      <c r="I803" s="47"/>
      <c r="J803" s="25"/>
      <c r="K803" s="25"/>
      <c r="L803" s="28"/>
    </row>
    <row r="804" spans="1:12" x14ac:dyDescent="0.25">
      <c r="A804" s="42"/>
      <c r="B804" s="43"/>
      <c r="C804" s="43"/>
      <c r="D804" s="48"/>
      <c r="E804" s="43"/>
      <c r="F804" s="61"/>
      <c r="G804" s="43"/>
      <c r="H804" s="43"/>
      <c r="I804" s="47"/>
      <c r="J804" s="25"/>
      <c r="K804" s="25"/>
      <c r="L804" s="28"/>
    </row>
    <row r="805" spans="1:12" x14ac:dyDescent="0.25">
      <c r="A805" s="42"/>
      <c r="B805" s="43"/>
      <c r="C805" s="43"/>
      <c r="D805" s="48"/>
      <c r="E805" s="62"/>
      <c r="F805" s="61"/>
      <c r="G805" s="43"/>
      <c r="H805" s="43"/>
      <c r="I805" s="47"/>
      <c r="J805" s="25"/>
      <c r="K805" s="25"/>
      <c r="L805" s="28"/>
    </row>
    <row r="806" spans="1:12" x14ac:dyDescent="0.25">
      <c r="A806" s="42"/>
      <c r="B806" s="43"/>
      <c r="C806" s="43"/>
      <c r="D806" s="48"/>
      <c r="E806" s="62"/>
      <c r="F806" s="61"/>
      <c r="G806" s="43"/>
      <c r="H806" s="43"/>
      <c r="I806" s="47"/>
      <c r="J806" s="25"/>
      <c r="K806" s="25"/>
      <c r="L806" s="28"/>
    </row>
    <row r="807" spans="1:12" x14ac:dyDescent="0.25">
      <c r="A807" s="42"/>
      <c r="B807" s="43"/>
      <c r="C807" s="43"/>
      <c r="D807" s="48"/>
      <c r="E807" s="62"/>
      <c r="F807" s="61"/>
      <c r="G807" s="43"/>
      <c r="H807" s="43"/>
      <c r="I807" s="47"/>
      <c r="J807" s="25"/>
      <c r="K807" s="25"/>
      <c r="L807" s="28"/>
    </row>
    <row r="808" spans="1:12" x14ac:dyDescent="0.25">
      <c r="A808" s="42"/>
      <c r="B808" s="43"/>
      <c r="C808" s="43"/>
      <c r="D808" s="48"/>
      <c r="E808" s="62"/>
      <c r="F808" s="61"/>
      <c r="G808" s="43"/>
      <c r="H808" s="43"/>
      <c r="I808" s="47"/>
      <c r="J808" s="25"/>
      <c r="K808" s="25"/>
      <c r="L808" s="28"/>
    </row>
    <row r="809" spans="1:12" x14ac:dyDescent="0.25">
      <c r="A809" s="42"/>
      <c r="B809" s="43"/>
      <c r="C809" s="42"/>
      <c r="D809" s="48"/>
      <c r="E809" s="43"/>
      <c r="F809" s="61"/>
      <c r="G809" s="43"/>
      <c r="H809" s="43"/>
      <c r="I809" s="47"/>
      <c r="J809" s="25"/>
      <c r="K809" s="22"/>
      <c r="L809" s="28"/>
    </row>
    <row r="810" spans="1:12" x14ac:dyDescent="0.25">
      <c r="A810" s="42"/>
      <c r="B810" s="43"/>
      <c r="C810" s="43"/>
      <c r="D810" s="48"/>
      <c r="E810" s="62"/>
      <c r="F810" s="61"/>
      <c r="G810" s="43"/>
      <c r="H810" s="43"/>
      <c r="I810" s="47"/>
      <c r="J810" s="25"/>
      <c r="K810" s="25"/>
      <c r="L810" s="28"/>
    </row>
    <row r="811" spans="1:12" x14ac:dyDescent="0.25">
      <c r="A811" s="42"/>
      <c r="B811" s="43"/>
      <c r="C811" s="43"/>
      <c r="D811" s="48"/>
      <c r="E811" s="62"/>
      <c r="F811" s="61"/>
      <c r="G811" s="43"/>
      <c r="H811" s="43"/>
      <c r="I811" s="47"/>
      <c r="J811" s="25"/>
      <c r="K811" s="25"/>
      <c r="L811" s="28"/>
    </row>
    <row r="812" spans="1:12" x14ac:dyDescent="0.25">
      <c r="A812" s="42"/>
      <c r="B812" s="43"/>
      <c r="C812" s="43"/>
      <c r="D812" s="48"/>
      <c r="E812" s="43"/>
      <c r="F812" s="61"/>
      <c r="G812" s="43"/>
      <c r="H812" s="43"/>
      <c r="I812" s="47"/>
      <c r="J812" s="25"/>
      <c r="K812" s="25"/>
      <c r="L812" s="28"/>
    </row>
    <row r="813" spans="1:12" x14ac:dyDescent="0.25">
      <c r="A813" s="42"/>
      <c r="B813" s="43"/>
      <c r="C813" s="43"/>
      <c r="D813" s="48"/>
      <c r="E813" s="43"/>
      <c r="F813" s="61"/>
      <c r="G813" s="43"/>
      <c r="H813" s="43"/>
      <c r="I813" s="47"/>
      <c r="J813" s="25"/>
      <c r="K813" s="25"/>
      <c r="L813" s="28"/>
    </row>
    <row r="814" spans="1:12" x14ac:dyDescent="0.25">
      <c r="A814" s="42"/>
      <c r="B814" s="43"/>
      <c r="C814" s="43"/>
      <c r="D814" s="48"/>
      <c r="E814" s="43"/>
      <c r="F814" s="61"/>
      <c r="G814" s="43"/>
      <c r="H814" s="43"/>
      <c r="I814" s="47"/>
      <c r="J814" s="25"/>
      <c r="K814" s="25"/>
      <c r="L814" s="28"/>
    </row>
    <row r="815" spans="1:12" x14ac:dyDescent="0.25">
      <c r="A815" s="42"/>
      <c r="B815" s="43"/>
      <c r="C815" s="43"/>
      <c r="D815" s="48"/>
      <c r="E815" s="43"/>
      <c r="F815" s="61"/>
      <c r="G815" s="43"/>
      <c r="H815" s="43"/>
      <c r="I815" s="47"/>
      <c r="J815" s="25"/>
      <c r="K815" s="25"/>
      <c r="L815" s="28"/>
    </row>
    <row r="816" spans="1:12" x14ac:dyDescent="0.25">
      <c r="A816" s="42"/>
      <c r="B816" s="43"/>
      <c r="C816" s="42"/>
      <c r="D816" s="48"/>
      <c r="E816" s="43"/>
      <c r="F816" s="61"/>
      <c r="G816" s="43"/>
      <c r="H816" s="43"/>
      <c r="I816" s="47"/>
      <c r="J816" s="25"/>
      <c r="K816" s="22"/>
      <c r="L816" s="28"/>
    </row>
    <row r="817" spans="1:12" x14ac:dyDescent="0.25">
      <c r="A817" s="42"/>
      <c r="B817" s="43"/>
      <c r="C817" s="42"/>
      <c r="D817" s="48"/>
      <c r="E817" s="43"/>
      <c r="F817" s="61"/>
      <c r="G817" s="43"/>
      <c r="H817" s="43"/>
      <c r="I817" s="47"/>
      <c r="J817" s="25"/>
      <c r="K817" s="22"/>
      <c r="L817" s="28"/>
    </row>
    <row r="818" spans="1:12" x14ac:dyDescent="0.25">
      <c r="A818" s="42"/>
      <c r="B818" s="43"/>
      <c r="C818" s="43"/>
      <c r="D818" s="48"/>
      <c r="E818" s="62"/>
      <c r="F818" s="61"/>
      <c r="G818" s="43"/>
      <c r="H818" s="43"/>
      <c r="I818" s="47"/>
      <c r="J818" s="25"/>
      <c r="K818" s="25"/>
      <c r="L818" s="28"/>
    </row>
    <row r="819" spans="1:12" x14ac:dyDescent="0.25">
      <c r="A819" s="42"/>
      <c r="B819" s="43"/>
      <c r="C819" s="43"/>
      <c r="D819" s="48"/>
      <c r="E819" s="62"/>
      <c r="F819" s="61"/>
      <c r="G819" s="43"/>
      <c r="H819" s="43"/>
      <c r="I819" s="47"/>
      <c r="J819" s="25"/>
      <c r="K819" s="25"/>
      <c r="L819" s="28"/>
    </row>
    <row r="820" spans="1:12" x14ac:dyDescent="0.25">
      <c r="A820" s="42"/>
      <c r="B820" s="43"/>
      <c r="C820" s="43"/>
      <c r="D820" s="48"/>
      <c r="E820" s="62"/>
      <c r="F820" s="61"/>
      <c r="G820" s="43"/>
      <c r="H820" s="43"/>
      <c r="I820" s="47"/>
      <c r="J820" s="25"/>
      <c r="K820" s="25"/>
      <c r="L820" s="28"/>
    </row>
    <row r="821" spans="1:12" x14ac:dyDescent="0.25">
      <c r="A821" s="42"/>
      <c r="B821" s="43"/>
      <c r="C821" s="43"/>
      <c r="D821" s="48"/>
      <c r="E821" s="62"/>
      <c r="F821" s="61"/>
      <c r="G821" s="43"/>
      <c r="H821" s="43"/>
      <c r="I821" s="47"/>
      <c r="J821" s="25"/>
      <c r="K821" s="25"/>
      <c r="L821" s="28"/>
    </row>
    <row r="822" spans="1:12" x14ac:dyDescent="0.25">
      <c r="A822" s="42"/>
      <c r="B822" s="43"/>
      <c r="C822" s="43"/>
      <c r="D822" s="48"/>
      <c r="E822" s="62"/>
      <c r="F822" s="61"/>
      <c r="G822" s="43"/>
      <c r="H822" s="43"/>
      <c r="I822" s="47"/>
      <c r="J822" s="25"/>
      <c r="K822" s="25"/>
      <c r="L822" s="28"/>
    </row>
    <row r="823" spans="1:12" x14ac:dyDescent="0.25">
      <c r="A823" s="42"/>
      <c r="B823" s="43"/>
      <c r="C823" s="43"/>
      <c r="D823" s="48"/>
      <c r="E823" s="62"/>
      <c r="F823" s="61"/>
      <c r="G823" s="43"/>
      <c r="H823" s="43"/>
      <c r="I823" s="47"/>
      <c r="J823" s="25"/>
      <c r="K823" s="25"/>
      <c r="L823" s="28"/>
    </row>
    <row r="824" spans="1:12" x14ac:dyDescent="0.25">
      <c r="A824" s="42"/>
      <c r="B824" s="43"/>
      <c r="C824" s="43"/>
      <c r="D824" s="48"/>
      <c r="E824" s="43"/>
      <c r="F824" s="61"/>
      <c r="G824" s="43"/>
      <c r="H824" s="43"/>
      <c r="I824" s="47"/>
      <c r="J824" s="25"/>
      <c r="K824" s="25"/>
      <c r="L824" s="28"/>
    </row>
    <row r="825" spans="1:12" x14ac:dyDescent="0.25">
      <c r="A825" s="42"/>
      <c r="B825" s="43"/>
      <c r="C825" s="43"/>
      <c r="D825" s="48"/>
      <c r="E825" s="43"/>
      <c r="F825" s="61"/>
      <c r="G825" s="43"/>
      <c r="H825" s="43"/>
      <c r="I825" s="47"/>
      <c r="J825" s="25"/>
      <c r="K825" s="25"/>
      <c r="L825" s="28"/>
    </row>
    <row r="826" spans="1:12" x14ac:dyDescent="0.25">
      <c r="A826" s="42"/>
      <c r="B826" s="43"/>
      <c r="C826" s="43"/>
      <c r="D826" s="48"/>
      <c r="E826" s="43"/>
      <c r="F826" s="61"/>
      <c r="G826" s="43"/>
      <c r="H826" s="43"/>
      <c r="I826" s="47"/>
      <c r="J826" s="25"/>
      <c r="K826" s="25"/>
      <c r="L826" s="28"/>
    </row>
    <row r="827" spans="1:12" x14ac:dyDescent="0.25">
      <c r="A827" s="42"/>
      <c r="B827" s="43"/>
      <c r="C827" s="43"/>
      <c r="D827" s="48"/>
      <c r="E827" s="43"/>
      <c r="F827" s="61"/>
      <c r="G827" s="43"/>
      <c r="H827" s="43"/>
      <c r="I827" s="47"/>
      <c r="J827" s="25"/>
      <c r="K827" s="25"/>
      <c r="L827" s="28"/>
    </row>
    <row r="828" spans="1:12" x14ac:dyDescent="0.25">
      <c r="A828" s="42"/>
      <c r="B828" s="43"/>
      <c r="C828" s="43"/>
      <c r="D828" s="48"/>
      <c r="E828" s="43"/>
      <c r="F828" s="61"/>
      <c r="G828" s="43"/>
      <c r="H828" s="43"/>
      <c r="I828" s="47"/>
      <c r="J828" s="25"/>
      <c r="K828" s="25"/>
      <c r="L828" s="28"/>
    </row>
    <row r="829" spans="1:12" x14ac:dyDescent="0.25">
      <c r="A829" s="42"/>
      <c r="B829" s="43"/>
      <c r="C829" s="42"/>
      <c r="D829" s="48"/>
      <c r="E829" s="43"/>
      <c r="F829" s="61"/>
      <c r="G829" s="43"/>
      <c r="H829" s="43"/>
      <c r="I829" s="47"/>
      <c r="J829" s="25"/>
      <c r="K829" s="22"/>
      <c r="L829" s="28"/>
    </row>
    <row r="830" spans="1:12" x14ac:dyDescent="0.25">
      <c r="A830" s="42"/>
      <c r="B830" s="43"/>
      <c r="C830" s="43"/>
      <c r="D830" s="48"/>
      <c r="E830" s="62"/>
      <c r="F830" s="61"/>
      <c r="G830" s="43"/>
      <c r="H830" s="43"/>
      <c r="I830" s="47"/>
      <c r="J830" s="25"/>
      <c r="K830" s="25"/>
      <c r="L830" s="28"/>
    </row>
    <row r="831" spans="1:12" x14ac:dyDescent="0.25">
      <c r="A831" s="42"/>
      <c r="B831" s="43"/>
      <c r="C831" s="43"/>
      <c r="D831" s="48"/>
      <c r="E831" s="62"/>
      <c r="F831" s="61"/>
      <c r="G831" s="43"/>
      <c r="H831" s="43"/>
      <c r="I831" s="47"/>
      <c r="J831" s="25"/>
      <c r="K831" s="25"/>
      <c r="L831" s="28"/>
    </row>
    <row r="832" spans="1:12" x14ac:dyDescent="0.25">
      <c r="A832" s="42"/>
      <c r="B832" s="43"/>
      <c r="C832" s="43"/>
      <c r="D832" s="48"/>
      <c r="E832" s="62"/>
      <c r="F832" s="61"/>
      <c r="G832" s="43"/>
      <c r="H832" s="43"/>
      <c r="I832" s="47"/>
      <c r="J832" s="25"/>
      <c r="K832" s="25"/>
      <c r="L832" s="28"/>
    </row>
    <row r="833" spans="1:12" x14ac:dyDescent="0.25">
      <c r="A833" s="42"/>
      <c r="B833" s="43"/>
      <c r="C833" s="42"/>
      <c r="D833" s="48"/>
      <c r="E833" s="43"/>
      <c r="F833" s="61"/>
      <c r="G833" s="43"/>
      <c r="H833" s="43"/>
      <c r="I833" s="47"/>
      <c r="J833" s="25"/>
      <c r="K833" s="22"/>
      <c r="L833" s="28"/>
    </row>
    <row r="834" spans="1:12" x14ac:dyDescent="0.25">
      <c r="A834" s="42"/>
      <c r="B834" s="43"/>
      <c r="C834" s="42"/>
      <c r="D834" s="48"/>
      <c r="E834" s="43"/>
      <c r="F834" s="61"/>
      <c r="G834" s="43"/>
      <c r="H834" s="43"/>
      <c r="I834" s="47"/>
      <c r="J834" s="25"/>
      <c r="K834" s="22"/>
      <c r="L834" s="28"/>
    </row>
    <row r="835" spans="1:12" x14ac:dyDescent="0.25">
      <c r="A835" s="42"/>
      <c r="B835" s="43"/>
      <c r="C835" s="42"/>
      <c r="D835" s="48"/>
      <c r="E835" s="43"/>
      <c r="F835" s="61"/>
      <c r="G835" s="43"/>
      <c r="H835" s="43"/>
      <c r="I835" s="47"/>
      <c r="J835" s="25"/>
      <c r="K835" s="22"/>
      <c r="L835" s="28"/>
    </row>
    <row r="836" spans="1:12" x14ac:dyDescent="0.25">
      <c r="A836" s="42"/>
      <c r="B836" s="43"/>
      <c r="C836" s="43"/>
      <c r="D836" s="48"/>
      <c r="E836" s="43"/>
      <c r="F836" s="61"/>
      <c r="G836" s="43"/>
      <c r="H836" s="43"/>
      <c r="I836" s="47"/>
      <c r="J836" s="25"/>
      <c r="K836" s="25"/>
      <c r="L836" s="28"/>
    </row>
    <row r="837" spans="1:12" x14ac:dyDescent="0.25">
      <c r="A837" s="42"/>
      <c r="B837" s="43"/>
      <c r="C837" s="42"/>
      <c r="D837" s="48"/>
      <c r="E837" s="43"/>
      <c r="F837" s="61"/>
      <c r="G837" s="43"/>
      <c r="H837" s="43"/>
      <c r="I837" s="47"/>
      <c r="J837" s="25"/>
      <c r="K837" s="22"/>
      <c r="L837" s="28"/>
    </row>
    <row r="838" spans="1:12" x14ac:dyDescent="0.25">
      <c r="A838" s="42"/>
      <c r="B838" s="43"/>
      <c r="C838" s="43"/>
      <c r="D838" s="48"/>
      <c r="E838" s="43"/>
      <c r="F838" s="61"/>
      <c r="G838" s="43"/>
      <c r="H838" s="43"/>
      <c r="I838" s="47"/>
      <c r="J838" s="25"/>
      <c r="K838" s="25"/>
      <c r="L838" s="28"/>
    </row>
    <row r="839" spans="1:12" x14ac:dyDescent="0.25">
      <c r="A839" s="42"/>
      <c r="B839" s="43"/>
      <c r="C839" s="43"/>
      <c r="D839" s="48"/>
      <c r="E839" s="43"/>
      <c r="F839" s="61"/>
      <c r="G839" s="43"/>
      <c r="H839" s="43"/>
      <c r="I839" s="47"/>
      <c r="J839" s="25"/>
      <c r="K839" s="25"/>
      <c r="L839" s="28"/>
    </row>
    <row r="840" spans="1:12" x14ac:dyDescent="0.25">
      <c r="A840" s="42"/>
      <c r="B840" s="43"/>
      <c r="C840" s="43"/>
      <c r="D840" s="48"/>
      <c r="E840" s="43"/>
      <c r="F840" s="61"/>
      <c r="G840" s="43"/>
      <c r="H840" s="43"/>
      <c r="I840" s="47"/>
      <c r="J840" s="25"/>
      <c r="K840" s="25"/>
      <c r="L840" s="28"/>
    </row>
    <row r="841" spans="1:12" x14ac:dyDescent="0.25">
      <c r="A841" s="42"/>
      <c r="B841" s="43"/>
      <c r="C841" s="43"/>
      <c r="D841" s="48"/>
      <c r="E841" s="43"/>
      <c r="F841" s="61"/>
      <c r="G841" s="43"/>
      <c r="H841" s="43"/>
      <c r="I841" s="47"/>
      <c r="J841" s="25"/>
      <c r="K841" s="25"/>
      <c r="L841" s="28"/>
    </row>
    <row r="842" spans="1:12" x14ac:dyDescent="0.25">
      <c r="A842" s="42"/>
      <c r="B842" s="43"/>
      <c r="C842" s="43"/>
      <c r="D842" s="48"/>
      <c r="E842" s="43"/>
      <c r="F842" s="61"/>
      <c r="G842" s="43"/>
      <c r="H842" s="43"/>
      <c r="I842" s="47"/>
      <c r="J842" s="25"/>
      <c r="K842" s="25"/>
      <c r="L842" s="28"/>
    </row>
    <row r="843" spans="1:12" x14ac:dyDescent="0.25">
      <c r="A843" s="42"/>
      <c r="B843" s="43"/>
      <c r="C843" s="43"/>
      <c r="D843" s="48"/>
      <c r="E843" s="43"/>
      <c r="F843" s="61"/>
      <c r="G843" s="43"/>
      <c r="H843" s="43"/>
      <c r="I843" s="47"/>
      <c r="J843" s="25"/>
      <c r="K843" s="25"/>
      <c r="L843" s="28"/>
    </row>
    <row r="844" spans="1:12" x14ac:dyDescent="0.25">
      <c r="A844" s="42"/>
      <c r="B844" s="43"/>
      <c r="C844" s="43"/>
      <c r="D844" s="48"/>
      <c r="E844" s="43"/>
      <c r="F844" s="61"/>
      <c r="G844" s="43"/>
      <c r="H844" s="43"/>
      <c r="I844" s="47"/>
      <c r="J844" s="25"/>
      <c r="K844" s="25"/>
      <c r="L844" s="28"/>
    </row>
    <row r="845" spans="1:12" x14ac:dyDescent="0.25">
      <c r="A845" s="42"/>
      <c r="B845" s="43"/>
      <c r="C845" s="43"/>
      <c r="D845" s="48"/>
      <c r="E845" s="43"/>
      <c r="F845" s="61"/>
      <c r="G845" s="43"/>
      <c r="H845" s="43"/>
      <c r="I845" s="47"/>
      <c r="J845" s="25"/>
      <c r="K845" s="25"/>
      <c r="L845" s="28"/>
    </row>
    <row r="846" spans="1:12" x14ac:dyDescent="0.25">
      <c r="A846" s="42"/>
      <c r="B846" s="43"/>
      <c r="C846" s="43"/>
      <c r="D846" s="48"/>
      <c r="E846" s="43"/>
      <c r="F846" s="61"/>
      <c r="G846" s="43"/>
      <c r="H846" s="43"/>
      <c r="I846" s="47"/>
      <c r="J846" s="25"/>
      <c r="K846" s="25"/>
      <c r="L846" s="28"/>
    </row>
    <row r="847" spans="1:12" x14ac:dyDescent="0.25">
      <c r="A847" s="42"/>
      <c r="B847" s="43"/>
      <c r="C847" s="43"/>
      <c r="D847" s="48"/>
      <c r="E847" s="43"/>
      <c r="F847" s="61"/>
      <c r="G847" s="43"/>
      <c r="H847" s="43"/>
      <c r="I847" s="47"/>
      <c r="J847" s="25"/>
      <c r="K847" s="25"/>
      <c r="L847" s="28"/>
    </row>
    <row r="848" spans="1:12" x14ac:dyDescent="0.25">
      <c r="A848" s="42"/>
      <c r="B848" s="43"/>
      <c r="C848" s="43"/>
      <c r="D848" s="48"/>
      <c r="E848" s="43"/>
      <c r="F848" s="61"/>
      <c r="G848" s="43"/>
      <c r="H848" s="43"/>
      <c r="I848" s="47"/>
      <c r="J848" s="25"/>
      <c r="K848" s="25"/>
      <c r="L848" s="28"/>
    </row>
    <row r="849" spans="1:12" x14ac:dyDescent="0.25">
      <c r="A849" s="42"/>
      <c r="B849" s="43"/>
      <c r="C849" s="43"/>
      <c r="D849" s="48"/>
      <c r="E849" s="62"/>
      <c r="F849" s="61"/>
      <c r="G849" s="43"/>
      <c r="H849" s="43"/>
      <c r="I849" s="47"/>
      <c r="J849" s="25"/>
      <c r="K849" s="25"/>
      <c r="L849" s="28"/>
    </row>
    <row r="850" spans="1:12" x14ac:dyDescent="0.25">
      <c r="A850" s="42"/>
      <c r="B850" s="43"/>
      <c r="C850" s="43"/>
      <c r="D850" s="48"/>
      <c r="E850" s="62"/>
      <c r="F850" s="61"/>
      <c r="G850" s="43"/>
      <c r="H850" s="43"/>
      <c r="I850" s="47"/>
      <c r="J850" s="25"/>
      <c r="K850" s="25"/>
      <c r="L850" s="28"/>
    </row>
    <row r="851" spans="1:12" x14ac:dyDescent="0.25">
      <c r="A851" s="42"/>
      <c r="B851" s="43"/>
      <c r="C851" s="43"/>
      <c r="D851" s="48"/>
      <c r="E851" s="62"/>
      <c r="F851" s="61"/>
      <c r="G851" s="43"/>
      <c r="H851" s="43"/>
      <c r="I851" s="47"/>
      <c r="J851" s="25"/>
      <c r="K851" s="25"/>
      <c r="L851" s="28"/>
    </row>
    <row r="852" spans="1:12" x14ac:dyDescent="0.25">
      <c r="A852" s="42"/>
      <c r="B852" s="43"/>
      <c r="C852" s="43"/>
      <c r="D852" s="48"/>
      <c r="E852" s="62"/>
      <c r="F852" s="61"/>
      <c r="G852" s="43"/>
      <c r="H852" s="43"/>
      <c r="I852" s="47"/>
      <c r="J852" s="25"/>
      <c r="K852" s="25"/>
      <c r="L852" s="28"/>
    </row>
    <row r="853" spans="1:12" x14ac:dyDescent="0.25">
      <c r="A853" s="42"/>
      <c r="B853" s="43"/>
      <c r="C853" s="43"/>
      <c r="D853" s="48"/>
      <c r="E853" s="62"/>
      <c r="F853" s="61"/>
      <c r="G853" s="43"/>
      <c r="H853" s="43"/>
      <c r="I853" s="47"/>
      <c r="J853" s="25"/>
      <c r="K853" s="25"/>
      <c r="L853" s="28"/>
    </row>
    <row r="854" spans="1:12" x14ac:dyDescent="0.25">
      <c r="A854" s="42"/>
      <c r="B854" s="43"/>
      <c r="C854" s="43"/>
      <c r="D854" s="48"/>
      <c r="E854" s="62"/>
      <c r="F854" s="61"/>
      <c r="G854" s="43"/>
      <c r="H854" s="43"/>
      <c r="I854" s="47"/>
      <c r="J854" s="25"/>
      <c r="K854" s="25"/>
      <c r="L854" s="28"/>
    </row>
    <row r="855" spans="1:12" x14ac:dyDescent="0.25">
      <c r="A855" s="42"/>
      <c r="B855" s="43"/>
      <c r="C855" s="43"/>
      <c r="D855" s="48"/>
      <c r="E855" s="62"/>
      <c r="F855" s="61"/>
      <c r="G855" s="43"/>
      <c r="H855" s="43"/>
      <c r="I855" s="47"/>
      <c r="J855" s="25"/>
      <c r="K855" s="25"/>
      <c r="L855" s="28"/>
    </row>
    <row r="856" spans="1:12" x14ac:dyDescent="0.25">
      <c r="A856" s="42"/>
      <c r="B856" s="43"/>
      <c r="C856" s="43"/>
      <c r="D856" s="48"/>
      <c r="E856" s="62"/>
      <c r="F856" s="61"/>
      <c r="G856" s="43"/>
      <c r="H856" s="43"/>
      <c r="I856" s="47"/>
      <c r="J856" s="25"/>
      <c r="K856" s="25"/>
      <c r="L856" s="28"/>
    </row>
    <row r="857" spans="1:12" x14ac:dyDescent="0.25">
      <c r="A857" s="42"/>
      <c r="B857" s="43"/>
      <c r="C857" s="42"/>
      <c r="D857" s="48"/>
      <c r="E857" s="62"/>
      <c r="F857" s="61"/>
      <c r="G857" s="43"/>
      <c r="H857" s="43"/>
      <c r="I857" s="47"/>
      <c r="J857" s="25"/>
      <c r="K857" s="22"/>
      <c r="L857" s="28"/>
    </row>
    <row r="858" spans="1:12" x14ac:dyDescent="0.25">
      <c r="A858" s="42"/>
      <c r="B858" s="43"/>
      <c r="C858" s="42"/>
      <c r="D858" s="48"/>
      <c r="E858" s="62"/>
      <c r="F858" s="61"/>
      <c r="G858" s="43"/>
      <c r="H858" s="43"/>
      <c r="I858" s="47"/>
      <c r="J858" s="25"/>
      <c r="K858" s="22"/>
      <c r="L858" s="28"/>
    </row>
    <row r="859" spans="1:12" x14ac:dyDescent="0.25">
      <c r="A859" s="42"/>
      <c r="B859" s="43"/>
      <c r="C859" s="42"/>
      <c r="D859" s="48"/>
      <c r="E859" s="62"/>
      <c r="F859" s="61"/>
      <c r="G859" s="43"/>
      <c r="H859" s="43"/>
      <c r="I859" s="47"/>
      <c r="J859" s="25"/>
      <c r="K859" s="22"/>
      <c r="L859" s="28"/>
    </row>
    <row r="860" spans="1:12" x14ac:dyDescent="0.25">
      <c r="A860" s="42"/>
      <c r="B860" s="43"/>
      <c r="C860" s="42"/>
      <c r="D860" s="48"/>
      <c r="E860" s="62"/>
      <c r="F860" s="61"/>
      <c r="G860" s="43"/>
      <c r="H860" s="43"/>
      <c r="I860" s="47"/>
      <c r="J860" s="25"/>
      <c r="K860" s="22"/>
      <c r="L860" s="28"/>
    </row>
    <row r="861" spans="1:12" x14ac:dyDescent="0.25">
      <c r="A861" s="42"/>
      <c r="B861" s="43"/>
      <c r="C861" s="42"/>
      <c r="D861" s="48"/>
      <c r="E861" s="62"/>
      <c r="F861" s="61"/>
      <c r="G861" s="43"/>
      <c r="H861" s="43"/>
      <c r="I861" s="47"/>
      <c r="J861" s="25"/>
      <c r="K861" s="22"/>
      <c r="L861" s="28"/>
    </row>
    <row r="862" spans="1:12" x14ac:dyDescent="0.25">
      <c r="A862" s="42"/>
      <c r="B862" s="43"/>
      <c r="C862" s="43"/>
      <c r="D862" s="48"/>
      <c r="E862" s="62"/>
      <c r="F862" s="61"/>
      <c r="G862" s="43"/>
      <c r="H862" s="43"/>
      <c r="I862" s="47"/>
      <c r="J862" s="25"/>
      <c r="K862" s="25"/>
      <c r="L862" s="28"/>
    </row>
    <row r="863" spans="1:12" x14ac:dyDescent="0.25">
      <c r="A863" s="42"/>
      <c r="B863" s="43"/>
      <c r="C863" s="43"/>
      <c r="D863" s="48"/>
      <c r="E863" s="62"/>
      <c r="F863" s="61"/>
      <c r="G863" s="43"/>
      <c r="H863" s="43"/>
      <c r="I863" s="47"/>
      <c r="J863" s="25"/>
      <c r="K863" s="25"/>
      <c r="L863" s="28"/>
    </row>
    <row r="864" spans="1:12" x14ac:dyDescent="0.25">
      <c r="A864" s="42"/>
      <c r="B864" s="43"/>
      <c r="C864" s="43"/>
      <c r="D864" s="48"/>
      <c r="E864" s="62"/>
      <c r="F864" s="61"/>
      <c r="G864" s="43"/>
      <c r="H864" s="43"/>
      <c r="I864" s="47"/>
      <c r="J864" s="25"/>
      <c r="K864" s="25"/>
      <c r="L864" s="28"/>
    </row>
    <row r="865" spans="1:12" x14ac:dyDescent="0.25">
      <c r="A865" s="42"/>
      <c r="B865" s="43"/>
      <c r="C865" s="43"/>
      <c r="D865" s="48"/>
      <c r="E865" s="62"/>
      <c r="F865" s="61"/>
      <c r="G865" s="43"/>
      <c r="H865" s="43"/>
      <c r="I865" s="47"/>
      <c r="J865" s="25"/>
      <c r="K865" s="25"/>
      <c r="L865" s="28"/>
    </row>
    <row r="866" spans="1:12" x14ac:dyDescent="0.25">
      <c r="A866" s="42"/>
      <c r="B866" s="43"/>
      <c r="C866" s="43"/>
      <c r="D866" s="48"/>
      <c r="E866" s="62"/>
      <c r="F866" s="61"/>
      <c r="G866" s="43"/>
      <c r="H866" s="43"/>
      <c r="I866" s="47"/>
      <c r="J866" s="25"/>
      <c r="K866" s="25"/>
      <c r="L866" s="28"/>
    </row>
    <row r="867" spans="1:12" x14ac:dyDescent="0.25">
      <c r="A867" s="42"/>
      <c r="B867" s="43"/>
      <c r="C867" s="43"/>
      <c r="D867" s="48"/>
      <c r="E867" s="62"/>
      <c r="F867" s="61"/>
      <c r="G867" s="43"/>
      <c r="H867" s="43"/>
      <c r="I867" s="47"/>
      <c r="J867" s="25"/>
      <c r="K867" s="25"/>
      <c r="L867" s="28"/>
    </row>
    <row r="868" spans="1:12" x14ac:dyDescent="0.25">
      <c r="A868" s="42"/>
      <c r="B868" s="43"/>
      <c r="C868" s="43"/>
      <c r="D868" s="48"/>
      <c r="E868" s="62"/>
      <c r="F868" s="61"/>
      <c r="G868" s="43"/>
      <c r="H868" s="43"/>
      <c r="I868" s="47"/>
      <c r="J868" s="25"/>
      <c r="K868" s="25"/>
      <c r="L868" s="28"/>
    </row>
    <row r="869" spans="1:12" x14ac:dyDescent="0.25">
      <c r="A869" s="42"/>
      <c r="B869" s="43"/>
      <c r="C869" s="43"/>
      <c r="D869" s="48"/>
      <c r="E869" s="62"/>
      <c r="F869" s="61"/>
      <c r="G869" s="43"/>
      <c r="H869" s="43"/>
      <c r="I869" s="47"/>
      <c r="J869" s="25"/>
      <c r="K869" s="25"/>
      <c r="L869" s="28"/>
    </row>
    <row r="870" spans="1:12" x14ac:dyDescent="0.25">
      <c r="A870" s="42"/>
      <c r="B870" s="43"/>
      <c r="C870" s="43"/>
      <c r="D870" s="48"/>
      <c r="E870" s="62"/>
      <c r="F870" s="61"/>
      <c r="G870" s="43"/>
      <c r="H870" s="43"/>
      <c r="I870" s="47"/>
      <c r="J870" s="25"/>
      <c r="K870" s="25"/>
      <c r="L870" s="28"/>
    </row>
    <row r="871" spans="1:12" x14ac:dyDescent="0.25">
      <c r="A871" s="42"/>
      <c r="B871" s="43"/>
      <c r="C871" s="43"/>
      <c r="D871" s="48"/>
      <c r="E871" s="62"/>
      <c r="F871" s="61"/>
      <c r="G871" s="43"/>
      <c r="H871" s="43"/>
      <c r="I871" s="47"/>
      <c r="J871" s="25"/>
      <c r="K871" s="25"/>
      <c r="L871" s="28"/>
    </row>
    <row r="872" spans="1:12" x14ac:dyDescent="0.25">
      <c r="A872" s="42"/>
      <c r="B872" s="43"/>
      <c r="C872" s="43"/>
      <c r="D872" s="48"/>
      <c r="E872" s="62"/>
      <c r="F872" s="61"/>
      <c r="G872" s="43"/>
      <c r="H872" s="43"/>
      <c r="I872" s="47"/>
      <c r="J872" s="25"/>
      <c r="K872" s="25"/>
      <c r="L872" s="28"/>
    </row>
    <row r="873" spans="1:12" x14ac:dyDescent="0.25">
      <c r="A873" s="42"/>
      <c r="B873" s="43"/>
      <c r="C873" s="43"/>
      <c r="D873" s="48"/>
      <c r="E873" s="62"/>
      <c r="F873" s="61"/>
      <c r="G873" s="43"/>
      <c r="H873" s="43"/>
      <c r="I873" s="47"/>
      <c r="J873" s="25"/>
      <c r="K873" s="25"/>
      <c r="L873" s="28"/>
    </row>
    <row r="874" spans="1:12" x14ac:dyDescent="0.25">
      <c r="A874" s="42"/>
      <c r="B874" s="43"/>
      <c r="C874" s="43"/>
      <c r="D874" s="48"/>
      <c r="E874" s="62"/>
      <c r="F874" s="61"/>
      <c r="G874" s="43"/>
      <c r="H874" s="43"/>
      <c r="I874" s="47"/>
      <c r="J874" s="25"/>
      <c r="K874" s="25"/>
      <c r="L874" s="28"/>
    </row>
    <row r="875" spans="1:12" x14ac:dyDescent="0.25">
      <c r="A875" s="42"/>
      <c r="B875" s="43"/>
      <c r="C875" s="43"/>
      <c r="D875" s="48"/>
      <c r="E875" s="62"/>
      <c r="F875" s="61"/>
      <c r="G875" s="43"/>
      <c r="H875" s="43"/>
      <c r="I875" s="47"/>
      <c r="J875" s="25"/>
      <c r="K875" s="25"/>
      <c r="L875" s="28"/>
    </row>
    <row r="876" spans="1:12" x14ac:dyDescent="0.25">
      <c r="A876" s="42"/>
      <c r="B876" s="43"/>
      <c r="C876" s="43"/>
      <c r="D876" s="48"/>
      <c r="E876" s="62"/>
      <c r="F876" s="61"/>
      <c r="G876" s="43"/>
      <c r="H876" s="43"/>
      <c r="I876" s="47"/>
      <c r="J876" s="25"/>
      <c r="K876" s="25"/>
      <c r="L876" s="28"/>
    </row>
    <row r="877" spans="1:12" x14ac:dyDescent="0.25">
      <c r="A877" s="42"/>
      <c r="B877" s="43"/>
      <c r="C877" s="43"/>
      <c r="D877" s="48"/>
      <c r="E877" s="62"/>
      <c r="F877" s="61"/>
      <c r="G877" s="43"/>
      <c r="H877" s="43"/>
      <c r="I877" s="47"/>
      <c r="J877" s="25"/>
      <c r="K877" s="25"/>
      <c r="L877" s="28"/>
    </row>
    <row r="878" spans="1:12" x14ac:dyDescent="0.25">
      <c r="A878" s="42"/>
      <c r="B878" s="43"/>
      <c r="C878" s="43"/>
      <c r="D878" s="48"/>
      <c r="E878" s="62"/>
      <c r="F878" s="61"/>
      <c r="G878" s="43"/>
      <c r="H878" s="43"/>
      <c r="I878" s="47"/>
      <c r="J878" s="25"/>
      <c r="K878" s="25"/>
      <c r="L878" s="28"/>
    </row>
    <row r="879" spans="1:12" x14ac:dyDescent="0.25">
      <c r="A879" s="42"/>
      <c r="B879" s="43"/>
      <c r="C879" s="43"/>
      <c r="D879" s="48"/>
      <c r="E879" s="62"/>
      <c r="F879" s="61"/>
      <c r="G879" s="43"/>
      <c r="H879" s="43"/>
      <c r="I879" s="47"/>
      <c r="J879" s="25"/>
      <c r="K879" s="25"/>
      <c r="L879" s="28"/>
    </row>
    <row r="880" spans="1:12" x14ac:dyDescent="0.25">
      <c r="A880" s="42"/>
      <c r="B880" s="43"/>
      <c r="C880" s="43"/>
      <c r="D880" s="48"/>
      <c r="E880" s="62"/>
      <c r="F880" s="61"/>
      <c r="G880" s="43"/>
      <c r="H880" s="43"/>
      <c r="I880" s="47"/>
      <c r="J880" s="25"/>
      <c r="K880" s="25"/>
      <c r="L880" s="28"/>
    </row>
    <row r="881" spans="1:12" x14ac:dyDescent="0.25">
      <c r="A881" s="42"/>
      <c r="B881" s="43"/>
      <c r="C881" s="42"/>
      <c r="D881" s="48"/>
      <c r="E881" s="62"/>
      <c r="F881" s="61"/>
      <c r="G881" s="43"/>
      <c r="H881" s="43"/>
      <c r="I881" s="47"/>
      <c r="J881" s="25"/>
      <c r="K881" s="22"/>
      <c r="L881" s="28"/>
    </row>
    <row r="882" spans="1:12" x14ac:dyDescent="0.25">
      <c r="A882" s="42"/>
      <c r="B882" s="43"/>
      <c r="C882" s="42"/>
      <c r="D882" s="48"/>
      <c r="E882" s="62"/>
      <c r="F882" s="61"/>
      <c r="G882" s="43"/>
      <c r="H882" s="43"/>
      <c r="I882" s="47"/>
      <c r="J882" s="25"/>
      <c r="K882" s="22"/>
      <c r="L882" s="28"/>
    </row>
    <row r="883" spans="1:12" x14ac:dyDescent="0.25">
      <c r="A883" s="42"/>
      <c r="B883" s="43"/>
      <c r="C883" s="42"/>
      <c r="D883" s="48"/>
      <c r="E883" s="62"/>
      <c r="F883" s="61"/>
      <c r="G883" s="43"/>
      <c r="H883" s="43"/>
      <c r="I883" s="47"/>
      <c r="J883" s="25"/>
      <c r="K883" s="22"/>
      <c r="L883" s="28"/>
    </row>
    <row r="884" spans="1:12" x14ac:dyDescent="0.25">
      <c r="A884" s="42"/>
      <c r="B884" s="43"/>
      <c r="C884" s="42"/>
      <c r="D884" s="48"/>
      <c r="E884" s="62"/>
      <c r="F884" s="61"/>
      <c r="G884" s="43"/>
      <c r="H884" s="43"/>
      <c r="I884" s="47"/>
      <c r="J884" s="25"/>
      <c r="K884" s="22"/>
      <c r="L884" s="28"/>
    </row>
    <row r="885" spans="1:12" x14ac:dyDescent="0.25">
      <c r="A885" s="42"/>
      <c r="B885" s="43"/>
      <c r="C885" s="42"/>
      <c r="D885" s="48"/>
      <c r="E885" s="62"/>
      <c r="F885" s="61"/>
      <c r="G885" s="43"/>
      <c r="H885" s="43"/>
      <c r="I885" s="47"/>
      <c r="J885" s="25"/>
      <c r="K885" s="22"/>
      <c r="L885" s="28"/>
    </row>
    <row r="886" spans="1:12" x14ac:dyDescent="0.25">
      <c r="A886" s="42"/>
      <c r="B886" s="43"/>
      <c r="C886" s="43"/>
      <c r="D886" s="48"/>
      <c r="E886" s="43"/>
      <c r="F886" s="61"/>
      <c r="G886" s="43"/>
      <c r="H886" s="43"/>
      <c r="I886" s="47"/>
      <c r="J886" s="25"/>
      <c r="K886" s="25"/>
      <c r="L886" s="28"/>
    </row>
    <row r="887" spans="1:12" x14ac:dyDescent="0.25">
      <c r="A887" s="42"/>
      <c r="B887" s="43"/>
      <c r="C887" s="43"/>
      <c r="D887" s="48"/>
      <c r="E887" s="43"/>
      <c r="F887" s="61"/>
      <c r="G887" s="43"/>
      <c r="H887" s="43"/>
      <c r="I887" s="47"/>
      <c r="J887" s="25"/>
      <c r="K887" s="25"/>
      <c r="L887" s="28"/>
    </row>
    <row r="888" spans="1:12" x14ac:dyDescent="0.25">
      <c r="A888" s="42"/>
      <c r="B888" s="43"/>
      <c r="C888" s="43"/>
      <c r="D888" s="48"/>
      <c r="E888" s="43"/>
      <c r="F888" s="61"/>
      <c r="G888" s="43"/>
      <c r="H888" s="43"/>
      <c r="I888" s="47"/>
      <c r="J888" s="25"/>
      <c r="K888" s="25"/>
      <c r="L888" s="28"/>
    </row>
    <row r="889" spans="1:12" x14ac:dyDescent="0.25">
      <c r="A889" s="42"/>
      <c r="B889" s="43"/>
      <c r="C889" s="43"/>
      <c r="D889" s="48"/>
      <c r="E889" s="43"/>
      <c r="F889" s="61"/>
      <c r="G889" s="43"/>
      <c r="H889" s="43"/>
      <c r="I889" s="47"/>
      <c r="J889" s="25"/>
      <c r="K889" s="25"/>
      <c r="L889" s="28"/>
    </row>
    <row r="890" spans="1:12" x14ac:dyDescent="0.25">
      <c r="A890" s="42"/>
      <c r="B890" s="43"/>
      <c r="C890" s="42"/>
      <c r="D890" s="48"/>
      <c r="E890" s="43"/>
      <c r="F890" s="61"/>
      <c r="G890" s="43"/>
      <c r="H890" s="43"/>
      <c r="I890" s="47"/>
      <c r="J890" s="25"/>
      <c r="K890" s="22"/>
      <c r="L890" s="28"/>
    </row>
    <row r="891" spans="1:12" x14ac:dyDescent="0.25">
      <c r="A891" s="42"/>
      <c r="B891" s="43"/>
      <c r="C891" s="43"/>
      <c r="D891" s="48"/>
      <c r="E891" s="43"/>
      <c r="F891" s="61"/>
      <c r="G891" s="43"/>
      <c r="H891" s="43"/>
      <c r="I891" s="47"/>
      <c r="J891" s="25"/>
      <c r="K891" s="25"/>
      <c r="L891" s="28"/>
    </row>
    <row r="892" spans="1:12" x14ac:dyDescent="0.25">
      <c r="A892" s="42"/>
      <c r="B892" s="43"/>
      <c r="C892" s="43"/>
      <c r="D892" s="48"/>
      <c r="E892" s="62"/>
      <c r="F892" s="61"/>
      <c r="G892" s="43"/>
      <c r="H892" s="43"/>
      <c r="I892" s="47"/>
      <c r="J892" s="25"/>
      <c r="K892" s="25"/>
      <c r="L892" s="28"/>
    </row>
    <row r="893" spans="1:12" x14ac:dyDescent="0.25">
      <c r="A893" s="42"/>
      <c r="B893" s="43"/>
      <c r="C893" s="43"/>
      <c r="D893" s="48"/>
      <c r="E893" s="62"/>
      <c r="F893" s="61"/>
      <c r="G893" s="43"/>
      <c r="H893" s="43"/>
      <c r="I893" s="47"/>
      <c r="J893" s="25"/>
      <c r="K893" s="25"/>
      <c r="L893" s="28"/>
    </row>
    <row r="894" spans="1:12" x14ac:dyDescent="0.25">
      <c r="A894" s="42"/>
      <c r="B894" s="43"/>
      <c r="C894" s="43"/>
      <c r="D894" s="48"/>
      <c r="E894" s="62"/>
      <c r="F894" s="61"/>
      <c r="G894" s="43"/>
      <c r="H894" s="43"/>
      <c r="I894" s="47"/>
      <c r="J894" s="25"/>
      <c r="K894" s="25"/>
      <c r="L894" s="28"/>
    </row>
    <row r="895" spans="1:12" x14ac:dyDescent="0.25">
      <c r="A895" s="42"/>
      <c r="B895" s="43"/>
      <c r="C895" s="43"/>
      <c r="D895" s="48"/>
      <c r="E895" s="62"/>
      <c r="F895" s="61"/>
      <c r="G895" s="43"/>
      <c r="H895" s="43"/>
      <c r="I895" s="47"/>
      <c r="J895" s="25"/>
      <c r="K895" s="25"/>
      <c r="L895" s="28"/>
    </row>
    <row r="896" spans="1:12" x14ac:dyDescent="0.25">
      <c r="A896" s="42"/>
      <c r="B896" s="43"/>
      <c r="C896" s="43"/>
      <c r="D896" s="48"/>
      <c r="E896" s="62"/>
      <c r="F896" s="61"/>
      <c r="G896" s="43"/>
      <c r="H896" s="43"/>
      <c r="I896" s="47"/>
      <c r="J896" s="25"/>
      <c r="K896" s="25"/>
      <c r="L896" s="28"/>
    </row>
    <row r="897" spans="1:12" x14ac:dyDescent="0.25">
      <c r="A897" s="42"/>
      <c r="B897" s="43"/>
      <c r="C897" s="43"/>
      <c r="D897" s="48"/>
      <c r="E897" s="62"/>
      <c r="F897" s="61"/>
      <c r="G897" s="43"/>
      <c r="H897" s="43"/>
      <c r="I897" s="47"/>
      <c r="J897" s="25"/>
      <c r="K897" s="25"/>
      <c r="L897" s="28"/>
    </row>
    <row r="898" spans="1:12" x14ac:dyDescent="0.25">
      <c r="A898" s="42"/>
      <c r="B898" s="43"/>
      <c r="C898" s="43"/>
      <c r="D898" s="48"/>
      <c r="E898" s="62"/>
      <c r="F898" s="61"/>
      <c r="G898" s="43"/>
      <c r="H898" s="43"/>
      <c r="I898" s="47"/>
      <c r="J898" s="25"/>
      <c r="K898" s="25"/>
      <c r="L898" s="28"/>
    </row>
    <row r="899" spans="1:12" x14ac:dyDescent="0.25">
      <c r="A899" s="42"/>
      <c r="B899" s="43"/>
      <c r="C899" s="43"/>
      <c r="D899" s="48"/>
      <c r="E899" s="62"/>
      <c r="F899" s="61"/>
      <c r="G899" s="43"/>
      <c r="H899" s="43"/>
      <c r="I899" s="47"/>
      <c r="J899" s="25"/>
      <c r="K899" s="25"/>
      <c r="L899" s="28"/>
    </row>
    <row r="900" spans="1:12" x14ac:dyDescent="0.25">
      <c r="A900" s="42"/>
      <c r="B900" s="43"/>
      <c r="C900" s="43"/>
      <c r="D900" s="48"/>
      <c r="E900" s="62"/>
      <c r="F900" s="61"/>
      <c r="G900" s="43"/>
      <c r="H900" s="43"/>
      <c r="I900" s="47"/>
      <c r="J900" s="25"/>
      <c r="K900" s="25"/>
      <c r="L900" s="28"/>
    </row>
    <row r="901" spans="1:12" x14ac:dyDescent="0.25">
      <c r="A901" s="42"/>
      <c r="B901" s="43"/>
      <c r="C901" s="43"/>
      <c r="D901" s="48"/>
      <c r="E901" s="62"/>
      <c r="F901" s="61"/>
      <c r="G901" s="43"/>
      <c r="H901" s="43"/>
      <c r="I901" s="47"/>
      <c r="J901" s="25"/>
      <c r="K901" s="22"/>
      <c r="L901" s="28"/>
    </row>
    <row r="902" spans="1:12" x14ac:dyDescent="0.25">
      <c r="A902" s="42"/>
      <c r="B902" s="43"/>
      <c r="C902" s="43"/>
      <c r="D902" s="48"/>
      <c r="E902" s="62"/>
      <c r="F902" s="61"/>
      <c r="G902" s="43"/>
      <c r="H902" s="43"/>
      <c r="I902" s="47"/>
      <c r="J902" s="25"/>
      <c r="K902" s="25"/>
      <c r="L902" s="28"/>
    </row>
    <row r="903" spans="1:12" x14ac:dyDescent="0.25">
      <c r="A903" s="42"/>
      <c r="B903" s="43"/>
      <c r="C903" s="43"/>
      <c r="D903" s="48"/>
      <c r="E903" s="62"/>
      <c r="F903" s="61"/>
      <c r="G903" s="43"/>
      <c r="H903" s="43"/>
      <c r="I903" s="47"/>
      <c r="J903" s="25"/>
      <c r="K903" s="25"/>
      <c r="L903" s="28"/>
    </row>
    <row r="904" spans="1:12" x14ac:dyDescent="0.25">
      <c r="A904" s="42"/>
      <c r="B904" s="43"/>
      <c r="C904" s="43"/>
      <c r="D904" s="48"/>
      <c r="E904" s="62"/>
      <c r="F904" s="61"/>
      <c r="G904" s="43"/>
      <c r="H904" s="43"/>
      <c r="I904" s="47"/>
      <c r="J904" s="25"/>
      <c r="K904" s="22"/>
      <c r="L904" s="28"/>
    </row>
    <row r="905" spans="1:12" x14ac:dyDescent="0.25">
      <c r="A905" s="42"/>
      <c r="B905" s="43"/>
      <c r="C905" s="42"/>
      <c r="D905" s="48"/>
      <c r="E905" s="43"/>
      <c r="F905" s="61"/>
      <c r="G905" s="43"/>
      <c r="H905" s="43"/>
      <c r="I905" s="25"/>
      <c r="J905" s="25"/>
      <c r="K905" s="45"/>
      <c r="L905" s="28"/>
    </row>
    <row r="906" spans="1:12" x14ac:dyDescent="0.25">
      <c r="A906" s="42"/>
      <c r="B906" s="43"/>
      <c r="C906" s="43"/>
      <c r="D906" s="48"/>
      <c r="E906" s="43"/>
      <c r="F906" s="61"/>
      <c r="G906" s="43"/>
      <c r="H906" s="43"/>
      <c r="I906" s="25"/>
      <c r="J906" s="25"/>
      <c r="K906" s="25"/>
      <c r="L906" s="28"/>
    </row>
    <row r="907" spans="1:12" x14ac:dyDescent="0.25">
      <c r="A907" s="42"/>
      <c r="B907" s="43"/>
      <c r="C907" s="43"/>
      <c r="D907" s="48"/>
      <c r="E907" s="62"/>
      <c r="F907" s="61"/>
      <c r="G907" s="43"/>
      <c r="H907" s="43"/>
      <c r="I907" s="25"/>
      <c r="J907" s="25"/>
      <c r="K907" s="25"/>
      <c r="L907" s="28"/>
    </row>
    <row r="908" spans="1:12" x14ac:dyDescent="0.25">
      <c r="A908" s="42"/>
      <c r="B908" s="43"/>
      <c r="C908" s="43"/>
      <c r="D908" s="48"/>
      <c r="E908" s="62"/>
      <c r="F908" s="61"/>
      <c r="G908" s="43"/>
      <c r="H908" s="43"/>
      <c r="I908" s="25"/>
      <c r="J908" s="25"/>
      <c r="K908" s="25"/>
      <c r="L908" s="28"/>
    </row>
    <row r="909" spans="1:12" x14ac:dyDescent="0.25">
      <c r="A909" s="42"/>
      <c r="B909" s="43"/>
      <c r="C909" s="43"/>
      <c r="D909" s="48"/>
      <c r="E909" s="62"/>
      <c r="F909" s="61"/>
      <c r="G909" s="43"/>
      <c r="H909" s="43"/>
      <c r="I909" s="25"/>
      <c r="J909" s="25"/>
      <c r="K909" s="25"/>
      <c r="L909" s="28"/>
    </row>
    <row r="910" spans="1:12" x14ac:dyDescent="0.25">
      <c r="A910" s="42"/>
      <c r="B910" s="43"/>
      <c r="C910" s="43"/>
      <c r="D910" s="48"/>
      <c r="E910" s="62"/>
      <c r="F910" s="61"/>
      <c r="G910" s="43"/>
      <c r="H910" s="43"/>
      <c r="I910" s="25"/>
      <c r="J910" s="25"/>
      <c r="K910" s="25"/>
      <c r="L910" s="28"/>
    </row>
    <row r="911" spans="1:12" x14ac:dyDescent="0.25">
      <c r="A911" s="42"/>
      <c r="B911" s="43"/>
      <c r="C911" s="43"/>
      <c r="D911" s="48"/>
      <c r="E911" s="62"/>
      <c r="F911" s="61"/>
      <c r="G911" s="43"/>
      <c r="H911" s="43"/>
      <c r="I911" s="25"/>
      <c r="J911" s="25"/>
      <c r="K911" s="25"/>
      <c r="L911" s="28"/>
    </row>
    <row r="912" spans="1:12" x14ac:dyDescent="0.25">
      <c r="A912" s="42"/>
      <c r="B912" s="43"/>
      <c r="C912" s="43"/>
      <c r="D912" s="48"/>
      <c r="E912" s="43"/>
      <c r="F912" s="61"/>
      <c r="G912" s="43"/>
      <c r="H912" s="43"/>
      <c r="I912" s="25"/>
      <c r="J912" s="25"/>
      <c r="K912" s="25"/>
      <c r="L912" s="28"/>
    </row>
    <row r="913" spans="1:12" x14ac:dyDescent="0.25">
      <c r="A913" s="42"/>
      <c r="B913" s="43"/>
      <c r="C913" s="43"/>
      <c r="D913" s="48"/>
      <c r="E913" s="43"/>
      <c r="F913" s="61"/>
      <c r="G913" s="43"/>
      <c r="H913" s="43"/>
      <c r="I913" s="25"/>
      <c r="J913" s="25"/>
      <c r="K913" s="25"/>
      <c r="L913" s="28"/>
    </row>
    <row r="914" spans="1:12" x14ac:dyDescent="0.25">
      <c r="A914" s="42"/>
      <c r="B914" s="43"/>
      <c r="C914" s="42"/>
      <c r="D914" s="48"/>
      <c r="E914" s="43"/>
      <c r="F914" s="61"/>
      <c r="G914" s="43"/>
      <c r="H914" s="43"/>
      <c r="I914" s="25"/>
      <c r="J914" s="25"/>
      <c r="K914" s="45"/>
      <c r="L914" s="28"/>
    </row>
    <row r="915" spans="1:12" x14ac:dyDescent="0.25">
      <c r="A915" s="42"/>
      <c r="B915" s="43"/>
      <c r="C915" s="43"/>
      <c r="D915" s="48"/>
      <c r="E915" s="43"/>
      <c r="F915" s="61"/>
      <c r="G915" s="43"/>
      <c r="H915" s="43"/>
      <c r="I915" s="25"/>
      <c r="J915" s="25"/>
      <c r="K915" s="25"/>
      <c r="L915" s="28"/>
    </row>
    <row r="916" spans="1:12" x14ac:dyDescent="0.25">
      <c r="A916" s="42"/>
      <c r="B916" s="43"/>
      <c r="C916" s="43"/>
      <c r="D916" s="48"/>
      <c r="E916" s="43"/>
      <c r="F916" s="61"/>
      <c r="G916" s="43"/>
      <c r="H916" s="43"/>
      <c r="I916" s="25"/>
      <c r="J916" s="25"/>
      <c r="K916" s="25"/>
      <c r="L916" s="28"/>
    </row>
    <row r="917" spans="1:12" x14ac:dyDescent="0.25">
      <c r="A917" s="42"/>
      <c r="B917" s="43"/>
      <c r="C917" s="43"/>
      <c r="D917" s="48"/>
      <c r="E917" s="43"/>
      <c r="F917" s="61"/>
      <c r="G917" s="43"/>
      <c r="H917" s="43"/>
      <c r="I917" s="25"/>
      <c r="J917" s="25"/>
      <c r="K917" s="25"/>
      <c r="L917" s="28"/>
    </row>
    <row r="918" spans="1:12" x14ac:dyDescent="0.25">
      <c r="A918" s="42"/>
      <c r="B918" s="43"/>
      <c r="C918" s="43"/>
      <c r="D918" s="48"/>
      <c r="E918" s="43"/>
      <c r="F918" s="61"/>
      <c r="G918" s="43"/>
      <c r="H918" s="43"/>
      <c r="I918" s="25"/>
      <c r="J918" s="25"/>
      <c r="K918" s="25"/>
      <c r="L918" s="28"/>
    </row>
    <row r="919" spans="1:12" x14ac:dyDescent="0.25">
      <c r="A919" s="42"/>
      <c r="B919" s="43"/>
      <c r="C919" s="43"/>
      <c r="D919" s="48"/>
      <c r="E919" s="43"/>
      <c r="F919" s="61"/>
      <c r="G919" s="43"/>
      <c r="H919" s="43"/>
      <c r="I919" s="25"/>
      <c r="J919" s="25"/>
      <c r="K919" s="25"/>
      <c r="L919" s="28"/>
    </row>
    <row r="920" spans="1:12" x14ac:dyDescent="0.25">
      <c r="A920" s="42"/>
      <c r="B920" s="43"/>
      <c r="C920" s="42"/>
      <c r="D920" s="48"/>
      <c r="E920" s="43"/>
      <c r="F920" s="61"/>
      <c r="G920" s="43"/>
      <c r="H920" s="43"/>
      <c r="I920" s="25"/>
      <c r="J920" s="25"/>
      <c r="K920" s="45"/>
      <c r="L920" s="28"/>
    </row>
    <row r="921" spans="1:12" x14ac:dyDescent="0.25">
      <c r="A921" s="42"/>
      <c r="B921" s="43"/>
      <c r="C921" s="43"/>
      <c r="D921" s="48"/>
      <c r="E921" s="43"/>
      <c r="F921" s="61"/>
      <c r="G921" s="43"/>
      <c r="H921" s="43"/>
      <c r="I921" s="25"/>
      <c r="J921" s="25"/>
      <c r="K921" s="25"/>
      <c r="L921" s="28"/>
    </row>
    <row r="922" spans="1:12" x14ac:dyDescent="0.25">
      <c r="A922" s="42"/>
      <c r="B922" s="43"/>
      <c r="C922" s="43"/>
      <c r="D922" s="48"/>
      <c r="E922" s="62"/>
      <c r="F922" s="61"/>
      <c r="G922" s="43"/>
      <c r="H922" s="43"/>
      <c r="I922" s="25"/>
      <c r="J922" s="25"/>
      <c r="K922" s="25"/>
      <c r="L922" s="28"/>
    </row>
    <row r="923" spans="1:12" x14ac:dyDescent="0.25">
      <c r="A923" s="42"/>
      <c r="B923" s="43"/>
      <c r="C923" s="43"/>
      <c r="D923" s="48"/>
      <c r="E923" s="62"/>
      <c r="F923" s="61"/>
      <c r="G923" s="43"/>
      <c r="H923" s="43"/>
      <c r="I923" s="25"/>
      <c r="J923" s="25"/>
      <c r="K923" s="25"/>
      <c r="L923" s="28"/>
    </row>
    <row r="924" spans="1:12" x14ac:dyDescent="0.25">
      <c r="A924" s="42"/>
      <c r="B924" s="43"/>
      <c r="C924" s="43"/>
      <c r="D924" s="48"/>
      <c r="E924" s="62"/>
      <c r="F924" s="61"/>
      <c r="G924" s="43"/>
      <c r="H924" s="43"/>
      <c r="I924" s="25"/>
      <c r="J924" s="25"/>
      <c r="K924" s="25"/>
      <c r="L924" s="28"/>
    </row>
    <row r="925" spans="1:12" x14ac:dyDescent="0.25">
      <c r="A925" s="42"/>
      <c r="B925" s="43"/>
      <c r="C925" s="43"/>
      <c r="D925" s="48"/>
      <c r="E925" s="62"/>
      <c r="F925" s="61"/>
      <c r="G925" s="43"/>
      <c r="H925" s="43"/>
      <c r="I925" s="25"/>
      <c r="J925" s="25"/>
      <c r="K925" s="25"/>
      <c r="L925" s="28"/>
    </row>
    <row r="926" spans="1:12" x14ac:dyDescent="0.25">
      <c r="A926" s="42"/>
      <c r="B926" s="43"/>
      <c r="C926" s="43"/>
      <c r="D926" s="48"/>
      <c r="E926" s="62"/>
      <c r="F926" s="61"/>
      <c r="G926" s="43"/>
      <c r="H926" s="43"/>
      <c r="I926" s="25"/>
      <c r="J926" s="25"/>
      <c r="K926" s="25"/>
      <c r="L926" s="28"/>
    </row>
    <row r="927" spans="1:12" x14ac:dyDescent="0.25">
      <c r="A927" s="42"/>
      <c r="B927" s="43"/>
      <c r="C927" s="42"/>
      <c r="D927" s="48"/>
      <c r="E927" s="43"/>
      <c r="F927" s="61"/>
      <c r="G927" s="43"/>
      <c r="H927" s="43"/>
      <c r="I927" s="25"/>
      <c r="J927" s="25"/>
      <c r="K927" s="45"/>
      <c r="L927" s="28"/>
    </row>
    <row r="928" spans="1:12" x14ac:dyDescent="0.25">
      <c r="A928" s="42"/>
      <c r="B928" s="43"/>
      <c r="C928" s="42"/>
      <c r="D928" s="48"/>
      <c r="E928" s="43"/>
      <c r="F928" s="61"/>
      <c r="G928" s="43"/>
      <c r="H928" s="43"/>
      <c r="I928" s="25"/>
      <c r="J928" s="25"/>
      <c r="K928" s="45"/>
      <c r="L928" s="28"/>
    </row>
    <row r="929" spans="1:12" x14ac:dyDescent="0.25">
      <c r="A929" s="42"/>
      <c r="B929" s="43"/>
      <c r="C929" s="42"/>
      <c r="D929" s="48"/>
      <c r="E929" s="43"/>
      <c r="F929" s="61"/>
      <c r="G929" s="43"/>
      <c r="H929" s="43"/>
      <c r="I929" s="25"/>
      <c r="J929" s="25"/>
      <c r="K929" s="45"/>
      <c r="L929" s="28"/>
    </row>
    <row r="930" spans="1:12" x14ac:dyDescent="0.25">
      <c r="A930" s="42"/>
      <c r="B930" s="43"/>
      <c r="C930" s="43"/>
      <c r="D930" s="48"/>
      <c r="E930" s="62"/>
      <c r="F930" s="61"/>
      <c r="G930" s="43"/>
      <c r="H930" s="43"/>
      <c r="I930" s="25"/>
      <c r="J930" s="25"/>
      <c r="K930" s="25"/>
      <c r="L930" s="28"/>
    </row>
    <row r="931" spans="1:12" x14ac:dyDescent="0.25">
      <c r="A931" s="42"/>
      <c r="B931" s="43"/>
      <c r="C931" s="43"/>
      <c r="D931" s="48"/>
      <c r="E931" s="62"/>
      <c r="F931" s="61"/>
      <c r="G931" s="43"/>
      <c r="H931" s="43"/>
      <c r="I931" s="25"/>
      <c r="J931" s="25"/>
      <c r="K931" s="25"/>
      <c r="L931" s="28"/>
    </row>
    <row r="932" spans="1:12" x14ac:dyDescent="0.25">
      <c r="A932" s="42"/>
      <c r="B932" s="43"/>
      <c r="C932" s="42"/>
      <c r="D932" s="48"/>
      <c r="E932" s="43"/>
      <c r="F932" s="61"/>
      <c r="G932" s="43"/>
      <c r="H932" s="43"/>
      <c r="I932" s="25"/>
      <c r="J932" s="25"/>
      <c r="K932" s="45"/>
      <c r="L932" s="28"/>
    </row>
    <row r="933" spans="1:12" x14ac:dyDescent="0.25">
      <c r="K933" s="1"/>
    </row>
    <row r="934" spans="1:12" x14ac:dyDescent="0.25">
      <c r="K934" s="1"/>
    </row>
    <row r="935" spans="1:12" x14ac:dyDescent="0.25">
      <c r="K935" s="1"/>
    </row>
    <row r="936" spans="1:12" x14ac:dyDescent="0.25">
      <c r="K936" s="1"/>
    </row>
    <row r="937" spans="1:12" x14ac:dyDescent="0.25">
      <c r="K937" s="1"/>
    </row>
    <row r="938" spans="1:12" x14ac:dyDescent="0.25">
      <c r="K938" s="1"/>
    </row>
    <row r="939" spans="1:12" x14ac:dyDescent="0.25">
      <c r="K939" s="1"/>
    </row>
    <row r="940" spans="1:12" x14ac:dyDescent="0.25">
      <c r="K940" s="1"/>
    </row>
    <row r="941" spans="1:12" x14ac:dyDescent="0.25">
      <c r="K941" s="1"/>
    </row>
    <row r="942" spans="1:12" x14ac:dyDescent="0.25">
      <c r="K942" s="1"/>
    </row>
    <row r="943" spans="1:12" x14ac:dyDescent="0.25">
      <c r="K943" s="1"/>
    </row>
    <row r="944" spans="1:12" x14ac:dyDescent="0.25">
      <c r="K944" s="1"/>
    </row>
    <row r="945" spans="11:11" x14ac:dyDescent="0.25">
      <c r="K945" s="1"/>
    </row>
    <row r="946" spans="11:11" x14ac:dyDescent="0.25">
      <c r="K946" s="1"/>
    </row>
    <row r="947" spans="11:11" x14ac:dyDescent="0.25">
      <c r="K947" s="1"/>
    </row>
    <row r="948" spans="11:11" x14ac:dyDescent="0.25">
      <c r="K948" s="1"/>
    </row>
    <row r="949" spans="11:11" x14ac:dyDescent="0.25">
      <c r="K949" s="1"/>
    </row>
    <row r="950" spans="11:11" x14ac:dyDescent="0.25">
      <c r="K950" s="1"/>
    </row>
    <row r="951" spans="11:11" x14ac:dyDescent="0.25">
      <c r="K951" s="1"/>
    </row>
    <row r="952" spans="11:11" x14ac:dyDescent="0.25">
      <c r="K952" s="1"/>
    </row>
    <row r="953" spans="11:11" x14ac:dyDescent="0.25">
      <c r="K953" s="1"/>
    </row>
    <row r="954" spans="11:11" x14ac:dyDescent="0.25">
      <c r="K954" s="1"/>
    </row>
    <row r="955" spans="11:11" x14ac:dyDescent="0.25">
      <c r="K955" s="1"/>
    </row>
    <row r="956" spans="11:11" x14ac:dyDescent="0.25">
      <c r="K956" s="1"/>
    </row>
    <row r="957" spans="11:11" x14ac:dyDescent="0.25">
      <c r="K957" s="1"/>
    </row>
    <row r="958" spans="11:11" x14ac:dyDescent="0.25">
      <c r="K958" s="1"/>
    </row>
    <row r="959" spans="11:11" x14ac:dyDescent="0.25">
      <c r="K959" s="1"/>
    </row>
    <row r="960" spans="11:11" x14ac:dyDescent="0.25">
      <c r="K960" s="1"/>
    </row>
    <row r="961" spans="11:11" x14ac:dyDescent="0.25">
      <c r="K961" s="1"/>
    </row>
    <row r="962" spans="11:11" x14ac:dyDescent="0.25">
      <c r="K962" s="1"/>
    </row>
    <row r="963" spans="11:11" x14ac:dyDescent="0.25">
      <c r="K963" s="1"/>
    </row>
    <row r="964" spans="11:11" x14ac:dyDescent="0.25">
      <c r="K964" s="1"/>
    </row>
    <row r="965" spans="11:11" x14ac:dyDescent="0.25">
      <c r="K965" s="1"/>
    </row>
    <row r="966" spans="11:11" x14ac:dyDescent="0.25">
      <c r="K966" s="1"/>
    </row>
    <row r="967" spans="11:11" x14ac:dyDescent="0.25">
      <c r="K967" s="1"/>
    </row>
    <row r="968" spans="11:11" x14ac:dyDescent="0.25">
      <c r="K968" s="1"/>
    </row>
    <row r="969" spans="11:11" x14ac:dyDescent="0.25">
      <c r="K969" s="1"/>
    </row>
    <row r="970" spans="11:11" x14ac:dyDescent="0.25">
      <c r="K970" s="1"/>
    </row>
    <row r="971" spans="11:11" x14ac:dyDescent="0.25">
      <c r="K971" s="1"/>
    </row>
    <row r="972" spans="11:11" x14ac:dyDescent="0.25">
      <c r="K972" s="1"/>
    </row>
    <row r="973" spans="11:11" x14ac:dyDescent="0.25">
      <c r="K973" s="1"/>
    </row>
    <row r="974" spans="11:11" x14ac:dyDescent="0.25">
      <c r="K974" s="1"/>
    </row>
    <row r="975" spans="11:11" x14ac:dyDescent="0.25">
      <c r="K975" s="1"/>
    </row>
    <row r="976" spans="11:11" x14ac:dyDescent="0.25">
      <c r="K976" s="1"/>
    </row>
    <row r="977" spans="11:11" x14ac:dyDescent="0.25">
      <c r="K977" s="1"/>
    </row>
    <row r="978" spans="11:11" x14ac:dyDescent="0.25">
      <c r="K978" s="1"/>
    </row>
    <row r="979" spans="11:11" x14ac:dyDescent="0.25">
      <c r="K979" s="1"/>
    </row>
    <row r="980" spans="11:11" x14ac:dyDescent="0.25">
      <c r="K980" s="1"/>
    </row>
    <row r="981" spans="11:11" x14ac:dyDescent="0.25">
      <c r="K981" s="1"/>
    </row>
    <row r="982" spans="11:11" x14ac:dyDescent="0.25">
      <c r="K982" s="1"/>
    </row>
    <row r="983" spans="11:11" x14ac:dyDescent="0.25">
      <c r="K983" s="1"/>
    </row>
    <row r="984" spans="11:11" x14ac:dyDescent="0.25">
      <c r="K984" s="1"/>
    </row>
    <row r="985" spans="11:11" x14ac:dyDescent="0.25">
      <c r="K985" s="1"/>
    </row>
    <row r="986" spans="11:11" x14ac:dyDescent="0.25">
      <c r="K986" s="1"/>
    </row>
    <row r="987" spans="11:11" x14ac:dyDescent="0.25">
      <c r="K987" s="1"/>
    </row>
    <row r="988" spans="11:11" x14ac:dyDescent="0.25">
      <c r="K988" s="1"/>
    </row>
    <row r="989" spans="11:11" x14ac:dyDescent="0.25">
      <c r="K989" s="1"/>
    </row>
    <row r="990" spans="11:11" x14ac:dyDescent="0.25">
      <c r="K990" s="1"/>
    </row>
    <row r="991" spans="11:11" x14ac:dyDescent="0.25">
      <c r="K991" s="1"/>
    </row>
    <row r="992" spans="11:11" x14ac:dyDescent="0.25">
      <c r="K992" s="1"/>
    </row>
    <row r="993" spans="11:11" x14ac:dyDescent="0.25">
      <c r="K993" s="1"/>
    </row>
    <row r="994" spans="11:11" x14ac:dyDescent="0.25">
      <c r="K994" s="1"/>
    </row>
    <row r="995" spans="11:11" x14ac:dyDescent="0.25">
      <c r="K995" s="1"/>
    </row>
    <row r="996" spans="11:11" x14ac:dyDescent="0.25">
      <c r="K996" s="1"/>
    </row>
    <row r="997" spans="11:11" x14ac:dyDescent="0.25">
      <c r="K997" s="1"/>
    </row>
    <row r="998" spans="11:11" x14ac:dyDescent="0.25">
      <c r="K998" s="1"/>
    </row>
    <row r="999" spans="11:11" x14ac:dyDescent="0.25">
      <c r="K999" s="1"/>
    </row>
    <row r="1000" spans="11:11" x14ac:dyDescent="0.25">
      <c r="K1000" s="1"/>
    </row>
    <row r="1001" spans="11:11" x14ac:dyDescent="0.25">
      <c r="K1001" s="1"/>
    </row>
    <row r="1002" spans="11:11" x14ac:dyDescent="0.25">
      <c r="K1002" s="1"/>
    </row>
    <row r="1003" spans="11:11" x14ac:dyDescent="0.25">
      <c r="K1003" s="1"/>
    </row>
    <row r="1004" spans="11:11" x14ac:dyDescent="0.25">
      <c r="K1004" s="1"/>
    </row>
    <row r="1005" spans="11:11" x14ac:dyDescent="0.25">
      <c r="K1005" s="1"/>
    </row>
    <row r="1006" spans="11:11" x14ac:dyDescent="0.25">
      <c r="K1006" s="1"/>
    </row>
    <row r="1007" spans="11:11" x14ac:dyDescent="0.25">
      <c r="K1007" s="1"/>
    </row>
    <row r="1008" spans="11:11" x14ac:dyDescent="0.25">
      <c r="K1008" s="1"/>
    </row>
    <row r="1009" spans="11:11" x14ac:dyDescent="0.25">
      <c r="K1009" s="1"/>
    </row>
    <row r="1010" spans="11:11" x14ac:dyDescent="0.25">
      <c r="K1010" s="1"/>
    </row>
    <row r="1011" spans="11:11" x14ac:dyDescent="0.25">
      <c r="K1011" s="1"/>
    </row>
    <row r="1012" spans="11:11" x14ac:dyDescent="0.25">
      <c r="K1012" s="1"/>
    </row>
    <row r="1013" spans="11:11" x14ac:dyDescent="0.25">
      <c r="K1013" s="1"/>
    </row>
    <row r="1014" spans="11:11" x14ac:dyDescent="0.25">
      <c r="K1014" s="1"/>
    </row>
    <row r="1015" spans="11:11" x14ac:dyDescent="0.25">
      <c r="K1015" s="1"/>
    </row>
    <row r="1016" spans="11:11" x14ac:dyDescent="0.25">
      <c r="K1016" s="1"/>
    </row>
    <row r="1017" spans="11:11" x14ac:dyDescent="0.25">
      <c r="K1017" s="1"/>
    </row>
    <row r="1018" spans="11:11" x14ac:dyDescent="0.25">
      <c r="K1018" s="1"/>
    </row>
    <row r="1019" spans="11:11" x14ac:dyDescent="0.25">
      <c r="K1019" s="1"/>
    </row>
    <row r="1020" spans="11:11" x14ac:dyDescent="0.25">
      <c r="K1020" s="1"/>
    </row>
    <row r="1021" spans="11:11" x14ac:dyDescent="0.25">
      <c r="K1021" s="1"/>
    </row>
    <row r="1022" spans="11:11" x14ac:dyDescent="0.25">
      <c r="K1022" s="1"/>
    </row>
    <row r="1023" spans="11:11" x14ac:dyDescent="0.25">
      <c r="K1023" s="1"/>
    </row>
    <row r="1024" spans="11:11" x14ac:dyDescent="0.25">
      <c r="K1024" s="1"/>
    </row>
    <row r="1025" spans="11:11" x14ac:dyDescent="0.25">
      <c r="K1025" s="1"/>
    </row>
    <row r="1026" spans="11:11" x14ac:dyDescent="0.25">
      <c r="K1026" s="1"/>
    </row>
    <row r="1027" spans="11:11" x14ac:dyDescent="0.25">
      <c r="K1027" s="1"/>
    </row>
    <row r="1028" spans="11:11" x14ac:dyDescent="0.25">
      <c r="K1028" s="1"/>
    </row>
    <row r="1029" spans="11:11" x14ac:dyDescent="0.25">
      <c r="K1029" s="1"/>
    </row>
    <row r="1030" spans="11:11" x14ac:dyDescent="0.25">
      <c r="K1030" s="1"/>
    </row>
    <row r="1031" spans="11:11" x14ac:dyDescent="0.25">
      <c r="K1031" s="1"/>
    </row>
    <row r="1032" spans="11:11" x14ac:dyDescent="0.25">
      <c r="K1032" s="1"/>
    </row>
    <row r="1033" spans="11:11" x14ac:dyDescent="0.25">
      <c r="K1033" s="1"/>
    </row>
    <row r="1034" spans="11:11" x14ac:dyDescent="0.25">
      <c r="K1034" s="1"/>
    </row>
    <row r="1035" spans="11:11" x14ac:dyDescent="0.25">
      <c r="K1035" s="1"/>
    </row>
    <row r="1036" spans="11:11" x14ac:dyDescent="0.25">
      <c r="K1036" s="1"/>
    </row>
    <row r="1037" spans="11:11" x14ac:dyDescent="0.25">
      <c r="K1037" s="1"/>
    </row>
    <row r="1038" spans="11:11" x14ac:dyDescent="0.25">
      <c r="K1038" s="1"/>
    </row>
    <row r="1039" spans="11:11" x14ac:dyDescent="0.25">
      <c r="K1039" s="1"/>
    </row>
    <row r="1040" spans="11:11" x14ac:dyDescent="0.25">
      <c r="K1040" s="1"/>
    </row>
    <row r="1041" spans="11:11" x14ac:dyDescent="0.25">
      <c r="K1041" s="1"/>
    </row>
    <row r="1042" spans="11:11" x14ac:dyDescent="0.25">
      <c r="K1042" s="1"/>
    </row>
    <row r="1043" spans="11:11" x14ac:dyDescent="0.25">
      <c r="K1043" s="1"/>
    </row>
    <row r="1044" spans="11:11" x14ac:dyDescent="0.25">
      <c r="K1044" s="1"/>
    </row>
    <row r="1045" spans="11:11" x14ac:dyDescent="0.25">
      <c r="K1045" s="1"/>
    </row>
    <row r="1046" spans="11:11" x14ac:dyDescent="0.25">
      <c r="K1046" s="1"/>
    </row>
    <row r="1047" spans="11:11" x14ac:dyDescent="0.25">
      <c r="K1047" s="1"/>
    </row>
    <row r="1048" spans="11:11" x14ac:dyDescent="0.25">
      <c r="K1048" s="1"/>
    </row>
    <row r="1049" spans="11:11" x14ac:dyDescent="0.25">
      <c r="K1049" s="1"/>
    </row>
    <row r="1050" spans="11:11" x14ac:dyDescent="0.25">
      <c r="K1050" s="1"/>
    </row>
    <row r="1051" spans="11:11" x14ac:dyDescent="0.25">
      <c r="K1051" s="1"/>
    </row>
    <row r="1052" spans="11:11" x14ac:dyDescent="0.25">
      <c r="K1052" s="1"/>
    </row>
    <row r="1053" spans="11:11" x14ac:dyDescent="0.25">
      <c r="K1053" s="1"/>
    </row>
    <row r="1054" spans="11:11" x14ac:dyDescent="0.25">
      <c r="K1054" s="1"/>
    </row>
    <row r="1055" spans="11:11" x14ac:dyDescent="0.25">
      <c r="K1055" s="1"/>
    </row>
    <row r="1056" spans="11:11" x14ac:dyDescent="0.25">
      <c r="K1056" s="1"/>
    </row>
    <row r="1057" spans="11:11" x14ac:dyDescent="0.25">
      <c r="K1057" s="1"/>
    </row>
    <row r="1058" spans="11:11" x14ac:dyDescent="0.25">
      <c r="K1058" s="1"/>
    </row>
    <row r="1059" spans="11:11" x14ac:dyDescent="0.25">
      <c r="K1059" s="1"/>
    </row>
    <row r="1060" spans="11:11" x14ac:dyDescent="0.25">
      <c r="K1060" s="1"/>
    </row>
    <row r="1061" spans="11:11" x14ac:dyDescent="0.25">
      <c r="K1061" s="1"/>
    </row>
    <row r="1062" spans="11:11" x14ac:dyDescent="0.25">
      <c r="K1062" s="1"/>
    </row>
    <row r="1063" spans="11:11" x14ac:dyDescent="0.25">
      <c r="K1063" s="1"/>
    </row>
    <row r="1064" spans="11:11" x14ac:dyDescent="0.25">
      <c r="K1064" s="1"/>
    </row>
    <row r="1065" spans="11:11" x14ac:dyDescent="0.25">
      <c r="K1065" s="1"/>
    </row>
    <row r="1066" spans="11:11" x14ac:dyDescent="0.25">
      <c r="K1066" s="1"/>
    </row>
    <row r="1067" spans="11:11" x14ac:dyDescent="0.25">
      <c r="K1067" s="1"/>
    </row>
    <row r="1068" spans="11:11" x14ac:dyDescent="0.25">
      <c r="K1068" s="1"/>
    </row>
    <row r="1069" spans="11:11" x14ac:dyDescent="0.25">
      <c r="K1069" s="1"/>
    </row>
    <row r="1070" spans="11:11" x14ac:dyDescent="0.25">
      <c r="K1070" s="1"/>
    </row>
    <row r="1071" spans="11:11" x14ac:dyDescent="0.25">
      <c r="K1071" s="1"/>
    </row>
    <row r="1072" spans="11:11" x14ac:dyDescent="0.25">
      <c r="K1072" s="1"/>
    </row>
    <row r="1073" spans="11:11" x14ac:dyDescent="0.25">
      <c r="K1073" s="1"/>
    </row>
    <row r="1074" spans="11:11" x14ac:dyDescent="0.25">
      <c r="K1074" s="1"/>
    </row>
    <row r="1075" spans="11:11" x14ac:dyDescent="0.25">
      <c r="K1075" s="1"/>
    </row>
    <row r="1076" spans="11:11" x14ac:dyDescent="0.25">
      <c r="K1076" s="1"/>
    </row>
    <row r="1077" spans="11:11" x14ac:dyDescent="0.25">
      <c r="K1077" s="1"/>
    </row>
    <row r="1078" spans="11:11" x14ac:dyDescent="0.25">
      <c r="K1078" s="1"/>
    </row>
    <row r="1079" spans="11:11" x14ac:dyDescent="0.25">
      <c r="K1079" s="1"/>
    </row>
    <row r="1080" spans="11:11" x14ac:dyDescent="0.25">
      <c r="K1080" s="1"/>
    </row>
    <row r="1081" spans="11:11" x14ac:dyDescent="0.25">
      <c r="K1081" s="1"/>
    </row>
    <row r="1082" spans="11:11" x14ac:dyDescent="0.25">
      <c r="K1082" s="1"/>
    </row>
    <row r="1083" spans="11:11" x14ac:dyDescent="0.25">
      <c r="K1083" s="1"/>
    </row>
    <row r="1084" spans="11:11" x14ac:dyDescent="0.25">
      <c r="K1084" s="1"/>
    </row>
    <row r="1085" spans="11:11" x14ac:dyDescent="0.25">
      <c r="K1085" s="1"/>
    </row>
    <row r="1086" spans="11:11" x14ac:dyDescent="0.25">
      <c r="K1086" s="1"/>
    </row>
    <row r="1087" spans="11:11" x14ac:dyDescent="0.25">
      <c r="K1087" s="1"/>
    </row>
    <row r="1088" spans="11:11" x14ac:dyDescent="0.25">
      <c r="K1088" s="1"/>
    </row>
    <row r="1089" spans="11:11" x14ac:dyDescent="0.25">
      <c r="K1089" s="1"/>
    </row>
    <row r="1090" spans="11:11" x14ac:dyDescent="0.25">
      <c r="K1090" s="1"/>
    </row>
    <row r="1091" spans="11:11" x14ac:dyDescent="0.25">
      <c r="K1091" s="1"/>
    </row>
    <row r="1092" spans="11:11" x14ac:dyDescent="0.25">
      <c r="K1092" s="1"/>
    </row>
    <row r="1093" spans="11:11" x14ac:dyDescent="0.25">
      <c r="K1093" s="1"/>
    </row>
    <row r="1094" spans="11:11" x14ac:dyDescent="0.25">
      <c r="K1094" s="1"/>
    </row>
    <row r="1095" spans="11:11" x14ac:dyDescent="0.25">
      <c r="K1095" s="1"/>
    </row>
    <row r="1096" spans="11:11" x14ac:dyDescent="0.25">
      <c r="K1096" s="1"/>
    </row>
    <row r="1097" spans="11:11" x14ac:dyDescent="0.25">
      <c r="K1097" s="1"/>
    </row>
    <row r="1098" spans="11:11" x14ac:dyDescent="0.25">
      <c r="K1098" s="1"/>
    </row>
    <row r="1099" spans="11:11" x14ac:dyDescent="0.25">
      <c r="K1099" s="1"/>
    </row>
    <row r="1100" spans="11:11" x14ac:dyDescent="0.25">
      <c r="K1100" s="1"/>
    </row>
    <row r="1101" spans="11:11" x14ac:dyDescent="0.25">
      <c r="K1101" s="1"/>
    </row>
    <row r="1102" spans="11:11" x14ac:dyDescent="0.25">
      <c r="K1102" s="1"/>
    </row>
    <row r="1103" spans="11:11" x14ac:dyDescent="0.25">
      <c r="K1103" s="1"/>
    </row>
    <row r="1104" spans="11:11" x14ac:dyDescent="0.25">
      <c r="K1104" s="1"/>
    </row>
    <row r="1105" spans="11:11" x14ac:dyDescent="0.25">
      <c r="K1105" s="1"/>
    </row>
    <row r="1106" spans="11:11" x14ac:dyDescent="0.25">
      <c r="K1106" s="1"/>
    </row>
    <row r="1107" spans="11:11" x14ac:dyDescent="0.25">
      <c r="K1107" s="1"/>
    </row>
    <row r="1108" spans="11:11" x14ac:dyDescent="0.25">
      <c r="K1108" s="1"/>
    </row>
    <row r="1109" spans="11:11" x14ac:dyDescent="0.25">
      <c r="K1109" s="1"/>
    </row>
    <row r="1110" spans="11:11" x14ac:dyDescent="0.25">
      <c r="K1110" s="1"/>
    </row>
    <row r="1111" spans="11:11" x14ac:dyDescent="0.25">
      <c r="K1111" s="1"/>
    </row>
    <row r="1112" spans="11:11" x14ac:dyDescent="0.25">
      <c r="K1112" s="1"/>
    </row>
    <row r="1113" spans="11:11" x14ac:dyDescent="0.25">
      <c r="K1113" s="1"/>
    </row>
    <row r="1114" spans="11:11" x14ac:dyDescent="0.25">
      <c r="K1114" s="1"/>
    </row>
    <row r="1115" spans="11:11" x14ac:dyDescent="0.25">
      <c r="K1115" s="1"/>
    </row>
    <row r="1116" spans="11:11" x14ac:dyDescent="0.25">
      <c r="K1116" s="1"/>
    </row>
    <row r="1117" spans="11:11" x14ac:dyDescent="0.25">
      <c r="K1117" s="1"/>
    </row>
    <row r="1118" spans="11:11" x14ac:dyDescent="0.25">
      <c r="K1118" s="1"/>
    </row>
    <row r="1119" spans="11:11" x14ac:dyDescent="0.25">
      <c r="K1119" s="1"/>
    </row>
    <row r="1120" spans="11:11" x14ac:dyDescent="0.25">
      <c r="K1120" s="1"/>
    </row>
    <row r="1121" spans="11:11" x14ac:dyDescent="0.25">
      <c r="K1121" s="1"/>
    </row>
    <row r="1122" spans="11:11" x14ac:dyDescent="0.25">
      <c r="K1122" s="1"/>
    </row>
    <row r="1123" spans="11:11" x14ac:dyDescent="0.25">
      <c r="K1123" s="1"/>
    </row>
    <row r="1124" spans="11:11" x14ac:dyDescent="0.25">
      <c r="K1124" s="1"/>
    </row>
    <row r="1125" spans="11:11" x14ac:dyDescent="0.25">
      <c r="K1125" s="1"/>
    </row>
    <row r="1126" spans="11:11" x14ac:dyDescent="0.25">
      <c r="K1126" s="1"/>
    </row>
    <row r="1127" spans="11:11" x14ac:dyDescent="0.25">
      <c r="K1127" s="1"/>
    </row>
    <row r="1128" spans="11:11" x14ac:dyDescent="0.25">
      <c r="K1128" s="1"/>
    </row>
    <row r="1129" spans="11:11" x14ac:dyDescent="0.25">
      <c r="K1129" s="1"/>
    </row>
    <row r="1130" spans="11:11" x14ac:dyDescent="0.25">
      <c r="K1130" s="1"/>
    </row>
    <row r="1131" spans="11:11" x14ac:dyDescent="0.25">
      <c r="K1131" s="1"/>
    </row>
    <row r="1132" spans="11:11" x14ac:dyDescent="0.25">
      <c r="K1132" s="1"/>
    </row>
    <row r="1133" spans="11:11" x14ac:dyDescent="0.25">
      <c r="K1133" s="1"/>
    </row>
    <row r="1134" spans="11:11" x14ac:dyDescent="0.25">
      <c r="K1134" s="1"/>
    </row>
    <row r="1135" spans="11:11" x14ac:dyDescent="0.25">
      <c r="K1135" s="1"/>
    </row>
    <row r="1136" spans="11:11" x14ac:dyDescent="0.25">
      <c r="K1136" s="1"/>
    </row>
    <row r="1137" spans="11:11" x14ac:dyDescent="0.25">
      <c r="K1137" s="1"/>
    </row>
    <row r="1138" spans="11:11" x14ac:dyDescent="0.25">
      <c r="K1138" s="1"/>
    </row>
    <row r="1139" spans="11:11" x14ac:dyDescent="0.25">
      <c r="K1139" s="1"/>
    </row>
    <row r="1140" spans="11:11" x14ac:dyDescent="0.25">
      <c r="K1140" s="1"/>
    </row>
    <row r="1141" spans="11:11" x14ac:dyDescent="0.25">
      <c r="K1141" s="1"/>
    </row>
    <row r="1142" spans="11:11" x14ac:dyDescent="0.25">
      <c r="K1142" s="1"/>
    </row>
    <row r="1143" spans="11:11" x14ac:dyDescent="0.25">
      <c r="K1143" s="1"/>
    </row>
    <row r="1144" spans="11:11" x14ac:dyDescent="0.25">
      <c r="K1144" s="1"/>
    </row>
    <row r="1145" spans="11:11" x14ac:dyDescent="0.25">
      <c r="K1145" s="1"/>
    </row>
    <row r="1146" spans="11:11" x14ac:dyDescent="0.25">
      <c r="K1146" s="1"/>
    </row>
    <row r="1147" spans="11:11" x14ac:dyDescent="0.25">
      <c r="K1147" s="1"/>
    </row>
    <row r="1148" spans="11:11" x14ac:dyDescent="0.25">
      <c r="K1148" s="1"/>
    </row>
    <row r="1149" spans="11:11" x14ac:dyDescent="0.25">
      <c r="K1149" s="1"/>
    </row>
    <row r="1150" spans="11:11" x14ac:dyDescent="0.25">
      <c r="K1150" s="1"/>
    </row>
    <row r="1151" spans="11:11" x14ac:dyDescent="0.25">
      <c r="K1151" s="1"/>
    </row>
    <row r="1152" spans="11:11" x14ac:dyDescent="0.25">
      <c r="K1152" s="1"/>
    </row>
    <row r="1153" spans="11:11" x14ac:dyDescent="0.25">
      <c r="K1153" s="1"/>
    </row>
    <row r="1154" spans="11:11" x14ac:dyDescent="0.25">
      <c r="K1154" s="1"/>
    </row>
    <row r="1155" spans="11:11" x14ac:dyDescent="0.25">
      <c r="K1155" s="1"/>
    </row>
    <row r="1156" spans="11:11" x14ac:dyDescent="0.25">
      <c r="K1156" s="1"/>
    </row>
    <row r="1157" spans="11:11" x14ac:dyDescent="0.25">
      <c r="K1157" s="1"/>
    </row>
    <row r="1158" spans="11:11" x14ac:dyDescent="0.25">
      <c r="K1158" s="1"/>
    </row>
    <row r="1159" spans="11:11" x14ac:dyDescent="0.25">
      <c r="K1159" s="1"/>
    </row>
    <row r="1160" spans="11:11" x14ac:dyDescent="0.25">
      <c r="K1160" s="1"/>
    </row>
    <row r="1161" spans="11:11" x14ac:dyDescent="0.25">
      <c r="K1161" s="1"/>
    </row>
    <row r="1162" spans="11:11" x14ac:dyDescent="0.25">
      <c r="K1162" s="1"/>
    </row>
    <row r="1163" spans="11:11" x14ac:dyDescent="0.25">
      <c r="K1163" s="1"/>
    </row>
    <row r="1164" spans="11:11" x14ac:dyDescent="0.25">
      <c r="K1164" s="1"/>
    </row>
    <row r="1165" spans="11:11" x14ac:dyDescent="0.25">
      <c r="K1165" s="1"/>
    </row>
    <row r="1166" spans="11:11" x14ac:dyDescent="0.25">
      <c r="K1166" s="1"/>
    </row>
    <row r="1167" spans="11:11" x14ac:dyDescent="0.25">
      <c r="K1167" s="1"/>
    </row>
    <row r="1168" spans="11:11" x14ac:dyDescent="0.25">
      <c r="K1168" s="1"/>
    </row>
    <row r="1169" spans="11:11" x14ac:dyDescent="0.25">
      <c r="K1169" s="1"/>
    </row>
    <row r="1170" spans="11:11" x14ac:dyDescent="0.25">
      <c r="K1170" s="1"/>
    </row>
    <row r="1171" spans="11:11" x14ac:dyDescent="0.25">
      <c r="K1171" s="1"/>
    </row>
    <row r="1172" spans="11:11" x14ac:dyDescent="0.25">
      <c r="K1172" s="1"/>
    </row>
    <row r="1173" spans="11:11" x14ac:dyDescent="0.25">
      <c r="K1173" s="1"/>
    </row>
    <row r="1174" spans="11:11" x14ac:dyDescent="0.25">
      <c r="K1174" s="1"/>
    </row>
    <row r="1175" spans="11:11" x14ac:dyDescent="0.25">
      <c r="K1175" s="1"/>
    </row>
    <row r="1176" spans="11:11" x14ac:dyDescent="0.25">
      <c r="K1176" s="1"/>
    </row>
    <row r="1177" spans="11:11" x14ac:dyDescent="0.25">
      <c r="K1177" s="1"/>
    </row>
    <row r="1178" spans="11:11" x14ac:dyDescent="0.25">
      <c r="K1178" s="1"/>
    </row>
    <row r="1179" spans="11:11" x14ac:dyDescent="0.25">
      <c r="K1179" s="1"/>
    </row>
    <row r="1180" spans="11:11" x14ac:dyDescent="0.25">
      <c r="K1180" s="1"/>
    </row>
    <row r="1181" spans="11:11" x14ac:dyDescent="0.25">
      <c r="K1181" s="1"/>
    </row>
    <row r="1182" spans="11:11" x14ac:dyDescent="0.25">
      <c r="K1182" s="1"/>
    </row>
    <row r="1183" spans="11:11" x14ac:dyDescent="0.25">
      <c r="K1183" s="1"/>
    </row>
    <row r="1184" spans="11:11" x14ac:dyDescent="0.25">
      <c r="K1184" s="1"/>
    </row>
    <row r="1185" spans="11:11" x14ac:dyDescent="0.25">
      <c r="K1185" s="1"/>
    </row>
    <row r="1186" spans="11:11" x14ac:dyDescent="0.25">
      <c r="K1186" s="1"/>
    </row>
    <row r="1187" spans="11:11" x14ac:dyDescent="0.25">
      <c r="K1187" s="1"/>
    </row>
    <row r="1188" spans="11:11" x14ac:dyDescent="0.25">
      <c r="K1188" s="1"/>
    </row>
    <row r="1189" spans="11:11" x14ac:dyDescent="0.25">
      <c r="K1189" s="1"/>
    </row>
    <row r="1190" spans="11:11" x14ac:dyDescent="0.25">
      <c r="K1190" s="1"/>
    </row>
    <row r="1191" spans="11:11" x14ac:dyDescent="0.25">
      <c r="K1191" s="1"/>
    </row>
    <row r="1192" spans="11:11" x14ac:dyDescent="0.25">
      <c r="K1192" s="1"/>
    </row>
    <row r="1193" spans="11:11" x14ac:dyDescent="0.25">
      <c r="K1193" s="1"/>
    </row>
    <row r="1194" spans="11:11" x14ac:dyDescent="0.25">
      <c r="K1194" s="1"/>
    </row>
    <row r="1195" spans="11:11" x14ac:dyDescent="0.25">
      <c r="K1195" s="1"/>
    </row>
    <row r="1196" spans="11:11" x14ac:dyDescent="0.25">
      <c r="K1196" s="1"/>
    </row>
    <row r="1197" spans="11:11" x14ac:dyDescent="0.25">
      <c r="K1197" s="1"/>
    </row>
    <row r="1198" spans="11:11" x14ac:dyDescent="0.25">
      <c r="K1198" s="1"/>
    </row>
    <row r="1199" spans="11:11" x14ac:dyDescent="0.25">
      <c r="K1199" s="1"/>
    </row>
    <row r="1200" spans="11:11" x14ac:dyDescent="0.25">
      <c r="K1200" s="1"/>
    </row>
    <row r="1201" spans="11:11" x14ac:dyDescent="0.25">
      <c r="K1201" s="1"/>
    </row>
    <row r="1202" spans="11:11" x14ac:dyDescent="0.25">
      <c r="K1202" s="1"/>
    </row>
    <row r="1203" spans="11:11" x14ac:dyDescent="0.25">
      <c r="K1203" s="1"/>
    </row>
    <row r="1204" spans="11:11" x14ac:dyDescent="0.25">
      <c r="K1204" s="1"/>
    </row>
    <row r="1205" spans="11:11" x14ac:dyDescent="0.25">
      <c r="K1205" s="1"/>
    </row>
    <row r="1206" spans="11:11" x14ac:dyDescent="0.25">
      <c r="K1206" s="1"/>
    </row>
    <row r="1207" spans="11:11" x14ac:dyDescent="0.25">
      <c r="K1207" s="1"/>
    </row>
    <row r="1208" spans="11:11" x14ac:dyDescent="0.25">
      <c r="K1208" s="1"/>
    </row>
    <row r="1209" spans="11:11" x14ac:dyDescent="0.25">
      <c r="K1209" s="1"/>
    </row>
    <row r="1210" spans="11:11" x14ac:dyDescent="0.25">
      <c r="K1210" s="1"/>
    </row>
    <row r="1211" spans="11:11" x14ac:dyDescent="0.25">
      <c r="K1211" s="1"/>
    </row>
    <row r="1212" spans="11:11" x14ac:dyDescent="0.25">
      <c r="K1212" s="1"/>
    </row>
    <row r="1213" spans="11:11" x14ac:dyDescent="0.25">
      <c r="K1213" s="1"/>
    </row>
    <row r="1214" spans="11:11" x14ac:dyDescent="0.25">
      <c r="K1214" s="1"/>
    </row>
    <row r="1215" spans="11:11" x14ac:dyDescent="0.25">
      <c r="K1215" s="1"/>
    </row>
    <row r="1216" spans="11:11" x14ac:dyDescent="0.25">
      <c r="K1216" s="1"/>
    </row>
    <row r="1217" spans="11:11" x14ac:dyDescent="0.25">
      <c r="K1217" s="1"/>
    </row>
    <row r="1218" spans="11:11" x14ac:dyDescent="0.25">
      <c r="K1218" s="1"/>
    </row>
    <row r="1219" spans="11:11" x14ac:dyDescent="0.25">
      <c r="K1219" s="1"/>
    </row>
    <row r="1220" spans="11:11" x14ac:dyDescent="0.25">
      <c r="K1220" s="1"/>
    </row>
    <row r="1221" spans="11:11" x14ac:dyDescent="0.25">
      <c r="K1221" s="1"/>
    </row>
    <row r="1222" spans="11:11" x14ac:dyDescent="0.25">
      <c r="K1222" s="1"/>
    </row>
    <row r="1223" spans="11:11" x14ac:dyDescent="0.25">
      <c r="K1223" s="1"/>
    </row>
    <row r="1224" spans="11:11" x14ac:dyDescent="0.25">
      <c r="K1224" s="1"/>
    </row>
    <row r="1225" spans="11:11" x14ac:dyDescent="0.25">
      <c r="K1225" s="1"/>
    </row>
    <row r="1226" spans="11:11" x14ac:dyDescent="0.25">
      <c r="K1226" s="1"/>
    </row>
    <row r="1227" spans="11:11" x14ac:dyDescent="0.25">
      <c r="K1227" s="1"/>
    </row>
    <row r="1228" spans="11:11" x14ac:dyDescent="0.25">
      <c r="K1228" s="1"/>
    </row>
    <row r="1229" spans="11:11" x14ac:dyDescent="0.25">
      <c r="K1229" s="1"/>
    </row>
    <row r="1230" spans="11:11" x14ac:dyDescent="0.25">
      <c r="K1230" s="1"/>
    </row>
    <row r="1231" spans="11:11" x14ac:dyDescent="0.25">
      <c r="K1231" s="1"/>
    </row>
    <row r="1232" spans="11:11" x14ac:dyDescent="0.25">
      <c r="K1232" s="1"/>
    </row>
    <row r="1233" spans="11:11" x14ac:dyDescent="0.25">
      <c r="K1233" s="1"/>
    </row>
    <row r="1234" spans="11:11" x14ac:dyDescent="0.25">
      <c r="K1234" s="1"/>
    </row>
    <row r="1235" spans="11:11" x14ac:dyDescent="0.25">
      <c r="K1235" s="1"/>
    </row>
    <row r="1236" spans="11:11" x14ac:dyDescent="0.25">
      <c r="K1236" s="1"/>
    </row>
    <row r="1237" spans="11:11" x14ac:dyDescent="0.25">
      <c r="K1237" s="1"/>
    </row>
    <row r="1238" spans="11:11" x14ac:dyDescent="0.25">
      <c r="K1238" s="1"/>
    </row>
    <row r="1239" spans="11:11" x14ac:dyDescent="0.25">
      <c r="K1239" s="1"/>
    </row>
    <row r="1240" spans="11:11" x14ac:dyDescent="0.25">
      <c r="K1240" s="1"/>
    </row>
    <row r="1241" spans="11:11" x14ac:dyDescent="0.25">
      <c r="K1241" s="1"/>
    </row>
    <row r="1242" spans="11:11" x14ac:dyDescent="0.25">
      <c r="K1242" s="1"/>
    </row>
    <row r="1243" spans="11:11" x14ac:dyDescent="0.25">
      <c r="K1243" s="1"/>
    </row>
    <row r="1244" spans="11:11" x14ac:dyDescent="0.25">
      <c r="K1244" s="1"/>
    </row>
    <row r="1245" spans="11:11" x14ac:dyDescent="0.25">
      <c r="K1245" s="1"/>
    </row>
    <row r="1246" spans="11:11" x14ac:dyDescent="0.25">
      <c r="K1246" s="1"/>
    </row>
    <row r="1247" spans="11:11" x14ac:dyDescent="0.25">
      <c r="K1247" s="1"/>
    </row>
    <row r="1248" spans="11:11" x14ac:dyDescent="0.25">
      <c r="K1248" s="1"/>
    </row>
    <row r="1249" spans="11:11" x14ac:dyDescent="0.25">
      <c r="K1249" s="1"/>
    </row>
    <row r="1250" spans="11:11" x14ac:dyDescent="0.25">
      <c r="K1250" s="1"/>
    </row>
    <row r="1251" spans="11:11" x14ac:dyDescent="0.25">
      <c r="K1251" s="1"/>
    </row>
    <row r="1252" spans="11:11" x14ac:dyDescent="0.25">
      <c r="K1252" s="1"/>
    </row>
    <row r="1253" spans="11:11" x14ac:dyDescent="0.25">
      <c r="K1253" s="1"/>
    </row>
    <row r="1254" spans="11:11" x14ac:dyDescent="0.25">
      <c r="K1254" s="1"/>
    </row>
    <row r="1255" spans="11:11" x14ac:dyDescent="0.25">
      <c r="K1255" s="1"/>
    </row>
    <row r="1256" spans="11:11" x14ac:dyDescent="0.25">
      <c r="K1256" s="1"/>
    </row>
    <row r="1257" spans="11:11" x14ac:dyDescent="0.25">
      <c r="K1257" s="1"/>
    </row>
    <row r="1258" spans="11:11" x14ac:dyDescent="0.25">
      <c r="K1258" s="1"/>
    </row>
    <row r="1259" spans="11:11" x14ac:dyDescent="0.25">
      <c r="K1259" s="1"/>
    </row>
    <row r="1260" spans="11:11" x14ac:dyDescent="0.25">
      <c r="K1260" s="1"/>
    </row>
    <row r="1261" spans="11:11" x14ac:dyDescent="0.25">
      <c r="K1261" s="1"/>
    </row>
    <row r="1262" spans="11:11" x14ac:dyDescent="0.25">
      <c r="K1262" s="1"/>
    </row>
    <row r="1263" spans="11:11" x14ac:dyDescent="0.25">
      <c r="K1263" s="1"/>
    </row>
    <row r="1264" spans="11:11" x14ac:dyDescent="0.25">
      <c r="K1264" s="1"/>
    </row>
    <row r="1265" spans="11:11" x14ac:dyDescent="0.25">
      <c r="K1265" s="1"/>
    </row>
    <row r="1266" spans="11:11" x14ac:dyDescent="0.25">
      <c r="K1266" s="1"/>
    </row>
    <row r="1267" spans="11:11" x14ac:dyDescent="0.25">
      <c r="K1267" s="1"/>
    </row>
    <row r="1268" spans="11:11" x14ac:dyDescent="0.25">
      <c r="K1268" s="1"/>
    </row>
    <row r="1269" spans="11:11" x14ac:dyDescent="0.25">
      <c r="K1269" s="1"/>
    </row>
    <row r="1270" spans="11:11" x14ac:dyDescent="0.25">
      <c r="K1270" s="1"/>
    </row>
    <row r="1271" spans="11:11" x14ac:dyDescent="0.25">
      <c r="K1271" s="1"/>
    </row>
    <row r="1272" spans="11:11" x14ac:dyDescent="0.25">
      <c r="K1272" s="1"/>
    </row>
    <row r="1273" spans="11:11" x14ac:dyDescent="0.25">
      <c r="K1273" s="1"/>
    </row>
    <row r="1274" spans="11:11" x14ac:dyDescent="0.25">
      <c r="K1274" s="1"/>
    </row>
    <row r="1275" spans="11:11" x14ac:dyDescent="0.25">
      <c r="K1275" s="1"/>
    </row>
    <row r="1276" spans="11:11" x14ac:dyDescent="0.25">
      <c r="K1276" s="1"/>
    </row>
    <row r="1277" spans="11:11" x14ac:dyDescent="0.25">
      <c r="K1277" s="1"/>
    </row>
    <row r="1278" spans="11:11" x14ac:dyDescent="0.25">
      <c r="K1278" s="1"/>
    </row>
    <row r="1279" spans="11:11" x14ac:dyDescent="0.25">
      <c r="K1279" s="1"/>
    </row>
    <row r="1280" spans="11:11" x14ac:dyDescent="0.25">
      <c r="K1280" s="1"/>
    </row>
    <row r="1281" spans="11:11" x14ac:dyDescent="0.25">
      <c r="K1281" s="1"/>
    </row>
    <row r="1282" spans="11:11" x14ac:dyDescent="0.25">
      <c r="K1282" s="1"/>
    </row>
    <row r="1283" spans="11:11" x14ac:dyDescent="0.25">
      <c r="K1283" s="1"/>
    </row>
    <row r="1284" spans="11:11" x14ac:dyDescent="0.25">
      <c r="K1284" s="1"/>
    </row>
    <row r="1285" spans="11:11" x14ac:dyDescent="0.25">
      <c r="K1285" s="1"/>
    </row>
    <row r="1286" spans="11:11" x14ac:dyDescent="0.25">
      <c r="K1286" s="1"/>
    </row>
    <row r="1287" spans="11:11" x14ac:dyDescent="0.25">
      <c r="K1287" s="1"/>
    </row>
    <row r="1288" spans="11:11" x14ac:dyDescent="0.25">
      <c r="K1288" s="1"/>
    </row>
    <row r="1289" spans="11:11" x14ac:dyDescent="0.25">
      <c r="K1289" s="1"/>
    </row>
    <row r="1290" spans="11:11" x14ac:dyDescent="0.25">
      <c r="K1290" s="1"/>
    </row>
    <row r="1291" spans="11:11" x14ac:dyDescent="0.25">
      <c r="K1291" s="1"/>
    </row>
    <row r="1292" spans="11:11" x14ac:dyDescent="0.25">
      <c r="K1292" s="1"/>
    </row>
    <row r="1293" spans="11:11" x14ac:dyDescent="0.25">
      <c r="K1293" s="1"/>
    </row>
    <row r="1294" spans="11:11" x14ac:dyDescent="0.25">
      <c r="K1294" s="1"/>
    </row>
    <row r="1295" spans="11:11" x14ac:dyDescent="0.25">
      <c r="K1295" s="1"/>
    </row>
    <row r="1296" spans="11:11" x14ac:dyDescent="0.25">
      <c r="K1296" s="1"/>
    </row>
    <row r="1297" spans="11:11" x14ac:dyDescent="0.25">
      <c r="K1297" s="1"/>
    </row>
    <row r="1298" spans="11:11" x14ac:dyDescent="0.25">
      <c r="K1298" s="1"/>
    </row>
    <row r="1299" spans="11:11" x14ac:dyDescent="0.25">
      <c r="K1299" s="1"/>
    </row>
    <row r="1300" spans="11:11" x14ac:dyDescent="0.25">
      <c r="K1300" s="1"/>
    </row>
    <row r="1301" spans="11:11" x14ac:dyDescent="0.25">
      <c r="K1301" s="1"/>
    </row>
    <row r="1302" spans="11:11" x14ac:dyDescent="0.25">
      <c r="K1302" s="1"/>
    </row>
    <row r="1303" spans="11:11" x14ac:dyDescent="0.25">
      <c r="K1303" s="1"/>
    </row>
    <row r="1304" spans="11:11" x14ac:dyDescent="0.25">
      <c r="K1304" s="1"/>
    </row>
    <row r="1305" spans="11:11" x14ac:dyDescent="0.25">
      <c r="K1305" s="1"/>
    </row>
    <row r="1306" spans="11:11" x14ac:dyDescent="0.25">
      <c r="K1306" s="1"/>
    </row>
    <row r="1307" spans="11:11" x14ac:dyDescent="0.25">
      <c r="K1307" s="1"/>
    </row>
    <row r="1308" spans="11:11" x14ac:dyDescent="0.25">
      <c r="K1308" s="1"/>
    </row>
    <row r="1309" spans="11:11" x14ac:dyDescent="0.25">
      <c r="K1309" s="1"/>
    </row>
    <row r="1310" spans="11:11" x14ac:dyDescent="0.25">
      <c r="K1310" s="1"/>
    </row>
    <row r="1311" spans="11:11" x14ac:dyDescent="0.25">
      <c r="K1311" s="1"/>
    </row>
    <row r="1312" spans="11:11" x14ac:dyDescent="0.25">
      <c r="K1312" s="1"/>
    </row>
    <row r="1313" spans="11:11" x14ac:dyDescent="0.25">
      <c r="K1313" s="1"/>
    </row>
    <row r="1314" spans="11:11" x14ac:dyDescent="0.25">
      <c r="K1314" s="1"/>
    </row>
    <row r="1315" spans="11:11" x14ac:dyDescent="0.25">
      <c r="K1315" s="1"/>
    </row>
    <row r="1316" spans="11:11" x14ac:dyDescent="0.25">
      <c r="K1316" s="1"/>
    </row>
    <row r="1317" spans="11:11" x14ac:dyDescent="0.25">
      <c r="K1317" s="1"/>
    </row>
    <row r="1318" spans="11:11" x14ac:dyDescent="0.25">
      <c r="K1318" s="1"/>
    </row>
    <row r="1319" spans="11:11" x14ac:dyDescent="0.25">
      <c r="K1319" s="1"/>
    </row>
    <row r="1320" spans="11:11" x14ac:dyDescent="0.25">
      <c r="K1320" s="1"/>
    </row>
    <row r="1321" spans="11:11" x14ac:dyDescent="0.25">
      <c r="K1321" s="1"/>
    </row>
    <row r="1322" spans="11:11" x14ac:dyDescent="0.25">
      <c r="K1322" s="1"/>
    </row>
    <row r="1323" spans="11:11" x14ac:dyDescent="0.25">
      <c r="K1323" s="1"/>
    </row>
    <row r="1324" spans="11:11" x14ac:dyDescent="0.25">
      <c r="K1324" s="1"/>
    </row>
    <row r="1325" spans="11:11" x14ac:dyDescent="0.25">
      <c r="K1325" s="1"/>
    </row>
    <row r="1326" spans="11:11" x14ac:dyDescent="0.25">
      <c r="K1326" s="1"/>
    </row>
    <row r="1327" spans="11:11" x14ac:dyDescent="0.25">
      <c r="K1327" s="1"/>
    </row>
    <row r="1328" spans="11:11" x14ac:dyDescent="0.25">
      <c r="K1328" s="1"/>
    </row>
    <row r="1329" spans="11:11" x14ac:dyDescent="0.25">
      <c r="K1329" s="1"/>
    </row>
    <row r="1330" spans="11:11" x14ac:dyDescent="0.25">
      <c r="K1330" s="1"/>
    </row>
    <row r="1331" spans="11:11" x14ac:dyDescent="0.25">
      <c r="K1331" s="1"/>
    </row>
    <row r="1332" spans="11:11" x14ac:dyDescent="0.25">
      <c r="K1332" s="1"/>
    </row>
    <row r="1333" spans="11:11" x14ac:dyDescent="0.25">
      <c r="K1333" s="1"/>
    </row>
    <row r="1334" spans="11:11" x14ac:dyDescent="0.25">
      <c r="K1334" s="1"/>
    </row>
    <row r="1335" spans="11:11" x14ac:dyDescent="0.25">
      <c r="K1335" s="1"/>
    </row>
    <row r="1336" spans="11:11" x14ac:dyDescent="0.25">
      <c r="K1336" s="1"/>
    </row>
    <row r="1337" spans="11:11" x14ac:dyDescent="0.25">
      <c r="K1337" s="1"/>
    </row>
    <row r="1338" spans="11:11" x14ac:dyDescent="0.25">
      <c r="K1338" s="1"/>
    </row>
    <row r="1339" spans="11:11" x14ac:dyDescent="0.25">
      <c r="K1339" s="1"/>
    </row>
    <row r="1340" spans="11:11" x14ac:dyDescent="0.25">
      <c r="K1340" s="1"/>
    </row>
    <row r="1341" spans="11:11" x14ac:dyDescent="0.25">
      <c r="K1341" s="1"/>
    </row>
    <row r="1342" spans="11:11" x14ac:dyDescent="0.25">
      <c r="K1342" s="1"/>
    </row>
    <row r="1343" spans="11:11" x14ac:dyDescent="0.25">
      <c r="K1343" s="1"/>
    </row>
    <row r="1344" spans="11:11" x14ac:dyDescent="0.25">
      <c r="K1344" s="1"/>
    </row>
    <row r="1345" spans="11:11" x14ac:dyDescent="0.25">
      <c r="K1345" s="1"/>
    </row>
    <row r="1346" spans="11:11" x14ac:dyDescent="0.25">
      <c r="K1346" s="1"/>
    </row>
    <row r="1347" spans="11:11" x14ac:dyDescent="0.25">
      <c r="K1347" s="1"/>
    </row>
    <row r="1348" spans="11:11" x14ac:dyDescent="0.25">
      <c r="K1348" s="1"/>
    </row>
    <row r="1349" spans="11:11" x14ac:dyDescent="0.25">
      <c r="K1349" s="1"/>
    </row>
    <row r="1350" spans="11:11" x14ac:dyDescent="0.25">
      <c r="K1350" s="1"/>
    </row>
    <row r="1351" spans="11:11" x14ac:dyDescent="0.25">
      <c r="K1351" s="1"/>
    </row>
    <row r="1352" spans="11:11" x14ac:dyDescent="0.25">
      <c r="K1352" s="1"/>
    </row>
    <row r="1353" spans="11:11" x14ac:dyDescent="0.25">
      <c r="K1353" s="1"/>
    </row>
    <row r="1354" spans="11:11" x14ac:dyDescent="0.25">
      <c r="K1354" s="1"/>
    </row>
    <row r="1355" spans="11:11" x14ac:dyDescent="0.25">
      <c r="K1355" s="1"/>
    </row>
    <row r="1356" spans="11:11" x14ac:dyDescent="0.25">
      <c r="K1356" s="1"/>
    </row>
    <row r="1357" spans="11:11" x14ac:dyDescent="0.25">
      <c r="K1357" s="1"/>
    </row>
    <row r="1358" spans="11:11" x14ac:dyDescent="0.25">
      <c r="K1358" s="1"/>
    </row>
    <row r="1359" spans="11:11" x14ac:dyDescent="0.25">
      <c r="K1359" s="1"/>
    </row>
    <row r="1360" spans="11:11" x14ac:dyDescent="0.25">
      <c r="K1360" s="1"/>
    </row>
    <row r="1361" spans="11:11" x14ac:dyDescent="0.25">
      <c r="K1361" s="1"/>
    </row>
    <row r="1362" spans="11:11" x14ac:dyDescent="0.25">
      <c r="K1362" s="1"/>
    </row>
    <row r="1363" spans="11:11" x14ac:dyDescent="0.25">
      <c r="K1363" s="1"/>
    </row>
    <row r="1364" spans="11:11" x14ac:dyDescent="0.25">
      <c r="K1364" s="1"/>
    </row>
    <row r="1365" spans="11:11" x14ac:dyDescent="0.25">
      <c r="K1365" s="1"/>
    </row>
    <row r="1366" spans="11:11" x14ac:dyDescent="0.25">
      <c r="K1366" s="1"/>
    </row>
    <row r="1367" spans="11:11" x14ac:dyDescent="0.25">
      <c r="K1367" s="1"/>
    </row>
    <row r="1368" spans="11:11" x14ac:dyDescent="0.25">
      <c r="K1368" s="1"/>
    </row>
    <row r="1369" spans="11:11" x14ac:dyDescent="0.25">
      <c r="K1369" s="1"/>
    </row>
    <row r="1370" spans="11:11" x14ac:dyDescent="0.25">
      <c r="K1370" s="1"/>
    </row>
    <row r="1371" spans="11:11" x14ac:dyDescent="0.25">
      <c r="K1371" s="1"/>
    </row>
    <row r="1372" spans="11:11" x14ac:dyDescent="0.25">
      <c r="K1372" s="1"/>
    </row>
    <row r="1373" spans="11:11" x14ac:dyDescent="0.25">
      <c r="K1373" s="1"/>
    </row>
    <row r="1374" spans="11:11" x14ac:dyDescent="0.25">
      <c r="K1374" s="1"/>
    </row>
    <row r="1375" spans="11:11" x14ac:dyDescent="0.25">
      <c r="K1375" s="1"/>
    </row>
    <row r="1376" spans="11:11" x14ac:dyDescent="0.25">
      <c r="K1376" s="1"/>
    </row>
    <row r="1377" spans="11:11" x14ac:dyDescent="0.25">
      <c r="K1377" s="1"/>
    </row>
    <row r="1378" spans="11:11" x14ac:dyDescent="0.25">
      <c r="K1378" s="1"/>
    </row>
    <row r="1379" spans="11:11" x14ac:dyDescent="0.25">
      <c r="K1379" s="1"/>
    </row>
    <row r="1380" spans="11:11" x14ac:dyDescent="0.25">
      <c r="K1380" s="1"/>
    </row>
    <row r="1381" spans="11:11" x14ac:dyDescent="0.25">
      <c r="K1381" s="1"/>
    </row>
    <row r="1382" spans="11:11" x14ac:dyDescent="0.25">
      <c r="K1382" s="1"/>
    </row>
    <row r="1383" spans="11:11" x14ac:dyDescent="0.25">
      <c r="K1383" s="1"/>
    </row>
    <row r="1384" spans="11:11" x14ac:dyDescent="0.25">
      <c r="K1384" s="1"/>
    </row>
    <row r="1385" spans="11:11" x14ac:dyDescent="0.25">
      <c r="K1385" s="1"/>
    </row>
    <row r="1386" spans="11:11" x14ac:dyDescent="0.25">
      <c r="K1386" s="1"/>
    </row>
    <row r="1387" spans="11:11" x14ac:dyDescent="0.25">
      <c r="K1387" s="1"/>
    </row>
    <row r="1388" spans="11:11" x14ac:dyDescent="0.25">
      <c r="K1388" s="1"/>
    </row>
    <row r="1389" spans="11:11" x14ac:dyDescent="0.25">
      <c r="K1389" s="1"/>
    </row>
    <row r="1390" spans="11:11" x14ac:dyDescent="0.25">
      <c r="K1390" s="1"/>
    </row>
    <row r="1391" spans="11:11" x14ac:dyDescent="0.25">
      <c r="K1391" s="1"/>
    </row>
    <row r="1392" spans="11:11" x14ac:dyDescent="0.25">
      <c r="K1392" s="1"/>
    </row>
    <row r="1393" spans="11:11" x14ac:dyDescent="0.25">
      <c r="K1393" s="1"/>
    </row>
    <row r="1394" spans="11:11" x14ac:dyDescent="0.25">
      <c r="K1394" s="1"/>
    </row>
    <row r="1395" spans="11:11" x14ac:dyDescent="0.25">
      <c r="K1395" s="1"/>
    </row>
    <row r="1396" spans="11:11" x14ac:dyDescent="0.25">
      <c r="K1396" s="1"/>
    </row>
    <row r="1397" spans="11:11" x14ac:dyDescent="0.25">
      <c r="K1397" s="1"/>
    </row>
    <row r="1398" spans="11:11" x14ac:dyDescent="0.25">
      <c r="K1398" s="1"/>
    </row>
    <row r="1399" spans="11:11" x14ac:dyDescent="0.25">
      <c r="K1399" s="1"/>
    </row>
    <row r="1400" spans="11:11" x14ac:dyDescent="0.25">
      <c r="K1400" s="1"/>
    </row>
    <row r="1401" spans="11:11" x14ac:dyDescent="0.25">
      <c r="K1401" s="1"/>
    </row>
    <row r="1402" spans="11:11" x14ac:dyDescent="0.25">
      <c r="K1402" s="1"/>
    </row>
    <row r="1403" spans="11:11" x14ac:dyDescent="0.25">
      <c r="K1403" s="1"/>
    </row>
    <row r="1404" spans="11:11" x14ac:dyDescent="0.25">
      <c r="K1404" s="1"/>
    </row>
    <row r="1405" spans="11:11" x14ac:dyDescent="0.25">
      <c r="K1405" s="1"/>
    </row>
    <row r="1406" spans="11:11" x14ac:dyDescent="0.25">
      <c r="K1406" s="1"/>
    </row>
    <row r="1407" spans="11:11" x14ac:dyDescent="0.25">
      <c r="K1407" s="1"/>
    </row>
    <row r="1408" spans="11:11" x14ac:dyDescent="0.25">
      <c r="K1408" s="1"/>
    </row>
    <row r="1409" spans="11:11" x14ac:dyDescent="0.25">
      <c r="K1409" s="1"/>
    </row>
    <row r="1410" spans="11:11" x14ac:dyDescent="0.25">
      <c r="K1410" s="1"/>
    </row>
    <row r="1411" spans="11:11" x14ac:dyDescent="0.25">
      <c r="K1411" s="1"/>
    </row>
    <row r="1412" spans="11:11" x14ac:dyDescent="0.25">
      <c r="K1412" s="1"/>
    </row>
    <row r="1413" spans="11:11" x14ac:dyDescent="0.25">
      <c r="K1413" s="1"/>
    </row>
    <row r="1414" spans="11:11" x14ac:dyDescent="0.25">
      <c r="K1414" s="1"/>
    </row>
    <row r="1415" spans="11:11" x14ac:dyDescent="0.25">
      <c r="K1415" s="1"/>
    </row>
    <row r="1416" spans="11:11" x14ac:dyDescent="0.25">
      <c r="K1416" s="1"/>
    </row>
    <row r="1417" spans="11:11" x14ac:dyDescent="0.25">
      <c r="K1417" s="1"/>
    </row>
    <row r="1418" spans="11:11" x14ac:dyDescent="0.25">
      <c r="K1418" s="1"/>
    </row>
    <row r="1419" spans="11:11" x14ac:dyDescent="0.25">
      <c r="K1419" s="1"/>
    </row>
    <row r="1420" spans="11:11" x14ac:dyDescent="0.25">
      <c r="K1420" s="1"/>
    </row>
    <row r="1421" spans="11:11" x14ac:dyDescent="0.25">
      <c r="K1421" s="1"/>
    </row>
    <row r="1422" spans="11:11" x14ac:dyDescent="0.25">
      <c r="K1422" s="1"/>
    </row>
    <row r="1423" spans="11:11" x14ac:dyDescent="0.25">
      <c r="K1423" s="1"/>
    </row>
    <row r="1424" spans="11:11" x14ac:dyDescent="0.25">
      <c r="K1424" s="1"/>
    </row>
    <row r="1425" spans="11:11" x14ac:dyDescent="0.25">
      <c r="K1425" s="1"/>
    </row>
    <row r="1426" spans="11:11" x14ac:dyDescent="0.25">
      <c r="K1426" s="1"/>
    </row>
    <row r="1427" spans="11:11" x14ac:dyDescent="0.25">
      <c r="K1427" s="1"/>
    </row>
    <row r="1428" spans="11:11" x14ac:dyDescent="0.25">
      <c r="K1428" s="1"/>
    </row>
    <row r="1429" spans="11:11" x14ac:dyDescent="0.25">
      <c r="K1429" s="1"/>
    </row>
    <row r="1430" spans="11:11" x14ac:dyDescent="0.25">
      <c r="K1430" s="1"/>
    </row>
    <row r="1431" spans="11:11" x14ac:dyDescent="0.25">
      <c r="K1431" s="1"/>
    </row>
    <row r="1432" spans="11:11" x14ac:dyDescent="0.25">
      <c r="K1432" s="1"/>
    </row>
    <row r="1433" spans="11:11" x14ac:dyDescent="0.25">
      <c r="K1433" s="1"/>
    </row>
    <row r="1434" spans="11:11" x14ac:dyDescent="0.25">
      <c r="K1434" s="1"/>
    </row>
    <row r="1435" spans="11:11" x14ac:dyDescent="0.25">
      <c r="K1435" s="1"/>
    </row>
    <row r="1436" spans="11:11" x14ac:dyDescent="0.25">
      <c r="K1436" s="1"/>
    </row>
    <row r="1437" spans="11:11" x14ac:dyDescent="0.25">
      <c r="K1437" s="1"/>
    </row>
    <row r="1438" spans="11:11" x14ac:dyDescent="0.25">
      <c r="K1438" s="1"/>
    </row>
    <row r="1439" spans="11:11" x14ac:dyDescent="0.25">
      <c r="K1439" s="1"/>
    </row>
    <row r="1440" spans="11:11" x14ac:dyDescent="0.25">
      <c r="K1440" s="1"/>
    </row>
    <row r="1441" spans="11:11" x14ac:dyDescent="0.25">
      <c r="K1441" s="1"/>
    </row>
    <row r="1442" spans="11:11" x14ac:dyDescent="0.25">
      <c r="K1442" s="1"/>
    </row>
    <row r="1443" spans="11:11" x14ac:dyDescent="0.25">
      <c r="K1443" s="1"/>
    </row>
    <row r="1444" spans="11:11" x14ac:dyDescent="0.25">
      <c r="K1444" s="1"/>
    </row>
    <row r="1445" spans="11:11" x14ac:dyDescent="0.25">
      <c r="K1445" s="1"/>
    </row>
    <row r="1446" spans="11:11" x14ac:dyDescent="0.25">
      <c r="K1446" s="1"/>
    </row>
    <row r="1447" spans="11:11" x14ac:dyDescent="0.25">
      <c r="K1447" s="1"/>
    </row>
    <row r="1448" spans="11:11" x14ac:dyDescent="0.25">
      <c r="K1448" s="1"/>
    </row>
    <row r="1449" spans="11:11" x14ac:dyDescent="0.25">
      <c r="K1449" s="1"/>
    </row>
    <row r="1450" spans="11:11" x14ac:dyDescent="0.25">
      <c r="K1450" s="1"/>
    </row>
    <row r="1451" spans="11:11" x14ac:dyDescent="0.25">
      <c r="K1451" s="1"/>
    </row>
    <row r="1452" spans="11:11" x14ac:dyDescent="0.25">
      <c r="K1452" s="1"/>
    </row>
    <row r="1453" spans="11:11" x14ac:dyDescent="0.25">
      <c r="K1453" s="1"/>
    </row>
    <row r="1454" spans="11:11" x14ac:dyDescent="0.25">
      <c r="K1454" s="1"/>
    </row>
    <row r="1455" spans="11:11" x14ac:dyDescent="0.25">
      <c r="K1455" s="1"/>
    </row>
    <row r="1456" spans="11:11" x14ac:dyDescent="0.25">
      <c r="K1456" s="1"/>
    </row>
    <row r="1457" spans="11:11" x14ac:dyDescent="0.25">
      <c r="K1457" s="1"/>
    </row>
    <row r="1458" spans="11:11" x14ac:dyDescent="0.25">
      <c r="K1458" s="1"/>
    </row>
    <row r="1459" spans="11:11" x14ac:dyDescent="0.25">
      <c r="K1459" s="1"/>
    </row>
    <row r="1460" spans="11:11" x14ac:dyDescent="0.25">
      <c r="K1460" s="1"/>
    </row>
    <row r="1461" spans="11:11" x14ac:dyDescent="0.25">
      <c r="K1461" s="1"/>
    </row>
    <row r="1462" spans="11:11" x14ac:dyDescent="0.25">
      <c r="K1462" s="1"/>
    </row>
    <row r="1463" spans="11:11" x14ac:dyDescent="0.25">
      <c r="K1463" s="1"/>
    </row>
    <row r="1464" spans="11:11" x14ac:dyDescent="0.25">
      <c r="K1464" s="1"/>
    </row>
    <row r="1465" spans="11:11" x14ac:dyDescent="0.25">
      <c r="K1465" s="1"/>
    </row>
    <row r="1466" spans="11:11" x14ac:dyDescent="0.25">
      <c r="K1466" s="1"/>
    </row>
    <row r="1467" spans="11:11" x14ac:dyDescent="0.25">
      <c r="K1467" s="1"/>
    </row>
    <row r="1468" spans="11:11" x14ac:dyDescent="0.25">
      <c r="K1468" s="1"/>
    </row>
    <row r="1469" spans="11:11" x14ac:dyDescent="0.25">
      <c r="K1469" s="1"/>
    </row>
    <row r="1470" spans="11:11" x14ac:dyDescent="0.25">
      <c r="K1470" s="1"/>
    </row>
    <row r="1471" spans="11:11" x14ac:dyDescent="0.25">
      <c r="K1471" s="1"/>
    </row>
    <row r="1472" spans="11:11" x14ac:dyDescent="0.25">
      <c r="K1472" s="1"/>
    </row>
    <row r="1473" spans="11:11" x14ac:dyDescent="0.25">
      <c r="K1473" s="1"/>
    </row>
    <row r="1474" spans="11:11" x14ac:dyDescent="0.25">
      <c r="K1474" s="1"/>
    </row>
    <row r="1475" spans="11:11" x14ac:dyDescent="0.25">
      <c r="K1475" s="1"/>
    </row>
    <row r="1476" spans="11:11" x14ac:dyDescent="0.25">
      <c r="K1476" s="1"/>
    </row>
    <row r="1477" spans="11:11" x14ac:dyDescent="0.25">
      <c r="K1477" s="1"/>
    </row>
    <row r="1478" spans="11:11" x14ac:dyDescent="0.25">
      <c r="K1478" s="1"/>
    </row>
    <row r="1479" spans="11:11" x14ac:dyDescent="0.25">
      <c r="K1479" s="1"/>
    </row>
    <row r="1480" spans="11:11" x14ac:dyDescent="0.25">
      <c r="K1480" s="1"/>
    </row>
    <row r="1481" spans="11:11" x14ac:dyDescent="0.25">
      <c r="K1481" s="1"/>
    </row>
    <row r="1482" spans="11:11" x14ac:dyDescent="0.25">
      <c r="K1482" s="1"/>
    </row>
    <row r="1483" spans="11:11" x14ac:dyDescent="0.25">
      <c r="K1483" s="1"/>
    </row>
    <row r="1484" spans="11:11" x14ac:dyDescent="0.25">
      <c r="K1484" s="1"/>
    </row>
    <row r="1485" spans="11:11" x14ac:dyDescent="0.25">
      <c r="K1485" s="1"/>
    </row>
    <row r="1486" spans="11:11" x14ac:dyDescent="0.25">
      <c r="K1486" s="1"/>
    </row>
    <row r="1487" spans="11:11" x14ac:dyDescent="0.25">
      <c r="K1487" s="1"/>
    </row>
    <row r="1488" spans="11:11" x14ac:dyDescent="0.25">
      <c r="K1488" s="1"/>
    </row>
    <row r="1489" spans="11:11" x14ac:dyDescent="0.25">
      <c r="K1489" s="1"/>
    </row>
    <row r="1490" spans="11:11" x14ac:dyDescent="0.25">
      <c r="K1490" s="1"/>
    </row>
    <row r="1491" spans="11:11" x14ac:dyDescent="0.25">
      <c r="K1491" s="1"/>
    </row>
    <row r="1492" spans="11:11" x14ac:dyDescent="0.25">
      <c r="K1492" s="1"/>
    </row>
    <row r="1493" spans="11:11" x14ac:dyDescent="0.25">
      <c r="K1493" s="1"/>
    </row>
    <row r="1494" spans="11:11" x14ac:dyDescent="0.25">
      <c r="K1494" s="1"/>
    </row>
    <row r="1495" spans="11:11" x14ac:dyDescent="0.25">
      <c r="K1495" s="1"/>
    </row>
    <row r="1496" spans="11:11" x14ac:dyDescent="0.25">
      <c r="K1496" s="1"/>
    </row>
    <row r="1497" spans="11:11" x14ac:dyDescent="0.25">
      <c r="K1497" s="1"/>
    </row>
    <row r="1498" spans="11:11" x14ac:dyDescent="0.25">
      <c r="K1498" s="1"/>
    </row>
    <row r="1499" spans="11:11" x14ac:dyDescent="0.25">
      <c r="K1499" s="1"/>
    </row>
    <row r="1500" spans="11:11" x14ac:dyDescent="0.25">
      <c r="K1500" s="1"/>
    </row>
    <row r="1501" spans="11:11" x14ac:dyDescent="0.25">
      <c r="K1501" s="1"/>
    </row>
    <row r="1502" spans="11:11" x14ac:dyDescent="0.25">
      <c r="K1502" s="1"/>
    </row>
    <row r="1503" spans="11:11" x14ac:dyDescent="0.25">
      <c r="K1503" s="1"/>
    </row>
    <row r="1504" spans="11:11" x14ac:dyDescent="0.25">
      <c r="K1504" s="1"/>
    </row>
    <row r="1505" spans="11:11" x14ac:dyDescent="0.25">
      <c r="K1505" s="1"/>
    </row>
    <row r="1506" spans="11:11" x14ac:dyDescent="0.25">
      <c r="K1506" s="1"/>
    </row>
    <row r="1507" spans="11:11" x14ac:dyDescent="0.25">
      <c r="K1507" s="1"/>
    </row>
    <row r="1508" spans="11:11" x14ac:dyDescent="0.25">
      <c r="K1508" s="1"/>
    </row>
    <row r="1509" spans="11:11" x14ac:dyDescent="0.25">
      <c r="K1509" s="1"/>
    </row>
    <row r="1510" spans="11:11" x14ac:dyDescent="0.25">
      <c r="K1510" s="1"/>
    </row>
    <row r="1511" spans="11:11" x14ac:dyDescent="0.25">
      <c r="K1511" s="1"/>
    </row>
    <row r="1512" spans="11:11" x14ac:dyDescent="0.25">
      <c r="K1512" s="1"/>
    </row>
    <row r="1513" spans="11:11" x14ac:dyDescent="0.25">
      <c r="K1513" s="1"/>
    </row>
    <row r="1514" spans="11:11" x14ac:dyDescent="0.25">
      <c r="K1514" s="1"/>
    </row>
    <row r="1515" spans="11:11" x14ac:dyDescent="0.25">
      <c r="K1515" s="1"/>
    </row>
    <row r="1516" spans="11:11" x14ac:dyDescent="0.25">
      <c r="K1516" s="1"/>
    </row>
    <row r="1517" spans="11:11" x14ac:dyDescent="0.25">
      <c r="K1517" s="1"/>
    </row>
    <row r="1518" spans="11:11" x14ac:dyDescent="0.25">
      <c r="K1518" s="1"/>
    </row>
    <row r="1519" spans="11:11" x14ac:dyDescent="0.25">
      <c r="K1519" s="1"/>
    </row>
    <row r="1520" spans="11:11" x14ac:dyDescent="0.25">
      <c r="K1520" s="1"/>
    </row>
    <row r="1521" spans="11:11" x14ac:dyDescent="0.25">
      <c r="K1521" s="1"/>
    </row>
    <row r="1522" spans="11:11" x14ac:dyDescent="0.25">
      <c r="K1522" s="1"/>
    </row>
    <row r="1523" spans="11:11" x14ac:dyDescent="0.25">
      <c r="K1523" s="1"/>
    </row>
    <row r="1524" spans="11:11" x14ac:dyDescent="0.25">
      <c r="K1524" s="1"/>
    </row>
    <row r="1525" spans="11:11" x14ac:dyDescent="0.25">
      <c r="K1525" s="1"/>
    </row>
    <row r="1526" spans="11:11" x14ac:dyDescent="0.25">
      <c r="K1526" s="1"/>
    </row>
    <row r="1527" spans="11:11" x14ac:dyDescent="0.25">
      <c r="K1527" s="1"/>
    </row>
    <row r="1528" spans="11:11" x14ac:dyDescent="0.25">
      <c r="K1528" s="1"/>
    </row>
    <row r="1529" spans="11:11" x14ac:dyDescent="0.25">
      <c r="K1529" s="1"/>
    </row>
    <row r="1530" spans="11:11" x14ac:dyDescent="0.25">
      <c r="K1530" s="1"/>
    </row>
    <row r="1531" spans="11:11" x14ac:dyDescent="0.25">
      <c r="K1531" s="1"/>
    </row>
    <row r="1532" spans="11:11" x14ac:dyDescent="0.25">
      <c r="K1532" s="1"/>
    </row>
    <row r="1533" spans="11:11" x14ac:dyDescent="0.25">
      <c r="K1533" s="1"/>
    </row>
    <row r="1534" spans="11:11" x14ac:dyDescent="0.25">
      <c r="K1534" s="1"/>
    </row>
    <row r="1535" spans="11:11" x14ac:dyDescent="0.25">
      <c r="K1535" s="1"/>
    </row>
    <row r="1536" spans="11:11" x14ac:dyDescent="0.25">
      <c r="K1536" s="1"/>
    </row>
    <row r="1537" spans="11:11" x14ac:dyDescent="0.25">
      <c r="K1537" s="1"/>
    </row>
    <row r="1538" spans="11:11" x14ac:dyDescent="0.25">
      <c r="K1538" s="1"/>
    </row>
    <row r="1539" spans="11:11" x14ac:dyDescent="0.25">
      <c r="K1539" s="1"/>
    </row>
    <row r="1540" spans="11:11" x14ac:dyDescent="0.25">
      <c r="K1540" s="1"/>
    </row>
    <row r="1541" spans="11:11" x14ac:dyDescent="0.25">
      <c r="K1541" s="1"/>
    </row>
    <row r="1542" spans="11:11" x14ac:dyDescent="0.25">
      <c r="K1542" s="1"/>
    </row>
    <row r="1543" spans="11:11" x14ac:dyDescent="0.25">
      <c r="K1543" s="1"/>
    </row>
    <row r="1544" spans="11:11" x14ac:dyDescent="0.25">
      <c r="K1544" s="1"/>
    </row>
    <row r="1545" spans="11:11" x14ac:dyDescent="0.25">
      <c r="K1545" s="1"/>
    </row>
    <row r="1546" spans="11:11" x14ac:dyDescent="0.25">
      <c r="K1546" s="1"/>
    </row>
    <row r="1547" spans="11:11" x14ac:dyDescent="0.25">
      <c r="K1547" s="1"/>
    </row>
    <row r="1548" spans="11:11" x14ac:dyDescent="0.25">
      <c r="K1548" s="1"/>
    </row>
    <row r="1549" spans="11:11" x14ac:dyDescent="0.25">
      <c r="K1549" s="1"/>
    </row>
    <row r="1550" spans="11:11" x14ac:dyDescent="0.25">
      <c r="K1550" s="1"/>
    </row>
    <row r="1551" spans="11:11" x14ac:dyDescent="0.25">
      <c r="K1551" s="1"/>
    </row>
    <row r="1552" spans="11:11" x14ac:dyDescent="0.25">
      <c r="K1552" s="1"/>
    </row>
    <row r="1553" spans="11:11" x14ac:dyDescent="0.25">
      <c r="K1553" s="1"/>
    </row>
    <row r="1554" spans="11:11" x14ac:dyDescent="0.25">
      <c r="K1554" s="1"/>
    </row>
    <row r="1555" spans="11:11" x14ac:dyDescent="0.25">
      <c r="K1555" s="1"/>
    </row>
    <row r="1556" spans="11:11" x14ac:dyDescent="0.25">
      <c r="K1556" s="1"/>
    </row>
    <row r="1557" spans="11:11" x14ac:dyDescent="0.25">
      <c r="K1557" s="1"/>
    </row>
    <row r="1558" spans="11:11" x14ac:dyDescent="0.25">
      <c r="K1558" s="1"/>
    </row>
    <row r="1559" spans="11:11" x14ac:dyDescent="0.25">
      <c r="K1559" s="1"/>
    </row>
    <row r="1560" spans="11:11" x14ac:dyDescent="0.25">
      <c r="K1560" s="1"/>
    </row>
    <row r="1561" spans="11:11" x14ac:dyDescent="0.25">
      <c r="K1561" s="1"/>
    </row>
    <row r="1562" spans="11:11" x14ac:dyDescent="0.25">
      <c r="K1562" s="1"/>
    </row>
    <row r="1563" spans="11:11" x14ac:dyDescent="0.25">
      <c r="K1563" s="1"/>
    </row>
    <row r="1564" spans="11:11" x14ac:dyDescent="0.25">
      <c r="K1564" s="1"/>
    </row>
    <row r="1565" spans="11:11" x14ac:dyDescent="0.25">
      <c r="K1565" s="1"/>
    </row>
    <row r="1566" spans="11:11" x14ac:dyDescent="0.25">
      <c r="K1566" s="1"/>
    </row>
    <row r="1567" spans="11:11" x14ac:dyDescent="0.25">
      <c r="K1567" s="1"/>
    </row>
    <row r="1568" spans="11:11" x14ac:dyDescent="0.25">
      <c r="K1568" s="1"/>
    </row>
    <row r="1569" spans="11:11" x14ac:dyDescent="0.25">
      <c r="K1569" s="1"/>
    </row>
    <row r="1570" spans="11:11" x14ac:dyDescent="0.25">
      <c r="K1570" s="1"/>
    </row>
    <row r="1571" spans="11:11" x14ac:dyDescent="0.25">
      <c r="K1571" s="1"/>
    </row>
    <row r="1572" spans="11:11" x14ac:dyDescent="0.25">
      <c r="K1572" s="1"/>
    </row>
    <row r="1573" spans="11:11" x14ac:dyDescent="0.25">
      <c r="K1573" s="1"/>
    </row>
    <row r="1574" spans="11:11" x14ac:dyDescent="0.25">
      <c r="K1574" s="1"/>
    </row>
    <row r="1575" spans="11:11" x14ac:dyDescent="0.25">
      <c r="K1575" s="1"/>
    </row>
    <row r="1576" spans="11:11" x14ac:dyDescent="0.25">
      <c r="K1576" s="1"/>
    </row>
    <row r="1577" spans="11:11" x14ac:dyDescent="0.25">
      <c r="K1577" s="1"/>
    </row>
    <row r="1578" spans="11:11" x14ac:dyDescent="0.25">
      <c r="K1578" s="1"/>
    </row>
    <row r="1579" spans="11:11" x14ac:dyDescent="0.25">
      <c r="K1579" s="1"/>
    </row>
    <row r="1580" spans="11:11" x14ac:dyDescent="0.25">
      <c r="K1580" s="1"/>
    </row>
    <row r="1581" spans="11:11" x14ac:dyDescent="0.25">
      <c r="K1581" s="1"/>
    </row>
    <row r="1582" spans="11:11" x14ac:dyDescent="0.25">
      <c r="K1582" s="1"/>
    </row>
    <row r="1583" spans="11:11" x14ac:dyDescent="0.25">
      <c r="K1583" s="1"/>
    </row>
    <row r="1584" spans="11:11" x14ac:dyDescent="0.25">
      <c r="K1584" s="1"/>
    </row>
    <row r="1585" spans="11:11" x14ac:dyDescent="0.25">
      <c r="K1585" s="1"/>
    </row>
    <row r="1586" spans="11:11" x14ac:dyDescent="0.25">
      <c r="K1586" s="1"/>
    </row>
    <row r="1587" spans="11:11" x14ac:dyDescent="0.25">
      <c r="K1587" s="1"/>
    </row>
    <row r="1588" spans="11:11" x14ac:dyDescent="0.25">
      <c r="K1588" s="1"/>
    </row>
    <row r="1589" spans="11:11" x14ac:dyDescent="0.25">
      <c r="K1589" s="1"/>
    </row>
    <row r="1590" spans="11:11" x14ac:dyDescent="0.25">
      <c r="K1590" s="1"/>
    </row>
    <row r="1591" spans="11:11" x14ac:dyDescent="0.25">
      <c r="K1591" s="1"/>
    </row>
    <row r="1592" spans="11:11" x14ac:dyDescent="0.25">
      <c r="K1592" s="1"/>
    </row>
    <row r="1593" spans="11:11" x14ac:dyDescent="0.25">
      <c r="K1593" s="1"/>
    </row>
    <row r="1594" spans="11:11" x14ac:dyDescent="0.25">
      <c r="K1594" s="1"/>
    </row>
    <row r="1595" spans="11:11" x14ac:dyDescent="0.25">
      <c r="K1595" s="1"/>
    </row>
    <row r="1596" spans="11:11" x14ac:dyDescent="0.25">
      <c r="K1596" s="1"/>
    </row>
    <row r="1597" spans="11:11" x14ac:dyDescent="0.25">
      <c r="K1597" s="1"/>
    </row>
    <row r="1598" spans="11:11" x14ac:dyDescent="0.25">
      <c r="K1598" s="1"/>
    </row>
    <row r="1599" spans="11:11" x14ac:dyDescent="0.25">
      <c r="K1599" s="1"/>
    </row>
    <row r="1600" spans="11:11" x14ac:dyDescent="0.25">
      <c r="K1600" s="1"/>
    </row>
    <row r="1601" spans="11:11" x14ac:dyDescent="0.25">
      <c r="K1601" s="1"/>
    </row>
    <row r="1602" spans="11:11" x14ac:dyDescent="0.25">
      <c r="K1602" s="1"/>
    </row>
    <row r="1603" spans="11:11" x14ac:dyDescent="0.25">
      <c r="K1603" s="1"/>
    </row>
    <row r="1604" spans="11:11" x14ac:dyDescent="0.25">
      <c r="K1604" s="1"/>
    </row>
    <row r="1605" spans="11:11" x14ac:dyDescent="0.25">
      <c r="K1605" s="1"/>
    </row>
    <row r="1606" spans="11:11" x14ac:dyDescent="0.25">
      <c r="K1606" s="1"/>
    </row>
    <row r="1607" spans="11:11" x14ac:dyDescent="0.25">
      <c r="K1607" s="1"/>
    </row>
    <row r="1608" spans="11:11" x14ac:dyDescent="0.25">
      <c r="K1608" s="1"/>
    </row>
    <row r="1609" spans="11:11" x14ac:dyDescent="0.25">
      <c r="K1609" s="1"/>
    </row>
    <row r="1610" spans="11:11" x14ac:dyDescent="0.25">
      <c r="K1610" s="1"/>
    </row>
    <row r="1611" spans="11:11" x14ac:dyDescent="0.25">
      <c r="K1611" s="1"/>
    </row>
    <row r="1612" spans="11:11" x14ac:dyDescent="0.25">
      <c r="K1612" s="1"/>
    </row>
    <row r="1613" spans="11:11" x14ac:dyDescent="0.25">
      <c r="K1613" s="1"/>
    </row>
    <row r="1614" spans="11:11" x14ac:dyDescent="0.25">
      <c r="K1614" s="1"/>
    </row>
    <row r="1615" spans="11:11" x14ac:dyDescent="0.25">
      <c r="K1615" s="1"/>
    </row>
    <row r="1616" spans="11:11" x14ac:dyDescent="0.25">
      <c r="K1616" s="1"/>
    </row>
    <row r="1617" spans="11:11" x14ac:dyDescent="0.25">
      <c r="K1617" s="1"/>
    </row>
    <row r="1618" spans="11:11" x14ac:dyDescent="0.25">
      <c r="K1618" s="1"/>
    </row>
    <row r="1619" spans="11:11" x14ac:dyDescent="0.25">
      <c r="K1619" s="1"/>
    </row>
    <row r="1620" spans="11:11" x14ac:dyDescent="0.25">
      <c r="K1620" s="1"/>
    </row>
    <row r="1621" spans="11:11" x14ac:dyDescent="0.25">
      <c r="K1621" s="1"/>
    </row>
    <row r="1622" spans="11:11" x14ac:dyDescent="0.25">
      <c r="K1622" s="1"/>
    </row>
    <row r="1623" spans="11:11" x14ac:dyDescent="0.25">
      <c r="K1623" s="1"/>
    </row>
    <row r="1624" spans="11:11" x14ac:dyDescent="0.25">
      <c r="K1624" s="1"/>
    </row>
    <row r="1625" spans="11:11" x14ac:dyDescent="0.25">
      <c r="K1625" s="1"/>
    </row>
    <row r="1626" spans="11:11" x14ac:dyDescent="0.25">
      <c r="K1626" s="1"/>
    </row>
    <row r="1627" spans="11:11" x14ac:dyDescent="0.25">
      <c r="K1627" s="1"/>
    </row>
    <row r="1628" spans="11:11" x14ac:dyDescent="0.25">
      <c r="K1628" s="1"/>
    </row>
    <row r="1629" spans="11:11" x14ac:dyDescent="0.25">
      <c r="K1629" s="1"/>
    </row>
    <row r="1630" spans="11:11" x14ac:dyDescent="0.25">
      <c r="K1630" s="1"/>
    </row>
    <row r="1631" spans="11:11" x14ac:dyDescent="0.25">
      <c r="K1631" s="1"/>
    </row>
    <row r="1632" spans="11:11" x14ac:dyDescent="0.25">
      <c r="K1632" s="1"/>
    </row>
    <row r="1633" spans="11:11" x14ac:dyDescent="0.25">
      <c r="K1633" s="1"/>
    </row>
    <row r="1634" spans="11:11" x14ac:dyDescent="0.25">
      <c r="K1634" s="1"/>
    </row>
    <row r="1635" spans="11:11" x14ac:dyDescent="0.25">
      <c r="K1635" s="1"/>
    </row>
    <row r="1636" spans="11:11" x14ac:dyDescent="0.25">
      <c r="K1636" s="1"/>
    </row>
    <row r="1637" spans="11:11" x14ac:dyDescent="0.25">
      <c r="K1637" s="1"/>
    </row>
    <row r="1638" spans="11:11" x14ac:dyDescent="0.25">
      <c r="K1638" s="1"/>
    </row>
    <row r="1639" spans="11:11" x14ac:dyDescent="0.25">
      <c r="K1639" s="1"/>
    </row>
    <row r="1640" spans="11:11" x14ac:dyDescent="0.25">
      <c r="K1640" s="1"/>
    </row>
    <row r="1641" spans="11:11" x14ac:dyDescent="0.25">
      <c r="K1641" s="1"/>
    </row>
    <row r="1642" spans="11:11" x14ac:dyDescent="0.25">
      <c r="K1642" s="1"/>
    </row>
    <row r="1643" spans="11:11" x14ac:dyDescent="0.25">
      <c r="K1643" s="1"/>
    </row>
    <row r="1644" spans="11:11" x14ac:dyDescent="0.25">
      <c r="K1644" s="1"/>
    </row>
    <row r="1645" spans="11:11" x14ac:dyDescent="0.25">
      <c r="K1645" s="1"/>
    </row>
    <row r="1646" spans="11:11" x14ac:dyDescent="0.25">
      <c r="K1646" s="1"/>
    </row>
    <row r="1647" spans="11:11" x14ac:dyDescent="0.25">
      <c r="K1647" s="1"/>
    </row>
    <row r="1648" spans="11:11" x14ac:dyDescent="0.25">
      <c r="K1648" s="1"/>
    </row>
    <row r="1649" spans="11:11" x14ac:dyDescent="0.25">
      <c r="K1649" s="1"/>
    </row>
    <row r="1650" spans="11:11" x14ac:dyDescent="0.25">
      <c r="K1650" s="1"/>
    </row>
    <row r="1651" spans="11:11" x14ac:dyDescent="0.25">
      <c r="K1651" s="1"/>
    </row>
    <row r="1652" spans="11:11" x14ac:dyDescent="0.25">
      <c r="K1652" s="1"/>
    </row>
    <row r="1653" spans="11:11" x14ac:dyDescent="0.25">
      <c r="K1653" s="1"/>
    </row>
    <row r="1654" spans="11:11" x14ac:dyDescent="0.25">
      <c r="K1654" s="1"/>
    </row>
    <row r="1655" spans="11:11" x14ac:dyDescent="0.25">
      <c r="K1655" s="1"/>
    </row>
    <row r="1656" spans="11:11" x14ac:dyDescent="0.25">
      <c r="K1656" s="1"/>
    </row>
    <row r="1657" spans="11:11" x14ac:dyDescent="0.25">
      <c r="K1657" s="1"/>
    </row>
    <row r="1658" spans="11:11" x14ac:dyDescent="0.25">
      <c r="K1658" s="1"/>
    </row>
    <row r="1659" spans="11:11" x14ac:dyDescent="0.25">
      <c r="K1659" s="1"/>
    </row>
    <row r="1660" spans="11:11" x14ac:dyDescent="0.25">
      <c r="K1660" s="1"/>
    </row>
    <row r="1661" spans="11:11" x14ac:dyDescent="0.25">
      <c r="K1661" s="1"/>
    </row>
    <row r="1662" spans="11:11" x14ac:dyDescent="0.25">
      <c r="K1662" s="1"/>
    </row>
    <row r="1663" spans="11:11" x14ac:dyDescent="0.25">
      <c r="K1663" s="1"/>
    </row>
    <row r="1664" spans="11:11" x14ac:dyDescent="0.25">
      <c r="K1664" s="1"/>
    </row>
    <row r="1665" spans="11:11" x14ac:dyDescent="0.25">
      <c r="K1665" s="1"/>
    </row>
    <row r="1666" spans="11:11" x14ac:dyDescent="0.25">
      <c r="K1666" s="1"/>
    </row>
    <row r="1667" spans="11:11" x14ac:dyDescent="0.25">
      <c r="K1667" s="1"/>
    </row>
    <row r="1668" spans="11:11" x14ac:dyDescent="0.25">
      <c r="K1668" s="1"/>
    </row>
    <row r="1669" spans="11:11" x14ac:dyDescent="0.25">
      <c r="K1669" s="1"/>
    </row>
    <row r="1670" spans="11:11" x14ac:dyDescent="0.25">
      <c r="K1670" s="1"/>
    </row>
    <row r="1671" spans="11:11" x14ac:dyDescent="0.25">
      <c r="K1671" s="1"/>
    </row>
    <row r="1672" spans="11:11" x14ac:dyDescent="0.25">
      <c r="K1672" s="1"/>
    </row>
    <row r="1673" spans="11:11" x14ac:dyDescent="0.25">
      <c r="K1673" s="1"/>
    </row>
    <row r="1674" spans="11:11" x14ac:dyDescent="0.25">
      <c r="K1674" s="1"/>
    </row>
    <row r="1675" spans="11:11" x14ac:dyDescent="0.25">
      <c r="K1675" s="1"/>
    </row>
    <row r="1676" spans="11:11" x14ac:dyDescent="0.25">
      <c r="K1676" s="1"/>
    </row>
    <row r="1677" spans="11:11" x14ac:dyDescent="0.25">
      <c r="K1677" s="1"/>
    </row>
    <row r="1678" spans="11:11" x14ac:dyDescent="0.25">
      <c r="K1678" s="1"/>
    </row>
    <row r="1679" spans="11:11" x14ac:dyDescent="0.25">
      <c r="K1679" s="1"/>
    </row>
    <row r="1680" spans="11:11" x14ac:dyDescent="0.25">
      <c r="K1680" s="1"/>
    </row>
    <row r="1681" spans="11:11" x14ac:dyDescent="0.25">
      <c r="K1681" s="1"/>
    </row>
    <row r="1682" spans="11:11" x14ac:dyDescent="0.25">
      <c r="K1682" s="1"/>
    </row>
    <row r="1683" spans="11:11" x14ac:dyDescent="0.25">
      <c r="K1683" s="1"/>
    </row>
    <row r="1684" spans="11:11" x14ac:dyDescent="0.25">
      <c r="K1684" s="1"/>
    </row>
    <row r="1685" spans="11:11" x14ac:dyDescent="0.25">
      <c r="K1685" s="1"/>
    </row>
    <row r="1686" spans="11:11" x14ac:dyDescent="0.25">
      <c r="K1686" s="1"/>
    </row>
    <row r="1687" spans="11:11" x14ac:dyDescent="0.25">
      <c r="K1687" s="1"/>
    </row>
    <row r="1688" spans="11:11" x14ac:dyDescent="0.25">
      <c r="K1688" s="1"/>
    </row>
    <row r="1689" spans="11:11" x14ac:dyDescent="0.25">
      <c r="K1689" s="1"/>
    </row>
    <row r="1690" spans="11:11" x14ac:dyDescent="0.25">
      <c r="K1690" s="1"/>
    </row>
    <row r="1691" spans="11:11" x14ac:dyDescent="0.25">
      <c r="K1691" s="1"/>
    </row>
    <row r="1692" spans="11:11" x14ac:dyDescent="0.25">
      <c r="K1692" s="1"/>
    </row>
    <row r="1693" spans="11:11" x14ac:dyDescent="0.25">
      <c r="K1693" s="1"/>
    </row>
    <row r="1694" spans="11:11" x14ac:dyDescent="0.25">
      <c r="K1694" s="1"/>
    </row>
    <row r="1695" spans="11:11" x14ac:dyDescent="0.25">
      <c r="K1695" s="1"/>
    </row>
    <row r="1696" spans="11:11" x14ac:dyDescent="0.25">
      <c r="K1696" s="1"/>
    </row>
    <row r="1697" spans="11:11" x14ac:dyDescent="0.25">
      <c r="K1697" s="1"/>
    </row>
    <row r="1698" spans="11:11" x14ac:dyDescent="0.25">
      <c r="K1698" s="1"/>
    </row>
    <row r="1699" spans="11:11" x14ac:dyDescent="0.25">
      <c r="K1699" s="1"/>
    </row>
    <row r="1700" spans="11:11" x14ac:dyDescent="0.25">
      <c r="K1700" s="1"/>
    </row>
    <row r="1701" spans="11:11" x14ac:dyDescent="0.25">
      <c r="K1701" s="1"/>
    </row>
    <row r="1702" spans="11:11" x14ac:dyDescent="0.25">
      <c r="K1702" s="1"/>
    </row>
    <row r="1703" spans="11:11" x14ac:dyDescent="0.25">
      <c r="K1703" s="1"/>
    </row>
    <row r="1704" spans="11:11" x14ac:dyDescent="0.25">
      <c r="K1704" s="1"/>
    </row>
    <row r="1705" spans="11:11" x14ac:dyDescent="0.25">
      <c r="K1705" s="1"/>
    </row>
    <row r="1706" spans="11:11" x14ac:dyDescent="0.25">
      <c r="K1706" s="1"/>
    </row>
    <row r="1707" spans="11:11" x14ac:dyDescent="0.25">
      <c r="K1707" s="1"/>
    </row>
    <row r="1708" spans="11:11" x14ac:dyDescent="0.25">
      <c r="K1708" s="1"/>
    </row>
    <row r="1709" spans="11:11" x14ac:dyDescent="0.25">
      <c r="K1709" s="1"/>
    </row>
    <row r="1710" spans="11:11" x14ac:dyDescent="0.25">
      <c r="K1710" s="1"/>
    </row>
    <row r="1711" spans="11:11" x14ac:dyDescent="0.25">
      <c r="K1711" s="1"/>
    </row>
    <row r="1712" spans="11:11" x14ac:dyDescent="0.25">
      <c r="K1712" s="1"/>
    </row>
    <row r="1713" spans="11:11" x14ac:dyDescent="0.25">
      <c r="K1713" s="1"/>
    </row>
    <row r="1714" spans="11:11" x14ac:dyDescent="0.25">
      <c r="K1714" s="1"/>
    </row>
    <row r="1715" spans="11:11" x14ac:dyDescent="0.25">
      <c r="K1715" s="1"/>
    </row>
    <row r="1716" spans="11:11" x14ac:dyDescent="0.25">
      <c r="K1716" s="1"/>
    </row>
    <row r="1717" spans="11:11" x14ac:dyDescent="0.25">
      <c r="K1717" s="1"/>
    </row>
    <row r="1718" spans="11:11" x14ac:dyDescent="0.25">
      <c r="K1718" s="1"/>
    </row>
    <row r="1719" spans="11:11" x14ac:dyDescent="0.25">
      <c r="K1719" s="1"/>
    </row>
    <row r="1720" spans="11:11" x14ac:dyDescent="0.25">
      <c r="K1720" s="1"/>
    </row>
    <row r="1721" spans="11:11" x14ac:dyDescent="0.25">
      <c r="K1721" s="1"/>
    </row>
    <row r="1722" spans="11:11" x14ac:dyDescent="0.25">
      <c r="K1722" s="1"/>
    </row>
    <row r="1723" spans="11:11" x14ac:dyDescent="0.25">
      <c r="K1723" s="1"/>
    </row>
    <row r="1724" spans="11:11" x14ac:dyDescent="0.25">
      <c r="K1724" s="1"/>
    </row>
    <row r="1725" spans="11:11" x14ac:dyDescent="0.25">
      <c r="K1725" s="1"/>
    </row>
    <row r="1726" spans="11:11" x14ac:dyDescent="0.25">
      <c r="K1726" s="1"/>
    </row>
    <row r="1727" spans="11:11" x14ac:dyDescent="0.25">
      <c r="K1727" s="1"/>
    </row>
    <row r="1728" spans="11:11" x14ac:dyDescent="0.25">
      <c r="K1728" s="1"/>
    </row>
    <row r="1729" spans="11:11" x14ac:dyDescent="0.25">
      <c r="K1729" s="1"/>
    </row>
    <row r="1730" spans="11:11" x14ac:dyDescent="0.25">
      <c r="K1730" s="1"/>
    </row>
    <row r="1731" spans="11:11" x14ac:dyDescent="0.25">
      <c r="K1731" s="1"/>
    </row>
    <row r="1732" spans="11:11" x14ac:dyDescent="0.25">
      <c r="K1732" s="1"/>
    </row>
    <row r="1733" spans="11:11" x14ac:dyDescent="0.25">
      <c r="K1733" s="1"/>
    </row>
    <row r="1734" spans="11:11" x14ac:dyDescent="0.25">
      <c r="K1734" s="1"/>
    </row>
    <row r="1735" spans="11:11" x14ac:dyDescent="0.25">
      <c r="K1735" s="1"/>
    </row>
    <row r="1736" spans="11:11" x14ac:dyDescent="0.25">
      <c r="K1736" s="1"/>
    </row>
    <row r="1737" spans="11:11" x14ac:dyDescent="0.25">
      <c r="K1737" s="1"/>
    </row>
    <row r="1738" spans="11:11" x14ac:dyDescent="0.25">
      <c r="K1738" s="1"/>
    </row>
    <row r="1739" spans="11:11" x14ac:dyDescent="0.25">
      <c r="K1739" s="1"/>
    </row>
    <row r="1740" spans="11:11" x14ac:dyDescent="0.25">
      <c r="K1740" s="1"/>
    </row>
    <row r="1741" spans="11:11" x14ac:dyDescent="0.25">
      <c r="K1741" s="1"/>
    </row>
    <row r="1742" spans="11:11" x14ac:dyDescent="0.25">
      <c r="K1742" s="1"/>
    </row>
    <row r="1743" spans="11:11" x14ac:dyDescent="0.25">
      <c r="K1743" s="1"/>
    </row>
    <row r="1744" spans="11:11" x14ac:dyDescent="0.25">
      <c r="K1744" s="1"/>
    </row>
    <row r="1745" spans="11:11" x14ac:dyDescent="0.25">
      <c r="K1745" s="1"/>
    </row>
    <row r="1746" spans="11:11" x14ac:dyDescent="0.25">
      <c r="K1746" s="1"/>
    </row>
    <row r="1747" spans="11:11" x14ac:dyDescent="0.25">
      <c r="K1747" s="1"/>
    </row>
    <row r="1748" spans="11:11" x14ac:dyDescent="0.25">
      <c r="K1748" s="1"/>
    </row>
    <row r="1749" spans="11:11" x14ac:dyDescent="0.25">
      <c r="K1749" s="1"/>
    </row>
    <row r="1750" spans="11:11" x14ac:dyDescent="0.25">
      <c r="K1750" s="1"/>
    </row>
    <row r="1751" spans="11:11" x14ac:dyDescent="0.25">
      <c r="K1751" s="1"/>
    </row>
    <row r="1752" spans="11:11" x14ac:dyDescent="0.25">
      <c r="K1752" s="1"/>
    </row>
    <row r="1753" spans="11:11" x14ac:dyDescent="0.25">
      <c r="K1753" s="1"/>
    </row>
    <row r="1754" spans="11:11" x14ac:dyDescent="0.25">
      <c r="K1754" s="1"/>
    </row>
    <row r="1755" spans="11:11" x14ac:dyDescent="0.25">
      <c r="K1755" s="1"/>
    </row>
    <row r="1756" spans="11:11" x14ac:dyDescent="0.25">
      <c r="K1756" s="1"/>
    </row>
    <row r="1757" spans="11:11" x14ac:dyDescent="0.25">
      <c r="K1757" s="1"/>
    </row>
    <row r="1758" spans="11:11" x14ac:dyDescent="0.25">
      <c r="K1758" s="1"/>
    </row>
    <row r="1759" spans="11:11" x14ac:dyDescent="0.25">
      <c r="K1759" s="1"/>
    </row>
    <row r="1760" spans="11:11" x14ac:dyDescent="0.25">
      <c r="K1760" s="1"/>
    </row>
    <row r="1761" spans="11:11" x14ac:dyDescent="0.25">
      <c r="K1761" s="1"/>
    </row>
    <row r="1762" spans="11:11" x14ac:dyDescent="0.25">
      <c r="K1762" s="1"/>
    </row>
    <row r="1763" spans="11:11" x14ac:dyDescent="0.25">
      <c r="K1763" s="1"/>
    </row>
    <row r="1764" spans="11:11" x14ac:dyDescent="0.25">
      <c r="K1764" s="1"/>
    </row>
    <row r="1765" spans="11:11" x14ac:dyDescent="0.25">
      <c r="K1765" s="1"/>
    </row>
    <row r="1766" spans="11:11" x14ac:dyDescent="0.25">
      <c r="K1766" s="1"/>
    </row>
    <row r="1767" spans="11:11" x14ac:dyDescent="0.25">
      <c r="K1767" s="1"/>
    </row>
    <row r="1768" spans="11:11" x14ac:dyDescent="0.25">
      <c r="K1768" s="1"/>
    </row>
    <row r="1769" spans="11:11" x14ac:dyDescent="0.25">
      <c r="K1769" s="1"/>
    </row>
    <row r="1770" spans="11:11" x14ac:dyDescent="0.25">
      <c r="K1770" s="1"/>
    </row>
    <row r="1771" spans="11:11" x14ac:dyDescent="0.25">
      <c r="K1771" s="1"/>
    </row>
    <row r="1772" spans="11:11" x14ac:dyDescent="0.25">
      <c r="K1772" s="1"/>
    </row>
    <row r="1773" spans="11:11" x14ac:dyDescent="0.25">
      <c r="K1773" s="1"/>
    </row>
    <row r="1774" spans="11:11" x14ac:dyDescent="0.25">
      <c r="K1774" s="1"/>
    </row>
    <row r="1775" spans="11:11" x14ac:dyDescent="0.25">
      <c r="K1775" s="1"/>
    </row>
    <row r="1776" spans="11:11" x14ac:dyDescent="0.25">
      <c r="K1776" s="1"/>
    </row>
    <row r="1777" spans="11:11" x14ac:dyDescent="0.25">
      <c r="K1777" s="1"/>
    </row>
    <row r="1778" spans="11:11" x14ac:dyDescent="0.25">
      <c r="K1778" s="1"/>
    </row>
    <row r="1779" spans="11:11" x14ac:dyDescent="0.25">
      <c r="K1779" s="1"/>
    </row>
    <row r="1780" spans="11:11" x14ac:dyDescent="0.25">
      <c r="K1780" s="1"/>
    </row>
    <row r="1781" spans="11:11" x14ac:dyDescent="0.25">
      <c r="K1781" s="1"/>
    </row>
    <row r="1782" spans="11:11" x14ac:dyDescent="0.25">
      <c r="K1782" s="1"/>
    </row>
    <row r="1783" spans="11:11" x14ac:dyDescent="0.25">
      <c r="K1783" s="1"/>
    </row>
    <row r="1784" spans="11:11" x14ac:dyDescent="0.25">
      <c r="K1784" s="1"/>
    </row>
    <row r="1785" spans="11:11" x14ac:dyDescent="0.25">
      <c r="K1785" s="1"/>
    </row>
    <row r="1786" spans="11:11" x14ac:dyDescent="0.25">
      <c r="K1786" s="1"/>
    </row>
    <row r="1787" spans="11:11" x14ac:dyDescent="0.25">
      <c r="K1787" s="1"/>
    </row>
    <row r="1788" spans="11:11" x14ac:dyDescent="0.25">
      <c r="K1788" s="1"/>
    </row>
    <row r="1789" spans="11:11" x14ac:dyDescent="0.25">
      <c r="K1789" s="1"/>
    </row>
    <row r="1790" spans="11:11" x14ac:dyDescent="0.25">
      <c r="K1790" s="1"/>
    </row>
    <row r="1791" spans="11:11" x14ac:dyDescent="0.25">
      <c r="K1791" s="1"/>
    </row>
    <row r="1792" spans="11:11" x14ac:dyDescent="0.25">
      <c r="K1792" s="1"/>
    </row>
    <row r="1793" spans="11:11" x14ac:dyDescent="0.25">
      <c r="K1793" s="1"/>
    </row>
    <row r="1794" spans="11:11" x14ac:dyDescent="0.25">
      <c r="K1794" s="1"/>
    </row>
    <row r="1795" spans="11:11" x14ac:dyDescent="0.25">
      <c r="K1795" s="1"/>
    </row>
    <row r="1796" spans="11:11" x14ac:dyDescent="0.25">
      <c r="K1796" s="1"/>
    </row>
    <row r="1797" spans="11:11" x14ac:dyDescent="0.25">
      <c r="K1797" s="1"/>
    </row>
    <row r="1798" spans="11:11" x14ac:dyDescent="0.25">
      <c r="K1798" s="1"/>
    </row>
    <row r="1799" spans="11:11" x14ac:dyDescent="0.25">
      <c r="K1799" s="1"/>
    </row>
    <row r="1800" spans="11:11" x14ac:dyDescent="0.25">
      <c r="K1800" s="1"/>
    </row>
    <row r="1801" spans="11:11" x14ac:dyDescent="0.25">
      <c r="K1801" s="1"/>
    </row>
    <row r="1802" spans="11:11" x14ac:dyDescent="0.25">
      <c r="K1802" s="1"/>
    </row>
    <row r="1803" spans="11:11" x14ac:dyDescent="0.25">
      <c r="K1803" s="1"/>
    </row>
    <row r="1804" spans="11:11" x14ac:dyDescent="0.25">
      <c r="K1804" s="1"/>
    </row>
    <row r="1805" spans="11:11" x14ac:dyDescent="0.25">
      <c r="K1805" s="1"/>
    </row>
    <row r="1806" spans="11:11" x14ac:dyDescent="0.25">
      <c r="K1806" s="1"/>
    </row>
    <row r="1807" spans="11:11" x14ac:dyDescent="0.25">
      <c r="K1807" s="1"/>
    </row>
    <row r="1808" spans="11:11" x14ac:dyDescent="0.25">
      <c r="K1808" s="1"/>
    </row>
    <row r="1809" spans="11:11" x14ac:dyDescent="0.25">
      <c r="K1809" s="1"/>
    </row>
    <row r="1810" spans="11:11" x14ac:dyDescent="0.25">
      <c r="K1810" s="1"/>
    </row>
    <row r="1811" spans="11:11" x14ac:dyDescent="0.25">
      <c r="K1811" s="1"/>
    </row>
    <row r="1812" spans="11:11" x14ac:dyDescent="0.25">
      <c r="K1812" s="1"/>
    </row>
    <row r="1813" spans="11:11" x14ac:dyDescent="0.25">
      <c r="K1813" s="1"/>
    </row>
    <row r="1814" spans="11:11" x14ac:dyDescent="0.25">
      <c r="K1814" s="1"/>
    </row>
    <row r="1815" spans="11:11" x14ac:dyDescent="0.25">
      <c r="K1815" s="1"/>
    </row>
    <row r="1816" spans="11:11" x14ac:dyDescent="0.25">
      <c r="K1816" s="1"/>
    </row>
    <row r="1817" spans="11:11" x14ac:dyDescent="0.25">
      <c r="K1817" s="1"/>
    </row>
    <row r="1818" spans="11:11" x14ac:dyDescent="0.25">
      <c r="K1818" s="1"/>
    </row>
    <row r="1819" spans="11:11" x14ac:dyDescent="0.25">
      <c r="K1819" s="1"/>
    </row>
    <row r="1820" spans="11:11" x14ac:dyDescent="0.25">
      <c r="K1820" s="1"/>
    </row>
    <row r="1821" spans="11:11" x14ac:dyDescent="0.25">
      <c r="K1821" s="1"/>
    </row>
    <row r="1822" spans="11:11" x14ac:dyDescent="0.25">
      <c r="K1822" s="1"/>
    </row>
    <row r="1823" spans="11:11" x14ac:dyDescent="0.25">
      <c r="K1823" s="1"/>
    </row>
    <row r="1824" spans="11:11" x14ac:dyDescent="0.25">
      <c r="K1824" s="1"/>
    </row>
    <row r="1825" spans="11:11" x14ac:dyDescent="0.25">
      <c r="K1825" s="1"/>
    </row>
    <row r="1826" spans="11:11" x14ac:dyDescent="0.25">
      <c r="K1826" s="1"/>
    </row>
    <row r="1827" spans="11:11" x14ac:dyDescent="0.25">
      <c r="K1827" s="1"/>
    </row>
    <row r="1828" spans="11:11" x14ac:dyDescent="0.25">
      <c r="K1828" s="1"/>
    </row>
    <row r="1829" spans="11:11" x14ac:dyDescent="0.25">
      <c r="K1829" s="1"/>
    </row>
    <row r="1830" spans="11:11" x14ac:dyDescent="0.25">
      <c r="K1830" s="1"/>
    </row>
    <row r="1831" spans="11:11" x14ac:dyDescent="0.25">
      <c r="K1831" s="1"/>
    </row>
    <row r="1832" spans="11:11" x14ac:dyDescent="0.25">
      <c r="K1832" s="1"/>
    </row>
    <row r="1833" spans="11:11" x14ac:dyDescent="0.25">
      <c r="K1833" s="1"/>
    </row>
    <row r="1834" spans="11:11" x14ac:dyDescent="0.25">
      <c r="K1834" s="1"/>
    </row>
    <row r="1835" spans="11:11" x14ac:dyDescent="0.25">
      <c r="K1835" s="1"/>
    </row>
    <row r="1836" spans="11:11" x14ac:dyDescent="0.25">
      <c r="K1836" s="1"/>
    </row>
    <row r="1837" spans="11:11" x14ac:dyDescent="0.25">
      <c r="K1837" s="1"/>
    </row>
    <row r="1838" spans="11:11" x14ac:dyDescent="0.25">
      <c r="K1838" s="1"/>
    </row>
    <row r="1839" spans="11:11" x14ac:dyDescent="0.25">
      <c r="K1839" s="1"/>
    </row>
    <row r="1840" spans="11:11" x14ac:dyDescent="0.25">
      <c r="K1840" s="1"/>
    </row>
    <row r="1841" spans="11:11" x14ac:dyDescent="0.25">
      <c r="K1841" s="1"/>
    </row>
    <row r="1842" spans="11:11" x14ac:dyDescent="0.25">
      <c r="K1842" s="1"/>
    </row>
    <row r="1843" spans="11:11" x14ac:dyDescent="0.25">
      <c r="K1843" s="1"/>
    </row>
    <row r="1844" spans="11:11" x14ac:dyDescent="0.25">
      <c r="K1844" s="1"/>
    </row>
    <row r="1845" spans="11:11" x14ac:dyDescent="0.25">
      <c r="K1845" s="1"/>
    </row>
    <row r="1846" spans="11:11" x14ac:dyDescent="0.25">
      <c r="K1846" s="1"/>
    </row>
    <row r="1847" spans="11:11" x14ac:dyDescent="0.25">
      <c r="K1847" s="1"/>
    </row>
    <row r="1848" spans="11:11" x14ac:dyDescent="0.25">
      <c r="K1848" s="1"/>
    </row>
    <row r="1849" spans="11:11" x14ac:dyDescent="0.25">
      <c r="K1849" s="1"/>
    </row>
    <row r="1850" spans="11:11" x14ac:dyDescent="0.25">
      <c r="K1850" s="1"/>
    </row>
    <row r="1851" spans="11:11" x14ac:dyDescent="0.25">
      <c r="K1851" s="1"/>
    </row>
    <row r="1852" spans="11:11" x14ac:dyDescent="0.25">
      <c r="K1852" s="1"/>
    </row>
    <row r="1853" spans="11:11" x14ac:dyDescent="0.25">
      <c r="K1853" s="1"/>
    </row>
    <row r="1854" spans="11:11" x14ac:dyDescent="0.25">
      <c r="K1854" s="1"/>
    </row>
    <row r="1855" spans="11:11" x14ac:dyDescent="0.25">
      <c r="K1855" s="1"/>
    </row>
    <row r="1856" spans="11:11" x14ac:dyDescent="0.25">
      <c r="K1856" s="1"/>
    </row>
    <row r="1857" spans="11:11" x14ac:dyDescent="0.25">
      <c r="K1857" s="1"/>
    </row>
    <row r="1858" spans="11:11" x14ac:dyDescent="0.25">
      <c r="K1858" s="1"/>
    </row>
    <row r="1859" spans="11:11" x14ac:dyDescent="0.25">
      <c r="K1859" s="1"/>
    </row>
    <row r="1860" spans="11:11" x14ac:dyDescent="0.25">
      <c r="K1860" s="1"/>
    </row>
    <row r="1861" spans="11:11" x14ac:dyDescent="0.25">
      <c r="K1861" s="1"/>
    </row>
    <row r="1862" spans="11:11" x14ac:dyDescent="0.25">
      <c r="K1862" s="1"/>
    </row>
    <row r="1863" spans="11:11" x14ac:dyDescent="0.25">
      <c r="K1863" s="1"/>
    </row>
    <row r="1864" spans="11:11" x14ac:dyDescent="0.25">
      <c r="K1864" s="1"/>
    </row>
    <row r="1865" spans="11:11" x14ac:dyDescent="0.25">
      <c r="K1865" s="1"/>
    </row>
    <row r="1866" spans="11:11" x14ac:dyDescent="0.25">
      <c r="K1866" s="1"/>
    </row>
    <row r="1867" spans="11:11" x14ac:dyDescent="0.25">
      <c r="K1867" s="1"/>
    </row>
    <row r="1868" spans="11:11" x14ac:dyDescent="0.25">
      <c r="K1868" s="1"/>
    </row>
    <row r="1869" spans="11:11" x14ac:dyDescent="0.25">
      <c r="K1869" s="1"/>
    </row>
    <row r="1870" spans="11:11" x14ac:dyDescent="0.25">
      <c r="K1870" s="1"/>
    </row>
    <row r="1871" spans="11:11" x14ac:dyDescent="0.25">
      <c r="K1871" s="1"/>
    </row>
    <row r="1872" spans="11:11" x14ac:dyDescent="0.25">
      <c r="K1872" s="1"/>
    </row>
    <row r="1873" spans="11:11" x14ac:dyDescent="0.25">
      <c r="K1873" s="1"/>
    </row>
    <row r="1874" spans="11:11" x14ac:dyDescent="0.25">
      <c r="K1874" s="1"/>
    </row>
    <row r="1875" spans="11:11" x14ac:dyDescent="0.25">
      <c r="K1875" s="1"/>
    </row>
    <row r="1876" spans="11:11" x14ac:dyDescent="0.25">
      <c r="K1876" s="1"/>
    </row>
    <row r="1877" spans="11:11" x14ac:dyDescent="0.25">
      <c r="K1877" s="1"/>
    </row>
    <row r="1878" spans="11:11" x14ac:dyDescent="0.25">
      <c r="K1878" s="1"/>
    </row>
    <row r="1879" spans="11:11" x14ac:dyDescent="0.25">
      <c r="K1879" s="1"/>
    </row>
    <row r="1880" spans="11:11" x14ac:dyDescent="0.25">
      <c r="K1880" s="1"/>
    </row>
    <row r="1881" spans="11:11" x14ac:dyDescent="0.25">
      <c r="K1881" s="1"/>
    </row>
    <row r="1882" spans="11:11" x14ac:dyDescent="0.25">
      <c r="K1882" s="1"/>
    </row>
    <row r="1883" spans="11:11" x14ac:dyDescent="0.25">
      <c r="K1883" s="1"/>
    </row>
    <row r="1884" spans="11:11" x14ac:dyDescent="0.25">
      <c r="K1884" s="1"/>
    </row>
    <row r="1885" spans="11:11" x14ac:dyDescent="0.25">
      <c r="K1885" s="1"/>
    </row>
    <row r="1886" spans="11:11" x14ac:dyDescent="0.25">
      <c r="K1886" s="1"/>
    </row>
    <row r="1887" spans="11:11" x14ac:dyDescent="0.25">
      <c r="K1887" s="1"/>
    </row>
    <row r="1888" spans="11:11" x14ac:dyDescent="0.25">
      <c r="K1888" s="1"/>
    </row>
    <row r="1889" spans="11:11" x14ac:dyDescent="0.25">
      <c r="K1889" s="1"/>
    </row>
    <row r="1890" spans="11:11" x14ac:dyDescent="0.25">
      <c r="K1890" s="1"/>
    </row>
    <row r="1891" spans="11:11" x14ac:dyDescent="0.25">
      <c r="K1891" s="1"/>
    </row>
    <row r="1892" spans="11:11" x14ac:dyDescent="0.25">
      <c r="K1892" s="1"/>
    </row>
    <row r="1893" spans="11:11" x14ac:dyDescent="0.25">
      <c r="K1893" s="1"/>
    </row>
    <row r="1894" spans="11:11" x14ac:dyDescent="0.25">
      <c r="K1894" s="1"/>
    </row>
    <row r="1895" spans="11:11" x14ac:dyDescent="0.25">
      <c r="K1895" s="1"/>
    </row>
    <row r="1896" spans="11:11" x14ac:dyDescent="0.25">
      <c r="K1896" s="1"/>
    </row>
    <row r="1897" spans="11:11" x14ac:dyDescent="0.25">
      <c r="K1897" s="1"/>
    </row>
    <row r="1898" spans="11:11" x14ac:dyDescent="0.25">
      <c r="K1898" s="1"/>
    </row>
    <row r="1899" spans="11:11" x14ac:dyDescent="0.25">
      <c r="K1899" s="1"/>
    </row>
    <row r="1900" spans="11:11" x14ac:dyDescent="0.25">
      <c r="K1900" s="1"/>
    </row>
    <row r="1901" spans="11:11" x14ac:dyDescent="0.25">
      <c r="K1901" s="1"/>
    </row>
    <row r="1902" spans="11:11" x14ac:dyDescent="0.25">
      <c r="K1902" s="1"/>
    </row>
    <row r="1903" spans="11:11" x14ac:dyDescent="0.25">
      <c r="K1903" s="1"/>
    </row>
    <row r="1904" spans="11:11" x14ac:dyDescent="0.25">
      <c r="K1904" s="1"/>
    </row>
    <row r="1905" spans="11:11" x14ac:dyDescent="0.25">
      <c r="K1905" s="1"/>
    </row>
    <row r="1906" spans="11:11" x14ac:dyDescent="0.25">
      <c r="K1906" s="1"/>
    </row>
    <row r="1907" spans="11:11" x14ac:dyDescent="0.25">
      <c r="K1907" s="1"/>
    </row>
    <row r="1908" spans="11:11" x14ac:dyDescent="0.25">
      <c r="K1908" s="1"/>
    </row>
    <row r="1909" spans="11:11" x14ac:dyDescent="0.25">
      <c r="K1909" s="1"/>
    </row>
    <row r="1910" spans="11:11" x14ac:dyDescent="0.25">
      <c r="K1910" s="1"/>
    </row>
    <row r="1911" spans="11:11" x14ac:dyDescent="0.25">
      <c r="K1911" s="1"/>
    </row>
    <row r="1912" spans="11:11" x14ac:dyDescent="0.25">
      <c r="K1912" s="1"/>
    </row>
    <row r="1913" spans="11:11" x14ac:dyDescent="0.25">
      <c r="K1913" s="1"/>
    </row>
    <row r="1914" spans="11:11" x14ac:dyDescent="0.25">
      <c r="K1914" s="1"/>
    </row>
    <row r="1915" spans="11:11" x14ac:dyDescent="0.25">
      <c r="K1915" s="1"/>
    </row>
    <row r="1916" spans="11:11" x14ac:dyDescent="0.25">
      <c r="K1916" s="1"/>
    </row>
    <row r="1917" spans="11:11" x14ac:dyDescent="0.25">
      <c r="K1917" s="1"/>
    </row>
    <row r="1918" spans="11:11" x14ac:dyDescent="0.25">
      <c r="K1918" s="1"/>
    </row>
    <row r="1919" spans="11:11" x14ac:dyDescent="0.25">
      <c r="K1919" s="1"/>
    </row>
    <row r="1920" spans="11:11" x14ac:dyDescent="0.25">
      <c r="K1920" s="1"/>
    </row>
    <row r="1921" spans="11:11" x14ac:dyDescent="0.25">
      <c r="K1921" s="1"/>
    </row>
    <row r="1922" spans="11:11" x14ac:dyDescent="0.25">
      <c r="K1922" s="1"/>
    </row>
    <row r="1923" spans="11:11" x14ac:dyDescent="0.25">
      <c r="K1923" s="1"/>
    </row>
    <row r="1924" spans="11:11" x14ac:dyDescent="0.25">
      <c r="K1924" s="1"/>
    </row>
    <row r="1925" spans="11:11" x14ac:dyDescent="0.25">
      <c r="K1925" s="1"/>
    </row>
    <row r="1926" spans="11:11" x14ac:dyDescent="0.25">
      <c r="K1926" s="1"/>
    </row>
    <row r="1927" spans="11:11" x14ac:dyDescent="0.25">
      <c r="K1927" s="1"/>
    </row>
    <row r="1928" spans="11:11" x14ac:dyDescent="0.25">
      <c r="K1928" s="1"/>
    </row>
    <row r="1929" spans="11:11" x14ac:dyDescent="0.25">
      <c r="K1929" s="1"/>
    </row>
    <row r="1930" spans="11:11" x14ac:dyDescent="0.25">
      <c r="K1930" s="1"/>
    </row>
    <row r="1931" spans="11:11" x14ac:dyDescent="0.25">
      <c r="K1931" s="1"/>
    </row>
    <row r="1932" spans="11:11" x14ac:dyDescent="0.25">
      <c r="K1932" s="1"/>
    </row>
    <row r="1933" spans="11:11" x14ac:dyDescent="0.25">
      <c r="K1933" s="1"/>
    </row>
    <row r="1934" spans="11:11" x14ac:dyDescent="0.25">
      <c r="K1934" s="1"/>
    </row>
    <row r="1935" spans="11:11" x14ac:dyDescent="0.25">
      <c r="K1935" s="1"/>
    </row>
    <row r="1936" spans="11:11" x14ac:dyDescent="0.25">
      <c r="K1936" s="1"/>
    </row>
    <row r="1937" spans="11:11" x14ac:dyDescent="0.25">
      <c r="K1937" s="1"/>
    </row>
    <row r="1938" spans="11:11" x14ac:dyDescent="0.25">
      <c r="K1938" s="1"/>
    </row>
    <row r="1939" spans="11:11" x14ac:dyDescent="0.25">
      <c r="K1939" s="1"/>
    </row>
    <row r="1940" spans="11:11" x14ac:dyDescent="0.25">
      <c r="K1940" s="1"/>
    </row>
    <row r="1941" spans="11:11" x14ac:dyDescent="0.25">
      <c r="K1941" s="1"/>
    </row>
    <row r="1942" spans="11:11" x14ac:dyDescent="0.25">
      <c r="K1942" s="1"/>
    </row>
    <row r="1943" spans="11:11" x14ac:dyDescent="0.25">
      <c r="K1943" s="1"/>
    </row>
    <row r="1944" spans="11:11" x14ac:dyDescent="0.25">
      <c r="K1944" s="1"/>
    </row>
    <row r="1945" spans="11:11" x14ac:dyDescent="0.25">
      <c r="K1945" s="1"/>
    </row>
    <row r="1946" spans="11:11" x14ac:dyDescent="0.25">
      <c r="K1946" s="1"/>
    </row>
    <row r="1947" spans="11:11" x14ac:dyDescent="0.25">
      <c r="K1947" s="1"/>
    </row>
    <row r="1948" spans="11:11" x14ac:dyDescent="0.25">
      <c r="K1948" s="1"/>
    </row>
    <row r="1949" spans="11:11" x14ac:dyDescent="0.25">
      <c r="K1949" s="1"/>
    </row>
    <row r="1950" spans="11:11" x14ac:dyDescent="0.25">
      <c r="K1950" s="1"/>
    </row>
    <row r="1951" spans="11:11" x14ac:dyDescent="0.25">
      <c r="K1951" s="1"/>
    </row>
    <row r="1952" spans="11:11" x14ac:dyDescent="0.25">
      <c r="K1952" s="1"/>
    </row>
    <row r="1953" spans="11:11" x14ac:dyDescent="0.25">
      <c r="K1953" s="1"/>
    </row>
    <row r="1954" spans="11:11" x14ac:dyDescent="0.25">
      <c r="K1954" s="1"/>
    </row>
    <row r="1955" spans="11:11" x14ac:dyDescent="0.25">
      <c r="K1955" s="1"/>
    </row>
    <row r="1956" spans="11:11" x14ac:dyDescent="0.25">
      <c r="K1956" s="1"/>
    </row>
    <row r="1957" spans="11:11" x14ac:dyDescent="0.25">
      <c r="K1957" s="1"/>
    </row>
    <row r="1958" spans="11:11" x14ac:dyDescent="0.25">
      <c r="K1958" s="1"/>
    </row>
    <row r="1959" spans="11:11" x14ac:dyDescent="0.25">
      <c r="K1959" s="1"/>
    </row>
    <row r="1960" spans="11:11" x14ac:dyDescent="0.25">
      <c r="K1960" s="1"/>
    </row>
    <row r="1961" spans="11:11" x14ac:dyDescent="0.25">
      <c r="K1961" s="1"/>
    </row>
    <row r="1962" spans="11:11" x14ac:dyDescent="0.25">
      <c r="K1962" s="1"/>
    </row>
    <row r="1963" spans="11:11" x14ac:dyDescent="0.25">
      <c r="K1963" s="1"/>
    </row>
    <row r="1964" spans="11:11" x14ac:dyDescent="0.25">
      <c r="K1964" s="1"/>
    </row>
    <row r="1965" spans="11:11" x14ac:dyDescent="0.25">
      <c r="K1965" s="1"/>
    </row>
    <row r="1966" spans="11:11" x14ac:dyDescent="0.25">
      <c r="K1966" s="1"/>
    </row>
    <row r="1967" spans="11:11" x14ac:dyDescent="0.25">
      <c r="K1967" s="1"/>
    </row>
    <row r="1968" spans="11:11" x14ac:dyDescent="0.25">
      <c r="K1968" s="1"/>
    </row>
    <row r="1969" spans="11:11" x14ac:dyDescent="0.25">
      <c r="K1969" s="1"/>
    </row>
    <row r="1970" spans="11:11" x14ac:dyDescent="0.25">
      <c r="K1970" s="1"/>
    </row>
    <row r="1971" spans="11:11" x14ac:dyDescent="0.25">
      <c r="K1971" s="1"/>
    </row>
    <row r="1972" spans="11:11" x14ac:dyDescent="0.25">
      <c r="K1972" s="1"/>
    </row>
    <row r="1973" spans="11:11" x14ac:dyDescent="0.25">
      <c r="K1973" s="1"/>
    </row>
    <row r="1974" spans="11:11" x14ac:dyDescent="0.25">
      <c r="K1974" s="1"/>
    </row>
    <row r="1975" spans="11:11" x14ac:dyDescent="0.25">
      <c r="K1975" s="1"/>
    </row>
    <row r="1976" spans="11:11" x14ac:dyDescent="0.25">
      <c r="K1976" s="1"/>
    </row>
    <row r="1977" spans="11:11" x14ac:dyDescent="0.25">
      <c r="K1977" s="1"/>
    </row>
    <row r="1978" spans="11:11" x14ac:dyDescent="0.25">
      <c r="K1978" s="1"/>
    </row>
    <row r="1979" spans="11:11" x14ac:dyDescent="0.25">
      <c r="K1979" s="1"/>
    </row>
    <row r="1980" spans="11:11" x14ac:dyDescent="0.25">
      <c r="K1980" s="1"/>
    </row>
    <row r="1981" spans="11:11" x14ac:dyDescent="0.25">
      <c r="K1981" s="1"/>
    </row>
    <row r="1982" spans="11:11" x14ac:dyDescent="0.25">
      <c r="K1982" s="1"/>
    </row>
    <row r="1983" spans="11:11" x14ac:dyDescent="0.25">
      <c r="K1983" s="1"/>
    </row>
    <row r="1984" spans="11:11" x14ac:dyDescent="0.25">
      <c r="K1984" s="1"/>
    </row>
    <row r="1985" spans="11:11" x14ac:dyDescent="0.25">
      <c r="K1985" s="1"/>
    </row>
    <row r="1986" spans="11:11" x14ac:dyDescent="0.25">
      <c r="K1986" s="1"/>
    </row>
    <row r="1987" spans="11:11" x14ac:dyDescent="0.25">
      <c r="K1987" s="1"/>
    </row>
    <row r="1988" spans="11:11" x14ac:dyDescent="0.25">
      <c r="K1988" s="1"/>
    </row>
    <row r="1989" spans="11:11" x14ac:dyDescent="0.25">
      <c r="K1989" s="1"/>
    </row>
    <row r="1990" spans="11:11" x14ac:dyDescent="0.25">
      <c r="K1990" s="1"/>
    </row>
    <row r="1991" spans="11:11" x14ac:dyDescent="0.25">
      <c r="K1991" s="1"/>
    </row>
    <row r="1992" spans="11:11" x14ac:dyDescent="0.25">
      <c r="K1992" s="1"/>
    </row>
    <row r="1993" spans="11:11" x14ac:dyDescent="0.25">
      <c r="K1993" s="1"/>
    </row>
    <row r="1994" spans="11:11" x14ac:dyDescent="0.25">
      <c r="K1994" s="1"/>
    </row>
    <row r="1995" spans="11:11" x14ac:dyDescent="0.25">
      <c r="K1995" s="1"/>
    </row>
    <row r="1996" spans="11:11" x14ac:dyDescent="0.25">
      <c r="K1996" s="1"/>
    </row>
    <row r="1997" spans="11:11" x14ac:dyDescent="0.25">
      <c r="K1997" s="1"/>
    </row>
    <row r="1998" spans="11:11" x14ac:dyDescent="0.25">
      <c r="K1998" s="1"/>
    </row>
    <row r="1999" spans="11:11" x14ac:dyDescent="0.25">
      <c r="K1999" s="1"/>
    </row>
    <row r="2000" spans="11:11" x14ac:dyDescent="0.25">
      <c r="K2000" s="1"/>
    </row>
    <row r="2001" spans="11:11" x14ac:dyDescent="0.25">
      <c r="K2001" s="1"/>
    </row>
    <row r="2002" spans="11:11" x14ac:dyDescent="0.25">
      <c r="K2002" s="1"/>
    </row>
    <row r="2003" spans="11:11" x14ac:dyDescent="0.25">
      <c r="K2003" s="1"/>
    </row>
    <row r="2004" spans="11:11" x14ac:dyDescent="0.25">
      <c r="K2004" s="1"/>
    </row>
    <row r="2005" spans="11:11" x14ac:dyDescent="0.25">
      <c r="K2005" s="1"/>
    </row>
    <row r="2006" spans="11:11" x14ac:dyDescent="0.25">
      <c r="K2006" s="1"/>
    </row>
    <row r="2007" spans="11:11" x14ac:dyDescent="0.25">
      <c r="K2007" s="1"/>
    </row>
    <row r="2008" spans="11:11" x14ac:dyDescent="0.25">
      <c r="K2008" s="1"/>
    </row>
    <row r="2009" spans="11:11" x14ac:dyDescent="0.25">
      <c r="K2009" s="1"/>
    </row>
    <row r="2010" spans="11:11" x14ac:dyDescent="0.25">
      <c r="K2010" s="1"/>
    </row>
    <row r="2011" spans="11:11" x14ac:dyDescent="0.25">
      <c r="K2011" s="1"/>
    </row>
    <row r="2012" spans="11:11" x14ac:dyDescent="0.25">
      <c r="K2012" s="1"/>
    </row>
    <row r="2013" spans="11:11" x14ac:dyDescent="0.25">
      <c r="K2013" s="1"/>
    </row>
    <row r="2014" spans="11:11" x14ac:dyDescent="0.25">
      <c r="K2014" s="1"/>
    </row>
    <row r="2015" spans="11:11" x14ac:dyDescent="0.25">
      <c r="K2015" s="1"/>
    </row>
    <row r="2016" spans="11:11" x14ac:dyDescent="0.25">
      <c r="K2016" s="1"/>
    </row>
    <row r="2017" spans="11:11" x14ac:dyDescent="0.25">
      <c r="K2017" s="1"/>
    </row>
    <row r="2018" spans="11:11" x14ac:dyDescent="0.25">
      <c r="K2018" s="1"/>
    </row>
    <row r="2019" spans="11:11" x14ac:dyDescent="0.25">
      <c r="K2019" s="1"/>
    </row>
    <row r="2020" spans="11:11" x14ac:dyDescent="0.25">
      <c r="K2020" s="1"/>
    </row>
    <row r="2021" spans="11:11" x14ac:dyDescent="0.25">
      <c r="K2021" s="1"/>
    </row>
    <row r="2022" spans="11:11" x14ac:dyDescent="0.25">
      <c r="K2022" s="1"/>
    </row>
    <row r="2023" spans="11:11" x14ac:dyDescent="0.25">
      <c r="K2023" s="1"/>
    </row>
    <row r="2024" spans="11:11" x14ac:dyDescent="0.25">
      <c r="K2024" s="1"/>
    </row>
    <row r="2025" spans="11:11" x14ac:dyDescent="0.25">
      <c r="K2025" s="1"/>
    </row>
    <row r="2026" spans="11:11" x14ac:dyDescent="0.25">
      <c r="K2026" s="1"/>
    </row>
    <row r="2027" spans="11:11" x14ac:dyDescent="0.25">
      <c r="K2027" s="1"/>
    </row>
    <row r="2028" spans="11:11" x14ac:dyDescent="0.25">
      <c r="K2028" s="1"/>
    </row>
    <row r="2029" spans="11:11" x14ac:dyDescent="0.25">
      <c r="K2029" s="1"/>
    </row>
    <row r="2030" spans="11:11" x14ac:dyDescent="0.25">
      <c r="K2030" s="1"/>
    </row>
    <row r="2031" spans="11:11" x14ac:dyDescent="0.25">
      <c r="K2031" s="1"/>
    </row>
    <row r="2032" spans="11:11" x14ac:dyDescent="0.25">
      <c r="K2032" s="1"/>
    </row>
    <row r="2033" spans="11:11" x14ac:dyDescent="0.25">
      <c r="K2033" s="1"/>
    </row>
    <row r="2034" spans="11:11" x14ac:dyDescent="0.25">
      <c r="K2034" s="1"/>
    </row>
    <row r="2035" spans="11:11" x14ac:dyDescent="0.25">
      <c r="K2035" s="1"/>
    </row>
    <row r="2036" spans="11:11" x14ac:dyDescent="0.25">
      <c r="K2036" s="1"/>
    </row>
    <row r="2037" spans="11:11" x14ac:dyDescent="0.25">
      <c r="K2037" s="1"/>
    </row>
    <row r="2038" spans="11:11" x14ac:dyDescent="0.25">
      <c r="K2038" s="1"/>
    </row>
    <row r="2039" spans="11:11" x14ac:dyDescent="0.25">
      <c r="K2039" s="1"/>
    </row>
    <row r="2040" spans="11:11" x14ac:dyDescent="0.25">
      <c r="K2040" s="1"/>
    </row>
    <row r="2041" spans="11:11" x14ac:dyDescent="0.25">
      <c r="K2041" s="1"/>
    </row>
    <row r="2042" spans="11:11" x14ac:dyDescent="0.25">
      <c r="K2042" s="1"/>
    </row>
    <row r="2043" spans="11:11" x14ac:dyDescent="0.25">
      <c r="K2043" s="1"/>
    </row>
    <row r="2044" spans="11:11" x14ac:dyDescent="0.25">
      <c r="K2044" s="1"/>
    </row>
    <row r="2045" spans="11:11" x14ac:dyDescent="0.25">
      <c r="K2045" s="1"/>
    </row>
    <row r="2046" spans="11:11" x14ac:dyDescent="0.25">
      <c r="K2046" s="1"/>
    </row>
    <row r="2047" spans="11:11" x14ac:dyDescent="0.25">
      <c r="K2047" s="1"/>
    </row>
    <row r="2048" spans="11:11" x14ac:dyDescent="0.25">
      <c r="K2048" s="1"/>
    </row>
    <row r="2049" spans="11:11" x14ac:dyDescent="0.25">
      <c r="K2049" s="1"/>
    </row>
    <row r="2050" spans="11:11" x14ac:dyDescent="0.25">
      <c r="K2050" s="1"/>
    </row>
    <row r="2051" spans="11:11" x14ac:dyDescent="0.25">
      <c r="K2051" s="1"/>
    </row>
    <row r="2052" spans="11:11" x14ac:dyDescent="0.25">
      <c r="K2052" s="1"/>
    </row>
    <row r="2053" spans="11:11" x14ac:dyDescent="0.25">
      <c r="K2053" s="1"/>
    </row>
    <row r="2054" spans="11:11" x14ac:dyDescent="0.25">
      <c r="K2054" s="1"/>
    </row>
    <row r="2055" spans="11:11" x14ac:dyDescent="0.25">
      <c r="K2055" s="1"/>
    </row>
    <row r="2056" spans="11:11" x14ac:dyDescent="0.25">
      <c r="K2056" s="1"/>
    </row>
    <row r="2057" spans="11:11" x14ac:dyDescent="0.25">
      <c r="K2057" s="1"/>
    </row>
    <row r="2058" spans="11:11" x14ac:dyDescent="0.25">
      <c r="K2058" s="1"/>
    </row>
    <row r="2059" spans="11:11" x14ac:dyDescent="0.25">
      <c r="K2059" s="1"/>
    </row>
    <row r="2060" spans="11:11" x14ac:dyDescent="0.25">
      <c r="K2060" s="1"/>
    </row>
    <row r="2061" spans="11:11" x14ac:dyDescent="0.25">
      <c r="K2061" s="1"/>
    </row>
    <row r="2062" spans="11:11" x14ac:dyDescent="0.25">
      <c r="K2062" s="1"/>
    </row>
    <row r="2063" spans="11:11" x14ac:dyDescent="0.25">
      <c r="K2063" s="1"/>
    </row>
    <row r="2064" spans="11:11" x14ac:dyDescent="0.25">
      <c r="K2064" s="1"/>
    </row>
    <row r="2065" spans="11:11" x14ac:dyDescent="0.25">
      <c r="K2065" s="1"/>
    </row>
    <row r="2066" spans="11:11" x14ac:dyDescent="0.25">
      <c r="K2066" s="1"/>
    </row>
    <row r="2067" spans="11:11" x14ac:dyDescent="0.25">
      <c r="K2067" s="1"/>
    </row>
    <row r="2068" spans="11:11" x14ac:dyDescent="0.25">
      <c r="K2068" s="1"/>
    </row>
    <row r="2069" spans="11:11" x14ac:dyDescent="0.25">
      <c r="K2069" s="1"/>
    </row>
    <row r="2070" spans="11:11" x14ac:dyDescent="0.25">
      <c r="K2070" s="1"/>
    </row>
    <row r="2071" spans="11:11" x14ac:dyDescent="0.25">
      <c r="K2071" s="1"/>
    </row>
    <row r="2072" spans="11:11" x14ac:dyDescent="0.25">
      <c r="K2072" s="1"/>
    </row>
    <row r="2073" spans="11:11" x14ac:dyDescent="0.25">
      <c r="K2073" s="1"/>
    </row>
    <row r="2074" spans="11:11" x14ac:dyDescent="0.25">
      <c r="K2074" s="1"/>
    </row>
    <row r="2075" spans="11:11" x14ac:dyDescent="0.25">
      <c r="K2075" s="1"/>
    </row>
    <row r="2076" spans="11:11" x14ac:dyDescent="0.25">
      <c r="K2076" s="1"/>
    </row>
    <row r="2077" spans="11:11" x14ac:dyDescent="0.25">
      <c r="K2077" s="1"/>
    </row>
    <row r="2078" spans="11:11" x14ac:dyDescent="0.25">
      <c r="K2078" s="1"/>
    </row>
    <row r="2079" spans="11:11" x14ac:dyDescent="0.25">
      <c r="K2079" s="1"/>
    </row>
    <row r="2080" spans="11:11" x14ac:dyDescent="0.25">
      <c r="K2080" s="1"/>
    </row>
    <row r="2081" spans="11:11" x14ac:dyDescent="0.25">
      <c r="K2081" s="1"/>
    </row>
    <row r="2082" spans="11:11" x14ac:dyDescent="0.25">
      <c r="K2082" s="1"/>
    </row>
    <row r="2083" spans="11:11" x14ac:dyDescent="0.25">
      <c r="K2083" s="1"/>
    </row>
    <row r="2084" spans="11:11" x14ac:dyDescent="0.25">
      <c r="K2084" s="1"/>
    </row>
    <row r="2085" spans="11:11" x14ac:dyDescent="0.25">
      <c r="K2085" s="1"/>
    </row>
    <row r="2086" spans="11:11" x14ac:dyDescent="0.25">
      <c r="K2086" s="1"/>
    </row>
    <row r="2087" spans="11:11" x14ac:dyDescent="0.25">
      <c r="K2087" s="1"/>
    </row>
    <row r="2088" spans="11:11" x14ac:dyDescent="0.25">
      <c r="K2088" s="1"/>
    </row>
    <row r="2089" spans="11:11" x14ac:dyDescent="0.25">
      <c r="K2089" s="1"/>
    </row>
    <row r="2090" spans="11:11" x14ac:dyDescent="0.25">
      <c r="K2090" s="1"/>
    </row>
    <row r="2091" spans="11:11" x14ac:dyDescent="0.25">
      <c r="K2091" s="1"/>
    </row>
    <row r="2092" spans="11:11" x14ac:dyDescent="0.25">
      <c r="K2092" s="1"/>
    </row>
    <row r="2093" spans="11:11" x14ac:dyDescent="0.25">
      <c r="K2093" s="1"/>
    </row>
    <row r="2094" spans="11:11" x14ac:dyDescent="0.25">
      <c r="K2094" s="1"/>
    </row>
    <row r="2095" spans="11:11" x14ac:dyDescent="0.25">
      <c r="K2095" s="1"/>
    </row>
    <row r="2096" spans="11:11" x14ac:dyDescent="0.25">
      <c r="K2096" s="1"/>
    </row>
    <row r="2097" spans="11:11" x14ac:dyDescent="0.25">
      <c r="K2097" s="1"/>
    </row>
    <row r="2098" spans="11:11" x14ac:dyDescent="0.25">
      <c r="K2098" s="1"/>
    </row>
    <row r="2099" spans="11:11" x14ac:dyDescent="0.25">
      <c r="K2099" s="1"/>
    </row>
    <row r="2100" spans="11:11" x14ac:dyDescent="0.25">
      <c r="K2100" s="1"/>
    </row>
    <row r="2101" spans="11:11" x14ac:dyDescent="0.25">
      <c r="K2101" s="1"/>
    </row>
    <row r="2102" spans="11:11" x14ac:dyDescent="0.25">
      <c r="K2102" s="1"/>
    </row>
    <row r="2103" spans="11:11" x14ac:dyDescent="0.25">
      <c r="K2103" s="1"/>
    </row>
    <row r="2104" spans="11:11" x14ac:dyDescent="0.25">
      <c r="K2104" s="1"/>
    </row>
    <row r="2105" spans="11:11" x14ac:dyDescent="0.25">
      <c r="K2105" s="1"/>
    </row>
    <row r="2106" spans="11:11" x14ac:dyDescent="0.25">
      <c r="K2106" s="1"/>
    </row>
    <row r="2107" spans="11:11" x14ac:dyDescent="0.25">
      <c r="K2107" s="1"/>
    </row>
    <row r="2108" spans="11:11" x14ac:dyDescent="0.25">
      <c r="K2108" s="1"/>
    </row>
    <row r="2109" spans="11:11" x14ac:dyDescent="0.25">
      <c r="K2109" s="1"/>
    </row>
    <row r="2110" spans="11:11" x14ac:dyDescent="0.25">
      <c r="K2110" s="1"/>
    </row>
    <row r="2111" spans="11:11" x14ac:dyDescent="0.25">
      <c r="K2111" s="1"/>
    </row>
    <row r="2112" spans="11:11" x14ac:dyDescent="0.25">
      <c r="K2112" s="1"/>
    </row>
    <row r="2113" spans="11:11" x14ac:dyDescent="0.25">
      <c r="K2113" s="1"/>
    </row>
    <row r="2114" spans="11:11" x14ac:dyDescent="0.25">
      <c r="K2114" s="1"/>
    </row>
    <row r="2115" spans="11:11" x14ac:dyDescent="0.25">
      <c r="K2115" s="1"/>
    </row>
    <row r="2116" spans="11:11" x14ac:dyDescent="0.25">
      <c r="K2116" s="1"/>
    </row>
    <row r="2117" spans="11:11" x14ac:dyDescent="0.25">
      <c r="K2117" s="1"/>
    </row>
    <row r="2118" spans="11:11" x14ac:dyDescent="0.25">
      <c r="K2118" s="1"/>
    </row>
    <row r="2119" spans="11:11" x14ac:dyDescent="0.25">
      <c r="K2119" s="1"/>
    </row>
    <row r="2120" spans="11:11" x14ac:dyDescent="0.25">
      <c r="K2120" s="1"/>
    </row>
    <row r="2121" spans="11:11" x14ac:dyDescent="0.25">
      <c r="K2121" s="1"/>
    </row>
    <row r="2122" spans="11:11" x14ac:dyDescent="0.25">
      <c r="K2122" s="1"/>
    </row>
    <row r="2123" spans="11:11" x14ac:dyDescent="0.25">
      <c r="K2123" s="1"/>
    </row>
    <row r="2124" spans="11:11" x14ac:dyDescent="0.25">
      <c r="K2124" s="1"/>
    </row>
    <row r="2125" spans="11:11" x14ac:dyDescent="0.25">
      <c r="K2125" s="1"/>
    </row>
    <row r="2126" spans="11:11" x14ac:dyDescent="0.25">
      <c r="K2126" s="1"/>
    </row>
    <row r="2127" spans="11:11" x14ac:dyDescent="0.25">
      <c r="K2127" s="1"/>
    </row>
    <row r="2128" spans="11:11" x14ac:dyDescent="0.25">
      <c r="K2128" s="1"/>
    </row>
    <row r="2129" spans="11:11" x14ac:dyDescent="0.25">
      <c r="K2129" s="1"/>
    </row>
    <row r="2130" spans="11:11" x14ac:dyDescent="0.25">
      <c r="K2130" s="1"/>
    </row>
    <row r="2131" spans="11:11" x14ac:dyDescent="0.25">
      <c r="K2131" s="1"/>
    </row>
    <row r="2132" spans="11:11" x14ac:dyDescent="0.25">
      <c r="K2132" s="1"/>
    </row>
    <row r="2133" spans="11:11" x14ac:dyDescent="0.25">
      <c r="K2133" s="1"/>
    </row>
    <row r="2134" spans="11:11" x14ac:dyDescent="0.25">
      <c r="K2134" s="1"/>
    </row>
    <row r="2135" spans="11:11" x14ac:dyDescent="0.25">
      <c r="K2135" s="1"/>
    </row>
    <row r="2136" spans="11:11" x14ac:dyDescent="0.25">
      <c r="K2136" s="1"/>
    </row>
    <row r="2137" spans="11:11" x14ac:dyDescent="0.25">
      <c r="K2137" s="1"/>
    </row>
    <row r="2138" spans="11:11" x14ac:dyDescent="0.25">
      <c r="K2138" s="1"/>
    </row>
    <row r="2139" spans="11:11" x14ac:dyDescent="0.25">
      <c r="K2139" s="1"/>
    </row>
    <row r="2140" spans="11:11" x14ac:dyDescent="0.25">
      <c r="K2140" s="1"/>
    </row>
    <row r="2141" spans="11:11" x14ac:dyDescent="0.25">
      <c r="K2141" s="1"/>
    </row>
    <row r="2142" spans="11:11" x14ac:dyDescent="0.25">
      <c r="K2142" s="1"/>
    </row>
    <row r="2143" spans="11:11" x14ac:dyDescent="0.25">
      <c r="K2143" s="1"/>
    </row>
    <row r="2144" spans="11:11" x14ac:dyDescent="0.25">
      <c r="K2144" s="1"/>
    </row>
    <row r="2145" spans="11:11" x14ac:dyDescent="0.25">
      <c r="K2145" s="1"/>
    </row>
    <row r="2146" spans="11:11" x14ac:dyDescent="0.25">
      <c r="K2146" s="1"/>
    </row>
    <row r="2147" spans="11:11" x14ac:dyDescent="0.25">
      <c r="K2147" s="1"/>
    </row>
    <row r="2148" spans="11:11" x14ac:dyDescent="0.25">
      <c r="K2148" s="1"/>
    </row>
    <row r="2149" spans="11:11" x14ac:dyDescent="0.25">
      <c r="K2149" s="1"/>
    </row>
    <row r="2150" spans="11:11" x14ac:dyDescent="0.25">
      <c r="K2150" s="1"/>
    </row>
    <row r="2151" spans="11:11" x14ac:dyDescent="0.25">
      <c r="K2151" s="1"/>
    </row>
    <row r="2152" spans="11:11" x14ac:dyDescent="0.25">
      <c r="K2152" s="1"/>
    </row>
    <row r="2153" spans="11:11" x14ac:dyDescent="0.25">
      <c r="K2153" s="1"/>
    </row>
    <row r="2154" spans="11:11" x14ac:dyDescent="0.25">
      <c r="K2154" s="1"/>
    </row>
    <row r="2155" spans="11:11" x14ac:dyDescent="0.25">
      <c r="K2155" s="1"/>
    </row>
    <row r="2156" spans="11:11" x14ac:dyDescent="0.25">
      <c r="K2156" s="1"/>
    </row>
    <row r="2157" spans="11:11" x14ac:dyDescent="0.25">
      <c r="K2157" s="1"/>
    </row>
    <row r="2158" spans="11:11" x14ac:dyDescent="0.25">
      <c r="K2158" s="1"/>
    </row>
    <row r="2159" spans="11:11" x14ac:dyDescent="0.25">
      <c r="K2159" s="1"/>
    </row>
    <row r="2160" spans="11:11" x14ac:dyDescent="0.25">
      <c r="K2160" s="1"/>
    </row>
    <row r="2161" spans="11:11" x14ac:dyDescent="0.25">
      <c r="K2161" s="1"/>
    </row>
    <row r="2162" spans="11:11" x14ac:dyDescent="0.25">
      <c r="K2162" s="1"/>
    </row>
    <row r="2163" spans="11:11" x14ac:dyDescent="0.25">
      <c r="K2163" s="1"/>
    </row>
    <row r="2164" spans="11:11" x14ac:dyDescent="0.25">
      <c r="K2164" s="1"/>
    </row>
    <row r="2165" spans="11:11" x14ac:dyDescent="0.25">
      <c r="K2165" s="1"/>
    </row>
    <row r="2166" spans="11:11" x14ac:dyDescent="0.25">
      <c r="K2166" s="1"/>
    </row>
    <row r="2167" spans="11:11" x14ac:dyDescent="0.25">
      <c r="K2167" s="1"/>
    </row>
    <row r="2168" spans="11:11" x14ac:dyDescent="0.25">
      <c r="K2168" s="1"/>
    </row>
    <row r="2169" spans="11:11" x14ac:dyDescent="0.25">
      <c r="K2169" s="1"/>
    </row>
    <row r="2170" spans="11:11" x14ac:dyDescent="0.25">
      <c r="K2170" s="1"/>
    </row>
    <row r="2171" spans="11:11" x14ac:dyDescent="0.25">
      <c r="K2171" s="1"/>
    </row>
    <row r="2172" spans="11:11" x14ac:dyDescent="0.25">
      <c r="K2172" s="1"/>
    </row>
    <row r="2173" spans="11:11" x14ac:dyDescent="0.25">
      <c r="K2173" s="1"/>
    </row>
    <row r="2174" spans="11:11" x14ac:dyDescent="0.25">
      <c r="K2174" s="1"/>
    </row>
    <row r="2175" spans="11:11" x14ac:dyDescent="0.25">
      <c r="K2175" s="1"/>
    </row>
    <row r="2176" spans="11:11" x14ac:dyDescent="0.25">
      <c r="K2176" s="1"/>
    </row>
    <row r="2177" spans="11:11" x14ac:dyDescent="0.25">
      <c r="K2177" s="1"/>
    </row>
    <row r="2178" spans="11:11" x14ac:dyDescent="0.25">
      <c r="K2178" s="1"/>
    </row>
    <row r="2179" spans="11:11" x14ac:dyDescent="0.25">
      <c r="K2179" s="1"/>
    </row>
    <row r="2180" spans="11:11" x14ac:dyDescent="0.25">
      <c r="K2180" s="1"/>
    </row>
    <row r="2181" spans="11:11" x14ac:dyDescent="0.25">
      <c r="K2181" s="1"/>
    </row>
    <row r="2182" spans="11:11" x14ac:dyDescent="0.25">
      <c r="K2182" s="1"/>
    </row>
    <row r="2183" spans="11:11" x14ac:dyDescent="0.25">
      <c r="K2183" s="1"/>
    </row>
    <row r="2184" spans="11:11" x14ac:dyDescent="0.25">
      <c r="K2184" s="1"/>
    </row>
    <row r="2185" spans="11:11" x14ac:dyDescent="0.25">
      <c r="K2185" s="1"/>
    </row>
    <row r="2186" spans="11:11" x14ac:dyDescent="0.25">
      <c r="K2186" s="1"/>
    </row>
    <row r="2187" spans="11:11" x14ac:dyDescent="0.25">
      <c r="K2187" s="1"/>
    </row>
    <row r="2188" spans="11:11" x14ac:dyDescent="0.25">
      <c r="K2188" s="1"/>
    </row>
    <row r="2189" spans="11:11" x14ac:dyDescent="0.25">
      <c r="K2189" s="1"/>
    </row>
    <row r="2190" spans="11:11" x14ac:dyDescent="0.25">
      <c r="K2190" s="1"/>
    </row>
    <row r="2191" spans="11:11" x14ac:dyDescent="0.25">
      <c r="K2191" s="1"/>
    </row>
    <row r="2192" spans="11:11" x14ac:dyDescent="0.25">
      <c r="K2192" s="1"/>
    </row>
    <row r="2193" spans="11:11" x14ac:dyDescent="0.25">
      <c r="K2193" s="1"/>
    </row>
    <row r="2194" spans="11:11" x14ac:dyDescent="0.25">
      <c r="K2194" s="1"/>
    </row>
    <row r="2195" spans="11:11" x14ac:dyDescent="0.25">
      <c r="K2195" s="1"/>
    </row>
    <row r="2196" spans="11:11" x14ac:dyDescent="0.25">
      <c r="K2196" s="1"/>
    </row>
    <row r="2197" spans="11:11" x14ac:dyDescent="0.25">
      <c r="K2197" s="1"/>
    </row>
    <row r="2198" spans="11:11" x14ac:dyDescent="0.25">
      <c r="K2198" s="1"/>
    </row>
    <row r="2199" spans="11:11" x14ac:dyDescent="0.25">
      <c r="K2199" s="1"/>
    </row>
    <row r="2200" spans="11:11" x14ac:dyDescent="0.25">
      <c r="K2200" s="1"/>
    </row>
    <row r="2201" spans="11:11" x14ac:dyDescent="0.25">
      <c r="K2201" s="1"/>
    </row>
    <row r="2202" spans="11:11" x14ac:dyDescent="0.25">
      <c r="K2202" s="1"/>
    </row>
    <row r="2203" spans="11:11" x14ac:dyDescent="0.25">
      <c r="K2203" s="1"/>
    </row>
    <row r="2204" spans="11:11" x14ac:dyDescent="0.25">
      <c r="K2204" s="1"/>
    </row>
    <row r="2205" spans="11:11" x14ac:dyDescent="0.25">
      <c r="K2205" s="1"/>
    </row>
    <row r="2206" spans="11:11" x14ac:dyDescent="0.25">
      <c r="K2206" s="1"/>
    </row>
    <row r="2207" spans="11:11" x14ac:dyDescent="0.25">
      <c r="K2207" s="1"/>
    </row>
    <row r="2208" spans="11:11" x14ac:dyDescent="0.25">
      <c r="K2208" s="1"/>
    </row>
    <row r="2209" spans="11:11" x14ac:dyDescent="0.25">
      <c r="K2209" s="1"/>
    </row>
    <row r="2210" spans="11:11" x14ac:dyDescent="0.25">
      <c r="K2210" s="1"/>
    </row>
    <row r="2211" spans="11:11" x14ac:dyDescent="0.25">
      <c r="K2211" s="1"/>
    </row>
    <row r="2212" spans="11:11" x14ac:dyDescent="0.25">
      <c r="K2212" s="1"/>
    </row>
    <row r="2213" spans="11:11" x14ac:dyDescent="0.25">
      <c r="K2213" s="1"/>
    </row>
    <row r="2214" spans="11:11" x14ac:dyDescent="0.25">
      <c r="K2214" s="1"/>
    </row>
    <row r="2215" spans="11:11" x14ac:dyDescent="0.25">
      <c r="K2215" s="1"/>
    </row>
    <row r="2216" spans="11:11" x14ac:dyDescent="0.25">
      <c r="K2216" s="1"/>
    </row>
    <row r="2217" spans="11:11" x14ac:dyDescent="0.25">
      <c r="K2217" s="1"/>
    </row>
    <row r="2218" spans="11:11" x14ac:dyDescent="0.25">
      <c r="K2218" s="1"/>
    </row>
    <row r="2219" spans="11:11" x14ac:dyDescent="0.25">
      <c r="K2219" s="1"/>
    </row>
    <row r="2220" spans="11:11" x14ac:dyDescent="0.25">
      <c r="K2220" s="1"/>
    </row>
    <row r="2221" spans="11:11" x14ac:dyDescent="0.25">
      <c r="K2221" s="1"/>
    </row>
    <row r="2222" spans="11:11" x14ac:dyDescent="0.25">
      <c r="K2222" s="1"/>
    </row>
    <row r="2223" spans="11:11" x14ac:dyDescent="0.25">
      <c r="K2223" s="1"/>
    </row>
    <row r="2224" spans="11:11" x14ac:dyDescent="0.25">
      <c r="K2224" s="1"/>
    </row>
    <row r="2225" spans="11:11" x14ac:dyDescent="0.25">
      <c r="K2225" s="1"/>
    </row>
    <row r="2226" spans="11:11" x14ac:dyDescent="0.25">
      <c r="K2226" s="1"/>
    </row>
    <row r="2227" spans="11:11" x14ac:dyDescent="0.25">
      <c r="K2227" s="1"/>
    </row>
    <row r="2228" spans="11:11" x14ac:dyDescent="0.25">
      <c r="K2228" s="1"/>
    </row>
    <row r="2229" spans="11:11" x14ac:dyDescent="0.25">
      <c r="K2229" s="1"/>
    </row>
    <row r="2230" spans="11:11" x14ac:dyDescent="0.25">
      <c r="K2230" s="1"/>
    </row>
    <row r="2231" spans="11:11" x14ac:dyDescent="0.25">
      <c r="K2231" s="1"/>
    </row>
    <row r="2232" spans="11:11" x14ac:dyDescent="0.25">
      <c r="K2232" s="1"/>
    </row>
    <row r="2233" spans="11:11" x14ac:dyDescent="0.25">
      <c r="K2233" s="1"/>
    </row>
    <row r="2234" spans="11:11" x14ac:dyDescent="0.25">
      <c r="K2234" s="1"/>
    </row>
    <row r="2235" spans="11:11" x14ac:dyDescent="0.25">
      <c r="K2235" s="1"/>
    </row>
    <row r="2236" spans="11:11" x14ac:dyDescent="0.25">
      <c r="K2236" s="1"/>
    </row>
    <row r="2237" spans="11:11" x14ac:dyDescent="0.25">
      <c r="K2237" s="1"/>
    </row>
    <row r="2238" spans="11:11" x14ac:dyDescent="0.25">
      <c r="K2238" s="1"/>
    </row>
    <row r="2239" spans="11:11" x14ac:dyDescent="0.25">
      <c r="K2239" s="1"/>
    </row>
    <row r="2240" spans="11:11" x14ac:dyDescent="0.25">
      <c r="K2240" s="1"/>
    </row>
    <row r="2241" spans="11:11" x14ac:dyDescent="0.25">
      <c r="K2241" s="1"/>
    </row>
    <row r="2242" spans="11:11" x14ac:dyDescent="0.25">
      <c r="K2242" s="1"/>
    </row>
    <row r="2243" spans="11:11" x14ac:dyDescent="0.25">
      <c r="K2243" s="1"/>
    </row>
    <row r="2244" spans="11:11" x14ac:dyDescent="0.25">
      <c r="K2244" s="1"/>
    </row>
    <row r="2245" spans="11:11" x14ac:dyDescent="0.25">
      <c r="K2245" s="1"/>
    </row>
    <row r="2246" spans="11:11" x14ac:dyDescent="0.25">
      <c r="K2246" s="1"/>
    </row>
    <row r="2247" spans="11:11" x14ac:dyDescent="0.25">
      <c r="K2247" s="1"/>
    </row>
    <row r="2248" spans="11:11" x14ac:dyDescent="0.25">
      <c r="K2248" s="1"/>
    </row>
    <row r="2249" spans="11:11" x14ac:dyDescent="0.25">
      <c r="K2249" s="1"/>
    </row>
    <row r="2250" spans="11:11" x14ac:dyDescent="0.25">
      <c r="K2250" s="1"/>
    </row>
    <row r="2251" spans="11:11" x14ac:dyDescent="0.25">
      <c r="K2251" s="1"/>
    </row>
    <row r="2252" spans="11:11" x14ac:dyDescent="0.25">
      <c r="K2252" s="1"/>
    </row>
    <row r="2253" spans="11:11" x14ac:dyDescent="0.25">
      <c r="K2253" s="1"/>
    </row>
    <row r="2254" spans="11:11" x14ac:dyDescent="0.25">
      <c r="K2254" s="1"/>
    </row>
    <row r="2255" spans="11:11" x14ac:dyDescent="0.25">
      <c r="K2255" s="1"/>
    </row>
    <row r="2256" spans="11:11" x14ac:dyDescent="0.25">
      <c r="K2256" s="1"/>
    </row>
    <row r="2257" spans="11:11" x14ac:dyDescent="0.25">
      <c r="K2257" s="1"/>
    </row>
    <row r="2258" spans="11:11" x14ac:dyDescent="0.25">
      <c r="K2258" s="1"/>
    </row>
    <row r="2259" spans="11:11" x14ac:dyDescent="0.25">
      <c r="K2259" s="1"/>
    </row>
    <row r="2260" spans="11:11" x14ac:dyDescent="0.25">
      <c r="K2260" s="1"/>
    </row>
    <row r="2261" spans="11:11" x14ac:dyDescent="0.25">
      <c r="K2261" s="1"/>
    </row>
    <row r="2262" spans="11:11" x14ac:dyDescent="0.25">
      <c r="K2262" s="1"/>
    </row>
    <row r="2263" spans="11:11" x14ac:dyDescent="0.25">
      <c r="K2263" s="1"/>
    </row>
    <row r="2264" spans="11:11" x14ac:dyDescent="0.25">
      <c r="K2264" s="1"/>
    </row>
    <row r="2265" spans="11:11" x14ac:dyDescent="0.25">
      <c r="K2265" s="1"/>
    </row>
    <row r="2266" spans="11:11" x14ac:dyDescent="0.25">
      <c r="K2266" s="1"/>
    </row>
    <row r="2267" spans="11:11" x14ac:dyDescent="0.25">
      <c r="K2267" s="1"/>
    </row>
    <row r="2268" spans="11:11" x14ac:dyDescent="0.25">
      <c r="K2268" s="1"/>
    </row>
    <row r="2269" spans="11:11" x14ac:dyDescent="0.25">
      <c r="K2269" s="1"/>
    </row>
    <row r="2270" spans="11:11" x14ac:dyDescent="0.25">
      <c r="K2270" s="1"/>
    </row>
    <row r="2271" spans="11:11" x14ac:dyDescent="0.25">
      <c r="K2271" s="1"/>
    </row>
    <row r="2272" spans="11:11" x14ac:dyDescent="0.25">
      <c r="K2272" s="1"/>
    </row>
    <row r="2273" spans="11:11" x14ac:dyDescent="0.25">
      <c r="K2273" s="1"/>
    </row>
    <row r="2274" spans="11:11" x14ac:dyDescent="0.25">
      <c r="K2274" s="1"/>
    </row>
    <row r="2275" spans="11:11" x14ac:dyDescent="0.25">
      <c r="K2275" s="1"/>
    </row>
    <row r="2276" spans="11:11" x14ac:dyDescent="0.25">
      <c r="K2276" s="1"/>
    </row>
    <row r="2277" spans="11:11" x14ac:dyDescent="0.25">
      <c r="K2277" s="1"/>
    </row>
    <row r="2278" spans="11:11" x14ac:dyDescent="0.25">
      <c r="K2278" s="1"/>
    </row>
    <row r="2279" spans="11:11" x14ac:dyDescent="0.25">
      <c r="K2279" s="1"/>
    </row>
    <row r="2280" spans="11:11" x14ac:dyDescent="0.25">
      <c r="K2280" s="1"/>
    </row>
    <row r="2281" spans="11:11" x14ac:dyDescent="0.25">
      <c r="K2281" s="1"/>
    </row>
    <row r="2282" spans="11:11" x14ac:dyDescent="0.25">
      <c r="K2282" s="1"/>
    </row>
    <row r="2283" spans="11:11" x14ac:dyDescent="0.25">
      <c r="K2283" s="1"/>
    </row>
    <row r="2284" spans="11:11" x14ac:dyDescent="0.25">
      <c r="K2284" s="1"/>
    </row>
    <row r="2285" spans="11:11" x14ac:dyDescent="0.25">
      <c r="K2285" s="1"/>
    </row>
    <row r="2286" spans="11:11" x14ac:dyDescent="0.25">
      <c r="K2286" s="1"/>
    </row>
    <row r="2287" spans="11:11" x14ac:dyDescent="0.25">
      <c r="K2287" s="1"/>
    </row>
    <row r="2288" spans="11:11" x14ac:dyDescent="0.25">
      <c r="K2288" s="1"/>
    </row>
    <row r="2289" spans="11:11" x14ac:dyDescent="0.25">
      <c r="K2289" s="1"/>
    </row>
    <row r="2290" spans="11:11" x14ac:dyDescent="0.25">
      <c r="K2290" s="1"/>
    </row>
    <row r="2291" spans="11:11" x14ac:dyDescent="0.25">
      <c r="K2291" s="1"/>
    </row>
    <row r="2292" spans="11:11" x14ac:dyDescent="0.25">
      <c r="K2292" s="1"/>
    </row>
    <row r="2293" spans="11:11" x14ac:dyDescent="0.25">
      <c r="K2293" s="1"/>
    </row>
    <row r="2294" spans="11:11" x14ac:dyDescent="0.25">
      <c r="K2294" s="1"/>
    </row>
    <row r="2295" spans="11:11" x14ac:dyDescent="0.25">
      <c r="K2295" s="1"/>
    </row>
    <row r="2296" spans="11:11" x14ac:dyDescent="0.25">
      <c r="K2296" s="1"/>
    </row>
    <row r="2297" spans="11:11" x14ac:dyDescent="0.25">
      <c r="K2297" s="1"/>
    </row>
    <row r="2298" spans="11:11" x14ac:dyDescent="0.25">
      <c r="K2298" s="1"/>
    </row>
    <row r="2299" spans="11:11" x14ac:dyDescent="0.25">
      <c r="K2299" s="1"/>
    </row>
    <row r="2300" spans="11:11" x14ac:dyDescent="0.25">
      <c r="K2300" s="1"/>
    </row>
    <row r="2301" spans="11:11" x14ac:dyDescent="0.25">
      <c r="K2301" s="1"/>
    </row>
    <row r="2302" spans="11:11" x14ac:dyDescent="0.25">
      <c r="K2302" s="1"/>
    </row>
    <row r="2303" spans="11:11" x14ac:dyDescent="0.25">
      <c r="K2303" s="1"/>
    </row>
    <row r="2304" spans="11:11" x14ac:dyDescent="0.25">
      <c r="K2304" s="1"/>
    </row>
    <row r="2305" spans="11:11" x14ac:dyDescent="0.25">
      <c r="K2305" s="1"/>
    </row>
    <row r="2306" spans="11:11" x14ac:dyDescent="0.25">
      <c r="K2306" s="1"/>
    </row>
    <row r="2307" spans="11:11" x14ac:dyDescent="0.25">
      <c r="K2307" s="1"/>
    </row>
    <row r="2308" spans="11:11" x14ac:dyDescent="0.25">
      <c r="K2308" s="1"/>
    </row>
    <row r="2309" spans="11:11" x14ac:dyDescent="0.25">
      <c r="K2309" s="1"/>
    </row>
    <row r="2310" spans="11:11" x14ac:dyDescent="0.25">
      <c r="K2310" s="1"/>
    </row>
    <row r="2311" spans="11:11" x14ac:dyDescent="0.25">
      <c r="K2311" s="1"/>
    </row>
    <row r="2312" spans="11:11" x14ac:dyDescent="0.25">
      <c r="K2312" s="1"/>
    </row>
    <row r="2313" spans="11:11" x14ac:dyDescent="0.25">
      <c r="K2313" s="1"/>
    </row>
    <row r="2314" spans="11:11" x14ac:dyDescent="0.25">
      <c r="K2314" s="1"/>
    </row>
    <row r="2315" spans="11:11" x14ac:dyDescent="0.25">
      <c r="K2315" s="1"/>
    </row>
    <row r="2316" spans="11:11" x14ac:dyDescent="0.25">
      <c r="K2316" s="1"/>
    </row>
    <row r="2317" spans="11:11" x14ac:dyDescent="0.25">
      <c r="K2317" s="1"/>
    </row>
    <row r="2318" spans="11:11" x14ac:dyDescent="0.25">
      <c r="K2318" s="1"/>
    </row>
    <row r="2319" spans="11:11" x14ac:dyDescent="0.25">
      <c r="K2319" s="1"/>
    </row>
    <row r="2320" spans="11:11" x14ac:dyDescent="0.25">
      <c r="K2320" s="1"/>
    </row>
    <row r="2321" spans="11:11" x14ac:dyDescent="0.25">
      <c r="K2321" s="1"/>
    </row>
    <row r="2322" spans="11:11" x14ac:dyDescent="0.25">
      <c r="K2322" s="1"/>
    </row>
    <row r="2323" spans="11:11" x14ac:dyDescent="0.25">
      <c r="K2323" s="1"/>
    </row>
    <row r="2324" spans="11:11" x14ac:dyDescent="0.25">
      <c r="K2324" s="1"/>
    </row>
    <row r="2325" spans="11:11" x14ac:dyDescent="0.25">
      <c r="K2325" s="1"/>
    </row>
    <row r="2326" spans="11:11" x14ac:dyDescent="0.25">
      <c r="K2326" s="1"/>
    </row>
    <row r="2327" spans="11:11" x14ac:dyDescent="0.25">
      <c r="K2327" s="1"/>
    </row>
    <row r="2328" spans="11:11" x14ac:dyDescent="0.25">
      <c r="K2328" s="1"/>
    </row>
    <row r="2329" spans="11:11" x14ac:dyDescent="0.25">
      <c r="K2329" s="1"/>
    </row>
    <row r="2330" spans="11:11" x14ac:dyDescent="0.25">
      <c r="K2330" s="1"/>
    </row>
    <row r="2331" spans="11:11" x14ac:dyDescent="0.25">
      <c r="K2331" s="1"/>
    </row>
    <row r="2332" spans="11:11" x14ac:dyDescent="0.25">
      <c r="K2332" s="1"/>
    </row>
    <row r="2333" spans="11:11" x14ac:dyDescent="0.25">
      <c r="K2333" s="1"/>
    </row>
    <row r="2334" spans="11:11" x14ac:dyDescent="0.25">
      <c r="K2334" s="1"/>
    </row>
    <row r="2335" spans="11:11" x14ac:dyDescent="0.25">
      <c r="K2335" s="1"/>
    </row>
    <row r="2336" spans="11:11" x14ac:dyDescent="0.25">
      <c r="K2336" s="1"/>
    </row>
    <row r="2337" spans="11:11" x14ac:dyDescent="0.25">
      <c r="K2337" s="1"/>
    </row>
    <row r="2338" spans="11:11" x14ac:dyDescent="0.25">
      <c r="K2338" s="1"/>
    </row>
    <row r="2339" spans="11:11" x14ac:dyDescent="0.25">
      <c r="K2339" s="1"/>
    </row>
    <row r="2340" spans="11:11" x14ac:dyDescent="0.25">
      <c r="K2340" s="1"/>
    </row>
    <row r="2341" spans="11:11" x14ac:dyDescent="0.25">
      <c r="K2341" s="1"/>
    </row>
    <row r="2342" spans="11:11" x14ac:dyDescent="0.25">
      <c r="K2342" s="1"/>
    </row>
    <row r="2343" spans="11:11" x14ac:dyDescent="0.25">
      <c r="K2343" s="1"/>
    </row>
    <row r="2344" spans="11:11" x14ac:dyDescent="0.25">
      <c r="K2344" s="1"/>
    </row>
    <row r="2345" spans="11:11" x14ac:dyDescent="0.25">
      <c r="K2345" s="1"/>
    </row>
    <row r="2346" spans="11:11" x14ac:dyDescent="0.25">
      <c r="K2346" s="1"/>
    </row>
    <row r="2347" spans="11:11" x14ac:dyDescent="0.25">
      <c r="K2347" s="1"/>
    </row>
    <row r="2348" spans="11:11" x14ac:dyDescent="0.25">
      <c r="K2348" s="1"/>
    </row>
    <row r="2349" spans="11:11" x14ac:dyDescent="0.25">
      <c r="K2349" s="1"/>
    </row>
    <row r="2350" spans="11:11" x14ac:dyDescent="0.25">
      <c r="K2350" s="1"/>
    </row>
    <row r="2351" spans="11:11" x14ac:dyDescent="0.25">
      <c r="K2351" s="1"/>
    </row>
    <row r="2352" spans="11:11" x14ac:dyDescent="0.25">
      <c r="K2352" s="1"/>
    </row>
    <row r="2353" spans="11:11" x14ac:dyDescent="0.25">
      <c r="K2353" s="1"/>
    </row>
    <row r="2354" spans="11:11" x14ac:dyDescent="0.25">
      <c r="K2354" s="1"/>
    </row>
    <row r="2355" spans="11:11" x14ac:dyDescent="0.25">
      <c r="K2355" s="1"/>
    </row>
    <row r="2356" spans="11:11" x14ac:dyDescent="0.25">
      <c r="K2356" s="1"/>
    </row>
    <row r="2357" spans="11:11" x14ac:dyDescent="0.25">
      <c r="K2357" s="1"/>
    </row>
    <row r="2358" spans="11:11" x14ac:dyDescent="0.25">
      <c r="K2358" s="1"/>
    </row>
    <row r="2359" spans="11:11" x14ac:dyDescent="0.25">
      <c r="K2359" s="1"/>
    </row>
    <row r="2360" spans="11:11" x14ac:dyDescent="0.25">
      <c r="K2360" s="1"/>
    </row>
    <row r="2361" spans="11:11" x14ac:dyDescent="0.25">
      <c r="K2361" s="1"/>
    </row>
    <row r="2362" spans="11:11" x14ac:dyDescent="0.25">
      <c r="K2362" s="1"/>
    </row>
    <row r="2363" spans="11:11" x14ac:dyDescent="0.25">
      <c r="K2363" s="1"/>
    </row>
    <row r="2364" spans="11:11" x14ac:dyDescent="0.25">
      <c r="K2364" s="1"/>
    </row>
    <row r="2365" spans="11:11" x14ac:dyDescent="0.25">
      <c r="K2365" s="1"/>
    </row>
    <row r="2366" spans="11:11" x14ac:dyDescent="0.25">
      <c r="K2366" s="1"/>
    </row>
    <row r="2367" spans="11:11" x14ac:dyDescent="0.25">
      <c r="K2367" s="1"/>
    </row>
    <row r="2368" spans="11:11" x14ac:dyDescent="0.25">
      <c r="K2368" s="1"/>
    </row>
    <row r="2369" spans="11:11" x14ac:dyDescent="0.25">
      <c r="K2369" s="1"/>
    </row>
    <row r="2370" spans="11:11" x14ac:dyDescent="0.25">
      <c r="K2370" s="1"/>
    </row>
    <row r="2371" spans="11:11" x14ac:dyDescent="0.25">
      <c r="K2371" s="1"/>
    </row>
    <row r="2372" spans="11:11" x14ac:dyDescent="0.25">
      <c r="K2372" s="1"/>
    </row>
    <row r="2373" spans="11:11" x14ac:dyDescent="0.25">
      <c r="K2373" s="1"/>
    </row>
    <row r="2374" spans="11:11" x14ac:dyDescent="0.25">
      <c r="K2374" s="1"/>
    </row>
    <row r="2375" spans="11:11" x14ac:dyDescent="0.25">
      <c r="K2375" s="1"/>
    </row>
    <row r="2376" spans="11:11" x14ac:dyDescent="0.25">
      <c r="K2376" s="1"/>
    </row>
    <row r="2377" spans="11:11" x14ac:dyDescent="0.25">
      <c r="K2377" s="1"/>
    </row>
    <row r="2378" spans="11:11" x14ac:dyDescent="0.25">
      <c r="K2378" s="1"/>
    </row>
    <row r="2379" spans="11:11" x14ac:dyDescent="0.25">
      <c r="K2379" s="1"/>
    </row>
    <row r="2380" spans="11:11" x14ac:dyDescent="0.25">
      <c r="K2380" s="1"/>
    </row>
    <row r="2381" spans="11:11" x14ac:dyDescent="0.25">
      <c r="K2381" s="1"/>
    </row>
    <row r="2382" spans="11:11" x14ac:dyDescent="0.25">
      <c r="K2382" s="1"/>
    </row>
    <row r="2383" spans="11:11" x14ac:dyDescent="0.25">
      <c r="K2383" s="1"/>
    </row>
    <row r="2384" spans="11:11" x14ac:dyDescent="0.25">
      <c r="K2384" s="1"/>
    </row>
    <row r="2385" spans="11:11" x14ac:dyDescent="0.25">
      <c r="K2385" s="1"/>
    </row>
    <row r="2386" spans="11:11" x14ac:dyDescent="0.25">
      <c r="K2386" s="1"/>
    </row>
    <row r="2387" spans="11:11" x14ac:dyDescent="0.25">
      <c r="K2387" s="1"/>
    </row>
    <row r="2388" spans="11:11" x14ac:dyDescent="0.25">
      <c r="K2388" s="1"/>
    </row>
    <row r="2389" spans="11:11" x14ac:dyDescent="0.25">
      <c r="K2389" s="1"/>
    </row>
    <row r="2390" spans="11:11" x14ac:dyDescent="0.25">
      <c r="K2390" s="1"/>
    </row>
    <row r="2391" spans="11:11" x14ac:dyDescent="0.25">
      <c r="K2391" s="1"/>
    </row>
    <row r="2392" spans="11:11" x14ac:dyDescent="0.25">
      <c r="K2392" s="1"/>
    </row>
    <row r="2393" spans="11:11" x14ac:dyDescent="0.25">
      <c r="K2393" s="1"/>
    </row>
    <row r="2394" spans="11:11" x14ac:dyDescent="0.25">
      <c r="K2394" s="1"/>
    </row>
    <row r="2395" spans="11:11" x14ac:dyDescent="0.25">
      <c r="K2395" s="1"/>
    </row>
    <row r="2396" spans="11:11" x14ac:dyDescent="0.25">
      <c r="K2396" s="1"/>
    </row>
    <row r="2397" spans="11:11" x14ac:dyDescent="0.25">
      <c r="K2397" s="1"/>
    </row>
    <row r="2398" spans="11:11" x14ac:dyDescent="0.25">
      <c r="K2398" s="1"/>
    </row>
    <row r="2399" spans="11:11" x14ac:dyDescent="0.25">
      <c r="K2399" s="1"/>
    </row>
    <row r="2400" spans="11:11" x14ac:dyDescent="0.25">
      <c r="K2400" s="1"/>
    </row>
    <row r="2401" spans="11:11" x14ac:dyDescent="0.25">
      <c r="K2401" s="1"/>
    </row>
    <row r="2402" spans="11:11" x14ac:dyDescent="0.25">
      <c r="K2402" s="1"/>
    </row>
    <row r="2403" spans="11:11" x14ac:dyDescent="0.25">
      <c r="K2403" s="1"/>
    </row>
    <row r="2404" spans="11:11" x14ac:dyDescent="0.25">
      <c r="K2404" s="1"/>
    </row>
    <row r="2405" spans="11:11" x14ac:dyDescent="0.25">
      <c r="K2405" s="1"/>
    </row>
    <row r="2406" spans="11:11" x14ac:dyDescent="0.25">
      <c r="K2406" s="1"/>
    </row>
    <row r="2407" spans="11:11" x14ac:dyDescent="0.25">
      <c r="K2407" s="1"/>
    </row>
    <row r="2408" spans="11:11" x14ac:dyDescent="0.25">
      <c r="K2408" s="1"/>
    </row>
    <row r="2409" spans="11:11" x14ac:dyDescent="0.25">
      <c r="K2409" s="1"/>
    </row>
    <row r="2410" spans="11:11" x14ac:dyDescent="0.25">
      <c r="K2410" s="1"/>
    </row>
    <row r="2411" spans="11:11" x14ac:dyDescent="0.25">
      <c r="K2411" s="1"/>
    </row>
    <row r="2412" spans="11:11" x14ac:dyDescent="0.25">
      <c r="K2412" s="1"/>
    </row>
    <row r="2413" spans="11:11" x14ac:dyDescent="0.25">
      <c r="K2413" s="1"/>
    </row>
    <row r="2414" spans="11:11" x14ac:dyDescent="0.25">
      <c r="K2414" s="1"/>
    </row>
    <row r="2415" spans="11:11" x14ac:dyDescent="0.25">
      <c r="K2415" s="1"/>
    </row>
    <row r="2416" spans="11:11" x14ac:dyDescent="0.25">
      <c r="K2416" s="1"/>
    </row>
    <row r="2417" spans="11:11" x14ac:dyDescent="0.25">
      <c r="K2417" s="1"/>
    </row>
    <row r="2418" spans="11:11" x14ac:dyDescent="0.25">
      <c r="K2418" s="1"/>
    </row>
    <row r="2419" spans="11:11" x14ac:dyDescent="0.25">
      <c r="K2419" s="1"/>
    </row>
    <row r="2420" spans="11:11" x14ac:dyDescent="0.25">
      <c r="K2420" s="1"/>
    </row>
    <row r="2421" spans="11:11" x14ac:dyDescent="0.25">
      <c r="K2421" s="1"/>
    </row>
    <row r="2422" spans="11:11" x14ac:dyDescent="0.25">
      <c r="K2422" s="1"/>
    </row>
    <row r="2423" spans="11:11" x14ac:dyDescent="0.25">
      <c r="K2423" s="1"/>
    </row>
    <row r="2424" spans="11:11" x14ac:dyDescent="0.25">
      <c r="K2424" s="1"/>
    </row>
    <row r="2425" spans="11:11" x14ac:dyDescent="0.25">
      <c r="K2425" s="1"/>
    </row>
    <row r="2426" spans="11:11" x14ac:dyDescent="0.25">
      <c r="K2426" s="1"/>
    </row>
    <row r="2427" spans="11:11" x14ac:dyDescent="0.25">
      <c r="K2427" s="1"/>
    </row>
    <row r="2428" spans="11:11" x14ac:dyDescent="0.25">
      <c r="K2428" s="1"/>
    </row>
    <row r="2429" spans="11:11" x14ac:dyDescent="0.25">
      <c r="K2429" s="1"/>
    </row>
    <row r="2430" spans="11:11" x14ac:dyDescent="0.25">
      <c r="K2430" s="1"/>
    </row>
    <row r="2431" spans="11:11" x14ac:dyDescent="0.25">
      <c r="K2431" s="1"/>
    </row>
    <row r="2432" spans="11:11" x14ac:dyDescent="0.25">
      <c r="K2432" s="1"/>
    </row>
    <row r="2433" spans="11:11" x14ac:dyDescent="0.25">
      <c r="K2433" s="1"/>
    </row>
    <row r="2434" spans="11:11" x14ac:dyDescent="0.25">
      <c r="K2434" s="1"/>
    </row>
    <row r="2435" spans="11:11" x14ac:dyDescent="0.25">
      <c r="K2435" s="1"/>
    </row>
    <row r="2436" spans="11:11" x14ac:dyDescent="0.25">
      <c r="K2436" s="1"/>
    </row>
    <row r="2437" spans="11:11" x14ac:dyDescent="0.25">
      <c r="K2437" s="1"/>
    </row>
    <row r="2438" spans="11:11" x14ac:dyDescent="0.25">
      <c r="K2438" s="1"/>
    </row>
    <row r="2439" spans="11:11" x14ac:dyDescent="0.25">
      <c r="K2439" s="1"/>
    </row>
    <row r="2440" spans="11:11" x14ac:dyDescent="0.25">
      <c r="K2440" s="1"/>
    </row>
    <row r="2441" spans="11:11" x14ac:dyDescent="0.25">
      <c r="K2441" s="1"/>
    </row>
    <row r="2442" spans="11:11" x14ac:dyDescent="0.25">
      <c r="K2442" s="1"/>
    </row>
    <row r="2443" spans="11:11" x14ac:dyDescent="0.25">
      <c r="K2443" s="1"/>
    </row>
    <row r="2444" spans="11:11" x14ac:dyDescent="0.25">
      <c r="K2444" s="1"/>
    </row>
    <row r="2445" spans="11:11" x14ac:dyDescent="0.25">
      <c r="K2445" s="1"/>
    </row>
    <row r="2446" spans="11:11" x14ac:dyDescent="0.25">
      <c r="K2446" s="1"/>
    </row>
    <row r="2447" spans="11:11" x14ac:dyDescent="0.25">
      <c r="K2447" s="1"/>
    </row>
    <row r="2448" spans="11:11" x14ac:dyDescent="0.25">
      <c r="K2448" s="1"/>
    </row>
    <row r="2449" spans="11:11" x14ac:dyDescent="0.25">
      <c r="K2449" s="1"/>
    </row>
    <row r="2450" spans="11:11" x14ac:dyDescent="0.25">
      <c r="K2450" s="1"/>
    </row>
    <row r="2451" spans="11:11" x14ac:dyDescent="0.25">
      <c r="K2451" s="1"/>
    </row>
    <row r="2452" spans="11:11" x14ac:dyDescent="0.25">
      <c r="K2452" s="1"/>
    </row>
    <row r="2453" spans="11:11" x14ac:dyDescent="0.25">
      <c r="K2453" s="1"/>
    </row>
    <row r="2454" spans="11:11" x14ac:dyDescent="0.25">
      <c r="K2454" s="1"/>
    </row>
    <row r="2455" spans="11:11" x14ac:dyDescent="0.25">
      <c r="K2455" s="1"/>
    </row>
    <row r="2456" spans="11:11" x14ac:dyDescent="0.25">
      <c r="K2456" s="1"/>
    </row>
    <row r="2457" spans="11:11" x14ac:dyDescent="0.25">
      <c r="K2457" s="1"/>
    </row>
    <row r="2458" spans="11:11" x14ac:dyDescent="0.25">
      <c r="K2458" s="1"/>
    </row>
    <row r="2459" spans="11:11" x14ac:dyDescent="0.25">
      <c r="K2459" s="1"/>
    </row>
    <row r="2460" spans="11:11" x14ac:dyDescent="0.25">
      <c r="K2460" s="1"/>
    </row>
    <row r="2461" spans="11:11" x14ac:dyDescent="0.25">
      <c r="K2461" s="1"/>
    </row>
    <row r="2462" spans="11:11" x14ac:dyDescent="0.25">
      <c r="K2462" s="1"/>
    </row>
    <row r="2463" spans="11:11" x14ac:dyDescent="0.25">
      <c r="K2463" s="1"/>
    </row>
    <row r="2464" spans="11:11" x14ac:dyDescent="0.25">
      <c r="K2464" s="1"/>
    </row>
    <row r="2465" spans="11:11" x14ac:dyDescent="0.25">
      <c r="K2465" s="1"/>
    </row>
    <row r="2466" spans="11:11" x14ac:dyDescent="0.25">
      <c r="K2466" s="1"/>
    </row>
    <row r="2467" spans="11:11" x14ac:dyDescent="0.25">
      <c r="K2467" s="1"/>
    </row>
    <row r="2468" spans="11:11" x14ac:dyDescent="0.25">
      <c r="K2468" s="1"/>
    </row>
    <row r="2469" spans="11:11" x14ac:dyDescent="0.25">
      <c r="K2469" s="1"/>
    </row>
    <row r="2470" spans="11:11" x14ac:dyDescent="0.25">
      <c r="K2470" s="1"/>
    </row>
    <row r="2471" spans="11:11" x14ac:dyDescent="0.25">
      <c r="K2471" s="1"/>
    </row>
    <row r="2472" spans="11:11" x14ac:dyDescent="0.25">
      <c r="K2472" s="1"/>
    </row>
    <row r="2473" spans="11:11" x14ac:dyDescent="0.25">
      <c r="K2473" s="1"/>
    </row>
    <row r="2474" spans="11:11" x14ac:dyDescent="0.25">
      <c r="K2474" s="1"/>
    </row>
    <row r="2475" spans="11:11" x14ac:dyDescent="0.25">
      <c r="K2475" s="1"/>
    </row>
    <row r="2476" spans="11:11" x14ac:dyDescent="0.25">
      <c r="K2476" s="1"/>
    </row>
    <row r="2477" spans="11:11" x14ac:dyDescent="0.25">
      <c r="K2477" s="1"/>
    </row>
    <row r="2478" spans="11:11" x14ac:dyDescent="0.25">
      <c r="K2478" s="1"/>
    </row>
    <row r="2479" spans="11:11" x14ac:dyDescent="0.25">
      <c r="K2479" s="1"/>
    </row>
    <row r="2480" spans="11:11" x14ac:dyDescent="0.25">
      <c r="K2480" s="1"/>
    </row>
    <row r="2481" spans="11:11" x14ac:dyDescent="0.25">
      <c r="K2481" s="1"/>
    </row>
    <row r="2482" spans="11:11" x14ac:dyDescent="0.25">
      <c r="K2482" s="1"/>
    </row>
    <row r="2483" spans="11:11" x14ac:dyDescent="0.25">
      <c r="K2483" s="1"/>
    </row>
    <row r="2484" spans="11:11" x14ac:dyDescent="0.25">
      <c r="K2484" s="1"/>
    </row>
    <row r="2485" spans="11:11" x14ac:dyDescent="0.25">
      <c r="K2485" s="1"/>
    </row>
    <row r="2486" spans="11:11" x14ac:dyDescent="0.25">
      <c r="K2486" s="1"/>
    </row>
    <row r="2487" spans="11:11" x14ac:dyDescent="0.25">
      <c r="K2487" s="1"/>
    </row>
    <row r="2488" spans="11:11" x14ac:dyDescent="0.25">
      <c r="K2488" s="1"/>
    </row>
    <row r="2489" spans="11:11" x14ac:dyDescent="0.25">
      <c r="K2489" s="1"/>
    </row>
    <row r="2490" spans="11:11" x14ac:dyDescent="0.25">
      <c r="K2490" s="1"/>
    </row>
    <row r="2491" spans="11:11" x14ac:dyDescent="0.25">
      <c r="K2491" s="1"/>
    </row>
    <row r="2492" spans="11:11" x14ac:dyDescent="0.25">
      <c r="K2492" s="1"/>
    </row>
    <row r="2493" spans="11:11" x14ac:dyDescent="0.25">
      <c r="K2493" s="1"/>
    </row>
    <row r="2494" spans="11:11" x14ac:dyDescent="0.25">
      <c r="K2494" s="1"/>
    </row>
    <row r="2495" spans="11:11" x14ac:dyDescent="0.25">
      <c r="K2495" s="1"/>
    </row>
    <row r="2496" spans="11:11" x14ac:dyDescent="0.25">
      <c r="K2496" s="1"/>
    </row>
    <row r="2497" spans="11:11" x14ac:dyDescent="0.25">
      <c r="K2497" s="1"/>
    </row>
    <row r="2498" spans="11:11" x14ac:dyDescent="0.25">
      <c r="K2498" s="1"/>
    </row>
    <row r="2499" spans="11:11" x14ac:dyDescent="0.25">
      <c r="K2499" s="1"/>
    </row>
    <row r="2500" spans="11:11" x14ac:dyDescent="0.25">
      <c r="K2500" s="1"/>
    </row>
    <row r="2501" spans="11:11" x14ac:dyDescent="0.25">
      <c r="K2501" s="1"/>
    </row>
    <row r="2502" spans="11:11" x14ac:dyDescent="0.25">
      <c r="K2502" s="1"/>
    </row>
    <row r="2503" spans="11:11" x14ac:dyDescent="0.25">
      <c r="K2503" s="1"/>
    </row>
    <row r="2504" spans="11:11" x14ac:dyDescent="0.25">
      <c r="K2504" s="1"/>
    </row>
    <row r="2505" spans="11:11" x14ac:dyDescent="0.25">
      <c r="K2505" s="1"/>
    </row>
    <row r="2506" spans="11:11" x14ac:dyDescent="0.25">
      <c r="K2506" s="1"/>
    </row>
    <row r="2507" spans="11:11" x14ac:dyDescent="0.25">
      <c r="K2507" s="1"/>
    </row>
    <row r="2508" spans="11:11" x14ac:dyDescent="0.25">
      <c r="K2508" s="1"/>
    </row>
    <row r="2509" spans="11:11" x14ac:dyDescent="0.25">
      <c r="K2509" s="1"/>
    </row>
    <row r="2510" spans="11:11" x14ac:dyDescent="0.25">
      <c r="K2510" s="1"/>
    </row>
    <row r="2511" spans="11:11" x14ac:dyDescent="0.25">
      <c r="K2511" s="1"/>
    </row>
    <row r="2512" spans="11:11" x14ac:dyDescent="0.25">
      <c r="K2512" s="1"/>
    </row>
    <row r="2513" spans="11:11" x14ac:dyDescent="0.25">
      <c r="K2513" s="1"/>
    </row>
    <row r="2514" spans="11:11" x14ac:dyDescent="0.25">
      <c r="K2514" s="1"/>
    </row>
    <row r="2515" spans="11:11" x14ac:dyDescent="0.25">
      <c r="K2515" s="1"/>
    </row>
    <row r="2516" spans="11:11" x14ac:dyDescent="0.25">
      <c r="K2516" s="1"/>
    </row>
    <row r="2517" spans="11:11" x14ac:dyDescent="0.25">
      <c r="K2517" s="1"/>
    </row>
    <row r="2518" spans="11:11" x14ac:dyDescent="0.25">
      <c r="K2518" s="1"/>
    </row>
    <row r="2519" spans="11:11" x14ac:dyDescent="0.25">
      <c r="K2519" s="1"/>
    </row>
    <row r="2520" spans="11:11" x14ac:dyDescent="0.25">
      <c r="K2520" s="1"/>
    </row>
    <row r="2521" spans="11:11" x14ac:dyDescent="0.25">
      <c r="K2521" s="1"/>
    </row>
    <row r="2522" spans="11:11" x14ac:dyDescent="0.25">
      <c r="K2522" s="1"/>
    </row>
    <row r="2523" spans="11:11" x14ac:dyDescent="0.25">
      <c r="K2523" s="1"/>
    </row>
    <row r="2524" spans="11:11" x14ac:dyDescent="0.25">
      <c r="K2524" s="1"/>
    </row>
    <row r="2525" spans="11:11" x14ac:dyDescent="0.25">
      <c r="K2525" s="1"/>
    </row>
    <row r="2526" spans="11:11" x14ac:dyDescent="0.25">
      <c r="K2526" s="1"/>
    </row>
    <row r="2527" spans="11:11" x14ac:dyDescent="0.25">
      <c r="K2527" s="1"/>
    </row>
    <row r="2528" spans="11:11" x14ac:dyDescent="0.25">
      <c r="K2528" s="1"/>
    </row>
    <row r="2529" spans="11:11" x14ac:dyDescent="0.25">
      <c r="K2529" s="1"/>
    </row>
    <row r="2530" spans="11:11" x14ac:dyDescent="0.25">
      <c r="K2530" s="1"/>
    </row>
    <row r="2531" spans="11:11" x14ac:dyDescent="0.25">
      <c r="K2531" s="1"/>
    </row>
    <row r="2532" spans="11:11" x14ac:dyDescent="0.25">
      <c r="K2532" s="1"/>
    </row>
    <row r="2533" spans="11:11" x14ac:dyDescent="0.25">
      <c r="K2533" s="1"/>
    </row>
    <row r="2534" spans="11:11" x14ac:dyDescent="0.25">
      <c r="K2534" s="1"/>
    </row>
    <row r="2535" spans="11:11" x14ac:dyDescent="0.25">
      <c r="K2535" s="1"/>
    </row>
    <row r="2536" spans="11:11" x14ac:dyDescent="0.25">
      <c r="K2536" s="1"/>
    </row>
    <row r="2537" spans="11:11" x14ac:dyDescent="0.25">
      <c r="K2537" s="1"/>
    </row>
    <row r="2538" spans="11:11" x14ac:dyDescent="0.25">
      <c r="K2538" s="1"/>
    </row>
    <row r="2539" spans="11:11" x14ac:dyDescent="0.25">
      <c r="K2539" s="1"/>
    </row>
    <row r="2540" spans="11:11" x14ac:dyDescent="0.25">
      <c r="K2540" s="1"/>
    </row>
    <row r="2541" spans="11:11" x14ac:dyDescent="0.25">
      <c r="K2541" s="1"/>
    </row>
    <row r="2542" spans="11:11" x14ac:dyDescent="0.25">
      <c r="K2542" s="1"/>
    </row>
    <row r="2543" spans="11:11" x14ac:dyDescent="0.25">
      <c r="K2543" s="1"/>
    </row>
    <row r="2544" spans="11:11" x14ac:dyDescent="0.25">
      <c r="K2544" s="1"/>
    </row>
    <row r="2545" spans="11:11" x14ac:dyDescent="0.25">
      <c r="K2545" s="1"/>
    </row>
    <row r="2546" spans="11:11" x14ac:dyDescent="0.25">
      <c r="K2546" s="1"/>
    </row>
    <row r="2547" spans="11:11" x14ac:dyDescent="0.25">
      <c r="K2547" s="1"/>
    </row>
    <row r="2548" spans="11:11" x14ac:dyDescent="0.25">
      <c r="K2548" s="1"/>
    </row>
    <row r="2549" spans="11:11" x14ac:dyDescent="0.25">
      <c r="K2549" s="1"/>
    </row>
    <row r="2550" spans="11:11" x14ac:dyDescent="0.25">
      <c r="K2550" s="1"/>
    </row>
    <row r="2551" spans="11:11" x14ac:dyDescent="0.25">
      <c r="K2551" s="1"/>
    </row>
    <row r="2552" spans="11:11" x14ac:dyDescent="0.25">
      <c r="K2552" s="1"/>
    </row>
    <row r="2553" spans="11:11" x14ac:dyDescent="0.25">
      <c r="K2553" s="1"/>
    </row>
    <row r="2554" spans="11:11" x14ac:dyDescent="0.25">
      <c r="K2554" s="1"/>
    </row>
    <row r="2555" spans="11:11" x14ac:dyDescent="0.25">
      <c r="K2555" s="1"/>
    </row>
    <row r="2556" spans="11:11" x14ac:dyDescent="0.25">
      <c r="K2556" s="1"/>
    </row>
    <row r="2557" spans="11:11" x14ac:dyDescent="0.25">
      <c r="K2557" s="1"/>
    </row>
    <row r="2558" spans="11:11" x14ac:dyDescent="0.25">
      <c r="K2558" s="1"/>
    </row>
    <row r="2559" spans="11:11" x14ac:dyDescent="0.25">
      <c r="K2559" s="1"/>
    </row>
    <row r="2560" spans="11:11" x14ac:dyDescent="0.25">
      <c r="K2560" s="1"/>
    </row>
    <row r="2561" spans="11:11" x14ac:dyDescent="0.25">
      <c r="K2561" s="1"/>
    </row>
    <row r="2562" spans="11:11" x14ac:dyDescent="0.25">
      <c r="K2562" s="1"/>
    </row>
    <row r="2563" spans="11:11" x14ac:dyDescent="0.25">
      <c r="K2563" s="1"/>
    </row>
    <row r="2564" spans="11:11" x14ac:dyDescent="0.25">
      <c r="K2564" s="1"/>
    </row>
    <row r="2565" spans="11:11" x14ac:dyDescent="0.25">
      <c r="K2565" s="1"/>
    </row>
    <row r="2566" spans="11:11" x14ac:dyDescent="0.25">
      <c r="K2566" s="1"/>
    </row>
    <row r="2567" spans="11:11" x14ac:dyDescent="0.25">
      <c r="K2567" s="1"/>
    </row>
    <row r="2568" spans="11:11" x14ac:dyDescent="0.25">
      <c r="K2568" s="1"/>
    </row>
    <row r="2569" spans="11:11" x14ac:dyDescent="0.25">
      <c r="K2569" s="1"/>
    </row>
    <row r="2570" spans="11:11" x14ac:dyDescent="0.25">
      <c r="K2570" s="1"/>
    </row>
    <row r="2571" spans="11:11" x14ac:dyDescent="0.25">
      <c r="K2571" s="1"/>
    </row>
    <row r="2572" spans="11:11" x14ac:dyDescent="0.25">
      <c r="K2572" s="1"/>
    </row>
    <row r="2573" spans="11:11" x14ac:dyDescent="0.25">
      <c r="K2573" s="1"/>
    </row>
    <row r="2574" spans="11:11" x14ac:dyDescent="0.25">
      <c r="K2574" s="1"/>
    </row>
    <row r="2575" spans="11:11" x14ac:dyDescent="0.25">
      <c r="K2575" s="1"/>
    </row>
    <row r="2576" spans="11:11" x14ac:dyDescent="0.25">
      <c r="K2576" s="1"/>
    </row>
    <row r="2577" spans="11:11" x14ac:dyDescent="0.25">
      <c r="K2577" s="1"/>
    </row>
    <row r="2578" spans="11:11" x14ac:dyDescent="0.25">
      <c r="K2578" s="1"/>
    </row>
    <row r="2579" spans="11:11" x14ac:dyDescent="0.25">
      <c r="K2579" s="1"/>
    </row>
    <row r="2580" spans="11:11" x14ac:dyDescent="0.25">
      <c r="K2580" s="1"/>
    </row>
    <row r="2581" spans="11:11" x14ac:dyDescent="0.25">
      <c r="K2581" s="1"/>
    </row>
    <row r="2582" spans="11:11" x14ac:dyDescent="0.25">
      <c r="K2582" s="1"/>
    </row>
    <row r="2583" spans="11:11" x14ac:dyDescent="0.25">
      <c r="K2583" s="1"/>
    </row>
    <row r="2584" spans="11:11" x14ac:dyDescent="0.25">
      <c r="K2584" s="1"/>
    </row>
    <row r="2585" spans="11:11" x14ac:dyDescent="0.25">
      <c r="K2585" s="1"/>
    </row>
    <row r="2586" spans="11:11" x14ac:dyDescent="0.25">
      <c r="K2586" s="1"/>
    </row>
    <row r="2587" spans="11:11" x14ac:dyDescent="0.25">
      <c r="K2587" s="1"/>
    </row>
    <row r="2588" spans="11:11" x14ac:dyDescent="0.25">
      <c r="K2588" s="1"/>
    </row>
    <row r="2589" spans="11:11" x14ac:dyDescent="0.25">
      <c r="K2589" s="1"/>
    </row>
    <row r="2590" spans="11:11" x14ac:dyDescent="0.25">
      <c r="K2590" s="1"/>
    </row>
    <row r="2591" spans="11:11" x14ac:dyDescent="0.25">
      <c r="K2591" s="1"/>
    </row>
    <row r="2592" spans="11:11" x14ac:dyDescent="0.25">
      <c r="K2592" s="1"/>
    </row>
    <row r="2593" spans="11:11" x14ac:dyDescent="0.25">
      <c r="K2593" s="1"/>
    </row>
    <row r="2594" spans="11:11" x14ac:dyDescent="0.25">
      <c r="K2594" s="1"/>
    </row>
    <row r="2595" spans="11:11" x14ac:dyDescent="0.25">
      <c r="K2595" s="1"/>
    </row>
    <row r="2596" spans="11:11" x14ac:dyDescent="0.25">
      <c r="K2596" s="1"/>
    </row>
    <row r="2597" spans="11:11" x14ac:dyDescent="0.25">
      <c r="K2597" s="1"/>
    </row>
    <row r="2598" spans="11:11" x14ac:dyDescent="0.25">
      <c r="K2598" s="1"/>
    </row>
    <row r="2599" spans="11:11" x14ac:dyDescent="0.25">
      <c r="K2599" s="1"/>
    </row>
    <row r="2600" spans="11:11" x14ac:dyDescent="0.25">
      <c r="K2600" s="1"/>
    </row>
    <row r="2601" spans="11:11" x14ac:dyDescent="0.25">
      <c r="K2601" s="1"/>
    </row>
    <row r="2602" spans="11:11" x14ac:dyDescent="0.25">
      <c r="K2602" s="1"/>
    </row>
    <row r="2603" spans="11:11" x14ac:dyDescent="0.25">
      <c r="K2603" s="1"/>
    </row>
    <row r="2604" spans="11:11" x14ac:dyDescent="0.25">
      <c r="K2604" s="1"/>
    </row>
    <row r="2605" spans="11:11" x14ac:dyDescent="0.25">
      <c r="K2605" s="1"/>
    </row>
    <row r="2606" spans="11:11" x14ac:dyDescent="0.25">
      <c r="K2606" s="1"/>
    </row>
    <row r="2607" spans="11:11" x14ac:dyDescent="0.25">
      <c r="K2607" s="1"/>
    </row>
    <row r="2608" spans="11:11" x14ac:dyDescent="0.25">
      <c r="K2608" s="1"/>
    </row>
    <row r="2609" spans="11:11" x14ac:dyDescent="0.25">
      <c r="K2609" s="1"/>
    </row>
    <row r="2610" spans="11:11" x14ac:dyDescent="0.25">
      <c r="K2610" s="1"/>
    </row>
    <row r="2611" spans="11:11" x14ac:dyDescent="0.25">
      <c r="K2611" s="1"/>
    </row>
    <row r="2612" spans="11:11" x14ac:dyDescent="0.25">
      <c r="K2612" s="1"/>
    </row>
    <row r="2613" spans="11:11" x14ac:dyDescent="0.25">
      <c r="K2613" s="1"/>
    </row>
    <row r="2614" spans="11:11" x14ac:dyDescent="0.25">
      <c r="K2614" s="1"/>
    </row>
    <row r="2615" spans="11:11" x14ac:dyDescent="0.25">
      <c r="K2615" s="1"/>
    </row>
    <row r="2616" spans="11:11" x14ac:dyDescent="0.25">
      <c r="K2616" s="1"/>
    </row>
    <row r="2617" spans="11:11" x14ac:dyDescent="0.25">
      <c r="K2617" s="1"/>
    </row>
    <row r="2618" spans="11:11" x14ac:dyDescent="0.25">
      <c r="K2618" s="1"/>
    </row>
    <row r="2619" spans="11:11" x14ac:dyDescent="0.25">
      <c r="K2619" s="1"/>
    </row>
    <row r="2620" spans="11:11" x14ac:dyDescent="0.25">
      <c r="K2620" s="1"/>
    </row>
    <row r="2621" spans="11:11" x14ac:dyDescent="0.25">
      <c r="K2621" s="1"/>
    </row>
    <row r="2622" spans="11:11" x14ac:dyDescent="0.25">
      <c r="K2622" s="1"/>
    </row>
    <row r="2623" spans="11:11" x14ac:dyDescent="0.25">
      <c r="K2623" s="1"/>
    </row>
    <row r="2624" spans="11:11" x14ac:dyDescent="0.25">
      <c r="K2624" s="1"/>
    </row>
    <row r="2625" spans="11:11" x14ac:dyDescent="0.25">
      <c r="K2625" s="1"/>
    </row>
    <row r="2626" spans="11:11" x14ac:dyDescent="0.25">
      <c r="K2626" s="1"/>
    </row>
    <row r="2627" spans="11:11" x14ac:dyDescent="0.25">
      <c r="K2627" s="1"/>
    </row>
    <row r="2628" spans="11:11" x14ac:dyDescent="0.25">
      <c r="K2628" s="1"/>
    </row>
    <row r="2629" spans="11:11" x14ac:dyDescent="0.25">
      <c r="K2629" s="1"/>
    </row>
    <row r="2630" spans="11:11" x14ac:dyDescent="0.25">
      <c r="K2630" s="1"/>
    </row>
    <row r="2631" spans="11:11" x14ac:dyDescent="0.25">
      <c r="K2631" s="1"/>
    </row>
    <row r="2632" spans="11:11" x14ac:dyDescent="0.25">
      <c r="K2632" s="1"/>
    </row>
    <row r="2633" spans="11:11" x14ac:dyDescent="0.25">
      <c r="K2633" s="1"/>
    </row>
    <row r="2634" spans="11:11" x14ac:dyDescent="0.25">
      <c r="K2634" s="1"/>
    </row>
    <row r="2635" spans="11:11" x14ac:dyDescent="0.25">
      <c r="K2635" s="1"/>
    </row>
    <row r="2636" spans="11:11" x14ac:dyDescent="0.25">
      <c r="K2636" s="1"/>
    </row>
    <row r="2637" spans="11:11" x14ac:dyDescent="0.25">
      <c r="K2637" s="1"/>
    </row>
    <row r="2638" spans="11:11" x14ac:dyDescent="0.25">
      <c r="K2638" s="1"/>
    </row>
    <row r="2639" spans="11:11" x14ac:dyDescent="0.25">
      <c r="K2639" s="1"/>
    </row>
    <row r="2640" spans="11:11" x14ac:dyDescent="0.25">
      <c r="K2640" s="1"/>
    </row>
    <row r="2641" spans="11:11" x14ac:dyDescent="0.25">
      <c r="K2641" s="1"/>
    </row>
    <row r="2642" spans="11:11" x14ac:dyDescent="0.25">
      <c r="K2642" s="1"/>
    </row>
    <row r="2643" spans="11:11" x14ac:dyDescent="0.25">
      <c r="K2643" s="1"/>
    </row>
    <row r="2644" spans="11:11" x14ac:dyDescent="0.25">
      <c r="K2644" s="1"/>
    </row>
    <row r="2645" spans="11:11" x14ac:dyDescent="0.25">
      <c r="K2645" s="1"/>
    </row>
    <row r="2646" spans="11:11" x14ac:dyDescent="0.25">
      <c r="K2646" s="1"/>
    </row>
    <row r="2647" spans="11:11" x14ac:dyDescent="0.25">
      <c r="K2647" s="1"/>
    </row>
    <row r="2648" spans="11:11" x14ac:dyDescent="0.25">
      <c r="K2648" s="1"/>
    </row>
    <row r="2649" spans="11:11" x14ac:dyDescent="0.25">
      <c r="K2649" s="1"/>
    </row>
    <row r="2650" spans="11:11" x14ac:dyDescent="0.25">
      <c r="K2650" s="1"/>
    </row>
    <row r="2651" spans="11:11" x14ac:dyDescent="0.25">
      <c r="K2651" s="1"/>
    </row>
    <row r="2652" spans="11:11" x14ac:dyDescent="0.25">
      <c r="K2652" s="1"/>
    </row>
    <row r="2653" spans="11:11" x14ac:dyDescent="0.25">
      <c r="K2653" s="1"/>
    </row>
    <row r="2654" spans="11:11" x14ac:dyDescent="0.25">
      <c r="K2654" s="1"/>
    </row>
    <row r="2655" spans="11:11" x14ac:dyDescent="0.25">
      <c r="K2655" s="1"/>
    </row>
    <row r="2656" spans="11:11" x14ac:dyDescent="0.25">
      <c r="K2656" s="1"/>
    </row>
    <row r="2657" spans="11:11" x14ac:dyDescent="0.25">
      <c r="K2657" s="1"/>
    </row>
    <row r="2658" spans="11:11" x14ac:dyDescent="0.25">
      <c r="K2658" s="1"/>
    </row>
    <row r="2659" spans="11:11" x14ac:dyDescent="0.25">
      <c r="K2659" s="1"/>
    </row>
    <row r="2660" spans="11:11" x14ac:dyDescent="0.25">
      <c r="K2660" s="1"/>
    </row>
    <row r="2661" spans="11:11" x14ac:dyDescent="0.25">
      <c r="K2661" s="1"/>
    </row>
    <row r="2662" spans="11:11" x14ac:dyDescent="0.25">
      <c r="K2662" s="1"/>
    </row>
    <row r="2663" spans="11:11" x14ac:dyDescent="0.25">
      <c r="K2663" s="1"/>
    </row>
    <row r="2664" spans="11:11" x14ac:dyDescent="0.25">
      <c r="K2664" s="1"/>
    </row>
    <row r="2665" spans="11:11" x14ac:dyDescent="0.25">
      <c r="K2665" s="1"/>
    </row>
    <row r="2666" spans="11:11" x14ac:dyDescent="0.25">
      <c r="K2666" s="1"/>
    </row>
    <row r="2667" spans="11:11" x14ac:dyDescent="0.25">
      <c r="K2667" s="1"/>
    </row>
    <row r="2668" spans="11:11" x14ac:dyDescent="0.25">
      <c r="K2668" s="1"/>
    </row>
    <row r="2669" spans="11:11" x14ac:dyDescent="0.25">
      <c r="K2669" s="1"/>
    </row>
    <row r="2670" spans="11:11" x14ac:dyDescent="0.25">
      <c r="K2670" s="1"/>
    </row>
    <row r="2671" spans="11:11" x14ac:dyDescent="0.25">
      <c r="K2671" s="1"/>
    </row>
    <row r="2672" spans="11:11" x14ac:dyDescent="0.25">
      <c r="K2672" s="1"/>
    </row>
    <row r="2673" spans="11:11" x14ac:dyDescent="0.25">
      <c r="K2673" s="1"/>
    </row>
    <row r="2674" spans="11:11" x14ac:dyDescent="0.25">
      <c r="K2674" s="1"/>
    </row>
    <row r="2675" spans="11:11" x14ac:dyDescent="0.25">
      <c r="K2675" s="1"/>
    </row>
    <row r="2676" spans="11:11" x14ac:dyDescent="0.25">
      <c r="K2676" s="1"/>
    </row>
    <row r="2677" spans="11:11" x14ac:dyDescent="0.25">
      <c r="K2677" s="1"/>
    </row>
    <row r="2678" spans="11:11" x14ac:dyDescent="0.25">
      <c r="K2678" s="1"/>
    </row>
    <row r="2679" spans="11:11" x14ac:dyDescent="0.25">
      <c r="K2679" s="1"/>
    </row>
    <row r="2680" spans="11:11" x14ac:dyDescent="0.25">
      <c r="K2680" s="1"/>
    </row>
    <row r="2681" spans="11:11" x14ac:dyDescent="0.25">
      <c r="K2681" s="1"/>
    </row>
    <row r="2682" spans="11:11" x14ac:dyDescent="0.25">
      <c r="K2682" s="1"/>
    </row>
    <row r="2683" spans="11:11" x14ac:dyDescent="0.25">
      <c r="K2683" s="1"/>
    </row>
    <row r="2684" spans="11:11" x14ac:dyDescent="0.25">
      <c r="K2684" s="1"/>
    </row>
    <row r="2685" spans="11:11" x14ac:dyDescent="0.25">
      <c r="K2685" s="1"/>
    </row>
    <row r="2686" spans="11:11" x14ac:dyDescent="0.25">
      <c r="K2686" s="1"/>
    </row>
    <row r="2687" spans="11:11" x14ac:dyDescent="0.25">
      <c r="K2687" s="1"/>
    </row>
    <row r="2688" spans="11:11" x14ac:dyDescent="0.25">
      <c r="K2688" s="1"/>
    </row>
    <row r="2689" spans="11:11" x14ac:dyDescent="0.25">
      <c r="K2689" s="1"/>
    </row>
    <row r="2690" spans="11:11" x14ac:dyDescent="0.25">
      <c r="K2690" s="1"/>
    </row>
    <row r="2691" spans="11:11" x14ac:dyDescent="0.25">
      <c r="K2691" s="1"/>
    </row>
    <row r="2692" spans="11:11" x14ac:dyDescent="0.25">
      <c r="K2692" s="1"/>
    </row>
    <row r="2693" spans="11:11" x14ac:dyDescent="0.25">
      <c r="K2693" s="1"/>
    </row>
    <row r="2694" spans="11:11" x14ac:dyDescent="0.25">
      <c r="K2694" s="1"/>
    </row>
    <row r="2695" spans="11:11" x14ac:dyDescent="0.25">
      <c r="K2695" s="1"/>
    </row>
    <row r="2696" spans="11:11" x14ac:dyDescent="0.25">
      <c r="K2696" s="1"/>
    </row>
    <row r="2697" spans="11:11" x14ac:dyDescent="0.25">
      <c r="K2697" s="1"/>
    </row>
    <row r="2698" spans="11:11" x14ac:dyDescent="0.25">
      <c r="K2698" s="1"/>
    </row>
    <row r="2699" spans="11:11" x14ac:dyDescent="0.25">
      <c r="K2699" s="1"/>
    </row>
    <row r="2700" spans="11:11" x14ac:dyDescent="0.25">
      <c r="K2700" s="1"/>
    </row>
    <row r="2701" spans="11:11" x14ac:dyDescent="0.25">
      <c r="K2701" s="1"/>
    </row>
    <row r="2702" spans="11:11" x14ac:dyDescent="0.25">
      <c r="K2702" s="1"/>
    </row>
    <row r="2703" spans="11:11" x14ac:dyDescent="0.25">
      <c r="K2703" s="1"/>
    </row>
    <row r="2704" spans="11:11" x14ac:dyDescent="0.25">
      <c r="K2704" s="1"/>
    </row>
    <row r="2705" spans="11:11" x14ac:dyDescent="0.25">
      <c r="K2705" s="1"/>
    </row>
    <row r="2706" spans="11:11" x14ac:dyDescent="0.25">
      <c r="K2706" s="1"/>
    </row>
    <row r="2707" spans="11:11" x14ac:dyDescent="0.25">
      <c r="K2707" s="1"/>
    </row>
    <row r="2708" spans="11:11" x14ac:dyDescent="0.25">
      <c r="K2708" s="1"/>
    </row>
    <row r="2709" spans="11:11" x14ac:dyDescent="0.25">
      <c r="K2709" s="1"/>
    </row>
    <row r="2710" spans="11:11" x14ac:dyDescent="0.25">
      <c r="K2710" s="1"/>
    </row>
    <row r="2711" spans="11:11" x14ac:dyDescent="0.25">
      <c r="K2711" s="1"/>
    </row>
    <row r="2712" spans="11:11" x14ac:dyDescent="0.25">
      <c r="K2712" s="1"/>
    </row>
    <row r="2713" spans="11:11" x14ac:dyDescent="0.25">
      <c r="K2713" s="1"/>
    </row>
    <row r="2714" spans="11:11" x14ac:dyDescent="0.25">
      <c r="K2714" s="1"/>
    </row>
    <row r="2715" spans="11:11" x14ac:dyDescent="0.25">
      <c r="K2715" s="1"/>
    </row>
    <row r="2716" spans="11:11" x14ac:dyDescent="0.25">
      <c r="K2716" s="1"/>
    </row>
    <row r="2717" spans="11:11" x14ac:dyDescent="0.25">
      <c r="K2717" s="1"/>
    </row>
    <row r="2718" spans="11:11" x14ac:dyDescent="0.25">
      <c r="K2718" s="1"/>
    </row>
    <row r="2719" spans="11:11" x14ac:dyDescent="0.25">
      <c r="K2719" s="1"/>
    </row>
    <row r="2720" spans="11:11" x14ac:dyDescent="0.25">
      <c r="K2720" s="1"/>
    </row>
    <row r="2721" spans="11:11" x14ac:dyDescent="0.25">
      <c r="K2721" s="1"/>
    </row>
    <row r="2722" spans="11:11" x14ac:dyDescent="0.25">
      <c r="K2722" s="1"/>
    </row>
    <row r="2723" spans="11:11" x14ac:dyDescent="0.25">
      <c r="K2723" s="1"/>
    </row>
    <row r="2724" spans="11:11" x14ac:dyDescent="0.25">
      <c r="K2724" s="1"/>
    </row>
    <row r="2725" spans="11:11" x14ac:dyDescent="0.25">
      <c r="K2725" s="1"/>
    </row>
    <row r="2726" spans="11:11" x14ac:dyDescent="0.25">
      <c r="K2726" s="1"/>
    </row>
    <row r="2727" spans="11:11" x14ac:dyDescent="0.25">
      <c r="K2727" s="1"/>
    </row>
    <row r="2728" spans="11:11" x14ac:dyDescent="0.25">
      <c r="K2728" s="1"/>
    </row>
    <row r="2729" spans="11:11" x14ac:dyDescent="0.25">
      <c r="K2729" s="1"/>
    </row>
    <row r="2730" spans="11:11" x14ac:dyDescent="0.25">
      <c r="K2730" s="1"/>
    </row>
    <row r="2731" spans="11:11" x14ac:dyDescent="0.25">
      <c r="K2731" s="1"/>
    </row>
    <row r="2732" spans="11:11" x14ac:dyDescent="0.25">
      <c r="K2732" s="1"/>
    </row>
    <row r="2733" spans="11:11" x14ac:dyDescent="0.25">
      <c r="K2733" s="1"/>
    </row>
    <row r="2734" spans="11:11" x14ac:dyDescent="0.25">
      <c r="K2734" s="1"/>
    </row>
    <row r="2735" spans="11:11" x14ac:dyDescent="0.25">
      <c r="K2735" s="1"/>
    </row>
    <row r="2736" spans="11:11" x14ac:dyDescent="0.25">
      <c r="K2736" s="1"/>
    </row>
    <row r="2737" spans="11:11" x14ac:dyDescent="0.25">
      <c r="K2737" s="1"/>
    </row>
    <row r="2738" spans="11:11" x14ac:dyDescent="0.25">
      <c r="K2738" s="1"/>
    </row>
    <row r="2739" spans="11:11" x14ac:dyDescent="0.25">
      <c r="K2739" s="1"/>
    </row>
    <row r="2740" spans="11:11" x14ac:dyDescent="0.25">
      <c r="K2740" s="1"/>
    </row>
    <row r="2741" spans="11:11" x14ac:dyDescent="0.25">
      <c r="K2741" s="1"/>
    </row>
    <row r="2742" spans="11:11" x14ac:dyDescent="0.25">
      <c r="K2742" s="1"/>
    </row>
    <row r="2743" spans="11:11" x14ac:dyDescent="0.25">
      <c r="K2743" s="1"/>
    </row>
    <row r="2744" spans="11:11" x14ac:dyDescent="0.25">
      <c r="K2744" s="1"/>
    </row>
    <row r="2745" spans="11:11" x14ac:dyDescent="0.25">
      <c r="K2745" s="1"/>
    </row>
    <row r="2746" spans="11:11" x14ac:dyDescent="0.25">
      <c r="K2746" s="1"/>
    </row>
    <row r="2747" spans="11:11" x14ac:dyDescent="0.25">
      <c r="K2747" s="1"/>
    </row>
    <row r="2748" spans="11:11" x14ac:dyDescent="0.25">
      <c r="K2748" s="1"/>
    </row>
    <row r="2749" spans="11:11" x14ac:dyDescent="0.25">
      <c r="K2749" s="1"/>
    </row>
    <row r="2750" spans="11:11" x14ac:dyDescent="0.25">
      <c r="K2750" s="1"/>
    </row>
    <row r="2751" spans="11:11" x14ac:dyDescent="0.25">
      <c r="K2751" s="1"/>
    </row>
    <row r="2752" spans="11:11" x14ac:dyDescent="0.25">
      <c r="K2752" s="1"/>
    </row>
    <row r="2753" spans="11:11" x14ac:dyDescent="0.25">
      <c r="K2753" s="1"/>
    </row>
    <row r="2754" spans="11:11" x14ac:dyDescent="0.25">
      <c r="K2754" s="1"/>
    </row>
    <row r="2755" spans="11:11" x14ac:dyDescent="0.25">
      <c r="K2755" s="1"/>
    </row>
    <row r="2756" spans="11:11" x14ac:dyDescent="0.25">
      <c r="K2756" s="1"/>
    </row>
    <row r="2757" spans="11:11" x14ac:dyDescent="0.25">
      <c r="K2757" s="1"/>
    </row>
    <row r="2758" spans="11:11" x14ac:dyDescent="0.25">
      <c r="K2758" s="1"/>
    </row>
    <row r="2759" spans="11:11" x14ac:dyDescent="0.25">
      <c r="K2759" s="1"/>
    </row>
    <row r="2760" spans="11:11" x14ac:dyDescent="0.25">
      <c r="K2760" s="1"/>
    </row>
    <row r="2761" spans="11:11" x14ac:dyDescent="0.25">
      <c r="K2761" s="1"/>
    </row>
    <row r="2762" spans="11:11" x14ac:dyDescent="0.25">
      <c r="K2762" s="1"/>
    </row>
    <row r="2763" spans="11:11" x14ac:dyDescent="0.25">
      <c r="K2763" s="1"/>
    </row>
    <row r="2764" spans="11:11" x14ac:dyDescent="0.25">
      <c r="K2764" s="1"/>
    </row>
    <row r="2765" spans="11:11" x14ac:dyDescent="0.25">
      <c r="K2765" s="1"/>
    </row>
    <row r="2766" spans="11:11" x14ac:dyDescent="0.25">
      <c r="K2766" s="1"/>
    </row>
    <row r="2767" spans="11:11" x14ac:dyDescent="0.25">
      <c r="K2767" s="1"/>
    </row>
    <row r="2768" spans="11:11" x14ac:dyDescent="0.25">
      <c r="K2768" s="1"/>
    </row>
    <row r="2769" spans="11:11" x14ac:dyDescent="0.25">
      <c r="K2769" s="1"/>
    </row>
    <row r="2770" spans="11:11" x14ac:dyDescent="0.25">
      <c r="K2770" s="1"/>
    </row>
    <row r="2771" spans="11:11" x14ac:dyDescent="0.25">
      <c r="K2771" s="1"/>
    </row>
    <row r="2772" spans="11:11" x14ac:dyDescent="0.25">
      <c r="K2772" s="1"/>
    </row>
    <row r="2773" spans="11:11" x14ac:dyDescent="0.25">
      <c r="K2773" s="1"/>
    </row>
    <row r="2774" spans="11:11" x14ac:dyDescent="0.25">
      <c r="K2774" s="1"/>
    </row>
    <row r="2775" spans="11:11" x14ac:dyDescent="0.25">
      <c r="K2775" s="1"/>
    </row>
    <row r="2776" spans="11:11" x14ac:dyDescent="0.25">
      <c r="K2776" s="1"/>
    </row>
    <row r="2777" spans="11:11" x14ac:dyDescent="0.25">
      <c r="K2777" s="1"/>
    </row>
    <row r="2778" spans="11:11" x14ac:dyDescent="0.25">
      <c r="K2778" s="1"/>
    </row>
    <row r="2779" spans="11:11" x14ac:dyDescent="0.25">
      <c r="K2779" s="1"/>
    </row>
    <row r="2780" spans="11:11" x14ac:dyDescent="0.25">
      <c r="K2780" s="1"/>
    </row>
    <row r="2781" spans="11:11" x14ac:dyDescent="0.25">
      <c r="K2781" s="1"/>
    </row>
    <row r="2782" spans="11:11" x14ac:dyDescent="0.25">
      <c r="K2782" s="1"/>
    </row>
    <row r="2783" spans="11:11" x14ac:dyDescent="0.25">
      <c r="K2783" s="1"/>
    </row>
    <row r="2784" spans="11:11" x14ac:dyDescent="0.25">
      <c r="K2784" s="1"/>
    </row>
    <row r="2785" spans="11:11" x14ac:dyDescent="0.25">
      <c r="K2785" s="1"/>
    </row>
    <row r="2786" spans="11:11" x14ac:dyDescent="0.25">
      <c r="K2786" s="1"/>
    </row>
    <row r="2787" spans="11:11" x14ac:dyDescent="0.25">
      <c r="K2787" s="1"/>
    </row>
    <row r="2788" spans="11:11" x14ac:dyDescent="0.25">
      <c r="K2788" s="1"/>
    </row>
    <row r="2789" spans="11:11" x14ac:dyDescent="0.25">
      <c r="K2789" s="1"/>
    </row>
    <row r="2790" spans="11:11" x14ac:dyDescent="0.25">
      <c r="K2790" s="1"/>
    </row>
    <row r="2791" spans="11:11" x14ac:dyDescent="0.25">
      <c r="K2791" s="1"/>
    </row>
    <row r="2792" spans="11:11" x14ac:dyDescent="0.25">
      <c r="K2792" s="1"/>
    </row>
    <row r="2793" spans="11:11" x14ac:dyDescent="0.25">
      <c r="K2793" s="1"/>
    </row>
    <row r="2794" spans="11:11" x14ac:dyDescent="0.25">
      <c r="K2794" s="1"/>
    </row>
    <row r="2795" spans="11:11" x14ac:dyDescent="0.25">
      <c r="K2795" s="1"/>
    </row>
    <row r="2796" spans="11:11" x14ac:dyDescent="0.25">
      <c r="K2796" s="1"/>
    </row>
    <row r="2797" spans="11:11" x14ac:dyDescent="0.25">
      <c r="K2797" s="1"/>
    </row>
    <row r="2798" spans="11:11" x14ac:dyDescent="0.25">
      <c r="K2798" s="1"/>
    </row>
    <row r="2799" spans="11:11" x14ac:dyDescent="0.25">
      <c r="K2799" s="1"/>
    </row>
    <row r="2800" spans="11:11" x14ac:dyDescent="0.25">
      <c r="K2800" s="1"/>
    </row>
    <row r="2801" spans="11:11" x14ac:dyDescent="0.25">
      <c r="K2801" s="1"/>
    </row>
    <row r="2802" spans="11:11" x14ac:dyDescent="0.25">
      <c r="K2802" s="1"/>
    </row>
    <row r="2803" spans="11:11" x14ac:dyDescent="0.25">
      <c r="K2803" s="1"/>
    </row>
    <row r="2804" spans="11:11" x14ac:dyDescent="0.25">
      <c r="K2804" s="1"/>
    </row>
    <row r="2805" spans="11:11" x14ac:dyDescent="0.25">
      <c r="K2805" s="1"/>
    </row>
    <row r="2806" spans="11:11" x14ac:dyDescent="0.25">
      <c r="K2806" s="1"/>
    </row>
    <row r="2807" spans="11:11" x14ac:dyDescent="0.25">
      <c r="K2807" s="1"/>
    </row>
    <row r="2808" spans="11:11" x14ac:dyDescent="0.25">
      <c r="K2808" s="1"/>
    </row>
    <row r="2809" spans="11:11" x14ac:dyDescent="0.25">
      <c r="K2809" s="1"/>
    </row>
    <row r="2810" spans="11:11" x14ac:dyDescent="0.25">
      <c r="K2810" s="1"/>
    </row>
    <row r="2811" spans="11:11" x14ac:dyDescent="0.25">
      <c r="K2811" s="1"/>
    </row>
    <row r="2812" spans="11:11" x14ac:dyDescent="0.25">
      <c r="K2812" s="1"/>
    </row>
    <row r="2813" spans="11:11" x14ac:dyDescent="0.25">
      <c r="K2813" s="1"/>
    </row>
    <row r="2814" spans="11:11" x14ac:dyDescent="0.25">
      <c r="K2814" s="1"/>
    </row>
    <row r="2815" spans="11:11" x14ac:dyDescent="0.25">
      <c r="K2815" s="1"/>
    </row>
    <row r="2816" spans="11:11" x14ac:dyDescent="0.25">
      <c r="K2816" s="1"/>
    </row>
    <row r="2817" spans="11:11" x14ac:dyDescent="0.25">
      <c r="K2817" s="1"/>
    </row>
    <row r="2818" spans="11:11" x14ac:dyDescent="0.25">
      <c r="K2818" s="1"/>
    </row>
    <row r="2819" spans="11:11" x14ac:dyDescent="0.25">
      <c r="K2819" s="1"/>
    </row>
    <row r="2820" spans="11:11" x14ac:dyDescent="0.25">
      <c r="K2820" s="1"/>
    </row>
    <row r="2821" spans="11:11" x14ac:dyDescent="0.25">
      <c r="K2821" s="1"/>
    </row>
    <row r="2822" spans="11:11" x14ac:dyDescent="0.25">
      <c r="K2822" s="1"/>
    </row>
    <row r="2823" spans="11:11" x14ac:dyDescent="0.25">
      <c r="K2823" s="1"/>
    </row>
    <row r="2824" spans="11:11" x14ac:dyDescent="0.25">
      <c r="K2824" s="1"/>
    </row>
    <row r="2825" spans="11:11" x14ac:dyDescent="0.25">
      <c r="K2825" s="1"/>
    </row>
    <row r="2826" spans="11:11" x14ac:dyDescent="0.25">
      <c r="K2826" s="1"/>
    </row>
    <row r="2827" spans="11:11" x14ac:dyDescent="0.25">
      <c r="K2827" s="1"/>
    </row>
    <row r="2828" spans="11:11" x14ac:dyDescent="0.25">
      <c r="K2828" s="1"/>
    </row>
    <row r="2829" spans="11:11" x14ac:dyDescent="0.25">
      <c r="K2829" s="1"/>
    </row>
    <row r="2830" spans="11:11" x14ac:dyDescent="0.25">
      <c r="K2830" s="1"/>
    </row>
    <row r="2831" spans="11:11" x14ac:dyDescent="0.25">
      <c r="K2831" s="1"/>
    </row>
    <row r="2832" spans="11:11" x14ac:dyDescent="0.25">
      <c r="K2832" s="1"/>
    </row>
    <row r="2833" spans="11:11" x14ac:dyDescent="0.25">
      <c r="K2833" s="1"/>
    </row>
    <row r="2834" spans="11:11" x14ac:dyDescent="0.25">
      <c r="K2834" s="1"/>
    </row>
    <row r="2835" spans="11:11" x14ac:dyDescent="0.25">
      <c r="K2835" s="1"/>
    </row>
    <row r="2836" spans="11:11" x14ac:dyDescent="0.25">
      <c r="K2836" s="1"/>
    </row>
    <row r="2837" spans="11:11" x14ac:dyDescent="0.25">
      <c r="K2837" s="1"/>
    </row>
    <row r="2838" spans="11:11" x14ac:dyDescent="0.25">
      <c r="K2838" s="1"/>
    </row>
    <row r="2839" spans="11:11" x14ac:dyDescent="0.25">
      <c r="K2839" s="1"/>
    </row>
    <row r="2840" spans="11:11" x14ac:dyDescent="0.25">
      <c r="K2840" s="1"/>
    </row>
    <row r="2841" spans="11:11" x14ac:dyDescent="0.25">
      <c r="K2841" s="1"/>
    </row>
    <row r="2842" spans="11:11" x14ac:dyDescent="0.25">
      <c r="K2842" s="1"/>
    </row>
    <row r="2843" spans="11:11" x14ac:dyDescent="0.25">
      <c r="K2843" s="1"/>
    </row>
    <row r="2844" spans="11:11" x14ac:dyDescent="0.25">
      <c r="K2844" s="1"/>
    </row>
    <row r="2845" spans="11:11" x14ac:dyDescent="0.25">
      <c r="K2845" s="1"/>
    </row>
    <row r="2846" spans="11:11" x14ac:dyDescent="0.25">
      <c r="K2846" s="1"/>
    </row>
    <row r="2847" spans="11:11" x14ac:dyDescent="0.25">
      <c r="K2847" s="1"/>
    </row>
    <row r="2848" spans="11:11" x14ac:dyDescent="0.25">
      <c r="K2848" s="1"/>
    </row>
    <row r="2849" spans="11:11" x14ac:dyDescent="0.25">
      <c r="K2849" s="1"/>
    </row>
    <row r="2850" spans="11:11" x14ac:dyDescent="0.25">
      <c r="K2850" s="1"/>
    </row>
    <row r="2851" spans="11:11" x14ac:dyDescent="0.25">
      <c r="K2851" s="1"/>
    </row>
    <row r="2852" spans="11:11" x14ac:dyDescent="0.25">
      <c r="K2852" s="1"/>
    </row>
    <row r="2853" spans="11:11" x14ac:dyDescent="0.25">
      <c r="K2853" s="1"/>
    </row>
    <row r="2854" spans="11:11" x14ac:dyDescent="0.25">
      <c r="K2854" s="1"/>
    </row>
    <row r="2855" spans="11:11" x14ac:dyDescent="0.25">
      <c r="K2855" s="1"/>
    </row>
    <row r="2856" spans="11:11" x14ac:dyDescent="0.25">
      <c r="K2856" s="1"/>
    </row>
    <row r="2857" spans="11:11" x14ac:dyDescent="0.25">
      <c r="K2857" s="1"/>
    </row>
    <row r="2858" spans="11:11" x14ac:dyDescent="0.25">
      <c r="K2858" s="1"/>
    </row>
    <row r="2859" spans="11:11" x14ac:dyDescent="0.25">
      <c r="K2859" s="1"/>
    </row>
    <row r="2860" spans="11:11" x14ac:dyDescent="0.25">
      <c r="K2860" s="1"/>
    </row>
    <row r="2861" spans="11:11" x14ac:dyDescent="0.25">
      <c r="K2861" s="1"/>
    </row>
    <row r="2862" spans="11:11" x14ac:dyDescent="0.25">
      <c r="K2862" s="1"/>
    </row>
    <row r="2863" spans="11:11" x14ac:dyDescent="0.25">
      <c r="K2863" s="1"/>
    </row>
    <row r="2864" spans="11:11" x14ac:dyDescent="0.25">
      <c r="K2864" s="1"/>
    </row>
    <row r="2865" spans="11:11" x14ac:dyDescent="0.25">
      <c r="K2865" s="1"/>
    </row>
    <row r="2866" spans="11:11" x14ac:dyDescent="0.25">
      <c r="K2866" s="1"/>
    </row>
    <row r="2867" spans="11:11" x14ac:dyDescent="0.25">
      <c r="K2867" s="1"/>
    </row>
    <row r="2868" spans="11:11" x14ac:dyDescent="0.25">
      <c r="K2868" s="1"/>
    </row>
    <row r="2869" spans="11:11" x14ac:dyDescent="0.25">
      <c r="K2869" s="1"/>
    </row>
    <row r="2870" spans="11:11" x14ac:dyDescent="0.25">
      <c r="K2870" s="1"/>
    </row>
    <row r="2871" spans="11:11" x14ac:dyDescent="0.25">
      <c r="K2871" s="1"/>
    </row>
    <row r="2872" spans="11:11" x14ac:dyDescent="0.25">
      <c r="K2872" s="1"/>
    </row>
    <row r="2873" spans="11:11" x14ac:dyDescent="0.25">
      <c r="K2873" s="1"/>
    </row>
    <row r="2874" spans="11:11" x14ac:dyDescent="0.25">
      <c r="K2874" s="1"/>
    </row>
    <row r="2875" spans="11:11" x14ac:dyDescent="0.25">
      <c r="K2875" s="1"/>
    </row>
    <row r="2876" spans="11:11" x14ac:dyDescent="0.25">
      <c r="K2876" s="1"/>
    </row>
    <row r="2877" spans="11:11" x14ac:dyDescent="0.25">
      <c r="K2877" s="1"/>
    </row>
    <row r="2878" spans="11:11" x14ac:dyDescent="0.25">
      <c r="K2878" s="1"/>
    </row>
    <row r="2879" spans="11:11" x14ac:dyDescent="0.25">
      <c r="K2879" s="1"/>
    </row>
    <row r="2880" spans="11:11" x14ac:dyDescent="0.25">
      <c r="K2880" s="1"/>
    </row>
    <row r="2881" spans="11:11" x14ac:dyDescent="0.25">
      <c r="K2881" s="1"/>
    </row>
    <row r="2882" spans="11:11" x14ac:dyDescent="0.25">
      <c r="K2882" s="1"/>
    </row>
    <row r="2883" spans="11:11" x14ac:dyDescent="0.25">
      <c r="K2883" s="1"/>
    </row>
    <row r="2884" spans="11:11" x14ac:dyDescent="0.25">
      <c r="K2884" s="1"/>
    </row>
    <row r="2885" spans="11:11" x14ac:dyDescent="0.25">
      <c r="K2885" s="1"/>
    </row>
    <row r="2886" spans="11:11" x14ac:dyDescent="0.25">
      <c r="K2886" s="1"/>
    </row>
    <row r="2887" spans="11:11" x14ac:dyDescent="0.25">
      <c r="K2887" s="1"/>
    </row>
    <row r="2888" spans="11:11" x14ac:dyDescent="0.25">
      <c r="K2888" s="1"/>
    </row>
    <row r="2889" spans="11:11" x14ac:dyDescent="0.25">
      <c r="K2889" s="1"/>
    </row>
    <row r="2890" spans="11:11" x14ac:dyDescent="0.25">
      <c r="K2890" s="1"/>
    </row>
    <row r="2891" spans="11:11" x14ac:dyDescent="0.25">
      <c r="K2891" s="1"/>
    </row>
    <row r="2892" spans="11:11" x14ac:dyDescent="0.25">
      <c r="K2892" s="1"/>
    </row>
    <row r="2893" spans="11:11" x14ac:dyDescent="0.25">
      <c r="K2893" s="1"/>
    </row>
    <row r="2894" spans="11:11" x14ac:dyDescent="0.25">
      <c r="K2894" s="1"/>
    </row>
    <row r="2895" spans="11:11" x14ac:dyDescent="0.25">
      <c r="K2895" s="1"/>
    </row>
    <row r="2896" spans="11:11" x14ac:dyDescent="0.25">
      <c r="K2896" s="1"/>
    </row>
    <row r="2897" spans="11:11" x14ac:dyDescent="0.25">
      <c r="K2897" s="1"/>
    </row>
    <row r="2898" spans="11:11" x14ac:dyDescent="0.25">
      <c r="K2898" s="1"/>
    </row>
    <row r="2899" spans="11:11" x14ac:dyDescent="0.25">
      <c r="K2899" s="1"/>
    </row>
    <row r="2900" spans="11:11" x14ac:dyDescent="0.25">
      <c r="K2900" s="1"/>
    </row>
    <row r="2901" spans="11:11" x14ac:dyDescent="0.25">
      <c r="K2901" s="1"/>
    </row>
    <row r="2902" spans="11:11" x14ac:dyDescent="0.25">
      <c r="K2902" s="1"/>
    </row>
    <row r="2903" spans="11:11" x14ac:dyDescent="0.25">
      <c r="K2903" s="1"/>
    </row>
    <row r="2904" spans="11:11" x14ac:dyDescent="0.25">
      <c r="K2904" s="1"/>
    </row>
    <row r="2905" spans="11:11" x14ac:dyDescent="0.25">
      <c r="K2905" s="1"/>
    </row>
    <row r="2906" spans="11:11" x14ac:dyDescent="0.25">
      <c r="K2906" s="1"/>
    </row>
    <row r="2907" spans="11:11" x14ac:dyDescent="0.25">
      <c r="K2907" s="1"/>
    </row>
    <row r="2908" spans="11:11" x14ac:dyDescent="0.25">
      <c r="K2908" s="1"/>
    </row>
    <row r="2909" spans="11:11" x14ac:dyDescent="0.25">
      <c r="K2909" s="1"/>
    </row>
    <row r="2910" spans="11:11" x14ac:dyDescent="0.25">
      <c r="K2910" s="1"/>
    </row>
    <row r="2911" spans="11:11" x14ac:dyDescent="0.25">
      <c r="K2911" s="1"/>
    </row>
    <row r="2912" spans="11:11" x14ac:dyDescent="0.25">
      <c r="K2912" s="1"/>
    </row>
    <row r="2913" spans="11:11" x14ac:dyDescent="0.25">
      <c r="K2913" s="1"/>
    </row>
    <row r="2914" spans="11:11" x14ac:dyDescent="0.25">
      <c r="K2914" s="1"/>
    </row>
    <row r="2915" spans="11:11" x14ac:dyDescent="0.25">
      <c r="K2915" s="1"/>
    </row>
    <row r="2916" spans="11:11" x14ac:dyDescent="0.25">
      <c r="K2916" s="1"/>
    </row>
    <row r="2917" spans="11:11" x14ac:dyDescent="0.25">
      <c r="K2917" s="1"/>
    </row>
    <row r="2918" spans="11:11" x14ac:dyDescent="0.25">
      <c r="K2918" s="1"/>
    </row>
    <row r="2919" spans="11:11" x14ac:dyDescent="0.25">
      <c r="K2919" s="1"/>
    </row>
    <row r="2920" spans="11:11" x14ac:dyDescent="0.25">
      <c r="K2920" s="1"/>
    </row>
    <row r="2921" spans="11:11" x14ac:dyDescent="0.25">
      <c r="K2921" s="1"/>
    </row>
    <row r="2922" spans="11:11" x14ac:dyDescent="0.25">
      <c r="K2922" s="1"/>
    </row>
    <row r="2923" spans="11:11" x14ac:dyDescent="0.25">
      <c r="K2923" s="1"/>
    </row>
    <row r="2924" spans="11:11" x14ac:dyDescent="0.25">
      <c r="K2924" s="1"/>
    </row>
    <row r="2925" spans="11:11" x14ac:dyDescent="0.25">
      <c r="K2925" s="1"/>
    </row>
    <row r="2926" spans="11:11" x14ac:dyDescent="0.25">
      <c r="K2926" s="1"/>
    </row>
    <row r="2927" spans="11:11" x14ac:dyDescent="0.25">
      <c r="K2927" s="1"/>
    </row>
    <row r="2928" spans="11:11" x14ac:dyDescent="0.25">
      <c r="K2928" s="1"/>
    </row>
    <row r="2929" spans="11:11" x14ac:dyDescent="0.25">
      <c r="K2929" s="1"/>
    </row>
    <row r="2930" spans="11:11" x14ac:dyDescent="0.25">
      <c r="K2930" s="1"/>
    </row>
    <row r="2931" spans="11:11" x14ac:dyDescent="0.25">
      <c r="K2931" s="1"/>
    </row>
    <row r="2932" spans="11:11" x14ac:dyDescent="0.25">
      <c r="K2932" s="1"/>
    </row>
    <row r="2933" spans="11:11" x14ac:dyDescent="0.25">
      <c r="K2933" s="1"/>
    </row>
    <row r="2934" spans="11:11" x14ac:dyDescent="0.25">
      <c r="K2934" s="1"/>
    </row>
    <row r="2935" spans="11:11" x14ac:dyDescent="0.25">
      <c r="K2935" s="1"/>
    </row>
    <row r="2936" spans="11:11" x14ac:dyDescent="0.25">
      <c r="K2936" s="1"/>
    </row>
    <row r="2937" spans="11:11" x14ac:dyDescent="0.25">
      <c r="K2937" s="1"/>
    </row>
    <row r="2938" spans="11:11" x14ac:dyDescent="0.25">
      <c r="K2938" s="1"/>
    </row>
    <row r="2939" spans="11:11" x14ac:dyDescent="0.25">
      <c r="K2939" s="1"/>
    </row>
    <row r="2940" spans="11:11" x14ac:dyDescent="0.25">
      <c r="K2940" s="1"/>
    </row>
    <row r="2941" spans="11:11" x14ac:dyDescent="0.25">
      <c r="K2941" s="1"/>
    </row>
    <row r="2942" spans="11:11" x14ac:dyDescent="0.25">
      <c r="K2942" s="1"/>
    </row>
    <row r="2943" spans="11:11" x14ac:dyDescent="0.25">
      <c r="K2943" s="1"/>
    </row>
    <row r="2944" spans="11:11" x14ac:dyDescent="0.25">
      <c r="K2944" s="1"/>
    </row>
    <row r="2945" spans="11:11" x14ac:dyDescent="0.25">
      <c r="K2945" s="1"/>
    </row>
    <row r="2946" spans="11:11" x14ac:dyDescent="0.25">
      <c r="K2946" s="1"/>
    </row>
    <row r="2947" spans="11:11" x14ac:dyDescent="0.25">
      <c r="K2947" s="1"/>
    </row>
    <row r="2948" spans="11:11" x14ac:dyDescent="0.25">
      <c r="K2948" s="1"/>
    </row>
    <row r="2949" spans="11:11" x14ac:dyDescent="0.25">
      <c r="K2949" s="1"/>
    </row>
    <row r="2950" spans="11:11" x14ac:dyDescent="0.25">
      <c r="K2950" s="1"/>
    </row>
    <row r="2951" spans="11:11" x14ac:dyDescent="0.25">
      <c r="K2951" s="1"/>
    </row>
    <row r="2952" spans="11:11" x14ac:dyDescent="0.25">
      <c r="K2952" s="1"/>
    </row>
    <row r="2953" spans="11:11" x14ac:dyDescent="0.25">
      <c r="K2953" s="1"/>
    </row>
    <row r="2954" spans="11:11" x14ac:dyDescent="0.25">
      <c r="K2954" s="1"/>
    </row>
    <row r="2955" spans="11:11" x14ac:dyDescent="0.25">
      <c r="K2955" s="1"/>
    </row>
    <row r="2956" spans="11:11" x14ac:dyDescent="0.25">
      <c r="K2956" s="1"/>
    </row>
    <row r="2957" spans="11:11" x14ac:dyDescent="0.25">
      <c r="K2957" s="1"/>
    </row>
    <row r="2958" spans="11:11" x14ac:dyDescent="0.25">
      <c r="K2958" s="1"/>
    </row>
    <row r="2959" spans="11:11" x14ac:dyDescent="0.25">
      <c r="K2959" s="1"/>
    </row>
    <row r="2960" spans="11:11" x14ac:dyDescent="0.25">
      <c r="K2960" s="1"/>
    </row>
    <row r="2961" spans="11:11" x14ac:dyDescent="0.25">
      <c r="K2961" s="1"/>
    </row>
    <row r="2962" spans="11:11" x14ac:dyDescent="0.25">
      <c r="K2962" s="1"/>
    </row>
    <row r="2963" spans="11:11" x14ac:dyDescent="0.25">
      <c r="K2963" s="1"/>
    </row>
    <row r="2964" spans="11:11" x14ac:dyDescent="0.25">
      <c r="K2964" s="1"/>
    </row>
    <row r="2965" spans="11:11" x14ac:dyDescent="0.25">
      <c r="K2965" s="1"/>
    </row>
    <row r="2966" spans="11:11" x14ac:dyDescent="0.25">
      <c r="K2966" s="1"/>
    </row>
    <row r="2967" spans="11:11" x14ac:dyDescent="0.25">
      <c r="K2967" s="1"/>
    </row>
    <row r="2968" spans="11:11" x14ac:dyDescent="0.25">
      <c r="K2968" s="1"/>
    </row>
    <row r="2969" spans="11:11" x14ac:dyDescent="0.25">
      <c r="K2969" s="1"/>
    </row>
    <row r="2970" spans="11:11" x14ac:dyDescent="0.25">
      <c r="K2970" s="1"/>
    </row>
    <row r="2971" spans="11:11" x14ac:dyDescent="0.25">
      <c r="K2971" s="1"/>
    </row>
    <row r="2972" spans="11:11" x14ac:dyDescent="0.25">
      <c r="K2972" s="1"/>
    </row>
    <row r="2973" spans="11:11" x14ac:dyDescent="0.25">
      <c r="K2973" s="1"/>
    </row>
    <row r="2974" spans="11:11" x14ac:dyDescent="0.25">
      <c r="K2974" s="1"/>
    </row>
    <row r="2975" spans="11:11" x14ac:dyDescent="0.25">
      <c r="K2975" s="1"/>
    </row>
    <row r="2976" spans="11:11" x14ac:dyDescent="0.25">
      <c r="K2976" s="1"/>
    </row>
    <row r="2977" spans="11:11" x14ac:dyDescent="0.25">
      <c r="K2977" s="1"/>
    </row>
    <row r="2978" spans="11:11" x14ac:dyDescent="0.25">
      <c r="K2978" s="1"/>
    </row>
    <row r="2979" spans="11:11" x14ac:dyDescent="0.25">
      <c r="K2979" s="1"/>
    </row>
    <row r="2980" spans="11:11" x14ac:dyDescent="0.25">
      <c r="K2980" s="1"/>
    </row>
    <row r="2981" spans="11:11" x14ac:dyDescent="0.25">
      <c r="K2981" s="1"/>
    </row>
    <row r="2982" spans="11:11" x14ac:dyDescent="0.25">
      <c r="K2982" s="1"/>
    </row>
    <row r="2983" spans="11:11" x14ac:dyDescent="0.25">
      <c r="K2983" s="1"/>
    </row>
    <row r="2984" spans="11:11" x14ac:dyDescent="0.25">
      <c r="K2984" s="1"/>
    </row>
    <row r="2985" spans="11:11" x14ac:dyDescent="0.25">
      <c r="K2985" s="1"/>
    </row>
    <row r="2986" spans="11:11" x14ac:dyDescent="0.25">
      <c r="K2986" s="1"/>
    </row>
    <row r="2987" spans="11:11" x14ac:dyDescent="0.25">
      <c r="K2987" s="1"/>
    </row>
    <row r="2988" spans="11:11" x14ac:dyDescent="0.25">
      <c r="K2988" s="1"/>
    </row>
    <row r="2989" spans="11:11" x14ac:dyDescent="0.25">
      <c r="K2989" s="1"/>
    </row>
    <row r="2990" spans="11:11" x14ac:dyDescent="0.25">
      <c r="K2990" s="1"/>
    </row>
    <row r="2991" spans="11:11" x14ac:dyDescent="0.25">
      <c r="K2991" s="1"/>
    </row>
    <row r="2992" spans="11:11" x14ac:dyDescent="0.25">
      <c r="K2992" s="1"/>
    </row>
    <row r="2993" spans="11:11" x14ac:dyDescent="0.25">
      <c r="K2993" s="1"/>
    </row>
    <row r="2994" spans="11:11" x14ac:dyDescent="0.25">
      <c r="K2994" s="1"/>
    </row>
    <row r="2995" spans="11:11" x14ac:dyDescent="0.25">
      <c r="K2995" s="1"/>
    </row>
    <row r="2996" spans="11:11" x14ac:dyDescent="0.25">
      <c r="K2996" s="1"/>
    </row>
    <row r="2997" spans="11:11" x14ac:dyDescent="0.25">
      <c r="K2997" s="1"/>
    </row>
    <row r="2998" spans="11:11" x14ac:dyDescent="0.25">
      <c r="K2998" s="1"/>
    </row>
    <row r="2999" spans="11:11" x14ac:dyDescent="0.25">
      <c r="K2999" s="1"/>
    </row>
    <row r="3000" spans="11:11" x14ac:dyDescent="0.25">
      <c r="K3000" s="1"/>
    </row>
    <row r="3001" spans="11:11" x14ac:dyDescent="0.25">
      <c r="K3001" s="1"/>
    </row>
    <row r="3002" spans="11:11" x14ac:dyDescent="0.25">
      <c r="K3002" s="1"/>
    </row>
    <row r="3003" spans="11:11" x14ac:dyDescent="0.25">
      <c r="K3003" s="1"/>
    </row>
    <row r="3004" spans="11:11" x14ac:dyDescent="0.25">
      <c r="K3004" s="1"/>
    </row>
    <row r="3005" spans="11:11" x14ac:dyDescent="0.25">
      <c r="K3005" s="1"/>
    </row>
    <row r="3006" spans="11:11" x14ac:dyDescent="0.25">
      <c r="K3006" s="1"/>
    </row>
    <row r="3007" spans="11:11" x14ac:dyDescent="0.25">
      <c r="K3007" s="1"/>
    </row>
    <row r="3008" spans="11:11" x14ac:dyDescent="0.25">
      <c r="K3008" s="1"/>
    </row>
    <row r="3009" spans="11:11" x14ac:dyDescent="0.25">
      <c r="K3009" s="1"/>
    </row>
    <row r="3010" spans="11:11" x14ac:dyDescent="0.25">
      <c r="K3010" s="1"/>
    </row>
    <row r="3011" spans="11:11" x14ac:dyDescent="0.25">
      <c r="K3011" s="1"/>
    </row>
    <row r="3012" spans="11:11" x14ac:dyDescent="0.25">
      <c r="K3012" s="1"/>
    </row>
    <row r="3013" spans="11:11" x14ac:dyDescent="0.25">
      <c r="K3013" s="1"/>
    </row>
    <row r="3014" spans="11:11" x14ac:dyDescent="0.25">
      <c r="K3014" s="1"/>
    </row>
    <row r="3015" spans="11:11" x14ac:dyDescent="0.25">
      <c r="K3015" s="1"/>
    </row>
    <row r="3016" spans="11:11" x14ac:dyDescent="0.25">
      <c r="K3016" s="1"/>
    </row>
    <row r="3017" spans="11:11" x14ac:dyDescent="0.25">
      <c r="K3017" s="1"/>
    </row>
    <row r="3018" spans="11:11" x14ac:dyDescent="0.25">
      <c r="K3018" s="1"/>
    </row>
    <row r="3019" spans="11:11" x14ac:dyDescent="0.25">
      <c r="K3019" s="1"/>
    </row>
    <row r="3020" spans="11:11" x14ac:dyDescent="0.25">
      <c r="K3020" s="1"/>
    </row>
    <row r="3021" spans="11:11" x14ac:dyDescent="0.25">
      <c r="K3021" s="1"/>
    </row>
    <row r="3022" spans="11:11" x14ac:dyDescent="0.25">
      <c r="K3022" s="1"/>
    </row>
    <row r="3023" spans="11:11" x14ac:dyDescent="0.25">
      <c r="K3023" s="1"/>
    </row>
    <row r="3024" spans="11:11" x14ac:dyDescent="0.25">
      <c r="K3024" s="1"/>
    </row>
    <row r="3025" spans="11:11" x14ac:dyDescent="0.25">
      <c r="K3025" s="1"/>
    </row>
    <row r="3026" spans="11:11" x14ac:dyDescent="0.25">
      <c r="K3026" s="1"/>
    </row>
    <row r="3027" spans="11:11" x14ac:dyDescent="0.25">
      <c r="K3027" s="1"/>
    </row>
    <row r="3028" spans="11:11" x14ac:dyDescent="0.25">
      <c r="K3028" s="1"/>
    </row>
    <row r="3029" spans="11:11" x14ac:dyDescent="0.25">
      <c r="K3029" s="1"/>
    </row>
    <row r="3030" spans="11:11" x14ac:dyDescent="0.25">
      <c r="K3030" s="1"/>
    </row>
    <row r="3031" spans="11:11" x14ac:dyDescent="0.25">
      <c r="K3031" s="1"/>
    </row>
    <row r="3032" spans="11:11" x14ac:dyDescent="0.25">
      <c r="K3032" s="1"/>
    </row>
    <row r="3033" spans="11:11" x14ac:dyDescent="0.25">
      <c r="K3033" s="1"/>
    </row>
    <row r="3034" spans="11:11" x14ac:dyDescent="0.25">
      <c r="K3034" s="1"/>
    </row>
    <row r="3035" spans="11:11" x14ac:dyDescent="0.25">
      <c r="K3035" s="1"/>
    </row>
    <row r="3036" spans="11:11" x14ac:dyDescent="0.25">
      <c r="K3036" s="1"/>
    </row>
    <row r="3037" spans="11:11" x14ac:dyDescent="0.25">
      <c r="K3037" s="1"/>
    </row>
    <row r="3038" spans="11:11" x14ac:dyDescent="0.25">
      <c r="K3038" s="1"/>
    </row>
    <row r="3039" spans="11:11" x14ac:dyDescent="0.25">
      <c r="K3039" s="1"/>
    </row>
    <row r="3040" spans="11:11" x14ac:dyDescent="0.25">
      <c r="K3040" s="1"/>
    </row>
    <row r="3041" spans="11:11" x14ac:dyDescent="0.25">
      <c r="K3041" s="1"/>
    </row>
    <row r="3042" spans="11:11" x14ac:dyDescent="0.25">
      <c r="K3042" s="1"/>
    </row>
    <row r="3043" spans="11:11" x14ac:dyDescent="0.25">
      <c r="K3043" s="1"/>
    </row>
    <row r="3044" spans="11:11" x14ac:dyDescent="0.25">
      <c r="K3044" s="1"/>
    </row>
    <row r="3045" spans="11:11" x14ac:dyDescent="0.25">
      <c r="K3045" s="1"/>
    </row>
    <row r="3046" spans="11:11" x14ac:dyDescent="0.25">
      <c r="K3046" s="1"/>
    </row>
    <row r="3047" spans="11:11" x14ac:dyDescent="0.25">
      <c r="K3047" s="1"/>
    </row>
    <row r="3048" spans="11:11" x14ac:dyDescent="0.25">
      <c r="K3048" s="1"/>
    </row>
    <row r="3049" spans="11:11" x14ac:dyDescent="0.25">
      <c r="K3049" s="1"/>
    </row>
    <row r="3050" spans="11:11" x14ac:dyDescent="0.25">
      <c r="K3050" s="1"/>
    </row>
    <row r="3051" spans="11:11" x14ac:dyDescent="0.25">
      <c r="K3051" s="1"/>
    </row>
    <row r="3052" spans="11:11" x14ac:dyDescent="0.25">
      <c r="K3052" s="1"/>
    </row>
    <row r="3053" spans="11:11" x14ac:dyDescent="0.25">
      <c r="K3053" s="1"/>
    </row>
    <row r="3054" spans="11:11" x14ac:dyDescent="0.25">
      <c r="K3054" s="1"/>
    </row>
    <row r="3055" spans="11:11" x14ac:dyDescent="0.25">
      <c r="K3055" s="1"/>
    </row>
    <row r="3056" spans="11:11" x14ac:dyDescent="0.25">
      <c r="K3056" s="1"/>
    </row>
    <row r="3057" spans="11:11" x14ac:dyDescent="0.25">
      <c r="K3057" s="1"/>
    </row>
    <row r="3058" spans="11:11" x14ac:dyDescent="0.25">
      <c r="K3058" s="1"/>
    </row>
    <row r="3059" spans="11:11" x14ac:dyDescent="0.25">
      <c r="K3059" s="1"/>
    </row>
    <row r="3060" spans="11:11" x14ac:dyDescent="0.25">
      <c r="K3060" s="1"/>
    </row>
    <row r="3061" spans="11:11" x14ac:dyDescent="0.25">
      <c r="K3061" s="1"/>
    </row>
    <row r="3062" spans="11:11" x14ac:dyDescent="0.25">
      <c r="K3062" s="1"/>
    </row>
    <row r="3063" spans="11:11" x14ac:dyDescent="0.25">
      <c r="K3063" s="1"/>
    </row>
    <row r="3064" spans="11:11" x14ac:dyDescent="0.25">
      <c r="K3064" s="1"/>
    </row>
    <row r="3065" spans="11:11" x14ac:dyDescent="0.25">
      <c r="K3065" s="1"/>
    </row>
    <row r="3066" spans="11:11" x14ac:dyDescent="0.25">
      <c r="K3066" s="1"/>
    </row>
    <row r="3067" spans="11:11" x14ac:dyDescent="0.25">
      <c r="K3067" s="1"/>
    </row>
    <row r="3068" spans="11:11" x14ac:dyDescent="0.25">
      <c r="K3068" s="1"/>
    </row>
    <row r="3069" spans="11:11" x14ac:dyDescent="0.25">
      <c r="K3069" s="1"/>
    </row>
    <row r="3070" spans="11:11" x14ac:dyDescent="0.25">
      <c r="K3070" s="1"/>
    </row>
    <row r="3071" spans="11:11" x14ac:dyDescent="0.25">
      <c r="K3071" s="1"/>
    </row>
    <row r="3072" spans="11:11" x14ac:dyDescent="0.25">
      <c r="K3072" s="1"/>
    </row>
    <row r="3073" spans="11:11" x14ac:dyDescent="0.25">
      <c r="K3073" s="1"/>
    </row>
    <row r="3074" spans="11:11" x14ac:dyDescent="0.25">
      <c r="K3074" s="1"/>
    </row>
    <row r="3075" spans="11:11" x14ac:dyDescent="0.25">
      <c r="K3075" s="1"/>
    </row>
    <row r="3076" spans="11:11" x14ac:dyDescent="0.25">
      <c r="K3076" s="1"/>
    </row>
    <row r="3077" spans="11:11" x14ac:dyDescent="0.25">
      <c r="K3077" s="1"/>
    </row>
    <row r="3078" spans="11:11" x14ac:dyDescent="0.25">
      <c r="K3078" s="1"/>
    </row>
    <row r="3079" spans="11:11" x14ac:dyDescent="0.25">
      <c r="K3079" s="1"/>
    </row>
    <row r="3080" spans="11:11" x14ac:dyDescent="0.25">
      <c r="K3080" s="1"/>
    </row>
    <row r="3081" spans="11:11" x14ac:dyDescent="0.25">
      <c r="K3081" s="1"/>
    </row>
    <row r="3082" spans="11:11" x14ac:dyDescent="0.25">
      <c r="K3082" s="1"/>
    </row>
    <row r="3083" spans="11:11" x14ac:dyDescent="0.25">
      <c r="K3083" s="1"/>
    </row>
    <row r="3084" spans="11:11" x14ac:dyDescent="0.25">
      <c r="K3084" s="1"/>
    </row>
    <row r="3085" spans="11:11" x14ac:dyDescent="0.25">
      <c r="K3085" s="1"/>
    </row>
    <row r="3086" spans="11:11" x14ac:dyDescent="0.25">
      <c r="K3086" s="1"/>
    </row>
    <row r="3087" spans="11:11" x14ac:dyDescent="0.25">
      <c r="K3087" s="1"/>
    </row>
    <row r="3088" spans="11:11" x14ac:dyDescent="0.25">
      <c r="K3088" s="1"/>
    </row>
    <row r="3089" spans="11:11" x14ac:dyDescent="0.25">
      <c r="K3089" s="1"/>
    </row>
    <row r="3090" spans="11:11" x14ac:dyDescent="0.25">
      <c r="K3090" s="1"/>
    </row>
    <row r="3091" spans="11:11" x14ac:dyDescent="0.25">
      <c r="K3091" s="1"/>
    </row>
    <row r="3092" spans="11:11" x14ac:dyDescent="0.25">
      <c r="K3092" s="1"/>
    </row>
    <row r="3093" spans="11:11" x14ac:dyDescent="0.25">
      <c r="K3093" s="1"/>
    </row>
    <row r="3094" spans="11:11" x14ac:dyDescent="0.25">
      <c r="K3094" s="1"/>
    </row>
    <row r="3095" spans="11:11" x14ac:dyDescent="0.25">
      <c r="K3095" s="1"/>
    </row>
    <row r="3096" spans="11:11" x14ac:dyDescent="0.25">
      <c r="K3096" s="1"/>
    </row>
    <row r="3097" spans="11:11" x14ac:dyDescent="0.25">
      <c r="K3097" s="1"/>
    </row>
    <row r="3098" spans="11:11" x14ac:dyDescent="0.25">
      <c r="K3098" s="1"/>
    </row>
    <row r="3099" spans="11:11" x14ac:dyDescent="0.25">
      <c r="K3099" s="1"/>
    </row>
    <row r="3100" spans="11:11" x14ac:dyDescent="0.25">
      <c r="K3100" s="1"/>
    </row>
    <row r="3101" spans="11:11" x14ac:dyDescent="0.25">
      <c r="K3101" s="1"/>
    </row>
    <row r="3102" spans="11:11" x14ac:dyDescent="0.25">
      <c r="K3102" s="1"/>
    </row>
    <row r="3103" spans="11:11" x14ac:dyDescent="0.25">
      <c r="K3103" s="1"/>
    </row>
    <row r="3104" spans="11:11" x14ac:dyDescent="0.25">
      <c r="K3104" s="1"/>
    </row>
    <row r="3105" spans="11:11" x14ac:dyDescent="0.25">
      <c r="K3105" s="1"/>
    </row>
    <row r="3106" spans="11:11" x14ac:dyDescent="0.25">
      <c r="K3106" s="1"/>
    </row>
    <row r="3107" spans="11:11" x14ac:dyDescent="0.25">
      <c r="K3107" s="1"/>
    </row>
    <row r="3108" spans="11:11" x14ac:dyDescent="0.25">
      <c r="K3108" s="1"/>
    </row>
    <row r="3109" spans="11:11" x14ac:dyDescent="0.25">
      <c r="K3109" s="1"/>
    </row>
    <row r="3110" spans="11:11" x14ac:dyDescent="0.25">
      <c r="K3110" s="1"/>
    </row>
    <row r="3111" spans="11:11" x14ac:dyDescent="0.25">
      <c r="K3111" s="1"/>
    </row>
    <row r="3112" spans="11:11" x14ac:dyDescent="0.25">
      <c r="K3112" s="1"/>
    </row>
    <row r="3113" spans="11:11" x14ac:dyDescent="0.25">
      <c r="K3113" s="1"/>
    </row>
    <row r="3114" spans="11:11" x14ac:dyDescent="0.25">
      <c r="K3114" s="1"/>
    </row>
    <row r="3115" spans="11:11" x14ac:dyDescent="0.25">
      <c r="K3115" s="1"/>
    </row>
    <row r="3116" spans="11:11" x14ac:dyDescent="0.25">
      <c r="K3116" s="1"/>
    </row>
    <row r="3117" spans="11:11" x14ac:dyDescent="0.25">
      <c r="K3117" s="1"/>
    </row>
    <row r="3118" spans="11:11" x14ac:dyDescent="0.25">
      <c r="K3118" s="1"/>
    </row>
    <row r="3119" spans="11:11" x14ac:dyDescent="0.25">
      <c r="K3119" s="1"/>
    </row>
    <row r="3120" spans="11:11" x14ac:dyDescent="0.25">
      <c r="K3120" s="1"/>
    </row>
    <row r="3121" spans="11:11" x14ac:dyDescent="0.25">
      <c r="K3121" s="1"/>
    </row>
    <row r="3122" spans="11:11" x14ac:dyDescent="0.25">
      <c r="K3122" s="1"/>
    </row>
    <row r="3123" spans="11:11" x14ac:dyDescent="0.25">
      <c r="K3123" s="1"/>
    </row>
    <row r="3124" spans="11:11" x14ac:dyDescent="0.25">
      <c r="K3124" s="1"/>
    </row>
    <row r="3125" spans="11:11" x14ac:dyDescent="0.25">
      <c r="K3125" s="1"/>
    </row>
    <row r="3126" spans="11:11" x14ac:dyDescent="0.25">
      <c r="K3126" s="1"/>
    </row>
    <row r="3127" spans="11:11" x14ac:dyDescent="0.25">
      <c r="K3127" s="1"/>
    </row>
    <row r="3128" spans="11:11" x14ac:dyDescent="0.25">
      <c r="K3128" s="1"/>
    </row>
    <row r="3129" spans="11:11" x14ac:dyDescent="0.25">
      <c r="K3129" s="1"/>
    </row>
    <row r="3130" spans="11:11" x14ac:dyDescent="0.25">
      <c r="K3130" s="1"/>
    </row>
    <row r="3131" spans="11:11" x14ac:dyDescent="0.25">
      <c r="K3131" s="1"/>
    </row>
    <row r="3132" spans="11:11" x14ac:dyDescent="0.25">
      <c r="K3132" s="1"/>
    </row>
    <row r="3133" spans="11:11" x14ac:dyDescent="0.25">
      <c r="K3133" s="1"/>
    </row>
    <row r="3134" spans="11:11" x14ac:dyDescent="0.25">
      <c r="K3134" s="1"/>
    </row>
    <row r="3135" spans="11:11" x14ac:dyDescent="0.25">
      <c r="K3135" s="1"/>
    </row>
    <row r="3136" spans="11:11" x14ac:dyDescent="0.25">
      <c r="K3136" s="1"/>
    </row>
    <row r="3137" spans="11:11" x14ac:dyDescent="0.25">
      <c r="K3137" s="1"/>
    </row>
    <row r="3138" spans="11:11" x14ac:dyDescent="0.25">
      <c r="K3138" s="1"/>
    </row>
    <row r="3139" spans="11:11" x14ac:dyDescent="0.25">
      <c r="K3139" s="1"/>
    </row>
    <row r="3140" spans="11:11" x14ac:dyDescent="0.25">
      <c r="K3140" s="1"/>
    </row>
    <row r="3141" spans="11:11" x14ac:dyDescent="0.25">
      <c r="K3141" s="1"/>
    </row>
    <row r="3142" spans="11:11" x14ac:dyDescent="0.25">
      <c r="K3142" s="1"/>
    </row>
    <row r="3143" spans="11:11" x14ac:dyDescent="0.25">
      <c r="K3143" s="1"/>
    </row>
    <row r="3144" spans="11:11" x14ac:dyDescent="0.25">
      <c r="K3144" s="1"/>
    </row>
    <row r="3145" spans="11:11" x14ac:dyDescent="0.25">
      <c r="K3145" s="1"/>
    </row>
    <row r="3146" spans="11:11" x14ac:dyDescent="0.25">
      <c r="K3146" s="1"/>
    </row>
    <row r="3147" spans="11:11" x14ac:dyDescent="0.25">
      <c r="K3147" s="1"/>
    </row>
    <row r="3148" spans="11:11" x14ac:dyDescent="0.25">
      <c r="K3148" s="1"/>
    </row>
    <row r="3149" spans="11:11" x14ac:dyDescent="0.25">
      <c r="K3149" s="1"/>
    </row>
    <row r="3150" spans="11:11" x14ac:dyDescent="0.25">
      <c r="K3150" s="1"/>
    </row>
    <row r="3151" spans="11:11" x14ac:dyDescent="0.25">
      <c r="K3151" s="1"/>
    </row>
    <row r="3152" spans="11:11" x14ac:dyDescent="0.25">
      <c r="K3152" s="1"/>
    </row>
    <row r="3153" spans="11:11" x14ac:dyDescent="0.25">
      <c r="K3153" s="1"/>
    </row>
    <row r="3154" spans="11:11" x14ac:dyDescent="0.25">
      <c r="K3154" s="1"/>
    </row>
    <row r="3155" spans="11:11" x14ac:dyDescent="0.25">
      <c r="K3155" s="1"/>
    </row>
    <row r="3156" spans="11:11" x14ac:dyDescent="0.25">
      <c r="K3156" s="1"/>
    </row>
    <row r="3157" spans="11:11" x14ac:dyDescent="0.25">
      <c r="K3157" s="1"/>
    </row>
    <row r="3158" spans="11:11" x14ac:dyDescent="0.25">
      <c r="K3158" s="1"/>
    </row>
    <row r="3159" spans="11:11" x14ac:dyDescent="0.25">
      <c r="K3159" s="1"/>
    </row>
    <row r="3160" spans="11:11" x14ac:dyDescent="0.25">
      <c r="K3160" s="1"/>
    </row>
    <row r="3161" spans="11:11" x14ac:dyDescent="0.25">
      <c r="K3161" s="1"/>
    </row>
    <row r="3162" spans="11:11" x14ac:dyDescent="0.25">
      <c r="K3162" s="1"/>
    </row>
    <row r="3163" spans="11:11" x14ac:dyDescent="0.25">
      <c r="K3163" s="1"/>
    </row>
    <row r="3164" spans="11:11" x14ac:dyDescent="0.25">
      <c r="K3164" s="1"/>
    </row>
    <row r="3165" spans="11:11" x14ac:dyDescent="0.25">
      <c r="K3165" s="1"/>
    </row>
    <row r="3166" spans="11:11" x14ac:dyDescent="0.25">
      <c r="K3166" s="1"/>
    </row>
    <row r="3167" spans="11:11" x14ac:dyDescent="0.25">
      <c r="K3167" s="1"/>
    </row>
    <row r="3168" spans="11:11" x14ac:dyDescent="0.25">
      <c r="K3168" s="1"/>
    </row>
    <row r="3169" spans="11:11" x14ac:dyDescent="0.25">
      <c r="K3169" s="1"/>
    </row>
    <row r="3170" spans="11:11" x14ac:dyDescent="0.25">
      <c r="K3170" s="1"/>
    </row>
    <row r="3171" spans="11:11" x14ac:dyDescent="0.25">
      <c r="K3171" s="1"/>
    </row>
    <row r="3172" spans="11:11" x14ac:dyDescent="0.25">
      <c r="K3172" s="1"/>
    </row>
    <row r="3173" spans="11:11" x14ac:dyDescent="0.25">
      <c r="K3173" s="1"/>
    </row>
    <row r="3174" spans="11:11" x14ac:dyDescent="0.25">
      <c r="K3174" s="1"/>
    </row>
    <row r="3175" spans="11:11" x14ac:dyDescent="0.25">
      <c r="K3175" s="1"/>
    </row>
    <row r="3176" spans="11:11" x14ac:dyDescent="0.25">
      <c r="K3176" s="1"/>
    </row>
    <row r="3177" spans="11:11" x14ac:dyDescent="0.25">
      <c r="K3177" s="1"/>
    </row>
    <row r="3178" spans="11:11" x14ac:dyDescent="0.25">
      <c r="K3178" s="1"/>
    </row>
    <row r="3179" spans="11:11" x14ac:dyDescent="0.25">
      <c r="K3179" s="1"/>
    </row>
    <row r="3180" spans="11:11" x14ac:dyDescent="0.25">
      <c r="K3180" s="1"/>
    </row>
    <row r="3181" spans="11:11" x14ac:dyDescent="0.25">
      <c r="K3181" s="1"/>
    </row>
    <row r="3182" spans="11:11" x14ac:dyDescent="0.25">
      <c r="K3182" s="1"/>
    </row>
    <row r="3183" spans="11:11" x14ac:dyDescent="0.25">
      <c r="K3183" s="1"/>
    </row>
    <row r="3184" spans="11:11" x14ac:dyDescent="0.25">
      <c r="K3184" s="1"/>
    </row>
    <row r="3185" spans="11:11" x14ac:dyDescent="0.25">
      <c r="K3185" s="1"/>
    </row>
    <row r="3186" spans="11:11" x14ac:dyDescent="0.25">
      <c r="K3186" s="1"/>
    </row>
    <row r="3187" spans="11:11" x14ac:dyDescent="0.25">
      <c r="K3187" s="1"/>
    </row>
    <row r="3188" spans="11:11" x14ac:dyDescent="0.25">
      <c r="K3188" s="1"/>
    </row>
    <row r="3189" spans="11:11" x14ac:dyDescent="0.25">
      <c r="K3189" s="1"/>
    </row>
    <row r="3190" spans="11:11" x14ac:dyDescent="0.25">
      <c r="K3190" s="1"/>
    </row>
    <row r="3191" spans="11:11" x14ac:dyDescent="0.25">
      <c r="K3191" s="1"/>
    </row>
    <row r="3192" spans="11:11" x14ac:dyDescent="0.25">
      <c r="K3192" s="1"/>
    </row>
    <row r="3193" spans="11:11" x14ac:dyDescent="0.25">
      <c r="K3193" s="1"/>
    </row>
    <row r="3194" spans="11:11" x14ac:dyDescent="0.25">
      <c r="K3194" s="1"/>
    </row>
    <row r="3195" spans="11:11" x14ac:dyDescent="0.25">
      <c r="K3195" s="1"/>
    </row>
    <row r="3196" spans="11:11" x14ac:dyDescent="0.25">
      <c r="K3196" s="1"/>
    </row>
    <row r="3197" spans="11:11" x14ac:dyDescent="0.25">
      <c r="K3197" s="1"/>
    </row>
    <row r="3198" spans="11:11" x14ac:dyDescent="0.25">
      <c r="K3198" s="1"/>
    </row>
    <row r="3199" spans="11:11" x14ac:dyDescent="0.25">
      <c r="K3199" s="1"/>
    </row>
    <row r="3200" spans="11:11" x14ac:dyDescent="0.25">
      <c r="K3200" s="1"/>
    </row>
    <row r="3201" spans="11:11" x14ac:dyDescent="0.25">
      <c r="K3201" s="1"/>
    </row>
    <row r="3202" spans="11:11" x14ac:dyDescent="0.25">
      <c r="K3202" s="1"/>
    </row>
    <row r="3203" spans="11:11" x14ac:dyDescent="0.25">
      <c r="K3203" s="1"/>
    </row>
    <row r="3204" spans="11:11" x14ac:dyDescent="0.25">
      <c r="K3204" s="1"/>
    </row>
    <row r="3205" spans="11:11" x14ac:dyDescent="0.25">
      <c r="K3205" s="1"/>
    </row>
    <row r="3206" spans="11:11" x14ac:dyDescent="0.25">
      <c r="K3206" s="1"/>
    </row>
    <row r="3207" spans="11:11" x14ac:dyDescent="0.25">
      <c r="K3207" s="1"/>
    </row>
    <row r="3208" spans="11:11" x14ac:dyDescent="0.25">
      <c r="K3208" s="1"/>
    </row>
    <row r="3209" spans="11:11" x14ac:dyDescent="0.25">
      <c r="K3209" s="1"/>
    </row>
    <row r="3210" spans="11:11" x14ac:dyDescent="0.25">
      <c r="K3210" s="1"/>
    </row>
    <row r="3211" spans="11:11" x14ac:dyDescent="0.25">
      <c r="K3211" s="1"/>
    </row>
    <row r="3212" spans="11:11" x14ac:dyDescent="0.25">
      <c r="K3212" s="1"/>
    </row>
    <row r="3213" spans="11:11" x14ac:dyDescent="0.25">
      <c r="K3213" s="1"/>
    </row>
    <row r="3214" spans="11:11" x14ac:dyDescent="0.25">
      <c r="K3214" s="1"/>
    </row>
    <row r="3215" spans="11:11" x14ac:dyDescent="0.25">
      <c r="K3215" s="1"/>
    </row>
    <row r="3216" spans="11:11" x14ac:dyDescent="0.25">
      <c r="K3216" s="1"/>
    </row>
    <row r="3217" spans="11:11" x14ac:dyDescent="0.25">
      <c r="K3217" s="1"/>
    </row>
    <row r="3218" spans="11:11" x14ac:dyDescent="0.25">
      <c r="K3218" s="1"/>
    </row>
    <row r="3219" spans="11:11" x14ac:dyDescent="0.25">
      <c r="K3219" s="1"/>
    </row>
    <row r="3220" spans="11:11" x14ac:dyDescent="0.25">
      <c r="K3220" s="1"/>
    </row>
    <row r="3221" spans="11:11" x14ac:dyDescent="0.25">
      <c r="K3221" s="1"/>
    </row>
    <row r="3222" spans="11:11" x14ac:dyDescent="0.25">
      <c r="K3222" s="1"/>
    </row>
    <row r="3223" spans="11:11" x14ac:dyDescent="0.25">
      <c r="K3223" s="1"/>
    </row>
    <row r="3224" spans="11:11" x14ac:dyDescent="0.25">
      <c r="K3224" s="1"/>
    </row>
    <row r="3225" spans="11:11" x14ac:dyDescent="0.25">
      <c r="K3225" s="1"/>
    </row>
    <row r="3226" spans="11:11" x14ac:dyDescent="0.25">
      <c r="K3226" s="1"/>
    </row>
    <row r="3227" spans="11:11" x14ac:dyDescent="0.25">
      <c r="K3227" s="1"/>
    </row>
    <row r="3228" spans="11:11" x14ac:dyDescent="0.25">
      <c r="K3228" s="1"/>
    </row>
    <row r="3229" spans="11:11" x14ac:dyDescent="0.25">
      <c r="K3229" s="1"/>
    </row>
    <row r="3230" spans="11:11" x14ac:dyDescent="0.25">
      <c r="K3230" s="1"/>
    </row>
    <row r="3231" spans="11:11" x14ac:dyDescent="0.25">
      <c r="K3231" s="1"/>
    </row>
    <row r="3232" spans="11:11" x14ac:dyDescent="0.25">
      <c r="K3232" s="1"/>
    </row>
    <row r="3233" spans="11:11" x14ac:dyDescent="0.25">
      <c r="K3233" s="1"/>
    </row>
    <row r="3234" spans="11:11" x14ac:dyDescent="0.25">
      <c r="K3234" s="1"/>
    </row>
    <row r="3235" spans="11:11" x14ac:dyDescent="0.25">
      <c r="K3235" s="1"/>
    </row>
    <row r="3236" spans="11:11" x14ac:dyDescent="0.25">
      <c r="K3236" s="1"/>
    </row>
    <row r="3237" spans="11:11" x14ac:dyDescent="0.25">
      <c r="K3237" s="1"/>
    </row>
    <row r="3238" spans="11:11" x14ac:dyDescent="0.25">
      <c r="K3238" s="1"/>
    </row>
    <row r="3239" spans="11:11" x14ac:dyDescent="0.25">
      <c r="K3239" s="1"/>
    </row>
    <row r="3240" spans="11:11" x14ac:dyDescent="0.25">
      <c r="K3240" s="1"/>
    </row>
    <row r="3241" spans="11:11" x14ac:dyDescent="0.25">
      <c r="K3241" s="1"/>
    </row>
    <row r="3242" spans="11:11" x14ac:dyDescent="0.25">
      <c r="K3242" s="1"/>
    </row>
    <row r="3243" spans="11:11" x14ac:dyDescent="0.25">
      <c r="K3243" s="1"/>
    </row>
    <row r="3244" spans="11:11" x14ac:dyDescent="0.25">
      <c r="K3244" s="1"/>
    </row>
    <row r="3245" spans="11:11" x14ac:dyDescent="0.25">
      <c r="K3245" s="1"/>
    </row>
    <row r="3246" spans="11:11" x14ac:dyDescent="0.25">
      <c r="K3246" s="1"/>
    </row>
    <row r="3247" spans="11:11" x14ac:dyDescent="0.25">
      <c r="K3247" s="1"/>
    </row>
    <row r="3248" spans="11:11" x14ac:dyDescent="0.25">
      <c r="K3248" s="1"/>
    </row>
    <row r="3249" spans="11:11" x14ac:dyDescent="0.25">
      <c r="K3249" s="1"/>
    </row>
    <row r="3250" spans="11:11" x14ac:dyDescent="0.25">
      <c r="K3250" s="1"/>
    </row>
    <row r="3251" spans="11:11" x14ac:dyDescent="0.25">
      <c r="K3251" s="1"/>
    </row>
    <row r="3252" spans="11:11" x14ac:dyDescent="0.25">
      <c r="K3252" s="1"/>
    </row>
    <row r="3253" spans="11:11" x14ac:dyDescent="0.25">
      <c r="K3253" s="1"/>
    </row>
    <row r="3254" spans="11:11" x14ac:dyDescent="0.25">
      <c r="K3254" s="1"/>
    </row>
    <row r="3255" spans="11:11" x14ac:dyDescent="0.25">
      <c r="K3255" s="1"/>
    </row>
    <row r="3256" spans="11:11" x14ac:dyDescent="0.25">
      <c r="K3256" s="1"/>
    </row>
    <row r="3257" spans="11:11" x14ac:dyDescent="0.25">
      <c r="K3257" s="1"/>
    </row>
    <row r="3258" spans="11:11" x14ac:dyDescent="0.25">
      <c r="K3258" s="1"/>
    </row>
    <row r="3259" spans="11:11" x14ac:dyDescent="0.25">
      <c r="K3259" s="1"/>
    </row>
    <row r="3260" spans="11:11" x14ac:dyDescent="0.25">
      <c r="K3260" s="1"/>
    </row>
    <row r="3261" spans="11:11" x14ac:dyDescent="0.25">
      <c r="K3261" s="1"/>
    </row>
    <row r="3262" spans="11:11" x14ac:dyDescent="0.25">
      <c r="K3262" s="1"/>
    </row>
    <row r="3263" spans="11:11" x14ac:dyDescent="0.25">
      <c r="K3263" s="1"/>
    </row>
    <row r="3264" spans="11:11" x14ac:dyDescent="0.25">
      <c r="K3264" s="1"/>
    </row>
    <row r="3265" spans="11:11" x14ac:dyDescent="0.25">
      <c r="K3265" s="1"/>
    </row>
    <row r="3266" spans="11:11" x14ac:dyDescent="0.25">
      <c r="K3266" s="1"/>
    </row>
    <row r="3267" spans="11:11" x14ac:dyDescent="0.25">
      <c r="K3267" s="1"/>
    </row>
    <row r="3268" spans="11:11" x14ac:dyDescent="0.25">
      <c r="K3268" s="1"/>
    </row>
    <row r="3269" spans="11:11" x14ac:dyDescent="0.25">
      <c r="K3269" s="1"/>
    </row>
    <row r="3270" spans="11:11" x14ac:dyDescent="0.25">
      <c r="K3270" s="1"/>
    </row>
    <row r="3271" spans="11:11" x14ac:dyDescent="0.25">
      <c r="K3271" s="1"/>
    </row>
    <row r="3272" spans="11:11" x14ac:dyDescent="0.25">
      <c r="K3272" s="1"/>
    </row>
    <row r="3273" spans="11:11" x14ac:dyDescent="0.25">
      <c r="K3273" s="1"/>
    </row>
    <row r="3274" spans="11:11" x14ac:dyDescent="0.25">
      <c r="K3274" s="1"/>
    </row>
    <row r="3275" spans="11:11" x14ac:dyDescent="0.25">
      <c r="K3275" s="1"/>
    </row>
    <row r="3276" spans="11:11" x14ac:dyDescent="0.25">
      <c r="K3276" s="1"/>
    </row>
    <row r="3277" spans="11:11" x14ac:dyDescent="0.25">
      <c r="K3277" s="1"/>
    </row>
    <row r="3278" spans="11:11" x14ac:dyDescent="0.25">
      <c r="K3278" s="1"/>
    </row>
    <row r="3279" spans="11:11" x14ac:dyDescent="0.25">
      <c r="K3279" s="1"/>
    </row>
    <row r="3280" spans="11:11" x14ac:dyDescent="0.25">
      <c r="K3280" s="1"/>
    </row>
    <row r="3281" spans="11:11" x14ac:dyDescent="0.25">
      <c r="K3281" s="1"/>
    </row>
    <row r="3282" spans="11:11" x14ac:dyDescent="0.25">
      <c r="K3282" s="1"/>
    </row>
    <row r="3283" spans="11:11" x14ac:dyDescent="0.25">
      <c r="K3283" s="1"/>
    </row>
    <row r="3284" spans="11:11" x14ac:dyDescent="0.25">
      <c r="K3284" s="1"/>
    </row>
    <row r="3285" spans="11:11" x14ac:dyDescent="0.25">
      <c r="K3285" s="1"/>
    </row>
    <row r="3286" spans="11:11" x14ac:dyDescent="0.25">
      <c r="K3286" s="1"/>
    </row>
    <row r="3287" spans="11:11" x14ac:dyDescent="0.25">
      <c r="K3287" s="1"/>
    </row>
    <row r="3288" spans="11:11" x14ac:dyDescent="0.25">
      <c r="K3288" s="1"/>
    </row>
    <row r="3289" spans="11:11" x14ac:dyDescent="0.25">
      <c r="K3289" s="1"/>
    </row>
    <row r="3290" spans="11:11" x14ac:dyDescent="0.25">
      <c r="K3290" s="1"/>
    </row>
    <row r="3291" spans="11:11" x14ac:dyDescent="0.25">
      <c r="K3291" s="1"/>
    </row>
    <row r="3292" spans="11:11" x14ac:dyDescent="0.25">
      <c r="K3292" s="1"/>
    </row>
    <row r="3293" spans="11:11" x14ac:dyDescent="0.25">
      <c r="K3293" s="1"/>
    </row>
    <row r="3294" spans="11:11" x14ac:dyDescent="0.25">
      <c r="K3294" s="1"/>
    </row>
    <row r="3295" spans="11:11" x14ac:dyDescent="0.25">
      <c r="K3295" s="1"/>
    </row>
    <row r="3296" spans="11:11" x14ac:dyDescent="0.25">
      <c r="K3296" s="1"/>
    </row>
    <row r="3297" spans="11:11" x14ac:dyDescent="0.25">
      <c r="K3297" s="1"/>
    </row>
    <row r="3298" spans="11:11" x14ac:dyDescent="0.25">
      <c r="K3298" s="1"/>
    </row>
    <row r="3299" spans="11:11" x14ac:dyDescent="0.25">
      <c r="K3299" s="1"/>
    </row>
    <row r="3300" spans="11:11" x14ac:dyDescent="0.25">
      <c r="K3300" s="1"/>
    </row>
    <row r="3301" spans="11:11" x14ac:dyDescent="0.25">
      <c r="K3301" s="1"/>
    </row>
    <row r="3302" spans="11:11" x14ac:dyDescent="0.25">
      <c r="K3302" s="1"/>
    </row>
    <row r="3303" spans="11:11" x14ac:dyDescent="0.25">
      <c r="K3303" s="1"/>
    </row>
    <row r="3304" spans="11:11" x14ac:dyDescent="0.25">
      <c r="K3304" s="1"/>
    </row>
    <row r="3305" spans="11:11" x14ac:dyDescent="0.25">
      <c r="K3305" s="1"/>
    </row>
    <row r="3306" spans="11:11" x14ac:dyDescent="0.25">
      <c r="K3306" s="1"/>
    </row>
    <row r="3307" spans="11:11" x14ac:dyDescent="0.25">
      <c r="K3307" s="1"/>
    </row>
    <row r="3308" spans="11:11" x14ac:dyDescent="0.25">
      <c r="K3308" s="1"/>
    </row>
    <row r="3309" spans="11:11" x14ac:dyDescent="0.25">
      <c r="K3309" s="1"/>
    </row>
    <row r="3310" spans="11:11" x14ac:dyDescent="0.25">
      <c r="K3310" s="1"/>
    </row>
    <row r="3311" spans="11:11" x14ac:dyDescent="0.25">
      <c r="K3311" s="1"/>
    </row>
    <row r="3312" spans="11:11" x14ac:dyDescent="0.25">
      <c r="K3312" s="1"/>
    </row>
    <row r="3313" spans="11:11" x14ac:dyDescent="0.25">
      <c r="K3313" s="1"/>
    </row>
    <row r="3314" spans="11:11" x14ac:dyDescent="0.25">
      <c r="K3314" s="1"/>
    </row>
    <row r="3315" spans="11:11" x14ac:dyDescent="0.25">
      <c r="K3315" s="1"/>
    </row>
    <row r="3316" spans="11:11" x14ac:dyDescent="0.25">
      <c r="K3316" s="1"/>
    </row>
    <row r="3317" spans="11:11" x14ac:dyDescent="0.25">
      <c r="K3317" s="1"/>
    </row>
    <row r="3318" spans="11:11" x14ac:dyDescent="0.25">
      <c r="K3318" s="1"/>
    </row>
    <row r="3319" spans="11:11" x14ac:dyDescent="0.25">
      <c r="K3319" s="1"/>
    </row>
    <row r="3320" spans="11:11" x14ac:dyDescent="0.25">
      <c r="K3320" s="1"/>
    </row>
    <row r="3321" spans="11:11" x14ac:dyDescent="0.25">
      <c r="K3321" s="1"/>
    </row>
    <row r="3322" spans="11:11" x14ac:dyDescent="0.25">
      <c r="K3322" s="1"/>
    </row>
    <row r="3323" spans="11:11" x14ac:dyDescent="0.25">
      <c r="K3323" s="1"/>
    </row>
    <row r="3324" spans="11:11" x14ac:dyDescent="0.25">
      <c r="K3324" s="1"/>
    </row>
    <row r="3325" spans="11:11" x14ac:dyDescent="0.25">
      <c r="K3325" s="1"/>
    </row>
    <row r="3326" spans="11:11" x14ac:dyDescent="0.25">
      <c r="K3326" s="1"/>
    </row>
    <row r="3327" spans="11:11" x14ac:dyDescent="0.25">
      <c r="K3327" s="1"/>
    </row>
    <row r="3328" spans="11:11" x14ac:dyDescent="0.25">
      <c r="K3328" s="1"/>
    </row>
    <row r="3329" spans="11:11" x14ac:dyDescent="0.25">
      <c r="K3329" s="1"/>
    </row>
    <row r="3330" spans="11:11" x14ac:dyDescent="0.25">
      <c r="K3330" s="1"/>
    </row>
    <row r="3331" spans="11:11" x14ac:dyDescent="0.25">
      <c r="K3331" s="1"/>
    </row>
    <row r="3332" spans="11:11" x14ac:dyDescent="0.25">
      <c r="K3332" s="1"/>
    </row>
    <row r="3333" spans="11:11" x14ac:dyDescent="0.25">
      <c r="K3333" s="1"/>
    </row>
    <row r="3334" spans="11:11" x14ac:dyDescent="0.25">
      <c r="K3334" s="1"/>
    </row>
    <row r="3335" spans="11:11" x14ac:dyDescent="0.25">
      <c r="K3335" s="1"/>
    </row>
    <row r="3336" spans="11:11" x14ac:dyDescent="0.25">
      <c r="K3336" s="1"/>
    </row>
    <row r="3337" spans="11:11" x14ac:dyDescent="0.25">
      <c r="K3337" s="1"/>
    </row>
    <row r="3338" spans="11:11" x14ac:dyDescent="0.25">
      <c r="K3338" s="1"/>
    </row>
    <row r="3339" spans="11:11" x14ac:dyDescent="0.25">
      <c r="K3339" s="1"/>
    </row>
    <row r="3340" spans="11:11" x14ac:dyDescent="0.25">
      <c r="K3340" s="1"/>
    </row>
    <row r="3341" spans="11:11" x14ac:dyDescent="0.25">
      <c r="K3341" s="1"/>
    </row>
    <row r="3342" spans="11:11" x14ac:dyDescent="0.25">
      <c r="K3342" s="1"/>
    </row>
    <row r="3343" spans="11:11" x14ac:dyDescent="0.25">
      <c r="K3343" s="1"/>
    </row>
    <row r="3344" spans="11:11" x14ac:dyDescent="0.25">
      <c r="K3344" s="1"/>
    </row>
    <row r="3345" spans="11:11" x14ac:dyDescent="0.25">
      <c r="K3345" s="1"/>
    </row>
    <row r="3346" spans="11:11" x14ac:dyDescent="0.25">
      <c r="K3346" s="1"/>
    </row>
    <row r="3347" spans="11:11" x14ac:dyDescent="0.25">
      <c r="K3347" s="1"/>
    </row>
    <row r="3348" spans="11:11" x14ac:dyDescent="0.25">
      <c r="K3348" s="1"/>
    </row>
    <row r="3349" spans="11:11" x14ac:dyDescent="0.25">
      <c r="K3349" s="1"/>
    </row>
    <row r="3350" spans="11:11" x14ac:dyDescent="0.25">
      <c r="K3350" s="1"/>
    </row>
    <row r="3351" spans="11:11" x14ac:dyDescent="0.25">
      <c r="K3351" s="1"/>
    </row>
    <row r="3352" spans="11:11" x14ac:dyDescent="0.25">
      <c r="K3352" s="1"/>
    </row>
    <row r="3353" spans="11:11" x14ac:dyDescent="0.25">
      <c r="K3353" s="1"/>
    </row>
    <row r="3354" spans="11:11" x14ac:dyDescent="0.25">
      <c r="K3354" s="1"/>
    </row>
    <row r="3355" spans="11:11" x14ac:dyDescent="0.25">
      <c r="K3355" s="1"/>
    </row>
    <row r="3356" spans="11:11" x14ac:dyDescent="0.25">
      <c r="K3356" s="1"/>
    </row>
    <row r="3357" spans="11:11" x14ac:dyDescent="0.25">
      <c r="K3357" s="1"/>
    </row>
    <row r="3358" spans="11:11" x14ac:dyDescent="0.25">
      <c r="K3358" s="1"/>
    </row>
    <row r="3359" spans="11:11" x14ac:dyDescent="0.25">
      <c r="K3359" s="1"/>
    </row>
    <row r="3360" spans="11:11" x14ac:dyDescent="0.25">
      <c r="K3360" s="1"/>
    </row>
    <row r="3361" spans="11:11" x14ac:dyDescent="0.25">
      <c r="K3361" s="1"/>
    </row>
    <row r="3362" spans="11:11" x14ac:dyDescent="0.25">
      <c r="K3362" s="1"/>
    </row>
    <row r="3363" spans="11:11" x14ac:dyDescent="0.25">
      <c r="K3363" s="1"/>
    </row>
    <row r="3364" spans="11:11" x14ac:dyDescent="0.25">
      <c r="K3364" s="1"/>
    </row>
    <row r="3365" spans="11:11" x14ac:dyDescent="0.25">
      <c r="K3365" s="1"/>
    </row>
    <row r="3366" spans="11:11" x14ac:dyDescent="0.25">
      <c r="K3366" s="1"/>
    </row>
    <row r="3367" spans="11:11" x14ac:dyDescent="0.25">
      <c r="K3367" s="1"/>
    </row>
    <row r="3368" spans="11:11" x14ac:dyDescent="0.25">
      <c r="K3368" s="1"/>
    </row>
    <row r="3369" spans="11:11" x14ac:dyDescent="0.25">
      <c r="K3369" s="1"/>
    </row>
    <row r="3370" spans="11:11" x14ac:dyDescent="0.25">
      <c r="K3370" s="1"/>
    </row>
    <row r="3371" spans="11:11" x14ac:dyDescent="0.25">
      <c r="K3371" s="1"/>
    </row>
    <row r="3372" spans="11:11" x14ac:dyDescent="0.25">
      <c r="K3372" s="1"/>
    </row>
    <row r="3373" spans="11:11" x14ac:dyDescent="0.25">
      <c r="K3373" s="1"/>
    </row>
    <row r="3374" spans="11:11" x14ac:dyDescent="0.25">
      <c r="K3374" s="1"/>
    </row>
    <row r="3375" spans="11:11" x14ac:dyDescent="0.25">
      <c r="K3375" s="1"/>
    </row>
    <row r="3376" spans="11:11" x14ac:dyDescent="0.25">
      <c r="K3376" s="1"/>
    </row>
    <row r="3377" spans="11:11" x14ac:dyDescent="0.25">
      <c r="K3377" s="1"/>
    </row>
    <row r="3378" spans="11:11" x14ac:dyDescent="0.25">
      <c r="K3378" s="1"/>
    </row>
    <row r="3379" spans="11:11" x14ac:dyDescent="0.25">
      <c r="K3379" s="1"/>
    </row>
    <row r="3380" spans="11:11" x14ac:dyDescent="0.25">
      <c r="K3380" s="1"/>
    </row>
    <row r="3381" spans="11:11" x14ac:dyDescent="0.25">
      <c r="K3381" s="1"/>
    </row>
    <row r="3382" spans="11:11" x14ac:dyDescent="0.25">
      <c r="K3382" s="1"/>
    </row>
    <row r="3383" spans="11:11" x14ac:dyDescent="0.25">
      <c r="K3383" s="1"/>
    </row>
    <row r="3384" spans="11:11" x14ac:dyDescent="0.25">
      <c r="K3384" s="1"/>
    </row>
    <row r="3385" spans="11:11" x14ac:dyDescent="0.25">
      <c r="K3385" s="1"/>
    </row>
    <row r="3386" spans="11:11" x14ac:dyDescent="0.25">
      <c r="K3386" s="1"/>
    </row>
    <row r="3387" spans="11:11" x14ac:dyDescent="0.25">
      <c r="K3387" s="1"/>
    </row>
    <row r="3388" spans="11:11" x14ac:dyDescent="0.25">
      <c r="K3388" s="1"/>
    </row>
    <row r="3389" spans="11:11" x14ac:dyDescent="0.25">
      <c r="K3389" s="1"/>
    </row>
    <row r="3390" spans="11:11" x14ac:dyDescent="0.25">
      <c r="K3390" s="1"/>
    </row>
    <row r="3391" spans="11:11" x14ac:dyDescent="0.25">
      <c r="K3391" s="1"/>
    </row>
    <row r="3392" spans="11:11" x14ac:dyDescent="0.25">
      <c r="K3392" s="1"/>
    </row>
    <row r="3393" spans="11:11" x14ac:dyDescent="0.25">
      <c r="K3393" s="1"/>
    </row>
    <row r="3394" spans="11:11" x14ac:dyDescent="0.25">
      <c r="K3394" s="1"/>
    </row>
    <row r="3395" spans="11:11" x14ac:dyDescent="0.25">
      <c r="K3395" s="1"/>
    </row>
    <row r="3396" spans="11:11" x14ac:dyDescent="0.25">
      <c r="K3396" s="1"/>
    </row>
    <row r="3397" spans="11:11" x14ac:dyDescent="0.25">
      <c r="K3397" s="1"/>
    </row>
    <row r="3398" spans="11:11" x14ac:dyDescent="0.25">
      <c r="K3398" s="1"/>
    </row>
    <row r="3399" spans="11:11" x14ac:dyDescent="0.25">
      <c r="K3399" s="1"/>
    </row>
    <row r="3400" spans="11:11" x14ac:dyDescent="0.25">
      <c r="K3400" s="1"/>
    </row>
    <row r="3401" spans="11:11" x14ac:dyDescent="0.25">
      <c r="K3401" s="1"/>
    </row>
    <row r="3402" spans="11:11" x14ac:dyDescent="0.25">
      <c r="K3402" s="1"/>
    </row>
    <row r="3403" spans="11:11" x14ac:dyDescent="0.25">
      <c r="K3403" s="1"/>
    </row>
    <row r="3404" spans="11:11" x14ac:dyDescent="0.25">
      <c r="K3404" s="1"/>
    </row>
    <row r="3405" spans="11:11" x14ac:dyDescent="0.25">
      <c r="K3405" s="1"/>
    </row>
    <row r="3406" spans="11:11" x14ac:dyDescent="0.25">
      <c r="K3406" s="1"/>
    </row>
    <row r="3407" spans="11:11" x14ac:dyDescent="0.25">
      <c r="K3407" s="1"/>
    </row>
    <row r="3408" spans="11:11" x14ac:dyDescent="0.25">
      <c r="K3408" s="1"/>
    </row>
    <row r="3409" spans="11:11" x14ac:dyDescent="0.25">
      <c r="K3409" s="1"/>
    </row>
    <row r="3410" spans="11:11" x14ac:dyDescent="0.25">
      <c r="K3410" s="1"/>
    </row>
    <row r="3411" spans="11:11" x14ac:dyDescent="0.25">
      <c r="K3411" s="1"/>
    </row>
    <row r="3412" spans="11:11" x14ac:dyDescent="0.25">
      <c r="K3412" s="1"/>
    </row>
    <row r="3413" spans="11:11" x14ac:dyDescent="0.25">
      <c r="K3413" s="1"/>
    </row>
    <row r="3414" spans="11:11" x14ac:dyDescent="0.25">
      <c r="K3414" s="1"/>
    </row>
    <row r="3415" spans="11:11" x14ac:dyDescent="0.25">
      <c r="K3415" s="1"/>
    </row>
    <row r="3416" spans="11:11" x14ac:dyDescent="0.25">
      <c r="K3416" s="1"/>
    </row>
    <row r="3417" spans="11:11" x14ac:dyDescent="0.25">
      <c r="K3417" s="1"/>
    </row>
    <row r="3418" spans="11:11" x14ac:dyDescent="0.25">
      <c r="K3418" s="1"/>
    </row>
    <row r="3419" spans="11:11" x14ac:dyDescent="0.25">
      <c r="K3419" s="1"/>
    </row>
    <row r="3420" spans="11:11" x14ac:dyDescent="0.25">
      <c r="K3420" s="1"/>
    </row>
    <row r="3421" spans="11:11" x14ac:dyDescent="0.25">
      <c r="K3421" s="1"/>
    </row>
    <row r="3422" spans="11:11" x14ac:dyDescent="0.25">
      <c r="K3422" s="1"/>
    </row>
    <row r="3423" spans="11:11" x14ac:dyDescent="0.25">
      <c r="K3423" s="1"/>
    </row>
    <row r="3424" spans="11:11" x14ac:dyDescent="0.25">
      <c r="K3424" s="1"/>
    </row>
    <row r="3425" spans="11:11" x14ac:dyDescent="0.25">
      <c r="K3425" s="1"/>
    </row>
    <row r="3426" spans="11:11" x14ac:dyDescent="0.25">
      <c r="K3426" s="1"/>
    </row>
    <row r="3427" spans="11:11" x14ac:dyDescent="0.25">
      <c r="K3427" s="1"/>
    </row>
    <row r="3428" spans="11:11" x14ac:dyDescent="0.25">
      <c r="K3428" s="1"/>
    </row>
    <row r="3429" spans="11:11" x14ac:dyDescent="0.25">
      <c r="K3429" s="1"/>
    </row>
    <row r="3430" spans="11:11" x14ac:dyDescent="0.25">
      <c r="K3430" s="1"/>
    </row>
    <row r="3431" spans="11:11" x14ac:dyDescent="0.25">
      <c r="K3431" s="1"/>
    </row>
    <row r="3432" spans="11:11" x14ac:dyDescent="0.25">
      <c r="K3432" s="1"/>
    </row>
    <row r="3433" spans="11:11" x14ac:dyDescent="0.25">
      <c r="K3433" s="1"/>
    </row>
    <row r="3434" spans="11:11" x14ac:dyDescent="0.25">
      <c r="K3434" s="1"/>
    </row>
    <row r="3435" spans="11:11" x14ac:dyDescent="0.25">
      <c r="K3435" s="1"/>
    </row>
    <row r="3436" spans="11:11" x14ac:dyDescent="0.25">
      <c r="K3436" s="1"/>
    </row>
    <row r="3437" spans="11:11" x14ac:dyDescent="0.25">
      <c r="K3437" s="1"/>
    </row>
    <row r="3438" spans="11:11" x14ac:dyDescent="0.25">
      <c r="K3438" s="1"/>
    </row>
    <row r="3439" spans="11:11" x14ac:dyDescent="0.25">
      <c r="K3439" s="1"/>
    </row>
    <row r="3440" spans="11:11" x14ac:dyDescent="0.25">
      <c r="K3440" s="1"/>
    </row>
    <row r="3441" spans="11:11" x14ac:dyDescent="0.25">
      <c r="K3441" s="1"/>
    </row>
    <row r="3442" spans="11:11" x14ac:dyDescent="0.25">
      <c r="K3442" s="1"/>
    </row>
    <row r="3443" spans="11:11" x14ac:dyDescent="0.25">
      <c r="K3443" s="1"/>
    </row>
    <row r="3444" spans="11:11" x14ac:dyDescent="0.25">
      <c r="K3444" s="1"/>
    </row>
    <row r="3445" spans="11:11" x14ac:dyDescent="0.25">
      <c r="K3445" s="1"/>
    </row>
    <row r="3446" spans="11:11" x14ac:dyDescent="0.25">
      <c r="K3446" s="1"/>
    </row>
    <row r="3447" spans="11:11" x14ac:dyDescent="0.25">
      <c r="K3447" s="1"/>
    </row>
    <row r="3448" spans="11:11" x14ac:dyDescent="0.25">
      <c r="K3448" s="1"/>
    </row>
    <row r="3449" spans="11:11" x14ac:dyDescent="0.25">
      <c r="K3449" s="1"/>
    </row>
    <row r="3450" spans="11:11" x14ac:dyDescent="0.25">
      <c r="K3450" s="1"/>
    </row>
    <row r="3451" spans="11:11" x14ac:dyDescent="0.25">
      <c r="K3451" s="1"/>
    </row>
    <row r="3452" spans="11:11" x14ac:dyDescent="0.25">
      <c r="K3452" s="1"/>
    </row>
    <row r="3453" spans="11:11" x14ac:dyDescent="0.25">
      <c r="K3453" s="1"/>
    </row>
    <row r="3454" spans="11:11" x14ac:dyDescent="0.25">
      <c r="K3454" s="1"/>
    </row>
    <row r="3455" spans="11:11" x14ac:dyDescent="0.25">
      <c r="K3455" s="1"/>
    </row>
    <row r="3456" spans="11:11" x14ac:dyDescent="0.25">
      <c r="K3456" s="1"/>
    </row>
    <row r="3457" spans="11:11" x14ac:dyDescent="0.25">
      <c r="K3457" s="1"/>
    </row>
    <row r="3458" spans="11:11" x14ac:dyDescent="0.25">
      <c r="K3458" s="1"/>
    </row>
    <row r="3459" spans="11:11" x14ac:dyDescent="0.25">
      <c r="K3459" s="1"/>
    </row>
    <row r="3460" spans="11:11" x14ac:dyDescent="0.25">
      <c r="K3460" s="1"/>
    </row>
    <row r="3461" spans="11:11" x14ac:dyDescent="0.25">
      <c r="K3461" s="1"/>
    </row>
    <row r="3462" spans="11:11" x14ac:dyDescent="0.25">
      <c r="K3462" s="1"/>
    </row>
    <row r="3463" spans="11:11" x14ac:dyDescent="0.25">
      <c r="K3463" s="1"/>
    </row>
    <row r="3464" spans="11:11" x14ac:dyDescent="0.25">
      <c r="K3464" s="1"/>
    </row>
    <row r="3465" spans="11:11" x14ac:dyDescent="0.25">
      <c r="K3465" s="1"/>
    </row>
    <row r="3466" spans="11:11" x14ac:dyDescent="0.25">
      <c r="K3466" s="1"/>
    </row>
    <row r="3467" spans="11:11" x14ac:dyDescent="0.25">
      <c r="K3467" s="1"/>
    </row>
    <row r="3468" spans="11:11" x14ac:dyDescent="0.25">
      <c r="K3468" s="1"/>
    </row>
    <row r="3469" spans="11:11" x14ac:dyDescent="0.25">
      <c r="K3469" s="1"/>
    </row>
    <row r="3470" spans="11:11" x14ac:dyDescent="0.25">
      <c r="K3470" s="1"/>
    </row>
    <row r="3471" spans="11:11" x14ac:dyDescent="0.25">
      <c r="K3471" s="1"/>
    </row>
    <row r="3472" spans="11:11" x14ac:dyDescent="0.25">
      <c r="K3472" s="1"/>
    </row>
    <row r="3473" spans="11:11" x14ac:dyDescent="0.25">
      <c r="K3473" s="1"/>
    </row>
    <row r="3474" spans="11:11" x14ac:dyDescent="0.25">
      <c r="K3474" s="1"/>
    </row>
    <row r="3475" spans="11:11" x14ac:dyDescent="0.25">
      <c r="K3475" s="1"/>
    </row>
    <row r="3476" spans="11:11" x14ac:dyDescent="0.25">
      <c r="K3476" s="1"/>
    </row>
    <row r="3477" spans="11:11" x14ac:dyDescent="0.25">
      <c r="K3477" s="1"/>
    </row>
    <row r="3478" spans="11:11" x14ac:dyDescent="0.25">
      <c r="K3478" s="1"/>
    </row>
    <row r="3479" spans="11:11" x14ac:dyDescent="0.25">
      <c r="K3479" s="1"/>
    </row>
    <row r="3480" spans="11:11" x14ac:dyDescent="0.25">
      <c r="K3480" s="1"/>
    </row>
    <row r="3481" spans="11:11" x14ac:dyDescent="0.25">
      <c r="K3481" s="1"/>
    </row>
    <row r="3482" spans="11:11" x14ac:dyDescent="0.25">
      <c r="K3482" s="1"/>
    </row>
    <row r="3483" spans="11:11" x14ac:dyDescent="0.25">
      <c r="K3483" s="1"/>
    </row>
    <row r="3484" spans="11:11" x14ac:dyDescent="0.25">
      <c r="K3484" s="1"/>
    </row>
    <row r="3485" spans="11:11" x14ac:dyDescent="0.25">
      <c r="K3485" s="1"/>
    </row>
    <row r="3486" spans="11:11" x14ac:dyDescent="0.25">
      <c r="K3486" s="1"/>
    </row>
    <row r="3487" spans="11:11" x14ac:dyDescent="0.25">
      <c r="K3487" s="1"/>
    </row>
    <row r="3488" spans="11:11" x14ac:dyDescent="0.25">
      <c r="K3488" s="1"/>
    </row>
    <row r="3489" spans="11:11" x14ac:dyDescent="0.25">
      <c r="K3489" s="1"/>
    </row>
    <row r="3490" spans="11:11" x14ac:dyDescent="0.25">
      <c r="K3490" s="1"/>
    </row>
    <row r="3491" spans="11:11" x14ac:dyDescent="0.25">
      <c r="K3491" s="1"/>
    </row>
    <row r="3492" spans="11:11" x14ac:dyDescent="0.25">
      <c r="K3492" s="1"/>
    </row>
    <row r="3493" spans="11:11" x14ac:dyDescent="0.25">
      <c r="K3493" s="1"/>
    </row>
    <row r="3494" spans="11:11" x14ac:dyDescent="0.25">
      <c r="K3494" s="1"/>
    </row>
    <row r="3495" spans="11:11" x14ac:dyDescent="0.25">
      <c r="K3495" s="1"/>
    </row>
    <row r="3496" spans="11:11" x14ac:dyDescent="0.25">
      <c r="K3496" s="1"/>
    </row>
    <row r="3497" spans="11:11" x14ac:dyDescent="0.25">
      <c r="K3497" s="1"/>
    </row>
    <row r="3498" spans="11:11" x14ac:dyDescent="0.25">
      <c r="K3498" s="1"/>
    </row>
    <row r="3499" spans="11:11" x14ac:dyDescent="0.25">
      <c r="K3499" s="1"/>
    </row>
    <row r="3500" spans="11:11" x14ac:dyDescent="0.25">
      <c r="K3500" s="1"/>
    </row>
    <row r="3501" spans="11:11" x14ac:dyDescent="0.25">
      <c r="K3501" s="1"/>
    </row>
    <row r="3502" spans="11:11" x14ac:dyDescent="0.25">
      <c r="K3502" s="1"/>
    </row>
    <row r="3503" spans="11:11" x14ac:dyDescent="0.25">
      <c r="K3503" s="1"/>
    </row>
    <row r="3504" spans="11:11" x14ac:dyDescent="0.25">
      <c r="K3504" s="1"/>
    </row>
    <row r="3505" spans="11:11" x14ac:dyDescent="0.25">
      <c r="K3505" s="1"/>
    </row>
    <row r="3506" spans="11:11" x14ac:dyDescent="0.25">
      <c r="K3506" s="1"/>
    </row>
    <row r="3507" spans="11:11" x14ac:dyDescent="0.25">
      <c r="K3507" s="1"/>
    </row>
    <row r="3508" spans="11:11" x14ac:dyDescent="0.25">
      <c r="K3508" s="1"/>
    </row>
    <row r="3509" spans="11:11" x14ac:dyDescent="0.25">
      <c r="K3509" s="1"/>
    </row>
    <row r="3510" spans="11:11" x14ac:dyDescent="0.25">
      <c r="K3510" s="1"/>
    </row>
    <row r="3511" spans="11:11" x14ac:dyDescent="0.25">
      <c r="K3511" s="1"/>
    </row>
    <row r="3512" spans="11:11" x14ac:dyDescent="0.25">
      <c r="K3512" s="1"/>
    </row>
    <row r="3513" spans="11:11" x14ac:dyDescent="0.25">
      <c r="K3513" s="1"/>
    </row>
    <row r="3514" spans="11:11" x14ac:dyDescent="0.25">
      <c r="K3514" s="1"/>
    </row>
    <row r="3515" spans="11:11" x14ac:dyDescent="0.25">
      <c r="K3515" s="1"/>
    </row>
    <row r="3516" spans="11:11" x14ac:dyDescent="0.25">
      <c r="K3516" s="1"/>
    </row>
    <row r="3517" spans="11:11" x14ac:dyDescent="0.25">
      <c r="K3517" s="1"/>
    </row>
    <row r="3518" spans="11:11" x14ac:dyDescent="0.25">
      <c r="K3518" s="1"/>
    </row>
    <row r="3519" spans="11:11" x14ac:dyDescent="0.25">
      <c r="K3519" s="1"/>
    </row>
    <row r="3520" spans="11:11" x14ac:dyDescent="0.25">
      <c r="K3520" s="1"/>
    </row>
    <row r="3521" spans="11:11" x14ac:dyDescent="0.25">
      <c r="K3521" s="1"/>
    </row>
    <row r="3522" spans="11:11" x14ac:dyDescent="0.25">
      <c r="K3522" s="1"/>
    </row>
    <row r="3523" spans="11:11" x14ac:dyDescent="0.25">
      <c r="K3523" s="1"/>
    </row>
    <row r="3524" spans="11:11" x14ac:dyDescent="0.25">
      <c r="K3524" s="1"/>
    </row>
    <row r="3525" spans="11:11" x14ac:dyDescent="0.25">
      <c r="K3525" s="1"/>
    </row>
    <row r="3526" spans="11:11" x14ac:dyDescent="0.25">
      <c r="K3526" s="1"/>
    </row>
    <row r="3527" spans="11:11" x14ac:dyDescent="0.25">
      <c r="K3527" s="1"/>
    </row>
    <row r="3528" spans="11:11" x14ac:dyDescent="0.25">
      <c r="K3528" s="1"/>
    </row>
    <row r="3529" spans="11:11" x14ac:dyDescent="0.25">
      <c r="K3529" s="1"/>
    </row>
    <row r="3530" spans="11:11" x14ac:dyDescent="0.25">
      <c r="K3530" s="1"/>
    </row>
    <row r="3531" spans="11:11" x14ac:dyDescent="0.25">
      <c r="K3531" s="1"/>
    </row>
    <row r="3532" spans="11:11" x14ac:dyDescent="0.25">
      <c r="K3532" s="1"/>
    </row>
    <row r="3533" spans="11:11" x14ac:dyDescent="0.25">
      <c r="K3533" s="1"/>
    </row>
    <row r="3534" spans="11:11" x14ac:dyDescent="0.25">
      <c r="K3534" s="1"/>
    </row>
    <row r="3535" spans="11:11" x14ac:dyDescent="0.25">
      <c r="K3535" s="1"/>
    </row>
    <row r="3536" spans="11:11" x14ac:dyDescent="0.25">
      <c r="K3536" s="1"/>
    </row>
    <row r="3537" spans="11:11" x14ac:dyDescent="0.25">
      <c r="K3537" s="1"/>
    </row>
    <row r="3538" spans="11:11" x14ac:dyDescent="0.25">
      <c r="K3538" s="1"/>
    </row>
    <row r="3539" spans="11:11" x14ac:dyDescent="0.25">
      <c r="K3539" s="1"/>
    </row>
    <row r="3540" spans="11:11" x14ac:dyDescent="0.25">
      <c r="K3540" s="1"/>
    </row>
    <row r="3541" spans="11:11" x14ac:dyDescent="0.25">
      <c r="K3541" s="1"/>
    </row>
    <row r="3542" spans="11:11" x14ac:dyDescent="0.25">
      <c r="K3542" s="1"/>
    </row>
    <row r="3543" spans="11:11" x14ac:dyDescent="0.25">
      <c r="K3543" s="1"/>
    </row>
    <row r="3544" spans="11:11" x14ac:dyDescent="0.25">
      <c r="K3544" s="1"/>
    </row>
    <row r="3545" spans="11:11" x14ac:dyDescent="0.25">
      <c r="K3545" s="1"/>
    </row>
    <row r="3546" spans="11:11" x14ac:dyDescent="0.25">
      <c r="K3546" s="1"/>
    </row>
    <row r="3547" spans="11:11" x14ac:dyDescent="0.25">
      <c r="K3547" s="1"/>
    </row>
    <row r="3548" spans="11:11" x14ac:dyDescent="0.25">
      <c r="K3548" s="1"/>
    </row>
    <row r="3549" spans="11:11" x14ac:dyDescent="0.25">
      <c r="K3549" s="1"/>
    </row>
    <row r="3550" spans="11:11" x14ac:dyDescent="0.25">
      <c r="K3550" s="1"/>
    </row>
    <row r="3551" spans="11:11" x14ac:dyDescent="0.25">
      <c r="K3551" s="1"/>
    </row>
    <row r="3552" spans="11:11" x14ac:dyDescent="0.25">
      <c r="K3552" s="1"/>
    </row>
    <row r="3553" spans="11:11" x14ac:dyDescent="0.25">
      <c r="K3553" s="1"/>
    </row>
    <row r="3554" spans="11:11" x14ac:dyDescent="0.25">
      <c r="K3554" s="1"/>
    </row>
    <row r="3555" spans="11:11" x14ac:dyDescent="0.25">
      <c r="K3555" s="1"/>
    </row>
    <row r="3556" spans="11:11" x14ac:dyDescent="0.25">
      <c r="K3556" s="1"/>
    </row>
    <row r="3557" spans="11:11" x14ac:dyDescent="0.25">
      <c r="K3557" s="1"/>
    </row>
    <row r="3558" spans="11:11" x14ac:dyDescent="0.25">
      <c r="K3558" s="1"/>
    </row>
    <row r="3559" spans="11:11" x14ac:dyDescent="0.25">
      <c r="K3559" s="1"/>
    </row>
    <row r="3560" spans="11:11" x14ac:dyDescent="0.25">
      <c r="K3560" s="1"/>
    </row>
    <row r="3561" spans="11:11" x14ac:dyDescent="0.25">
      <c r="K3561" s="1"/>
    </row>
    <row r="3562" spans="11:11" x14ac:dyDescent="0.25">
      <c r="K3562" s="1"/>
    </row>
    <row r="3563" spans="11:11" x14ac:dyDescent="0.25">
      <c r="K3563" s="1"/>
    </row>
    <row r="3564" spans="11:11" x14ac:dyDescent="0.25">
      <c r="K3564" s="1"/>
    </row>
    <row r="3565" spans="11:11" x14ac:dyDescent="0.25">
      <c r="K3565" s="1"/>
    </row>
    <row r="3566" spans="11:11" x14ac:dyDescent="0.25">
      <c r="K3566" s="1"/>
    </row>
    <row r="3567" spans="11:11" x14ac:dyDescent="0.25">
      <c r="K3567" s="1"/>
    </row>
    <row r="3568" spans="11:11" x14ac:dyDescent="0.25">
      <c r="K3568" s="1"/>
    </row>
    <row r="3569" spans="11:11" x14ac:dyDescent="0.25">
      <c r="K3569" s="1"/>
    </row>
    <row r="3570" spans="11:11" x14ac:dyDescent="0.25">
      <c r="K3570" s="1"/>
    </row>
    <row r="3571" spans="11:11" x14ac:dyDescent="0.25">
      <c r="K3571" s="1"/>
    </row>
    <row r="3572" spans="11:11" x14ac:dyDescent="0.25">
      <c r="K3572" s="1"/>
    </row>
    <row r="3573" spans="11:11" x14ac:dyDescent="0.25">
      <c r="K3573" s="1"/>
    </row>
    <row r="3574" spans="11:11" x14ac:dyDescent="0.25">
      <c r="K3574" s="1"/>
    </row>
    <row r="3575" spans="11:11" x14ac:dyDescent="0.25">
      <c r="K3575" s="1"/>
    </row>
    <row r="3576" spans="11:11" x14ac:dyDescent="0.25">
      <c r="K3576" s="1"/>
    </row>
    <row r="3577" spans="11:11" x14ac:dyDescent="0.25">
      <c r="K3577" s="1"/>
    </row>
    <row r="3578" spans="11:11" x14ac:dyDescent="0.25">
      <c r="K3578" s="1"/>
    </row>
    <row r="3579" spans="11:11" x14ac:dyDescent="0.25">
      <c r="K3579" s="1"/>
    </row>
    <row r="3580" spans="11:11" x14ac:dyDescent="0.25">
      <c r="K3580" s="1"/>
    </row>
    <row r="3581" spans="11:11" x14ac:dyDescent="0.25">
      <c r="K3581" s="1"/>
    </row>
    <row r="3582" spans="11:11" x14ac:dyDescent="0.25">
      <c r="K3582" s="1"/>
    </row>
    <row r="3583" spans="11:11" x14ac:dyDescent="0.25">
      <c r="K3583" s="1"/>
    </row>
    <row r="3584" spans="11:11" x14ac:dyDescent="0.25">
      <c r="K3584" s="1"/>
    </row>
    <row r="3585" spans="11:11" x14ac:dyDescent="0.25">
      <c r="K3585" s="1"/>
    </row>
    <row r="3586" spans="11:11" x14ac:dyDescent="0.25">
      <c r="K3586" s="1"/>
    </row>
    <row r="3587" spans="11:11" x14ac:dyDescent="0.25">
      <c r="K3587" s="1"/>
    </row>
    <row r="3588" spans="11:11" x14ac:dyDescent="0.25">
      <c r="K3588" s="1"/>
    </row>
    <row r="3589" spans="11:11" x14ac:dyDescent="0.25">
      <c r="K3589" s="1"/>
    </row>
    <row r="3590" spans="11:11" x14ac:dyDescent="0.25">
      <c r="K3590" s="1"/>
    </row>
    <row r="3591" spans="11:11" x14ac:dyDescent="0.25">
      <c r="K3591" s="1"/>
    </row>
    <row r="3592" spans="11:11" x14ac:dyDescent="0.25">
      <c r="K3592" s="1"/>
    </row>
    <row r="3593" spans="11:11" x14ac:dyDescent="0.25">
      <c r="K3593" s="1"/>
    </row>
    <row r="3594" spans="11:11" x14ac:dyDescent="0.25">
      <c r="K3594" s="1"/>
    </row>
    <row r="3595" spans="11:11" x14ac:dyDescent="0.25">
      <c r="K3595" s="1"/>
    </row>
    <row r="3596" spans="11:11" x14ac:dyDescent="0.25">
      <c r="K3596" s="1"/>
    </row>
    <row r="3597" spans="11:11" x14ac:dyDescent="0.25">
      <c r="K3597" s="1"/>
    </row>
    <row r="3598" spans="11:11" x14ac:dyDescent="0.25">
      <c r="K3598" s="1"/>
    </row>
    <row r="3599" spans="11:11" x14ac:dyDescent="0.25">
      <c r="K3599" s="1"/>
    </row>
    <row r="3600" spans="11:11" x14ac:dyDescent="0.25">
      <c r="K3600" s="1"/>
    </row>
    <row r="3601" spans="11:11" x14ac:dyDescent="0.25">
      <c r="K3601" s="1"/>
    </row>
    <row r="3602" spans="11:11" x14ac:dyDescent="0.25">
      <c r="K3602" s="1"/>
    </row>
    <row r="3603" spans="11:11" x14ac:dyDescent="0.25">
      <c r="K3603" s="1"/>
    </row>
    <row r="3604" spans="11:11" x14ac:dyDescent="0.25">
      <c r="K3604" s="1"/>
    </row>
    <row r="3605" spans="11:11" x14ac:dyDescent="0.25">
      <c r="K3605" s="1"/>
    </row>
    <row r="3606" spans="11:11" x14ac:dyDescent="0.25">
      <c r="K3606" s="1"/>
    </row>
    <row r="3607" spans="11:11" x14ac:dyDescent="0.25">
      <c r="K3607" s="1"/>
    </row>
    <row r="3608" spans="11:11" x14ac:dyDescent="0.25">
      <c r="K3608" s="1"/>
    </row>
    <row r="3609" spans="11:11" x14ac:dyDescent="0.25">
      <c r="K3609" s="1"/>
    </row>
    <row r="3610" spans="11:11" x14ac:dyDescent="0.25">
      <c r="K3610" s="1"/>
    </row>
    <row r="3611" spans="11:11" x14ac:dyDescent="0.25">
      <c r="K3611" s="1"/>
    </row>
    <row r="3612" spans="11:11" x14ac:dyDescent="0.25">
      <c r="K3612" s="1"/>
    </row>
    <row r="3613" spans="11:11" x14ac:dyDescent="0.25">
      <c r="K3613" s="1"/>
    </row>
    <row r="3614" spans="11:11" x14ac:dyDescent="0.25">
      <c r="K3614" s="1"/>
    </row>
    <row r="3615" spans="11:11" x14ac:dyDescent="0.25">
      <c r="K3615" s="1"/>
    </row>
    <row r="3616" spans="11:11" x14ac:dyDescent="0.25">
      <c r="K3616" s="1"/>
    </row>
    <row r="3617" spans="11:11" x14ac:dyDescent="0.25">
      <c r="K3617" s="1"/>
    </row>
    <row r="3618" spans="11:11" x14ac:dyDescent="0.25">
      <c r="K3618" s="1"/>
    </row>
    <row r="3619" spans="11:11" x14ac:dyDescent="0.25">
      <c r="K3619" s="1"/>
    </row>
    <row r="3620" spans="11:11" x14ac:dyDescent="0.25">
      <c r="K3620" s="1"/>
    </row>
    <row r="3621" spans="11:11" x14ac:dyDescent="0.25">
      <c r="K3621" s="1"/>
    </row>
    <row r="3622" spans="11:11" x14ac:dyDescent="0.25">
      <c r="K3622" s="1"/>
    </row>
    <row r="3623" spans="11:11" x14ac:dyDescent="0.25">
      <c r="K3623" s="1"/>
    </row>
    <row r="3624" spans="11:11" x14ac:dyDescent="0.25">
      <c r="K3624" s="1"/>
    </row>
    <row r="3625" spans="11:11" x14ac:dyDescent="0.25">
      <c r="K3625" s="1"/>
    </row>
    <row r="3626" spans="11:11" x14ac:dyDescent="0.25">
      <c r="K3626" s="1"/>
    </row>
    <row r="3627" spans="11:11" x14ac:dyDescent="0.25">
      <c r="K3627" s="1"/>
    </row>
    <row r="3628" spans="11:11" x14ac:dyDescent="0.25">
      <c r="K3628" s="1"/>
    </row>
    <row r="3629" spans="11:11" x14ac:dyDescent="0.25">
      <c r="K3629" s="1"/>
    </row>
    <row r="3630" spans="11:11" x14ac:dyDescent="0.25">
      <c r="K3630" s="1"/>
    </row>
    <row r="3631" spans="11:11" x14ac:dyDescent="0.25">
      <c r="K3631" s="1"/>
    </row>
    <row r="3632" spans="11:11" x14ac:dyDescent="0.25">
      <c r="K3632" s="1"/>
    </row>
    <row r="3633" spans="11:11" x14ac:dyDescent="0.25">
      <c r="K3633" s="1"/>
    </row>
    <row r="3634" spans="11:11" x14ac:dyDescent="0.25">
      <c r="K3634" s="1"/>
    </row>
    <row r="3635" spans="11:11" x14ac:dyDescent="0.25">
      <c r="K3635" s="1"/>
    </row>
    <row r="3636" spans="11:11" x14ac:dyDescent="0.25">
      <c r="K3636" s="1"/>
    </row>
    <row r="3637" spans="11:11" x14ac:dyDescent="0.25">
      <c r="K3637" s="1"/>
    </row>
    <row r="3638" spans="11:11" x14ac:dyDescent="0.25">
      <c r="K3638" s="1"/>
    </row>
    <row r="3639" spans="11:11" x14ac:dyDescent="0.25">
      <c r="K3639" s="1"/>
    </row>
    <row r="3640" spans="11:11" x14ac:dyDescent="0.25">
      <c r="K3640" s="1"/>
    </row>
    <row r="3641" spans="11:11" x14ac:dyDescent="0.25">
      <c r="K3641" s="1"/>
    </row>
    <row r="3642" spans="11:11" x14ac:dyDescent="0.25">
      <c r="K3642" s="1"/>
    </row>
    <row r="3643" spans="11:11" x14ac:dyDescent="0.25">
      <c r="K3643" s="1"/>
    </row>
    <row r="3644" spans="11:11" x14ac:dyDescent="0.25">
      <c r="K3644" s="1"/>
    </row>
    <row r="3645" spans="11:11" x14ac:dyDescent="0.25">
      <c r="K3645" s="1"/>
    </row>
    <row r="3646" spans="11:11" x14ac:dyDescent="0.25">
      <c r="K3646" s="1"/>
    </row>
    <row r="3647" spans="11:11" x14ac:dyDescent="0.25">
      <c r="K3647" s="1"/>
    </row>
    <row r="3648" spans="11:11" x14ac:dyDescent="0.25">
      <c r="K3648" s="1"/>
    </row>
    <row r="3649" spans="11:11" x14ac:dyDescent="0.25">
      <c r="K3649" s="1"/>
    </row>
    <row r="3650" spans="11:11" x14ac:dyDescent="0.25">
      <c r="K3650" s="1"/>
    </row>
    <row r="3651" spans="11:11" x14ac:dyDescent="0.25">
      <c r="K3651" s="1"/>
    </row>
    <row r="3652" spans="11:11" x14ac:dyDescent="0.25">
      <c r="K3652" s="1"/>
    </row>
    <row r="3653" spans="11:11" x14ac:dyDescent="0.25">
      <c r="K3653" s="1"/>
    </row>
    <row r="3654" spans="11:11" x14ac:dyDescent="0.25">
      <c r="K3654" s="1"/>
    </row>
    <row r="3655" spans="11:11" x14ac:dyDescent="0.25">
      <c r="K3655" s="1"/>
    </row>
    <row r="3656" spans="11:11" x14ac:dyDescent="0.25">
      <c r="K3656" s="1"/>
    </row>
    <row r="3657" spans="11:11" x14ac:dyDescent="0.25">
      <c r="K3657" s="1"/>
    </row>
    <row r="3658" spans="11:11" x14ac:dyDescent="0.25">
      <c r="K3658" s="1"/>
    </row>
    <row r="3659" spans="11:11" x14ac:dyDescent="0.25">
      <c r="K3659" s="1"/>
    </row>
    <row r="3660" spans="11:11" x14ac:dyDescent="0.25">
      <c r="K3660" s="1"/>
    </row>
    <row r="3661" spans="11:11" x14ac:dyDescent="0.25">
      <c r="K3661" s="1"/>
    </row>
    <row r="3662" spans="11:11" x14ac:dyDescent="0.25">
      <c r="K3662" s="1"/>
    </row>
    <row r="3663" spans="11:11" x14ac:dyDescent="0.25">
      <c r="K3663" s="1"/>
    </row>
    <row r="3664" spans="11:11" x14ac:dyDescent="0.25">
      <c r="K3664" s="1"/>
    </row>
    <row r="3665" spans="11:11" x14ac:dyDescent="0.25">
      <c r="K3665" s="1"/>
    </row>
    <row r="3666" spans="11:11" x14ac:dyDescent="0.25">
      <c r="K3666" s="1"/>
    </row>
    <row r="3667" spans="11:11" x14ac:dyDescent="0.25">
      <c r="K3667" s="1"/>
    </row>
    <row r="3668" spans="11:11" x14ac:dyDescent="0.25">
      <c r="K3668" s="1"/>
    </row>
    <row r="3669" spans="11:11" x14ac:dyDescent="0.25">
      <c r="K3669" s="1"/>
    </row>
    <row r="3670" spans="11:11" x14ac:dyDescent="0.25">
      <c r="K3670" s="1"/>
    </row>
    <row r="3671" spans="11:11" x14ac:dyDescent="0.25">
      <c r="K3671" s="1"/>
    </row>
    <row r="3672" spans="11:11" x14ac:dyDescent="0.25">
      <c r="K3672" s="1"/>
    </row>
    <row r="3673" spans="11:11" x14ac:dyDescent="0.25">
      <c r="K3673" s="1"/>
    </row>
    <row r="3674" spans="11:11" x14ac:dyDescent="0.25">
      <c r="K3674" s="1"/>
    </row>
    <row r="3675" spans="11:11" x14ac:dyDescent="0.25">
      <c r="K3675" s="1"/>
    </row>
    <row r="3676" spans="11:11" x14ac:dyDescent="0.25">
      <c r="K3676" s="1"/>
    </row>
    <row r="3677" spans="11:11" x14ac:dyDescent="0.25">
      <c r="K3677" s="1"/>
    </row>
    <row r="3678" spans="11:11" x14ac:dyDescent="0.25">
      <c r="K3678" s="1"/>
    </row>
    <row r="3679" spans="11:11" x14ac:dyDescent="0.25">
      <c r="K3679" s="1"/>
    </row>
    <row r="3680" spans="11:11" x14ac:dyDescent="0.25">
      <c r="K3680" s="1"/>
    </row>
    <row r="3681" spans="11:11" x14ac:dyDescent="0.25">
      <c r="K3681" s="1"/>
    </row>
    <row r="3682" spans="11:11" x14ac:dyDescent="0.25">
      <c r="K3682" s="1"/>
    </row>
    <row r="3683" spans="11:11" x14ac:dyDescent="0.25">
      <c r="K3683" s="1"/>
    </row>
    <row r="3684" spans="11:11" x14ac:dyDescent="0.25">
      <c r="K3684" s="1"/>
    </row>
    <row r="3685" spans="11:11" x14ac:dyDescent="0.25">
      <c r="K3685" s="1"/>
    </row>
    <row r="3686" spans="11:11" x14ac:dyDescent="0.25">
      <c r="K3686" s="1"/>
    </row>
    <row r="3687" spans="11:11" x14ac:dyDescent="0.25">
      <c r="K3687" s="1"/>
    </row>
    <row r="3688" spans="11:11" x14ac:dyDescent="0.25">
      <c r="K3688" s="1"/>
    </row>
    <row r="3689" spans="11:11" x14ac:dyDescent="0.25">
      <c r="K3689" s="1"/>
    </row>
    <row r="3690" spans="11:11" x14ac:dyDescent="0.25">
      <c r="K3690" s="1"/>
    </row>
    <row r="3691" spans="11:11" x14ac:dyDescent="0.25">
      <c r="K3691" s="1"/>
    </row>
    <row r="3692" spans="11:11" x14ac:dyDescent="0.25">
      <c r="K3692" s="1"/>
    </row>
    <row r="3693" spans="11:11" x14ac:dyDescent="0.25">
      <c r="K3693" s="1"/>
    </row>
    <row r="3694" spans="11:11" x14ac:dyDescent="0.25">
      <c r="K3694" s="1"/>
    </row>
    <row r="3695" spans="11:11" x14ac:dyDescent="0.25">
      <c r="K3695" s="1"/>
    </row>
    <row r="3696" spans="11:11" x14ac:dyDescent="0.25">
      <c r="K3696" s="1"/>
    </row>
    <row r="3697" spans="11:11" x14ac:dyDescent="0.25">
      <c r="K3697" s="1"/>
    </row>
    <row r="3698" spans="11:11" x14ac:dyDescent="0.25">
      <c r="K3698" s="1"/>
    </row>
    <row r="3699" spans="11:11" x14ac:dyDescent="0.25">
      <c r="K3699" s="1"/>
    </row>
    <row r="3700" spans="11:11" x14ac:dyDescent="0.25">
      <c r="K3700" s="1"/>
    </row>
    <row r="3701" spans="11:11" x14ac:dyDescent="0.25">
      <c r="K3701" s="1"/>
    </row>
    <row r="3702" spans="11:11" x14ac:dyDescent="0.25">
      <c r="K3702" s="1"/>
    </row>
    <row r="3703" spans="11:11" x14ac:dyDescent="0.25">
      <c r="K3703" s="1"/>
    </row>
    <row r="3704" spans="11:11" x14ac:dyDescent="0.25">
      <c r="K3704" s="1"/>
    </row>
    <row r="3705" spans="11:11" x14ac:dyDescent="0.25">
      <c r="K3705" s="1"/>
    </row>
    <row r="3706" spans="11:11" x14ac:dyDescent="0.25">
      <c r="K3706" s="1"/>
    </row>
    <row r="3707" spans="11:11" x14ac:dyDescent="0.25">
      <c r="K3707" s="1"/>
    </row>
    <row r="3708" spans="11:11" x14ac:dyDescent="0.25">
      <c r="K3708" s="1"/>
    </row>
    <row r="3709" spans="11:11" x14ac:dyDescent="0.25">
      <c r="K3709" s="1"/>
    </row>
    <row r="3710" spans="11:11" x14ac:dyDescent="0.25">
      <c r="K3710" s="1"/>
    </row>
    <row r="3711" spans="11:11" x14ac:dyDescent="0.25">
      <c r="K3711" s="1"/>
    </row>
    <row r="3712" spans="11:11" x14ac:dyDescent="0.25">
      <c r="K3712" s="1"/>
    </row>
    <row r="3713" spans="11:11" x14ac:dyDescent="0.25">
      <c r="K3713" s="1"/>
    </row>
    <row r="3714" spans="11:11" x14ac:dyDescent="0.25">
      <c r="K3714" s="1"/>
    </row>
    <row r="3715" spans="11:11" x14ac:dyDescent="0.25">
      <c r="K3715" s="1"/>
    </row>
    <row r="3716" spans="11:11" x14ac:dyDescent="0.25">
      <c r="K3716" s="1"/>
    </row>
    <row r="3717" spans="11:11" x14ac:dyDescent="0.25">
      <c r="K3717" s="1"/>
    </row>
    <row r="3718" spans="11:11" x14ac:dyDescent="0.25">
      <c r="K3718" s="1"/>
    </row>
    <row r="3719" spans="11:11" x14ac:dyDescent="0.25">
      <c r="K3719" s="1"/>
    </row>
    <row r="3720" spans="11:11" x14ac:dyDescent="0.25">
      <c r="K3720" s="1"/>
    </row>
    <row r="3721" spans="11:11" x14ac:dyDescent="0.25">
      <c r="K3721" s="1"/>
    </row>
    <row r="3722" spans="11:11" x14ac:dyDescent="0.25">
      <c r="K3722" s="1"/>
    </row>
    <row r="3723" spans="11:11" x14ac:dyDescent="0.25">
      <c r="K3723" s="1"/>
    </row>
    <row r="3724" spans="11:11" x14ac:dyDescent="0.25">
      <c r="K3724" s="1"/>
    </row>
    <row r="3725" spans="11:11" x14ac:dyDescent="0.25">
      <c r="K3725" s="1"/>
    </row>
    <row r="3726" spans="11:11" x14ac:dyDescent="0.25">
      <c r="K3726" s="1"/>
    </row>
    <row r="3727" spans="11:11" x14ac:dyDescent="0.25">
      <c r="K3727" s="1"/>
    </row>
    <row r="3728" spans="11:11" x14ac:dyDescent="0.25">
      <c r="K3728" s="1"/>
    </row>
    <row r="3729" spans="11:11" x14ac:dyDescent="0.25">
      <c r="K3729" s="1"/>
    </row>
    <row r="3730" spans="11:11" x14ac:dyDescent="0.25">
      <c r="K3730" s="1"/>
    </row>
    <row r="3731" spans="11:11" x14ac:dyDescent="0.25">
      <c r="K3731" s="1"/>
    </row>
    <row r="3732" spans="11:11" x14ac:dyDescent="0.25">
      <c r="K3732" s="1"/>
    </row>
    <row r="3733" spans="11:11" x14ac:dyDescent="0.25">
      <c r="K3733" s="1"/>
    </row>
    <row r="3734" spans="11:11" x14ac:dyDescent="0.25">
      <c r="K3734" s="1"/>
    </row>
    <row r="3735" spans="11:11" x14ac:dyDescent="0.25">
      <c r="K3735" s="1"/>
    </row>
    <row r="3736" spans="11:11" x14ac:dyDescent="0.25">
      <c r="K3736" s="1"/>
    </row>
    <row r="3737" spans="11:11" x14ac:dyDescent="0.25">
      <c r="K3737" s="1"/>
    </row>
    <row r="3738" spans="11:11" x14ac:dyDescent="0.25">
      <c r="K3738" s="1"/>
    </row>
    <row r="3739" spans="11:11" x14ac:dyDescent="0.25">
      <c r="K3739" s="1"/>
    </row>
    <row r="3740" spans="11:11" x14ac:dyDescent="0.25">
      <c r="K3740" s="1"/>
    </row>
    <row r="3741" spans="11:11" x14ac:dyDescent="0.25">
      <c r="K3741" s="1"/>
    </row>
    <row r="3742" spans="11:11" x14ac:dyDescent="0.25">
      <c r="K3742" s="1"/>
    </row>
    <row r="3743" spans="11:11" x14ac:dyDescent="0.25">
      <c r="K3743" s="1"/>
    </row>
    <row r="3744" spans="11:11" x14ac:dyDescent="0.25">
      <c r="K3744" s="1"/>
    </row>
    <row r="3745" spans="11:11" x14ac:dyDescent="0.25">
      <c r="K3745" s="1"/>
    </row>
    <row r="3746" spans="11:11" x14ac:dyDescent="0.25">
      <c r="K3746" s="1"/>
    </row>
    <row r="3747" spans="11:11" x14ac:dyDescent="0.25">
      <c r="K3747" s="1"/>
    </row>
    <row r="3748" spans="11:11" x14ac:dyDescent="0.25">
      <c r="K3748" s="1"/>
    </row>
    <row r="3749" spans="11:11" x14ac:dyDescent="0.25">
      <c r="K3749" s="1"/>
    </row>
    <row r="3750" spans="11:11" x14ac:dyDescent="0.25">
      <c r="K3750" s="1"/>
    </row>
    <row r="3751" spans="11:11" x14ac:dyDescent="0.25">
      <c r="K3751" s="1"/>
    </row>
    <row r="3752" spans="11:11" x14ac:dyDescent="0.25">
      <c r="K3752" s="1"/>
    </row>
    <row r="3753" spans="11:11" x14ac:dyDescent="0.25">
      <c r="K3753" s="1"/>
    </row>
    <row r="3754" spans="11:11" x14ac:dyDescent="0.25">
      <c r="K3754" s="1"/>
    </row>
    <row r="3755" spans="11:11" x14ac:dyDescent="0.25">
      <c r="K3755" s="1"/>
    </row>
    <row r="3756" spans="11:11" x14ac:dyDescent="0.25">
      <c r="K3756" s="1"/>
    </row>
    <row r="3757" spans="11:11" x14ac:dyDescent="0.25">
      <c r="K3757" s="1"/>
    </row>
    <row r="3758" spans="11:11" x14ac:dyDescent="0.25">
      <c r="K3758" s="1"/>
    </row>
    <row r="3759" spans="11:11" x14ac:dyDescent="0.25">
      <c r="K3759" s="1"/>
    </row>
    <row r="3760" spans="11:11" x14ac:dyDescent="0.25">
      <c r="K3760" s="1"/>
    </row>
    <row r="3761" spans="11:11" x14ac:dyDescent="0.25">
      <c r="K3761" s="1"/>
    </row>
    <row r="3762" spans="11:11" x14ac:dyDescent="0.25">
      <c r="K3762" s="1"/>
    </row>
    <row r="3763" spans="11:11" x14ac:dyDescent="0.25">
      <c r="K3763" s="1"/>
    </row>
    <row r="3764" spans="11:11" x14ac:dyDescent="0.25">
      <c r="K3764" s="1"/>
    </row>
    <row r="3765" spans="11:11" x14ac:dyDescent="0.25">
      <c r="K3765" s="1"/>
    </row>
    <row r="3766" spans="11:11" x14ac:dyDescent="0.25">
      <c r="K3766" s="1"/>
    </row>
    <row r="3767" spans="11:11" x14ac:dyDescent="0.25">
      <c r="K3767" s="1"/>
    </row>
    <row r="3768" spans="11:11" x14ac:dyDescent="0.25">
      <c r="K3768" s="1"/>
    </row>
    <row r="3769" spans="11:11" x14ac:dyDescent="0.25">
      <c r="K3769" s="1"/>
    </row>
    <row r="3770" spans="11:11" x14ac:dyDescent="0.25">
      <c r="K3770" s="1"/>
    </row>
    <row r="3771" spans="11:11" x14ac:dyDescent="0.25">
      <c r="K3771" s="1"/>
    </row>
    <row r="3772" spans="11:11" x14ac:dyDescent="0.25">
      <c r="K3772" s="1"/>
    </row>
    <row r="3773" spans="11:11" x14ac:dyDescent="0.25">
      <c r="K3773" s="1"/>
    </row>
    <row r="3774" spans="11:11" x14ac:dyDescent="0.25">
      <c r="K3774" s="1"/>
    </row>
    <row r="3775" spans="11:11" x14ac:dyDescent="0.25">
      <c r="K3775" s="1"/>
    </row>
    <row r="3776" spans="11:11" x14ac:dyDescent="0.25">
      <c r="K3776" s="1"/>
    </row>
    <row r="3777" spans="11:11" x14ac:dyDescent="0.25">
      <c r="K3777" s="1"/>
    </row>
    <row r="3778" spans="11:11" x14ac:dyDescent="0.25">
      <c r="K3778" s="1"/>
    </row>
    <row r="3779" spans="11:11" x14ac:dyDescent="0.25">
      <c r="K3779" s="1"/>
    </row>
    <row r="3780" spans="11:11" x14ac:dyDescent="0.25">
      <c r="K3780" s="1"/>
    </row>
    <row r="3781" spans="11:11" x14ac:dyDescent="0.25">
      <c r="K3781" s="1"/>
    </row>
    <row r="3782" spans="11:11" x14ac:dyDescent="0.25">
      <c r="K3782" s="1"/>
    </row>
    <row r="3783" spans="11:11" x14ac:dyDescent="0.25">
      <c r="K3783" s="1"/>
    </row>
    <row r="3784" spans="11:11" x14ac:dyDescent="0.25">
      <c r="K3784" s="1"/>
    </row>
    <row r="3785" spans="11:11" x14ac:dyDescent="0.25">
      <c r="K3785" s="1"/>
    </row>
    <row r="3786" spans="11:11" x14ac:dyDescent="0.25">
      <c r="K3786" s="1"/>
    </row>
    <row r="3787" spans="11:11" x14ac:dyDescent="0.25">
      <c r="K3787" s="1"/>
    </row>
    <row r="3788" spans="11:11" x14ac:dyDescent="0.25">
      <c r="K3788" s="1"/>
    </row>
    <row r="3789" spans="11:11" x14ac:dyDescent="0.25">
      <c r="K3789" s="1"/>
    </row>
    <row r="3790" spans="11:11" x14ac:dyDescent="0.25">
      <c r="K3790" s="1"/>
    </row>
    <row r="3791" spans="11:11" x14ac:dyDescent="0.25">
      <c r="K3791" s="1"/>
    </row>
    <row r="3792" spans="11:11" x14ac:dyDescent="0.25">
      <c r="K3792" s="1"/>
    </row>
    <row r="3793" spans="11:11" x14ac:dyDescent="0.25">
      <c r="K3793" s="1"/>
    </row>
    <row r="3794" spans="11:11" x14ac:dyDescent="0.25">
      <c r="K3794" s="1"/>
    </row>
    <row r="3795" spans="11:11" x14ac:dyDescent="0.25">
      <c r="K3795" s="1"/>
    </row>
    <row r="3796" spans="11:11" x14ac:dyDescent="0.25">
      <c r="K3796" s="1"/>
    </row>
    <row r="3797" spans="11:11" x14ac:dyDescent="0.25">
      <c r="K3797" s="1"/>
    </row>
    <row r="3798" spans="11:11" x14ac:dyDescent="0.25">
      <c r="K3798" s="1"/>
    </row>
    <row r="3799" spans="11:11" x14ac:dyDescent="0.25">
      <c r="K3799" s="1"/>
    </row>
    <row r="3800" spans="11:11" x14ac:dyDescent="0.25">
      <c r="K3800" s="1"/>
    </row>
    <row r="3801" spans="11:11" x14ac:dyDescent="0.25">
      <c r="K3801" s="1"/>
    </row>
    <row r="3802" spans="11:11" x14ac:dyDescent="0.25">
      <c r="K3802" s="1"/>
    </row>
    <row r="3803" spans="11:11" x14ac:dyDescent="0.25">
      <c r="K3803" s="1"/>
    </row>
    <row r="3804" spans="11:11" x14ac:dyDescent="0.25">
      <c r="K3804" s="1"/>
    </row>
    <row r="3805" spans="11:11" x14ac:dyDescent="0.25">
      <c r="K3805" s="1"/>
    </row>
    <row r="3806" spans="11:11" x14ac:dyDescent="0.25">
      <c r="K3806" s="1"/>
    </row>
    <row r="3807" spans="11:11" x14ac:dyDescent="0.25">
      <c r="K3807" s="1"/>
    </row>
    <row r="3808" spans="11:11" x14ac:dyDescent="0.25">
      <c r="K3808" s="1"/>
    </row>
    <row r="3809" spans="11:11" x14ac:dyDescent="0.25">
      <c r="K3809" s="1"/>
    </row>
    <row r="3810" spans="11:11" x14ac:dyDescent="0.25">
      <c r="K3810" s="1"/>
    </row>
    <row r="3811" spans="11:11" x14ac:dyDescent="0.25">
      <c r="K3811" s="1"/>
    </row>
    <row r="3812" spans="11:11" x14ac:dyDescent="0.25">
      <c r="K3812" s="1"/>
    </row>
    <row r="3813" spans="11:11" x14ac:dyDescent="0.25">
      <c r="K3813" s="1"/>
    </row>
    <row r="3814" spans="11:11" x14ac:dyDescent="0.25">
      <c r="K3814" s="1"/>
    </row>
    <row r="3815" spans="11:11" x14ac:dyDescent="0.25">
      <c r="K3815" s="1"/>
    </row>
    <row r="3816" spans="11:11" x14ac:dyDescent="0.25">
      <c r="K3816" s="1"/>
    </row>
    <row r="3817" spans="11:11" x14ac:dyDescent="0.25">
      <c r="K3817" s="1"/>
    </row>
    <row r="3818" spans="11:11" x14ac:dyDescent="0.25">
      <c r="K3818" s="1"/>
    </row>
    <row r="3819" spans="11:11" x14ac:dyDescent="0.25">
      <c r="K3819" s="1"/>
    </row>
    <row r="3820" spans="11:11" x14ac:dyDescent="0.25">
      <c r="K3820" s="1"/>
    </row>
    <row r="3821" spans="11:11" x14ac:dyDescent="0.25">
      <c r="K3821" s="1"/>
    </row>
    <row r="3822" spans="11:11" x14ac:dyDescent="0.25">
      <c r="K3822" s="1"/>
    </row>
    <row r="3823" spans="11:11" x14ac:dyDescent="0.25">
      <c r="K3823" s="1"/>
    </row>
    <row r="3824" spans="11:11" x14ac:dyDescent="0.25">
      <c r="K3824" s="1"/>
    </row>
    <row r="3825" spans="11:11" x14ac:dyDescent="0.25">
      <c r="K3825" s="1"/>
    </row>
    <row r="3826" spans="11:11" x14ac:dyDescent="0.25">
      <c r="K3826" s="1"/>
    </row>
    <row r="3827" spans="11:11" x14ac:dyDescent="0.25">
      <c r="K3827" s="1"/>
    </row>
    <row r="3828" spans="11:11" x14ac:dyDescent="0.25">
      <c r="K3828" s="1"/>
    </row>
    <row r="3829" spans="11:11" x14ac:dyDescent="0.25">
      <c r="K3829" s="1"/>
    </row>
    <row r="3830" spans="11:11" x14ac:dyDescent="0.25">
      <c r="K3830" s="1"/>
    </row>
    <row r="3831" spans="11:11" x14ac:dyDescent="0.25">
      <c r="K3831" s="1"/>
    </row>
    <row r="3832" spans="11:11" x14ac:dyDescent="0.25">
      <c r="K3832" s="1"/>
    </row>
    <row r="3833" spans="11:11" x14ac:dyDescent="0.25">
      <c r="K3833" s="1"/>
    </row>
    <row r="3834" spans="11:11" x14ac:dyDescent="0.25">
      <c r="K3834" s="1"/>
    </row>
    <row r="3835" spans="11:11" x14ac:dyDescent="0.25">
      <c r="K3835" s="1"/>
    </row>
    <row r="3836" spans="11:11" x14ac:dyDescent="0.25">
      <c r="K3836" s="1"/>
    </row>
    <row r="3837" spans="11:11" x14ac:dyDescent="0.25">
      <c r="K3837" s="1"/>
    </row>
    <row r="3838" spans="11:11" x14ac:dyDescent="0.25">
      <c r="K3838" s="1"/>
    </row>
    <row r="3839" spans="11:11" x14ac:dyDescent="0.25">
      <c r="K3839" s="1"/>
    </row>
    <row r="3840" spans="11:11" x14ac:dyDescent="0.25">
      <c r="K3840" s="1"/>
    </row>
    <row r="3841" spans="11:11" x14ac:dyDescent="0.25">
      <c r="K3841" s="1"/>
    </row>
    <row r="3842" spans="11:11" x14ac:dyDescent="0.25">
      <c r="K3842" s="1"/>
    </row>
    <row r="3843" spans="11:11" x14ac:dyDescent="0.25">
      <c r="K3843" s="1"/>
    </row>
    <row r="3844" spans="11:11" x14ac:dyDescent="0.25">
      <c r="K3844" s="1"/>
    </row>
    <row r="3845" spans="11:11" x14ac:dyDescent="0.25">
      <c r="K3845" s="1"/>
    </row>
    <row r="3846" spans="11:11" x14ac:dyDescent="0.25">
      <c r="K3846" s="1"/>
    </row>
    <row r="3847" spans="11:11" x14ac:dyDescent="0.25">
      <c r="K3847" s="1"/>
    </row>
    <row r="3848" spans="11:11" x14ac:dyDescent="0.25">
      <c r="K3848" s="1"/>
    </row>
    <row r="3849" spans="11:11" x14ac:dyDescent="0.25">
      <c r="K3849" s="1"/>
    </row>
    <row r="3850" spans="11:11" x14ac:dyDescent="0.25">
      <c r="K3850" s="1"/>
    </row>
    <row r="3851" spans="11:11" x14ac:dyDescent="0.25">
      <c r="K3851" s="1"/>
    </row>
    <row r="3852" spans="11:11" x14ac:dyDescent="0.25">
      <c r="K3852" s="1"/>
    </row>
    <row r="3853" spans="11:11" x14ac:dyDescent="0.25">
      <c r="K3853" s="1"/>
    </row>
    <row r="3854" spans="11:11" x14ac:dyDescent="0.25">
      <c r="K3854" s="1"/>
    </row>
    <row r="3855" spans="11:11" x14ac:dyDescent="0.25">
      <c r="K3855" s="1"/>
    </row>
    <row r="3856" spans="11:11" x14ac:dyDescent="0.25">
      <c r="K3856" s="1"/>
    </row>
    <row r="3857" spans="11:11" x14ac:dyDescent="0.25">
      <c r="K3857" s="1"/>
    </row>
    <row r="3858" spans="11:11" x14ac:dyDescent="0.25">
      <c r="K3858" s="1"/>
    </row>
    <row r="3859" spans="11:11" x14ac:dyDescent="0.25">
      <c r="K3859" s="1"/>
    </row>
    <row r="3860" spans="11:11" x14ac:dyDescent="0.25">
      <c r="K3860" s="1"/>
    </row>
    <row r="3861" spans="11:11" x14ac:dyDescent="0.25">
      <c r="K3861" s="1"/>
    </row>
    <row r="3862" spans="11:11" x14ac:dyDescent="0.25">
      <c r="K3862" s="1"/>
    </row>
    <row r="3863" spans="11:11" x14ac:dyDescent="0.25">
      <c r="K3863" s="1"/>
    </row>
    <row r="3864" spans="11:11" x14ac:dyDescent="0.25">
      <c r="K3864" s="1"/>
    </row>
    <row r="3865" spans="11:11" x14ac:dyDescent="0.25">
      <c r="K3865" s="1"/>
    </row>
    <row r="3866" spans="11:11" x14ac:dyDescent="0.25">
      <c r="K3866" s="1"/>
    </row>
    <row r="3867" spans="11:11" x14ac:dyDescent="0.25">
      <c r="K3867" s="1"/>
    </row>
    <row r="3868" spans="11:11" x14ac:dyDescent="0.25">
      <c r="K3868" s="1"/>
    </row>
    <row r="3869" spans="11:11" x14ac:dyDescent="0.25">
      <c r="K3869" s="1"/>
    </row>
    <row r="3870" spans="11:11" x14ac:dyDescent="0.25">
      <c r="K3870" s="1"/>
    </row>
    <row r="3871" spans="11:11" x14ac:dyDescent="0.25">
      <c r="K3871" s="1"/>
    </row>
    <row r="3872" spans="11:11" x14ac:dyDescent="0.25">
      <c r="K3872" s="1"/>
    </row>
    <row r="3873" spans="11:11" x14ac:dyDescent="0.25">
      <c r="K3873" s="1"/>
    </row>
    <row r="3874" spans="11:11" x14ac:dyDescent="0.25">
      <c r="K3874" s="1"/>
    </row>
    <row r="3875" spans="11:11" x14ac:dyDescent="0.25">
      <c r="K3875" s="1"/>
    </row>
    <row r="3876" spans="11:11" x14ac:dyDescent="0.25">
      <c r="K3876" s="1"/>
    </row>
    <row r="3877" spans="11:11" x14ac:dyDescent="0.25">
      <c r="K3877" s="1"/>
    </row>
    <row r="3878" spans="11:11" x14ac:dyDescent="0.25">
      <c r="K3878" s="1"/>
    </row>
    <row r="3879" spans="11:11" x14ac:dyDescent="0.25">
      <c r="K3879" s="1"/>
    </row>
    <row r="3880" spans="11:11" x14ac:dyDescent="0.25">
      <c r="K3880" s="1"/>
    </row>
    <row r="3881" spans="11:11" x14ac:dyDescent="0.25">
      <c r="K3881" s="1"/>
    </row>
    <row r="3882" spans="11:11" x14ac:dyDescent="0.25">
      <c r="K3882" s="1"/>
    </row>
    <row r="3883" spans="11:11" x14ac:dyDescent="0.25">
      <c r="K3883" s="1"/>
    </row>
    <row r="3884" spans="11:11" x14ac:dyDescent="0.25">
      <c r="K3884" s="1"/>
    </row>
    <row r="3885" spans="11:11" x14ac:dyDescent="0.25">
      <c r="K3885" s="1"/>
    </row>
    <row r="3886" spans="11:11" x14ac:dyDescent="0.25">
      <c r="K3886" s="1"/>
    </row>
    <row r="3887" spans="11:11" x14ac:dyDescent="0.25">
      <c r="K3887" s="1"/>
    </row>
    <row r="3888" spans="11:11" x14ac:dyDescent="0.25">
      <c r="K3888" s="1"/>
    </row>
    <row r="3889" spans="11:11" x14ac:dyDescent="0.25">
      <c r="K3889" s="1"/>
    </row>
    <row r="3890" spans="11:11" x14ac:dyDescent="0.25">
      <c r="K3890" s="1"/>
    </row>
    <row r="3891" spans="11:11" x14ac:dyDescent="0.25">
      <c r="K3891" s="1"/>
    </row>
    <row r="3892" spans="11:11" x14ac:dyDescent="0.25">
      <c r="K3892" s="1"/>
    </row>
    <row r="3893" spans="11:11" x14ac:dyDescent="0.25">
      <c r="K3893" s="1"/>
    </row>
    <row r="3894" spans="11:11" x14ac:dyDescent="0.25">
      <c r="K3894" s="1"/>
    </row>
    <row r="3895" spans="11:11" x14ac:dyDescent="0.25">
      <c r="K3895" s="1"/>
    </row>
    <row r="3896" spans="11:11" x14ac:dyDescent="0.25">
      <c r="K3896" s="1"/>
    </row>
    <row r="3897" spans="11:11" x14ac:dyDescent="0.25">
      <c r="K3897" s="1"/>
    </row>
    <row r="3898" spans="11:11" x14ac:dyDescent="0.25">
      <c r="K3898" s="1"/>
    </row>
    <row r="3899" spans="11:11" x14ac:dyDescent="0.25">
      <c r="K3899" s="1"/>
    </row>
    <row r="3900" spans="11:11" x14ac:dyDescent="0.25">
      <c r="K3900" s="1"/>
    </row>
    <row r="3901" spans="11:11" x14ac:dyDescent="0.25">
      <c r="K3901" s="1"/>
    </row>
    <row r="3902" spans="11:11" x14ac:dyDescent="0.25">
      <c r="K3902" s="1"/>
    </row>
    <row r="3903" spans="11:11" x14ac:dyDescent="0.25">
      <c r="K3903" s="1"/>
    </row>
    <row r="3904" spans="11:11" x14ac:dyDescent="0.25">
      <c r="K3904" s="1"/>
    </row>
    <row r="3905" spans="11:11" x14ac:dyDescent="0.25">
      <c r="K3905" s="1"/>
    </row>
    <row r="3906" spans="11:11" x14ac:dyDescent="0.25">
      <c r="K3906" s="1"/>
    </row>
    <row r="3907" spans="11:11" x14ac:dyDescent="0.25">
      <c r="K3907" s="1"/>
    </row>
    <row r="3908" spans="11:11" x14ac:dyDescent="0.25">
      <c r="K3908" s="1"/>
    </row>
    <row r="3909" spans="11:11" x14ac:dyDescent="0.25">
      <c r="K3909" s="1"/>
    </row>
    <row r="3910" spans="11:11" x14ac:dyDescent="0.25">
      <c r="K3910" s="1"/>
    </row>
    <row r="3911" spans="11:11" x14ac:dyDescent="0.25">
      <c r="K3911" s="1"/>
    </row>
    <row r="3912" spans="11:11" x14ac:dyDescent="0.25">
      <c r="K3912" s="1"/>
    </row>
    <row r="3913" spans="11:11" x14ac:dyDescent="0.25">
      <c r="K3913" s="1"/>
    </row>
    <row r="3914" spans="11:11" x14ac:dyDescent="0.25">
      <c r="K3914" s="1"/>
    </row>
    <row r="3915" spans="11:11" x14ac:dyDescent="0.25">
      <c r="K3915" s="1"/>
    </row>
    <row r="3916" spans="11:11" x14ac:dyDescent="0.25">
      <c r="K3916" s="1"/>
    </row>
    <row r="3917" spans="11:11" x14ac:dyDescent="0.25">
      <c r="K3917" s="1"/>
    </row>
    <row r="3918" spans="11:11" x14ac:dyDescent="0.25">
      <c r="K3918" s="1"/>
    </row>
    <row r="3919" spans="11:11" x14ac:dyDescent="0.25">
      <c r="K3919" s="1"/>
    </row>
    <row r="3920" spans="11:11" x14ac:dyDescent="0.25">
      <c r="K3920" s="1"/>
    </row>
    <row r="3921" spans="11:11" x14ac:dyDescent="0.25">
      <c r="K3921" s="1"/>
    </row>
    <row r="3922" spans="11:11" x14ac:dyDescent="0.25">
      <c r="K3922" s="1"/>
    </row>
    <row r="3923" spans="11:11" x14ac:dyDescent="0.25">
      <c r="K3923" s="1"/>
    </row>
    <row r="3924" spans="11:11" x14ac:dyDescent="0.25">
      <c r="K3924" s="1"/>
    </row>
    <row r="3925" spans="11:11" x14ac:dyDescent="0.25">
      <c r="K3925" s="1"/>
    </row>
    <row r="3926" spans="11:11" x14ac:dyDescent="0.25">
      <c r="K3926" s="1"/>
    </row>
    <row r="3927" spans="11:11" x14ac:dyDescent="0.25">
      <c r="K3927" s="1"/>
    </row>
    <row r="3928" spans="11:11" x14ac:dyDescent="0.25">
      <c r="K3928" s="1"/>
    </row>
    <row r="3929" spans="11:11" x14ac:dyDescent="0.25">
      <c r="K3929" s="1"/>
    </row>
    <row r="3930" spans="11:11" x14ac:dyDescent="0.25">
      <c r="K3930" s="1"/>
    </row>
    <row r="3931" spans="11:11" x14ac:dyDescent="0.25">
      <c r="K3931" s="1"/>
    </row>
    <row r="3932" spans="11:11" x14ac:dyDescent="0.25">
      <c r="K3932" s="1"/>
    </row>
    <row r="3933" spans="11:11" x14ac:dyDescent="0.25">
      <c r="K3933" s="1"/>
    </row>
    <row r="3934" spans="11:11" x14ac:dyDescent="0.25">
      <c r="K3934" s="1"/>
    </row>
    <row r="3935" spans="11:11" x14ac:dyDescent="0.25">
      <c r="K3935" s="1"/>
    </row>
    <row r="3936" spans="11:11" x14ac:dyDescent="0.25">
      <c r="K3936" s="1"/>
    </row>
    <row r="3937" spans="11:11" x14ac:dyDescent="0.25">
      <c r="K3937" s="1"/>
    </row>
    <row r="3938" spans="11:11" x14ac:dyDescent="0.25">
      <c r="K3938" s="1"/>
    </row>
    <row r="3939" spans="11:11" x14ac:dyDescent="0.25">
      <c r="K3939" s="1"/>
    </row>
    <row r="3940" spans="11:11" x14ac:dyDescent="0.25">
      <c r="K3940" s="1"/>
    </row>
    <row r="3941" spans="11:11" x14ac:dyDescent="0.25">
      <c r="K3941" s="1"/>
    </row>
    <row r="3942" spans="11:11" x14ac:dyDescent="0.25">
      <c r="K3942" s="1"/>
    </row>
    <row r="3943" spans="11:11" x14ac:dyDescent="0.25">
      <c r="K3943" s="1"/>
    </row>
    <row r="3944" spans="11:11" x14ac:dyDescent="0.25">
      <c r="K3944" s="1"/>
    </row>
    <row r="3945" spans="11:11" x14ac:dyDescent="0.25">
      <c r="K3945" s="1"/>
    </row>
    <row r="3946" spans="11:11" x14ac:dyDescent="0.25">
      <c r="K3946" s="1"/>
    </row>
    <row r="3947" spans="11:11" x14ac:dyDescent="0.25">
      <c r="K3947" s="1"/>
    </row>
    <row r="3948" spans="11:11" x14ac:dyDescent="0.25">
      <c r="K3948" s="1"/>
    </row>
    <row r="3949" spans="11:11" x14ac:dyDescent="0.25">
      <c r="K3949" s="1"/>
    </row>
    <row r="3950" spans="11:11" x14ac:dyDescent="0.25">
      <c r="K3950" s="1"/>
    </row>
    <row r="3951" spans="11:11" x14ac:dyDescent="0.25">
      <c r="K3951" s="1"/>
    </row>
    <row r="3952" spans="11:11" x14ac:dyDescent="0.25">
      <c r="K3952" s="1"/>
    </row>
    <row r="3953" spans="11:11" x14ac:dyDescent="0.25">
      <c r="K3953" s="1"/>
    </row>
    <row r="3954" spans="11:11" x14ac:dyDescent="0.25">
      <c r="K3954" s="1"/>
    </row>
    <row r="3955" spans="11:11" x14ac:dyDescent="0.25">
      <c r="K3955" s="1"/>
    </row>
    <row r="3956" spans="11:11" x14ac:dyDescent="0.25">
      <c r="K3956" s="1"/>
    </row>
    <row r="3957" spans="11:11" x14ac:dyDescent="0.25">
      <c r="K3957" s="1"/>
    </row>
    <row r="3958" spans="11:11" x14ac:dyDescent="0.25">
      <c r="K3958" s="1"/>
    </row>
    <row r="3959" spans="11:11" x14ac:dyDescent="0.25">
      <c r="K3959" s="1"/>
    </row>
    <row r="3960" spans="11:11" x14ac:dyDescent="0.25">
      <c r="K3960" s="1"/>
    </row>
    <row r="3961" spans="11:11" x14ac:dyDescent="0.25">
      <c r="K3961" s="1"/>
    </row>
    <row r="3962" spans="11:11" x14ac:dyDescent="0.25">
      <c r="K3962" s="1"/>
    </row>
    <row r="3963" spans="11:11" x14ac:dyDescent="0.25">
      <c r="K3963" s="1"/>
    </row>
    <row r="3964" spans="11:11" x14ac:dyDescent="0.25">
      <c r="K3964" s="1"/>
    </row>
    <row r="3965" spans="11:11" x14ac:dyDescent="0.25">
      <c r="K3965" s="1"/>
    </row>
    <row r="3966" spans="11:11" x14ac:dyDescent="0.25">
      <c r="K3966" s="1"/>
    </row>
    <row r="3967" spans="11:11" x14ac:dyDescent="0.25">
      <c r="K3967" s="1"/>
    </row>
    <row r="3968" spans="11:11" x14ac:dyDescent="0.25">
      <c r="K3968" s="1"/>
    </row>
    <row r="3969" spans="11:11" x14ac:dyDescent="0.25">
      <c r="K3969" s="1"/>
    </row>
    <row r="3970" spans="11:11" x14ac:dyDescent="0.25">
      <c r="K3970" s="1"/>
    </row>
    <row r="3971" spans="11:11" x14ac:dyDescent="0.25">
      <c r="K3971" s="1"/>
    </row>
    <row r="3972" spans="11:11" x14ac:dyDescent="0.25">
      <c r="K3972" s="1"/>
    </row>
    <row r="3973" spans="11:11" x14ac:dyDescent="0.25">
      <c r="K3973" s="1"/>
    </row>
    <row r="3974" spans="11:11" x14ac:dyDescent="0.25">
      <c r="K3974" s="1"/>
    </row>
    <row r="3975" spans="11:11" x14ac:dyDescent="0.25">
      <c r="K3975" s="1"/>
    </row>
    <row r="3976" spans="11:11" x14ac:dyDescent="0.25">
      <c r="K3976" s="1"/>
    </row>
    <row r="3977" spans="11:11" x14ac:dyDescent="0.25">
      <c r="K3977" s="1"/>
    </row>
    <row r="3978" spans="11:11" x14ac:dyDescent="0.25">
      <c r="K3978" s="1"/>
    </row>
    <row r="3979" spans="11:11" x14ac:dyDescent="0.25">
      <c r="K3979" s="1"/>
    </row>
    <row r="3980" spans="11:11" x14ac:dyDescent="0.25">
      <c r="K3980" s="1"/>
    </row>
    <row r="3981" spans="11:11" x14ac:dyDescent="0.25">
      <c r="K3981" s="1"/>
    </row>
    <row r="3982" spans="11:11" x14ac:dyDescent="0.25">
      <c r="K3982" s="1"/>
    </row>
    <row r="3983" spans="11:11" x14ac:dyDescent="0.25">
      <c r="K3983" s="1"/>
    </row>
    <row r="3984" spans="11:11" x14ac:dyDescent="0.25">
      <c r="K3984" s="1"/>
    </row>
    <row r="3985" spans="11:11" x14ac:dyDescent="0.25">
      <c r="K3985" s="1"/>
    </row>
    <row r="3986" spans="11:11" x14ac:dyDescent="0.25">
      <c r="K3986" s="1"/>
    </row>
    <row r="3987" spans="11:11" x14ac:dyDescent="0.25">
      <c r="K3987" s="1"/>
    </row>
    <row r="3988" spans="11:11" x14ac:dyDescent="0.25">
      <c r="K3988" s="1"/>
    </row>
    <row r="3989" spans="11:11" x14ac:dyDescent="0.25">
      <c r="K3989" s="1"/>
    </row>
    <row r="3990" spans="11:11" x14ac:dyDescent="0.25">
      <c r="K3990" s="1"/>
    </row>
    <row r="3991" spans="11:11" x14ac:dyDescent="0.25">
      <c r="K3991" s="1"/>
    </row>
    <row r="3992" spans="11:11" x14ac:dyDescent="0.25">
      <c r="K3992" s="1"/>
    </row>
    <row r="3993" spans="11:11" x14ac:dyDescent="0.25">
      <c r="K3993" s="1"/>
    </row>
    <row r="3994" spans="11:11" x14ac:dyDescent="0.25">
      <c r="K3994" s="1"/>
    </row>
    <row r="3995" spans="11:11" x14ac:dyDescent="0.25">
      <c r="K3995" s="1"/>
    </row>
    <row r="3996" spans="11:11" x14ac:dyDescent="0.25">
      <c r="K3996" s="1"/>
    </row>
    <row r="3997" spans="11:11" x14ac:dyDescent="0.25">
      <c r="K3997" s="1"/>
    </row>
    <row r="3998" spans="11:11" x14ac:dyDescent="0.25">
      <c r="K3998" s="1"/>
    </row>
    <row r="3999" spans="11:11" x14ac:dyDescent="0.25">
      <c r="K3999" s="1"/>
    </row>
    <row r="4000" spans="11:11" x14ac:dyDescent="0.25">
      <c r="K4000" s="1"/>
    </row>
    <row r="4001" spans="11:11" x14ac:dyDescent="0.25">
      <c r="K4001" s="1"/>
    </row>
    <row r="4002" spans="11:11" x14ac:dyDescent="0.25">
      <c r="K4002" s="1"/>
    </row>
    <row r="4003" spans="11:11" x14ac:dyDescent="0.25">
      <c r="K4003" s="1"/>
    </row>
    <row r="4004" spans="11:11" x14ac:dyDescent="0.25">
      <c r="K4004" s="1"/>
    </row>
    <row r="4005" spans="11:11" x14ac:dyDescent="0.25">
      <c r="K4005" s="1"/>
    </row>
    <row r="4006" spans="11:11" x14ac:dyDescent="0.25">
      <c r="K4006" s="1"/>
    </row>
    <row r="4007" spans="11:11" x14ac:dyDescent="0.25">
      <c r="K4007" s="1"/>
    </row>
    <row r="4008" spans="11:11" x14ac:dyDescent="0.25">
      <c r="K4008" s="1"/>
    </row>
    <row r="4009" spans="11:11" x14ac:dyDescent="0.25">
      <c r="K4009" s="1"/>
    </row>
    <row r="4010" spans="11:11" x14ac:dyDescent="0.25">
      <c r="K4010" s="1"/>
    </row>
    <row r="4011" spans="11:11" x14ac:dyDescent="0.25">
      <c r="K4011" s="1"/>
    </row>
    <row r="4012" spans="11:11" x14ac:dyDescent="0.25">
      <c r="K4012" s="1"/>
    </row>
    <row r="4013" spans="11:11" x14ac:dyDescent="0.25">
      <c r="K4013" s="1"/>
    </row>
    <row r="4014" spans="11:11" x14ac:dyDescent="0.25">
      <c r="K4014" s="1"/>
    </row>
    <row r="4015" spans="11:11" x14ac:dyDescent="0.25">
      <c r="K4015" s="1"/>
    </row>
    <row r="4016" spans="11:11" x14ac:dyDescent="0.25">
      <c r="K4016" s="1"/>
    </row>
    <row r="4017" spans="11:11" x14ac:dyDescent="0.25">
      <c r="K4017" s="1"/>
    </row>
    <row r="4018" spans="11:11" x14ac:dyDescent="0.25">
      <c r="K4018" s="1"/>
    </row>
    <row r="4019" spans="11:11" x14ac:dyDescent="0.25">
      <c r="K4019" s="1"/>
    </row>
    <row r="4020" spans="11:11" x14ac:dyDescent="0.25">
      <c r="K4020" s="1"/>
    </row>
    <row r="4021" spans="11:11" x14ac:dyDescent="0.25">
      <c r="K4021" s="1"/>
    </row>
    <row r="4022" spans="11:11" x14ac:dyDescent="0.25">
      <c r="K4022" s="1"/>
    </row>
    <row r="4023" spans="11:11" x14ac:dyDescent="0.25">
      <c r="K4023" s="1"/>
    </row>
    <row r="4024" spans="11:11" x14ac:dyDescent="0.25">
      <c r="K4024" s="1"/>
    </row>
    <row r="4025" spans="11:11" x14ac:dyDescent="0.25">
      <c r="K4025" s="1"/>
    </row>
    <row r="4026" spans="11:11" x14ac:dyDescent="0.25">
      <c r="K4026" s="1"/>
    </row>
    <row r="4027" spans="11:11" x14ac:dyDescent="0.25">
      <c r="K4027" s="1"/>
    </row>
    <row r="4028" spans="11:11" x14ac:dyDescent="0.25">
      <c r="K4028" s="1"/>
    </row>
    <row r="4029" spans="11:11" x14ac:dyDescent="0.25">
      <c r="K4029" s="1"/>
    </row>
    <row r="4030" spans="11:11" x14ac:dyDescent="0.25">
      <c r="K4030" s="1"/>
    </row>
    <row r="4031" spans="11:11" x14ac:dyDescent="0.25">
      <c r="K4031" s="1"/>
    </row>
    <row r="4032" spans="11:11" x14ac:dyDescent="0.25">
      <c r="K4032" s="1"/>
    </row>
    <row r="4033" spans="11:11" x14ac:dyDescent="0.25">
      <c r="K4033" s="1"/>
    </row>
    <row r="4034" spans="11:11" x14ac:dyDescent="0.25">
      <c r="K4034" s="1"/>
    </row>
    <row r="4035" spans="11:11" x14ac:dyDescent="0.25">
      <c r="K4035" s="1"/>
    </row>
    <row r="4036" spans="11:11" x14ac:dyDescent="0.25">
      <c r="K4036" s="1"/>
    </row>
    <row r="4037" spans="11:11" x14ac:dyDescent="0.25">
      <c r="K4037" s="1"/>
    </row>
    <row r="4038" spans="11:11" x14ac:dyDescent="0.25">
      <c r="K4038" s="1"/>
    </row>
    <row r="4039" spans="11:11" x14ac:dyDescent="0.25">
      <c r="K4039" s="1"/>
    </row>
    <row r="4040" spans="11:11" x14ac:dyDescent="0.25">
      <c r="K4040" s="1"/>
    </row>
    <row r="4041" spans="11:11" x14ac:dyDescent="0.25">
      <c r="K4041" s="1"/>
    </row>
    <row r="4042" spans="11:11" x14ac:dyDescent="0.25">
      <c r="K4042" s="1"/>
    </row>
    <row r="4043" spans="11:11" x14ac:dyDescent="0.25">
      <c r="K4043" s="1"/>
    </row>
    <row r="4044" spans="11:11" x14ac:dyDescent="0.25">
      <c r="K4044" s="1"/>
    </row>
    <row r="4045" spans="11:11" x14ac:dyDescent="0.25">
      <c r="K4045" s="1"/>
    </row>
    <row r="4046" spans="11:11" x14ac:dyDescent="0.25">
      <c r="K4046" s="1"/>
    </row>
    <row r="4047" spans="11:11" x14ac:dyDescent="0.25">
      <c r="K4047" s="1"/>
    </row>
    <row r="4048" spans="11:11" x14ac:dyDescent="0.25">
      <c r="K4048" s="1"/>
    </row>
    <row r="4049" spans="11:11" x14ac:dyDescent="0.25">
      <c r="K4049" s="1"/>
    </row>
    <row r="4050" spans="11:11" x14ac:dyDescent="0.25">
      <c r="K4050" s="1"/>
    </row>
    <row r="4051" spans="11:11" x14ac:dyDescent="0.25">
      <c r="K4051" s="1"/>
    </row>
    <row r="4052" spans="11:11" x14ac:dyDescent="0.25">
      <c r="K4052" s="1"/>
    </row>
    <row r="4053" spans="11:11" x14ac:dyDescent="0.25">
      <c r="K4053" s="1"/>
    </row>
    <row r="4054" spans="11:11" x14ac:dyDescent="0.25">
      <c r="K4054" s="1"/>
    </row>
    <row r="4055" spans="11:11" x14ac:dyDescent="0.25">
      <c r="K4055" s="1"/>
    </row>
    <row r="4056" spans="11:11" x14ac:dyDescent="0.25">
      <c r="K4056" s="1"/>
    </row>
    <row r="4057" spans="11:11" x14ac:dyDescent="0.25">
      <c r="K4057" s="1"/>
    </row>
    <row r="4058" spans="11:11" x14ac:dyDescent="0.25">
      <c r="K4058" s="1"/>
    </row>
    <row r="4059" spans="11:11" x14ac:dyDescent="0.25">
      <c r="K4059" s="1"/>
    </row>
    <row r="4060" spans="11:11" x14ac:dyDescent="0.25">
      <c r="K4060" s="1"/>
    </row>
    <row r="4061" spans="11:11" x14ac:dyDescent="0.25">
      <c r="K4061" s="1"/>
    </row>
    <row r="4062" spans="11:11" x14ac:dyDescent="0.25">
      <c r="K4062" s="1"/>
    </row>
    <row r="4063" spans="11:11" x14ac:dyDescent="0.25">
      <c r="K4063" s="1"/>
    </row>
    <row r="4064" spans="11:11" x14ac:dyDescent="0.25">
      <c r="K4064" s="1"/>
    </row>
    <row r="4065" spans="11:11" x14ac:dyDescent="0.25">
      <c r="K4065" s="1"/>
    </row>
    <row r="4066" spans="11:11" x14ac:dyDescent="0.25">
      <c r="K4066" s="1"/>
    </row>
    <row r="4067" spans="11:11" x14ac:dyDescent="0.25">
      <c r="K4067" s="1"/>
    </row>
    <row r="4068" spans="11:11" x14ac:dyDescent="0.25">
      <c r="K4068" s="1"/>
    </row>
    <row r="4069" spans="11:11" x14ac:dyDescent="0.25">
      <c r="K4069" s="1"/>
    </row>
    <row r="4070" spans="11:11" x14ac:dyDescent="0.25">
      <c r="K4070" s="1"/>
    </row>
    <row r="4071" spans="11:11" x14ac:dyDescent="0.25">
      <c r="K4071" s="1"/>
    </row>
    <row r="4072" spans="11:11" x14ac:dyDescent="0.25">
      <c r="K4072" s="1"/>
    </row>
    <row r="4073" spans="11:11" x14ac:dyDescent="0.25">
      <c r="K4073" s="1"/>
    </row>
    <row r="4074" spans="11:11" x14ac:dyDescent="0.25">
      <c r="K4074" s="1"/>
    </row>
    <row r="4075" spans="11:11" x14ac:dyDescent="0.25">
      <c r="K4075" s="1"/>
    </row>
    <row r="4076" spans="11:11" x14ac:dyDescent="0.25">
      <c r="K4076" s="1"/>
    </row>
    <row r="4077" spans="11:11" x14ac:dyDescent="0.25">
      <c r="K4077" s="1"/>
    </row>
    <row r="4078" spans="11:11" x14ac:dyDescent="0.25">
      <c r="K4078" s="1"/>
    </row>
    <row r="4079" spans="11:11" x14ac:dyDescent="0.25">
      <c r="K4079" s="1"/>
    </row>
    <row r="4080" spans="11:11" x14ac:dyDescent="0.25">
      <c r="K4080" s="1"/>
    </row>
    <row r="4081" spans="11:11" x14ac:dyDescent="0.25">
      <c r="K4081" s="1"/>
    </row>
    <row r="4082" spans="11:11" x14ac:dyDescent="0.25">
      <c r="K4082" s="1"/>
    </row>
    <row r="4083" spans="11:11" x14ac:dyDescent="0.25">
      <c r="K4083" s="1"/>
    </row>
    <row r="4084" spans="11:11" x14ac:dyDescent="0.25">
      <c r="K4084" s="1"/>
    </row>
    <row r="4085" spans="11:11" x14ac:dyDescent="0.25">
      <c r="K4085" s="1"/>
    </row>
    <row r="4086" spans="11:11" x14ac:dyDescent="0.25">
      <c r="K4086" s="1"/>
    </row>
    <row r="4087" spans="11:11" x14ac:dyDescent="0.25">
      <c r="K4087" s="1"/>
    </row>
    <row r="4088" spans="11:11" x14ac:dyDescent="0.25">
      <c r="K4088" s="1"/>
    </row>
    <row r="4089" spans="11:11" x14ac:dyDescent="0.25">
      <c r="K4089" s="1"/>
    </row>
    <row r="4090" spans="11:11" x14ac:dyDescent="0.25">
      <c r="K4090" s="1"/>
    </row>
    <row r="4091" spans="11:11" x14ac:dyDescent="0.25">
      <c r="K4091" s="1"/>
    </row>
    <row r="4092" spans="11:11" x14ac:dyDescent="0.25">
      <c r="K4092" s="1"/>
    </row>
    <row r="4093" spans="11:11" x14ac:dyDescent="0.25">
      <c r="K4093" s="1"/>
    </row>
    <row r="4094" spans="11:11" x14ac:dyDescent="0.25">
      <c r="K4094" s="1"/>
    </row>
    <row r="4095" spans="11:11" x14ac:dyDescent="0.25">
      <c r="K4095" s="1"/>
    </row>
    <row r="4096" spans="11:11" x14ac:dyDescent="0.25">
      <c r="K4096" s="1"/>
    </row>
    <row r="4097" spans="11:11" x14ac:dyDescent="0.25">
      <c r="K4097" s="1"/>
    </row>
    <row r="4098" spans="11:11" x14ac:dyDescent="0.25">
      <c r="K4098" s="1"/>
    </row>
    <row r="4099" spans="11:11" x14ac:dyDescent="0.25">
      <c r="K4099" s="1"/>
    </row>
    <row r="4100" spans="11:11" x14ac:dyDescent="0.25">
      <c r="K4100" s="1"/>
    </row>
    <row r="4101" spans="11:11" x14ac:dyDescent="0.25">
      <c r="K4101" s="1"/>
    </row>
    <row r="4102" spans="11:11" x14ac:dyDescent="0.25">
      <c r="K4102" s="1"/>
    </row>
    <row r="4103" spans="11:11" x14ac:dyDescent="0.25">
      <c r="K4103" s="1"/>
    </row>
    <row r="4104" spans="11:11" x14ac:dyDescent="0.25">
      <c r="K4104" s="1"/>
    </row>
    <row r="4105" spans="11:11" x14ac:dyDescent="0.25">
      <c r="K4105" s="1"/>
    </row>
    <row r="4106" spans="11:11" x14ac:dyDescent="0.25">
      <c r="K4106" s="1"/>
    </row>
    <row r="4107" spans="11:11" x14ac:dyDescent="0.25">
      <c r="K4107" s="1"/>
    </row>
    <row r="4108" spans="11:11" x14ac:dyDescent="0.25">
      <c r="K4108" s="1"/>
    </row>
    <row r="4109" spans="11:11" x14ac:dyDescent="0.25">
      <c r="K4109" s="1"/>
    </row>
    <row r="4110" spans="11:11" x14ac:dyDescent="0.25">
      <c r="K4110" s="1"/>
    </row>
    <row r="4111" spans="11:11" x14ac:dyDescent="0.25">
      <c r="K4111" s="1"/>
    </row>
    <row r="4112" spans="11:11" x14ac:dyDescent="0.25">
      <c r="K4112" s="1"/>
    </row>
    <row r="4113" spans="11:11" x14ac:dyDescent="0.25">
      <c r="K4113" s="1"/>
    </row>
    <row r="4114" spans="11:11" x14ac:dyDescent="0.25">
      <c r="K4114" s="1"/>
    </row>
    <row r="4115" spans="11:11" x14ac:dyDescent="0.25">
      <c r="K4115" s="1"/>
    </row>
    <row r="4116" spans="11:11" x14ac:dyDescent="0.25">
      <c r="K4116" s="1"/>
    </row>
    <row r="4117" spans="11:11" x14ac:dyDescent="0.25">
      <c r="K4117" s="1"/>
    </row>
    <row r="4118" spans="11:11" x14ac:dyDescent="0.25">
      <c r="K4118" s="1"/>
    </row>
    <row r="4119" spans="11:11" x14ac:dyDescent="0.25">
      <c r="K4119" s="1"/>
    </row>
    <row r="4120" spans="11:11" x14ac:dyDescent="0.25">
      <c r="K4120" s="1"/>
    </row>
    <row r="4121" spans="11:11" x14ac:dyDescent="0.25">
      <c r="K4121" s="1"/>
    </row>
    <row r="4122" spans="11:11" x14ac:dyDescent="0.25">
      <c r="K4122" s="1"/>
    </row>
    <row r="4123" spans="11:11" x14ac:dyDescent="0.25">
      <c r="K4123" s="1"/>
    </row>
    <row r="4124" spans="11:11" x14ac:dyDescent="0.25">
      <c r="K4124" s="1"/>
    </row>
    <row r="4125" spans="11:11" x14ac:dyDescent="0.25">
      <c r="K4125" s="1"/>
    </row>
    <row r="4126" spans="11:11" x14ac:dyDescent="0.25">
      <c r="K4126" s="1"/>
    </row>
    <row r="4127" spans="11:11" x14ac:dyDescent="0.25">
      <c r="K4127" s="1"/>
    </row>
    <row r="4128" spans="11:11" x14ac:dyDescent="0.25">
      <c r="K4128" s="1"/>
    </row>
    <row r="4129" spans="11:11" x14ac:dyDescent="0.25">
      <c r="K4129" s="1"/>
    </row>
    <row r="4130" spans="11:11" x14ac:dyDescent="0.25">
      <c r="K4130" s="1"/>
    </row>
    <row r="4131" spans="11:11" x14ac:dyDescent="0.25">
      <c r="K4131" s="1"/>
    </row>
    <row r="4132" spans="11:11" x14ac:dyDescent="0.25">
      <c r="K4132" s="1"/>
    </row>
    <row r="4133" spans="11:11" x14ac:dyDescent="0.25">
      <c r="K4133" s="1"/>
    </row>
    <row r="4134" spans="11:11" x14ac:dyDescent="0.25">
      <c r="K4134" s="1"/>
    </row>
    <row r="4135" spans="11:11" x14ac:dyDescent="0.25">
      <c r="K4135" s="1"/>
    </row>
    <row r="4136" spans="11:11" x14ac:dyDescent="0.25">
      <c r="K4136" s="1"/>
    </row>
    <row r="4137" spans="11:11" x14ac:dyDescent="0.25">
      <c r="K4137" s="1"/>
    </row>
    <row r="4138" spans="11:11" x14ac:dyDescent="0.25">
      <c r="K4138" s="1"/>
    </row>
    <row r="4139" spans="11:11" x14ac:dyDescent="0.25">
      <c r="K4139" s="1"/>
    </row>
    <row r="4140" spans="11:11" x14ac:dyDescent="0.25">
      <c r="K4140" s="1"/>
    </row>
    <row r="4141" spans="11:11" x14ac:dyDescent="0.25">
      <c r="K4141" s="1"/>
    </row>
    <row r="4142" spans="11:11" x14ac:dyDescent="0.25">
      <c r="K4142" s="1"/>
    </row>
    <row r="4143" spans="11:11" x14ac:dyDescent="0.25">
      <c r="K4143" s="1"/>
    </row>
    <row r="4144" spans="11:11" x14ac:dyDescent="0.25">
      <c r="K4144" s="1"/>
    </row>
    <row r="4145" spans="11:11" x14ac:dyDescent="0.25">
      <c r="K4145" s="1"/>
    </row>
    <row r="4146" spans="11:11" x14ac:dyDescent="0.25">
      <c r="K4146" s="1"/>
    </row>
    <row r="4147" spans="11:11" x14ac:dyDescent="0.25">
      <c r="K4147" s="1"/>
    </row>
    <row r="4148" spans="11:11" x14ac:dyDescent="0.25">
      <c r="K4148" s="1"/>
    </row>
    <row r="4149" spans="11:11" x14ac:dyDescent="0.25">
      <c r="K4149" s="1"/>
    </row>
    <row r="4150" spans="11:11" x14ac:dyDescent="0.25">
      <c r="K4150" s="1"/>
    </row>
    <row r="4151" spans="11:11" x14ac:dyDescent="0.25">
      <c r="K4151" s="1"/>
    </row>
    <row r="4152" spans="11:11" x14ac:dyDescent="0.25">
      <c r="K4152" s="1"/>
    </row>
    <row r="4153" spans="11:11" x14ac:dyDescent="0.25">
      <c r="K4153" s="1"/>
    </row>
    <row r="4154" spans="11:11" x14ac:dyDescent="0.25">
      <c r="K4154" s="1"/>
    </row>
    <row r="4155" spans="11:11" x14ac:dyDescent="0.25">
      <c r="K4155" s="1"/>
    </row>
    <row r="4156" spans="11:11" x14ac:dyDescent="0.25">
      <c r="K4156" s="1"/>
    </row>
    <row r="4157" spans="11:11" x14ac:dyDescent="0.25">
      <c r="K4157" s="1"/>
    </row>
    <row r="4158" spans="11:11" x14ac:dyDescent="0.25">
      <c r="K4158" s="1"/>
    </row>
    <row r="4159" spans="11:11" x14ac:dyDescent="0.25">
      <c r="K4159" s="1"/>
    </row>
    <row r="4160" spans="11:11" x14ac:dyDescent="0.25">
      <c r="K4160" s="1"/>
    </row>
    <row r="4161" spans="11:11" x14ac:dyDescent="0.25">
      <c r="K4161" s="1"/>
    </row>
    <row r="4162" spans="11:11" x14ac:dyDescent="0.25">
      <c r="K4162" s="1"/>
    </row>
    <row r="4163" spans="11:11" x14ac:dyDescent="0.25">
      <c r="K4163" s="1"/>
    </row>
    <row r="4164" spans="11:11" x14ac:dyDescent="0.25">
      <c r="K4164" s="1"/>
    </row>
    <row r="4165" spans="11:11" x14ac:dyDescent="0.25">
      <c r="K4165" s="1"/>
    </row>
    <row r="4166" spans="11:11" x14ac:dyDescent="0.25">
      <c r="K4166" s="1"/>
    </row>
    <row r="4167" spans="11:11" x14ac:dyDescent="0.25">
      <c r="K4167" s="1"/>
    </row>
    <row r="4168" spans="11:11" x14ac:dyDescent="0.25">
      <c r="K4168" s="1"/>
    </row>
    <row r="4169" spans="11:11" x14ac:dyDescent="0.25">
      <c r="K4169" s="1"/>
    </row>
    <row r="4170" spans="11:11" x14ac:dyDescent="0.25">
      <c r="K4170" s="1"/>
    </row>
    <row r="4171" spans="11:11" x14ac:dyDescent="0.25">
      <c r="K4171" s="1"/>
    </row>
    <row r="4172" spans="11:11" x14ac:dyDescent="0.25">
      <c r="K4172" s="1"/>
    </row>
    <row r="4173" spans="11:11" x14ac:dyDescent="0.25">
      <c r="K4173" s="1"/>
    </row>
    <row r="4174" spans="11:11" x14ac:dyDescent="0.25">
      <c r="K4174" s="1"/>
    </row>
    <row r="4175" spans="11:11" x14ac:dyDescent="0.25">
      <c r="K4175" s="1"/>
    </row>
    <row r="4176" spans="11:11" x14ac:dyDescent="0.25">
      <c r="K4176" s="1"/>
    </row>
    <row r="4177" spans="11:11" x14ac:dyDescent="0.25">
      <c r="K4177" s="1"/>
    </row>
    <row r="4178" spans="11:11" x14ac:dyDescent="0.25">
      <c r="K4178" s="1"/>
    </row>
    <row r="4179" spans="11:11" x14ac:dyDescent="0.25">
      <c r="K4179" s="1"/>
    </row>
    <row r="4180" spans="11:11" x14ac:dyDescent="0.25">
      <c r="K4180" s="1"/>
    </row>
    <row r="4181" spans="11:11" x14ac:dyDescent="0.25">
      <c r="K4181" s="1"/>
    </row>
    <row r="4182" spans="11:11" x14ac:dyDescent="0.25">
      <c r="K4182" s="1"/>
    </row>
    <row r="4183" spans="11:11" x14ac:dyDescent="0.25">
      <c r="K4183" s="1"/>
    </row>
    <row r="4184" spans="11:11" x14ac:dyDescent="0.25">
      <c r="K4184" s="1"/>
    </row>
    <row r="4185" spans="11:11" x14ac:dyDescent="0.25">
      <c r="K4185" s="1"/>
    </row>
    <row r="4186" spans="11:11" x14ac:dyDescent="0.25">
      <c r="K4186" s="1"/>
    </row>
    <row r="4187" spans="11:11" x14ac:dyDescent="0.25">
      <c r="K4187" s="1"/>
    </row>
    <row r="4188" spans="11:11" x14ac:dyDescent="0.25">
      <c r="K4188" s="1"/>
    </row>
    <row r="4189" spans="11:11" x14ac:dyDescent="0.25">
      <c r="K4189" s="1"/>
    </row>
    <row r="4190" spans="11:11" x14ac:dyDescent="0.25">
      <c r="K4190" s="1"/>
    </row>
    <row r="4191" spans="11:11" x14ac:dyDescent="0.25">
      <c r="K4191" s="1"/>
    </row>
    <row r="4192" spans="11:11" x14ac:dyDescent="0.25">
      <c r="K4192" s="1"/>
    </row>
    <row r="4193" spans="11:11" x14ac:dyDescent="0.25">
      <c r="K4193" s="1"/>
    </row>
    <row r="4194" spans="11:11" x14ac:dyDescent="0.25">
      <c r="K4194" s="1"/>
    </row>
    <row r="4195" spans="11:11" x14ac:dyDescent="0.25">
      <c r="K4195" s="1"/>
    </row>
    <row r="4196" spans="11:11" x14ac:dyDescent="0.25">
      <c r="K4196" s="1"/>
    </row>
    <row r="4197" spans="11:11" x14ac:dyDescent="0.25">
      <c r="K4197" s="1"/>
    </row>
    <row r="4198" spans="11:11" x14ac:dyDescent="0.25">
      <c r="K4198" s="1"/>
    </row>
    <row r="4199" spans="11:11" x14ac:dyDescent="0.25">
      <c r="K4199" s="1"/>
    </row>
    <row r="4200" spans="11:11" x14ac:dyDescent="0.25">
      <c r="K4200" s="1"/>
    </row>
    <row r="4201" spans="11:11" x14ac:dyDescent="0.25">
      <c r="K4201" s="1"/>
    </row>
    <row r="4202" spans="11:11" x14ac:dyDescent="0.25">
      <c r="K4202" s="1"/>
    </row>
    <row r="4203" spans="11:11" x14ac:dyDescent="0.25">
      <c r="K4203" s="1"/>
    </row>
    <row r="4204" spans="11:11" x14ac:dyDescent="0.25">
      <c r="K4204" s="1"/>
    </row>
    <row r="4205" spans="11:11" x14ac:dyDescent="0.25">
      <c r="K4205" s="1"/>
    </row>
    <row r="4206" spans="11:11" x14ac:dyDescent="0.25">
      <c r="K4206" s="1"/>
    </row>
    <row r="4207" spans="11:11" x14ac:dyDescent="0.25">
      <c r="K4207" s="1"/>
    </row>
    <row r="4208" spans="11:11" x14ac:dyDescent="0.25">
      <c r="K4208" s="1"/>
    </row>
    <row r="4209" spans="11:11" x14ac:dyDescent="0.25">
      <c r="K4209" s="1"/>
    </row>
    <row r="4210" spans="11:11" x14ac:dyDescent="0.25">
      <c r="K4210" s="1"/>
    </row>
    <row r="4211" spans="11:11" x14ac:dyDescent="0.25">
      <c r="K4211" s="1"/>
    </row>
    <row r="4212" spans="11:11" x14ac:dyDescent="0.25">
      <c r="K4212" s="1"/>
    </row>
    <row r="4213" spans="11:11" x14ac:dyDescent="0.25">
      <c r="K4213" s="1"/>
    </row>
    <row r="4214" spans="11:11" x14ac:dyDescent="0.25">
      <c r="K4214" s="1"/>
    </row>
    <row r="4215" spans="11:11" x14ac:dyDescent="0.25">
      <c r="K4215" s="1"/>
    </row>
    <row r="4216" spans="11:11" x14ac:dyDescent="0.25">
      <c r="K4216" s="1"/>
    </row>
    <row r="4217" spans="11:11" x14ac:dyDescent="0.25">
      <c r="K4217" s="1"/>
    </row>
    <row r="4218" spans="11:11" x14ac:dyDescent="0.25">
      <c r="K4218" s="1"/>
    </row>
    <row r="4219" spans="11:11" x14ac:dyDescent="0.25">
      <c r="K4219" s="1"/>
    </row>
    <row r="4220" spans="11:11" x14ac:dyDescent="0.25">
      <c r="K4220" s="1"/>
    </row>
    <row r="4221" spans="11:11" x14ac:dyDescent="0.25">
      <c r="K4221" s="1"/>
    </row>
    <row r="4222" spans="11:11" x14ac:dyDescent="0.25">
      <c r="K4222" s="1"/>
    </row>
    <row r="4223" spans="11:11" x14ac:dyDescent="0.25">
      <c r="K4223" s="1"/>
    </row>
    <row r="4224" spans="11:11" x14ac:dyDescent="0.25">
      <c r="K4224" s="1"/>
    </row>
    <row r="4225" spans="11:11" x14ac:dyDescent="0.25">
      <c r="K4225" s="1"/>
    </row>
    <row r="4226" spans="11:11" x14ac:dyDescent="0.25">
      <c r="K4226" s="1"/>
    </row>
    <row r="4227" spans="11:11" x14ac:dyDescent="0.25">
      <c r="K4227" s="1"/>
    </row>
    <row r="4228" spans="11:11" x14ac:dyDescent="0.25">
      <c r="K4228" s="1"/>
    </row>
    <row r="4229" spans="11:11" x14ac:dyDescent="0.25">
      <c r="K4229" s="1"/>
    </row>
    <row r="4230" spans="11:11" x14ac:dyDescent="0.25">
      <c r="K4230" s="1"/>
    </row>
    <row r="4231" spans="11:11" x14ac:dyDescent="0.25">
      <c r="K4231" s="1"/>
    </row>
    <row r="4232" spans="11:11" x14ac:dyDescent="0.25">
      <c r="K4232" s="1"/>
    </row>
    <row r="4233" spans="11:11" x14ac:dyDescent="0.25">
      <c r="K4233" s="1"/>
    </row>
    <row r="4234" spans="11:11" x14ac:dyDescent="0.25">
      <c r="K4234" s="1"/>
    </row>
    <row r="4235" spans="11:11" x14ac:dyDescent="0.25">
      <c r="K4235" s="1"/>
    </row>
    <row r="4236" spans="11:11" x14ac:dyDescent="0.25">
      <c r="K4236" s="1"/>
    </row>
    <row r="4237" spans="11:11" x14ac:dyDescent="0.25">
      <c r="K4237" s="1"/>
    </row>
    <row r="4238" spans="11:11" x14ac:dyDescent="0.25">
      <c r="K4238" s="1"/>
    </row>
    <row r="4239" spans="11:11" x14ac:dyDescent="0.25">
      <c r="K4239" s="1"/>
    </row>
    <row r="4240" spans="11:11" x14ac:dyDescent="0.25">
      <c r="K4240" s="1"/>
    </row>
    <row r="4241" spans="11:11" x14ac:dyDescent="0.25">
      <c r="K4241" s="1"/>
    </row>
    <row r="4242" spans="11:11" x14ac:dyDescent="0.25">
      <c r="K4242" s="1"/>
    </row>
    <row r="4243" spans="11:11" x14ac:dyDescent="0.25">
      <c r="K4243" s="1"/>
    </row>
    <row r="4244" spans="11:11" x14ac:dyDescent="0.25">
      <c r="K4244" s="1"/>
    </row>
    <row r="4245" spans="11:11" x14ac:dyDescent="0.25">
      <c r="K4245" s="1"/>
    </row>
    <row r="4246" spans="11:11" x14ac:dyDescent="0.25">
      <c r="K4246" s="1"/>
    </row>
    <row r="4247" spans="11:11" x14ac:dyDescent="0.25">
      <c r="K4247" s="1"/>
    </row>
    <row r="4248" spans="11:11" x14ac:dyDescent="0.25">
      <c r="K4248" s="1"/>
    </row>
    <row r="4249" spans="11:11" x14ac:dyDescent="0.25">
      <c r="K4249" s="1"/>
    </row>
    <row r="4250" spans="11:11" x14ac:dyDescent="0.25">
      <c r="K4250" s="1"/>
    </row>
    <row r="4251" spans="11:11" x14ac:dyDescent="0.25">
      <c r="K4251" s="1"/>
    </row>
    <row r="4252" spans="11:11" x14ac:dyDescent="0.25">
      <c r="K4252" s="1"/>
    </row>
    <row r="4253" spans="11:11" x14ac:dyDescent="0.25">
      <c r="K4253" s="1"/>
    </row>
    <row r="4254" spans="11:11" x14ac:dyDescent="0.25">
      <c r="K4254" s="1"/>
    </row>
    <row r="4255" spans="11:11" x14ac:dyDescent="0.25">
      <c r="K4255" s="1"/>
    </row>
    <row r="4256" spans="11:11" x14ac:dyDescent="0.25">
      <c r="K4256" s="1"/>
    </row>
    <row r="4257" spans="11:11" x14ac:dyDescent="0.25">
      <c r="K4257" s="1"/>
    </row>
    <row r="4258" spans="11:11" x14ac:dyDescent="0.25">
      <c r="K4258" s="1"/>
    </row>
    <row r="4259" spans="11:11" x14ac:dyDescent="0.25">
      <c r="K4259" s="1"/>
    </row>
    <row r="4260" spans="11:11" x14ac:dyDescent="0.25">
      <c r="K4260" s="1"/>
    </row>
    <row r="4261" spans="11:11" x14ac:dyDescent="0.25">
      <c r="K4261" s="1"/>
    </row>
    <row r="4262" spans="11:11" x14ac:dyDescent="0.25">
      <c r="K4262" s="1"/>
    </row>
    <row r="4263" spans="11:11" x14ac:dyDescent="0.25">
      <c r="K4263" s="1"/>
    </row>
    <row r="4264" spans="11:11" x14ac:dyDescent="0.25">
      <c r="K4264" s="1"/>
    </row>
    <row r="4265" spans="11:11" x14ac:dyDescent="0.25">
      <c r="K4265" s="1"/>
    </row>
    <row r="4266" spans="11:11" x14ac:dyDescent="0.25">
      <c r="K4266" s="1"/>
    </row>
    <row r="4267" spans="11:11" x14ac:dyDescent="0.25">
      <c r="K4267" s="1"/>
    </row>
    <row r="4268" spans="11:11" x14ac:dyDescent="0.25">
      <c r="K4268" s="1"/>
    </row>
    <row r="4269" spans="11:11" x14ac:dyDescent="0.25">
      <c r="K4269" s="1"/>
    </row>
    <row r="4270" spans="11:11" x14ac:dyDescent="0.25">
      <c r="K4270" s="1"/>
    </row>
    <row r="4271" spans="11:11" x14ac:dyDescent="0.25">
      <c r="K4271" s="1"/>
    </row>
    <row r="4272" spans="11:11" x14ac:dyDescent="0.25">
      <c r="K4272" s="1"/>
    </row>
    <row r="4273" spans="11:11" x14ac:dyDescent="0.25">
      <c r="K4273" s="1"/>
    </row>
    <row r="4274" spans="11:11" x14ac:dyDescent="0.25">
      <c r="K4274" s="1"/>
    </row>
    <row r="4275" spans="11:11" x14ac:dyDescent="0.25">
      <c r="K4275" s="1"/>
    </row>
    <row r="4276" spans="11:11" x14ac:dyDescent="0.25">
      <c r="K4276" s="1"/>
    </row>
    <row r="4277" spans="11:11" x14ac:dyDescent="0.25">
      <c r="K4277" s="1"/>
    </row>
    <row r="4278" spans="11:11" x14ac:dyDescent="0.25">
      <c r="K4278" s="1"/>
    </row>
    <row r="4279" spans="11:11" x14ac:dyDescent="0.25">
      <c r="K4279" s="1"/>
    </row>
    <row r="4280" spans="11:11" x14ac:dyDescent="0.25">
      <c r="K4280" s="1"/>
    </row>
    <row r="4281" spans="11:11" x14ac:dyDescent="0.25">
      <c r="K4281" s="1"/>
    </row>
    <row r="4282" spans="11:11" x14ac:dyDescent="0.25">
      <c r="K4282" s="1"/>
    </row>
    <row r="4283" spans="11:11" x14ac:dyDescent="0.25">
      <c r="K4283" s="1"/>
    </row>
    <row r="4284" spans="11:11" x14ac:dyDescent="0.25">
      <c r="K4284" s="1"/>
    </row>
    <row r="4285" spans="11:11" x14ac:dyDescent="0.25">
      <c r="K4285" s="1"/>
    </row>
    <row r="4286" spans="11:11" x14ac:dyDescent="0.25">
      <c r="K4286" s="1"/>
    </row>
    <row r="4287" spans="11:11" x14ac:dyDescent="0.25">
      <c r="K4287" s="1"/>
    </row>
    <row r="4288" spans="11:11" x14ac:dyDescent="0.25">
      <c r="K4288" s="1"/>
    </row>
    <row r="4289" spans="11:11" x14ac:dyDescent="0.25">
      <c r="K4289" s="1"/>
    </row>
    <row r="4290" spans="11:11" x14ac:dyDescent="0.25">
      <c r="K4290" s="1"/>
    </row>
    <row r="4291" spans="11:11" x14ac:dyDescent="0.25">
      <c r="K4291" s="1"/>
    </row>
    <row r="4292" spans="11:11" x14ac:dyDescent="0.25">
      <c r="K4292" s="1"/>
    </row>
    <row r="4293" spans="11:11" x14ac:dyDescent="0.25">
      <c r="K4293" s="1"/>
    </row>
    <row r="4294" spans="11:11" x14ac:dyDescent="0.25">
      <c r="K4294" s="1"/>
    </row>
    <row r="4295" spans="11:11" x14ac:dyDescent="0.25">
      <c r="K4295" s="1"/>
    </row>
    <row r="4296" spans="11:11" x14ac:dyDescent="0.25">
      <c r="K4296" s="1"/>
    </row>
    <row r="4297" spans="11:11" x14ac:dyDescent="0.25">
      <c r="K4297" s="1"/>
    </row>
    <row r="4298" spans="11:11" x14ac:dyDescent="0.25">
      <c r="K4298" s="1"/>
    </row>
    <row r="4299" spans="11:11" x14ac:dyDescent="0.25">
      <c r="K4299" s="1"/>
    </row>
    <row r="4300" spans="11:11" x14ac:dyDescent="0.25">
      <c r="K4300" s="1"/>
    </row>
    <row r="4301" spans="11:11" x14ac:dyDescent="0.25">
      <c r="K4301" s="1"/>
    </row>
    <row r="4302" spans="11:11" x14ac:dyDescent="0.25">
      <c r="K4302" s="1"/>
    </row>
    <row r="4303" spans="11:11" x14ac:dyDescent="0.25">
      <c r="K4303" s="1"/>
    </row>
    <row r="4304" spans="11:11" x14ac:dyDescent="0.25">
      <c r="K4304" s="1"/>
    </row>
    <row r="4305" spans="11:11" x14ac:dyDescent="0.25">
      <c r="K4305" s="1"/>
    </row>
    <row r="4306" spans="11:11" x14ac:dyDescent="0.25">
      <c r="K4306" s="1"/>
    </row>
    <row r="4307" spans="11:11" x14ac:dyDescent="0.25">
      <c r="K4307" s="1"/>
    </row>
    <row r="4308" spans="11:11" x14ac:dyDescent="0.25">
      <c r="K4308" s="1"/>
    </row>
    <row r="4309" spans="11:11" x14ac:dyDescent="0.25">
      <c r="K4309" s="1"/>
    </row>
    <row r="4310" spans="11:11" x14ac:dyDescent="0.25">
      <c r="K4310" s="1"/>
    </row>
    <row r="4311" spans="11:11" x14ac:dyDescent="0.25">
      <c r="K4311" s="1"/>
    </row>
    <row r="4312" spans="11:11" x14ac:dyDescent="0.25">
      <c r="K4312" s="1"/>
    </row>
    <row r="4313" spans="11:11" x14ac:dyDescent="0.25">
      <c r="K4313" s="1"/>
    </row>
    <row r="4314" spans="11:11" x14ac:dyDescent="0.25">
      <c r="K4314" s="1"/>
    </row>
    <row r="4315" spans="11:11" x14ac:dyDescent="0.25">
      <c r="K4315" s="1"/>
    </row>
    <row r="4316" spans="11:11" x14ac:dyDescent="0.25">
      <c r="K4316" s="1"/>
    </row>
    <row r="4317" spans="11:11" x14ac:dyDescent="0.25">
      <c r="K4317" s="1"/>
    </row>
    <row r="4318" spans="11:11" x14ac:dyDescent="0.25">
      <c r="K4318" s="1"/>
    </row>
    <row r="4319" spans="11:11" x14ac:dyDescent="0.25">
      <c r="K4319" s="1"/>
    </row>
    <row r="4320" spans="11:11" x14ac:dyDescent="0.25">
      <c r="K4320" s="1"/>
    </row>
    <row r="4321" spans="11:11" x14ac:dyDescent="0.25">
      <c r="K4321" s="1"/>
    </row>
    <row r="4322" spans="11:11" x14ac:dyDescent="0.25">
      <c r="K4322" s="1"/>
    </row>
    <row r="4323" spans="11:11" x14ac:dyDescent="0.25">
      <c r="K4323" s="1"/>
    </row>
    <row r="4324" spans="11:11" x14ac:dyDescent="0.25">
      <c r="K4324" s="1"/>
    </row>
    <row r="4325" spans="11:11" x14ac:dyDescent="0.25">
      <c r="K4325" s="1"/>
    </row>
    <row r="4326" spans="11:11" x14ac:dyDescent="0.25">
      <c r="K4326" s="1"/>
    </row>
    <row r="4327" spans="11:11" x14ac:dyDescent="0.25">
      <c r="K4327" s="1"/>
    </row>
    <row r="4328" spans="11:11" x14ac:dyDescent="0.25">
      <c r="K4328" s="1"/>
    </row>
    <row r="4329" spans="11:11" x14ac:dyDescent="0.25">
      <c r="K4329" s="1"/>
    </row>
    <row r="4330" spans="11:11" x14ac:dyDescent="0.25">
      <c r="K4330" s="1"/>
    </row>
    <row r="4331" spans="11:11" x14ac:dyDescent="0.25">
      <c r="K4331" s="1"/>
    </row>
    <row r="4332" spans="11:11" x14ac:dyDescent="0.25">
      <c r="K4332" s="1"/>
    </row>
    <row r="4333" spans="11:11" x14ac:dyDescent="0.25">
      <c r="K4333" s="1"/>
    </row>
    <row r="4334" spans="11:11" x14ac:dyDescent="0.25">
      <c r="K4334" s="1"/>
    </row>
    <row r="4335" spans="11:11" x14ac:dyDescent="0.25">
      <c r="K4335" s="1"/>
    </row>
    <row r="4336" spans="11:11" x14ac:dyDescent="0.25">
      <c r="K4336" s="1"/>
    </row>
    <row r="4337" spans="11:11" x14ac:dyDescent="0.25">
      <c r="K4337" s="1"/>
    </row>
    <row r="4338" spans="11:11" x14ac:dyDescent="0.25">
      <c r="K4338" s="1"/>
    </row>
    <row r="4339" spans="11:11" x14ac:dyDescent="0.25">
      <c r="K4339" s="1"/>
    </row>
    <row r="4340" spans="11:11" x14ac:dyDescent="0.25">
      <c r="K4340" s="1"/>
    </row>
    <row r="4341" spans="11:11" x14ac:dyDescent="0.25">
      <c r="K4341" s="1"/>
    </row>
    <row r="4342" spans="11:11" x14ac:dyDescent="0.25">
      <c r="K4342" s="1"/>
    </row>
    <row r="4343" spans="11:11" x14ac:dyDescent="0.25">
      <c r="K4343" s="1"/>
    </row>
    <row r="4344" spans="11:11" x14ac:dyDescent="0.25">
      <c r="K4344" s="1"/>
    </row>
    <row r="4345" spans="11:11" x14ac:dyDescent="0.25">
      <c r="K4345" s="1"/>
    </row>
    <row r="4346" spans="11:11" x14ac:dyDescent="0.25">
      <c r="K4346" s="1"/>
    </row>
    <row r="4347" spans="11:11" x14ac:dyDescent="0.25">
      <c r="K4347" s="1"/>
    </row>
    <row r="4348" spans="11:11" x14ac:dyDescent="0.25">
      <c r="K4348" s="1"/>
    </row>
    <row r="4349" spans="11:11" x14ac:dyDescent="0.25">
      <c r="K4349" s="1"/>
    </row>
    <row r="4350" spans="11:11" x14ac:dyDescent="0.25">
      <c r="K4350" s="1"/>
    </row>
    <row r="4351" spans="11:11" x14ac:dyDescent="0.25">
      <c r="K4351" s="1"/>
    </row>
    <row r="4352" spans="11:11" x14ac:dyDescent="0.25">
      <c r="K4352" s="1"/>
    </row>
    <row r="4353" spans="11:11" x14ac:dyDescent="0.25">
      <c r="K4353" s="1"/>
    </row>
    <row r="4354" spans="11:11" x14ac:dyDescent="0.25">
      <c r="K4354" s="1"/>
    </row>
    <row r="4355" spans="11:11" x14ac:dyDescent="0.25">
      <c r="K4355" s="1"/>
    </row>
    <row r="4356" spans="11:11" x14ac:dyDescent="0.25">
      <c r="K4356" s="1"/>
    </row>
    <row r="4357" spans="11:11" x14ac:dyDescent="0.25">
      <c r="K4357" s="1"/>
    </row>
    <row r="4358" spans="11:11" x14ac:dyDescent="0.25">
      <c r="K4358" s="1"/>
    </row>
    <row r="4359" spans="11:11" x14ac:dyDescent="0.25">
      <c r="K4359" s="1"/>
    </row>
    <row r="4360" spans="11:11" x14ac:dyDescent="0.25">
      <c r="K4360" s="1"/>
    </row>
    <row r="4361" spans="11:11" x14ac:dyDescent="0.25">
      <c r="K4361" s="1"/>
    </row>
    <row r="4362" spans="11:11" x14ac:dyDescent="0.25">
      <c r="K4362" s="1"/>
    </row>
    <row r="4363" spans="11:11" x14ac:dyDescent="0.25">
      <c r="K4363" s="1"/>
    </row>
    <row r="4364" spans="11:11" x14ac:dyDescent="0.25">
      <c r="K4364" s="1"/>
    </row>
    <row r="4365" spans="11:11" x14ac:dyDescent="0.25">
      <c r="K4365" s="1"/>
    </row>
    <row r="4366" spans="11:11" x14ac:dyDescent="0.25">
      <c r="K4366" s="1"/>
    </row>
    <row r="4367" spans="11:11" x14ac:dyDescent="0.25">
      <c r="K4367" s="1"/>
    </row>
    <row r="4368" spans="11:11" x14ac:dyDescent="0.25">
      <c r="K4368" s="1"/>
    </row>
    <row r="4369" spans="11:11" x14ac:dyDescent="0.25">
      <c r="K4369" s="1"/>
    </row>
    <row r="4370" spans="11:11" x14ac:dyDescent="0.25">
      <c r="K4370" s="1"/>
    </row>
    <row r="4371" spans="11:11" x14ac:dyDescent="0.25">
      <c r="K4371" s="1"/>
    </row>
    <row r="4372" spans="11:11" x14ac:dyDescent="0.25">
      <c r="K4372" s="1"/>
    </row>
    <row r="4373" spans="11:11" x14ac:dyDescent="0.25">
      <c r="K4373" s="1"/>
    </row>
    <row r="4374" spans="11:11" x14ac:dyDescent="0.25">
      <c r="K4374" s="1"/>
    </row>
    <row r="4375" spans="11:11" x14ac:dyDescent="0.25">
      <c r="K4375" s="1"/>
    </row>
    <row r="4376" spans="11:11" x14ac:dyDescent="0.25">
      <c r="K4376" s="1"/>
    </row>
    <row r="4377" spans="11:11" x14ac:dyDescent="0.25">
      <c r="K4377" s="1"/>
    </row>
    <row r="4378" spans="11:11" x14ac:dyDescent="0.25">
      <c r="K4378" s="1"/>
    </row>
    <row r="4379" spans="11:11" x14ac:dyDescent="0.25">
      <c r="K4379" s="1"/>
    </row>
    <row r="4380" spans="11:11" x14ac:dyDescent="0.25">
      <c r="K4380" s="1"/>
    </row>
    <row r="4381" spans="11:11" x14ac:dyDescent="0.25">
      <c r="K4381" s="1"/>
    </row>
    <row r="4382" spans="11:11" x14ac:dyDescent="0.25">
      <c r="K4382" s="1"/>
    </row>
    <row r="4383" spans="11:11" x14ac:dyDescent="0.25">
      <c r="K4383" s="1"/>
    </row>
    <row r="4384" spans="11:11" x14ac:dyDescent="0.25">
      <c r="K4384" s="1"/>
    </row>
    <row r="4385" spans="11:11" x14ac:dyDescent="0.25">
      <c r="K4385" s="1"/>
    </row>
    <row r="4386" spans="11:11" x14ac:dyDescent="0.25">
      <c r="K4386" s="1"/>
    </row>
    <row r="4387" spans="11:11" x14ac:dyDescent="0.25">
      <c r="K4387" s="1"/>
    </row>
    <row r="4388" spans="11:11" x14ac:dyDescent="0.25">
      <c r="K4388" s="1"/>
    </row>
    <row r="4389" spans="11:11" x14ac:dyDescent="0.25">
      <c r="K4389" s="1"/>
    </row>
    <row r="4390" spans="11:11" x14ac:dyDescent="0.25">
      <c r="K4390" s="1"/>
    </row>
    <row r="4391" spans="11:11" x14ac:dyDescent="0.25">
      <c r="K4391" s="1"/>
    </row>
    <row r="4392" spans="11:11" x14ac:dyDescent="0.25">
      <c r="K4392" s="1"/>
    </row>
    <row r="4393" spans="11:11" x14ac:dyDescent="0.25">
      <c r="K4393" s="1"/>
    </row>
    <row r="4394" spans="11:11" x14ac:dyDescent="0.25">
      <c r="K4394" s="1"/>
    </row>
    <row r="4395" spans="11:11" x14ac:dyDescent="0.25">
      <c r="K4395" s="1"/>
    </row>
    <row r="4396" spans="11:11" x14ac:dyDescent="0.25">
      <c r="K4396" s="1"/>
    </row>
    <row r="4397" spans="11:11" x14ac:dyDescent="0.25">
      <c r="K4397" s="1"/>
    </row>
    <row r="4398" spans="11:11" x14ac:dyDescent="0.25">
      <c r="K4398" s="1"/>
    </row>
    <row r="4399" spans="11:11" x14ac:dyDescent="0.25">
      <c r="K4399" s="1"/>
    </row>
    <row r="4400" spans="11:11" x14ac:dyDescent="0.25">
      <c r="K4400" s="1"/>
    </row>
    <row r="4401" spans="11:11" x14ac:dyDescent="0.25">
      <c r="K4401" s="1"/>
    </row>
    <row r="4402" spans="11:11" x14ac:dyDescent="0.25">
      <c r="K4402" s="1"/>
    </row>
    <row r="4403" spans="11:11" x14ac:dyDescent="0.25">
      <c r="K4403" s="1"/>
    </row>
    <row r="4404" spans="11:11" x14ac:dyDescent="0.25">
      <c r="K4404" s="1"/>
    </row>
    <row r="4405" spans="11:11" x14ac:dyDescent="0.25">
      <c r="K4405" s="1"/>
    </row>
    <row r="4406" spans="11:11" x14ac:dyDescent="0.25">
      <c r="K4406" s="1"/>
    </row>
    <row r="4407" spans="11:11" x14ac:dyDescent="0.25">
      <c r="K4407" s="1"/>
    </row>
    <row r="4408" spans="11:11" x14ac:dyDescent="0.25">
      <c r="K4408" s="1"/>
    </row>
    <row r="4409" spans="11:11" x14ac:dyDescent="0.25">
      <c r="K4409" s="1"/>
    </row>
    <row r="4410" spans="11:11" x14ac:dyDescent="0.25">
      <c r="K4410" s="1"/>
    </row>
    <row r="4411" spans="11:11" x14ac:dyDescent="0.25">
      <c r="K4411" s="1"/>
    </row>
    <row r="4412" spans="11:11" x14ac:dyDescent="0.25">
      <c r="K4412" s="1"/>
    </row>
    <row r="4413" spans="11:11" x14ac:dyDescent="0.25">
      <c r="K4413" s="1"/>
    </row>
    <row r="4414" spans="11:11" x14ac:dyDescent="0.25">
      <c r="K4414" s="1"/>
    </row>
    <row r="4415" spans="11:11" x14ac:dyDescent="0.25">
      <c r="K4415" s="1"/>
    </row>
    <row r="4416" spans="11:11" x14ac:dyDescent="0.25">
      <c r="K4416" s="1"/>
    </row>
    <row r="4417" spans="11:11" x14ac:dyDescent="0.25">
      <c r="K4417" s="1"/>
    </row>
    <row r="4418" spans="11:11" x14ac:dyDescent="0.25">
      <c r="K4418" s="1"/>
    </row>
    <row r="4419" spans="11:11" x14ac:dyDescent="0.25">
      <c r="K4419" s="1"/>
    </row>
    <row r="4420" spans="11:11" x14ac:dyDescent="0.25">
      <c r="K4420" s="1"/>
    </row>
    <row r="4421" spans="11:11" x14ac:dyDescent="0.25">
      <c r="K4421" s="1"/>
    </row>
    <row r="4422" spans="11:11" x14ac:dyDescent="0.25">
      <c r="K4422" s="1"/>
    </row>
    <row r="4423" spans="11:11" x14ac:dyDescent="0.25">
      <c r="K4423" s="1"/>
    </row>
    <row r="4424" spans="11:11" x14ac:dyDescent="0.25">
      <c r="K4424" s="1"/>
    </row>
    <row r="4425" spans="11:11" x14ac:dyDescent="0.25">
      <c r="K4425" s="1"/>
    </row>
    <row r="4426" spans="11:11" x14ac:dyDescent="0.25">
      <c r="K4426" s="1"/>
    </row>
    <row r="4427" spans="11:11" x14ac:dyDescent="0.25">
      <c r="K4427" s="1"/>
    </row>
    <row r="4428" spans="11:11" x14ac:dyDescent="0.25">
      <c r="K4428" s="1"/>
    </row>
    <row r="4429" spans="11:11" x14ac:dyDescent="0.25">
      <c r="K4429" s="1"/>
    </row>
    <row r="4430" spans="11:11" x14ac:dyDescent="0.25">
      <c r="K4430" s="1"/>
    </row>
    <row r="4431" spans="11:11" x14ac:dyDescent="0.25">
      <c r="K4431" s="1"/>
    </row>
    <row r="4432" spans="11:11" x14ac:dyDescent="0.25">
      <c r="K4432" s="1"/>
    </row>
    <row r="4433" spans="11:11" x14ac:dyDescent="0.25">
      <c r="K4433" s="1"/>
    </row>
    <row r="4434" spans="11:11" x14ac:dyDescent="0.25">
      <c r="K4434" s="1"/>
    </row>
    <row r="4435" spans="11:11" x14ac:dyDescent="0.25">
      <c r="K4435" s="1"/>
    </row>
    <row r="4436" spans="11:11" x14ac:dyDescent="0.25">
      <c r="K4436" s="1"/>
    </row>
    <row r="4437" spans="11:11" x14ac:dyDescent="0.25">
      <c r="K4437" s="1"/>
    </row>
    <row r="4438" spans="11:11" x14ac:dyDescent="0.25">
      <c r="K4438" s="1"/>
    </row>
    <row r="4439" spans="11:11" x14ac:dyDescent="0.25">
      <c r="K4439" s="1"/>
    </row>
    <row r="4440" spans="11:11" x14ac:dyDescent="0.25">
      <c r="K4440" s="1"/>
    </row>
    <row r="4441" spans="11:11" x14ac:dyDescent="0.25">
      <c r="K4441" s="1"/>
    </row>
    <row r="4442" spans="11:11" x14ac:dyDescent="0.25">
      <c r="K4442" s="1"/>
    </row>
    <row r="4443" spans="11:11" x14ac:dyDescent="0.25">
      <c r="K4443" s="1"/>
    </row>
    <row r="4444" spans="11:11" x14ac:dyDescent="0.25">
      <c r="K4444" s="1"/>
    </row>
    <row r="4445" spans="11:11" x14ac:dyDescent="0.25">
      <c r="K4445" s="1"/>
    </row>
    <row r="4446" spans="11:11" x14ac:dyDescent="0.25">
      <c r="K4446" s="1"/>
    </row>
    <row r="4447" spans="11:11" x14ac:dyDescent="0.25">
      <c r="K4447" s="1"/>
    </row>
    <row r="4448" spans="11:11" x14ac:dyDescent="0.25">
      <c r="K4448" s="1"/>
    </row>
    <row r="4449" spans="11:11" x14ac:dyDescent="0.25">
      <c r="K4449" s="1"/>
    </row>
    <row r="4450" spans="11:11" x14ac:dyDescent="0.25">
      <c r="K4450" s="1"/>
    </row>
    <row r="4451" spans="11:11" x14ac:dyDescent="0.25">
      <c r="K4451" s="1"/>
    </row>
    <row r="4452" spans="11:11" x14ac:dyDescent="0.25">
      <c r="K4452" s="1"/>
    </row>
    <row r="4453" spans="11:11" x14ac:dyDescent="0.25">
      <c r="K4453" s="1"/>
    </row>
    <row r="4454" spans="11:11" x14ac:dyDescent="0.25">
      <c r="K4454" s="1"/>
    </row>
    <row r="4455" spans="11:11" x14ac:dyDescent="0.25">
      <c r="K4455" s="1"/>
    </row>
    <row r="4456" spans="11:11" x14ac:dyDescent="0.25">
      <c r="K4456" s="1"/>
    </row>
    <row r="4457" spans="11:11" x14ac:dyDescent="0.25">
      <c r="K4457" s="1"/>
    </row>
    <row r="4458" spans="11:11" x14ac:dyDescent="0.25">
      <c r="K4458" s="1"/>
    </row>
    <row r="4459" spans="11:11" x14ac:dyDescent="0.25">
      <c r="K4459" s="1"/>
    </row>
    <row r="4460" spans="11:11" x14ac:dyDescent="0.25">
      <c r="K4460" s="1"/>
    </row>
    <row r="4461" spans="11:11" x14ac:dyDescent="0.25">
      <c r="K4461" s="1"/>
    </row>
    <row r="4462" spans="11:11" x14ac:dyDescent="0.25">
      <c r="K4462" s="1"/>
    </row>
    <row r="4463" spans="11:11" x14ac:dyDescent="0.25">
      <c r="K4463" s="1"/>
    </row>
    <row r="4464" spans="11:11" x14ac:dyDescent="0.25">
      <c r="K4464" s="1"/>
    </row>
    <row r="4465" spans="11:11" x14ac:dyDescent="0.25">
      <c r="K4465" s="1"/>
    </row>
    <row r="4466" spans="11:11" x14ac:dyDescent="0.25">
      <c r="K4466" s="1"/>
    </row>
    <row r="4467" spans="11:11" x14ac:dyDescent="0.25">
      <c r="K4467" s="1"/>
    </row>
    <row r="4468" spans="11:11" x14ac:dyDescent="0.25">
      <c r="K4468" s="1"/>
    </row>
    <row r="4469" spans="11:11" x14ac:dyDescent="0.25">
      <c r="K4469" s="1"/>
    </row>
    <row r="4470" spans="11:11" x14ac:dyDescent="0.25">
      <c r="K4470" s="1"/>
    </row>
    <row r="4471" spans="11:11" x14ac:dyDescent="0.25">
      <c r="K4471" s="1"/>
    </row>
    <row r="4472" spans="11:11" x14ac:dyDescent="0.25">
      <c r="K4472" s="1"/>
    </row>
    <row r="4473" spans="11:11" x14ac:dyDescent="0.25">
      <c r="K4473" s="1"/>
    </row>
    <row r="4474" spans="11:11" x14ac:dyDescent="0.25">
      <c r="K4474" s="1"/>
    </row>
    <row r="4475" spans="11:11" x14ac:dyDescent="0.25">
      <c r="K4475" s="1"/>
    </row>
    <row r="4476" spans="11:11" x14ac:dyDescent="0.25">
      <c r="K4476" s="1"/>
    </row>
    <row r="4477" spans="11:11" x14ac:dyDescent="0.25">
      <c r="K4477" s="1"/>
    </row>
    <row r="4478" spans="11:11" x14ac:dyDescent="0.25">
      <c r="K4478" s="1"/>
    </row>
    <row r="4479" spans="11:11" x14ac:dyDescent="0.25">
      <c r="K4479" s="1"/>
    </row>
    <row r="4480" spans="11:11" x14ac:dyDescent="0.25">
      <c r="K4480" s="1"/>
    </row>
    <row r="4481" spans="11:11" x14ac:dyDescent="0.25">
      <c r="K4481" s="1"/>
    </row>
    <row r="4482" spans="11:11" x14ac:dyDescent="0.25">
      <c r="K4482" s="1"/>
    </row>
    <row r="4483" spans="11:11" x14ac:dyDescent="0.25">
      <c r="K4483" s="1"/>
    </row>
    <row r="4484" spans="11:11" x14ac:dyDescent="0.25">
      <c r="K4484" s="1"/>
    </row>
    <row r="4485" spans="11:11" x14ac:dyDescent="0.25">
      <c r="K4485" s="1"/>
    </row>
    <row r="4486" spans="11:11" x14ac:dyDescent="0.25">
      <c r="K4486" s="1"/>
    </row>
    <row r="4487" spans="11:11" x14ac:dyDescent="0.25">
      <c r="K4487" s="1"/>
    </row>
    <row r="4488" spans="11:11" x14ac:dyDescent="0.25">
      <c r="K4488" s="1"/>
    </row>
    <row r="4489" spans="11:11" x14ac:dyDescent="0.25">
      <c r="K4489" s="1"/>
    </row>
    <row r="4490" spans="11:11" x14ac:dyDescent="0.25">
      <c r="K4490" s="1"/>
    </row>
    <row r="4491" spans="11:11" x14ac:dyDescent="0.25">
      <c r="K4491" s="1"/>
    </row>
    <row r="4492" spans="11:11" x14ac:dyDescent="0.25">
      <c r="K4492" s="1"/>
    </row>
    <row r="4493" spans="11:11" x14ac:dyDescent="0.25">
      <c r="K4493" s="1"/>
    </row>
    <row r="4494" spans="11:11" x14ac:dyDescent="0.25">
      <c r="K4494" s="1"/>
    </row>
    <row r="4495" spans="11:11" x14ac:dyDescent="0.25">
      <c r="K4495" s="1"/>
    </row>
    <row r="4496" spans="11:11" x14ac:dyDescent="0.25">
      <c r="K4496" s="1"/>
    </row>
    <row r="4497" spans="11:11" x14ac:dyDescent="0.25">
      <c r="K4497" s="1"/>
    </row>
    <row r="4498" spans="11:11" x14ac:dyDescent="0.25">
      <c r="K4498" s="1"/>
    </row>
    <row r="4499" spans="11:11" x14ac:dyDescent="0.25">
      <c r="K4499" s="1"/>
    </row>
    <row r="4500" spans="11:11" x14ac:dyDescent="0.25">
      <c r="K4500" s="1"/>
    </row>
    <row r="4501" spans="11:11" x14ac:dyDescent="0.25">
      <c r="K4501" s="1"/>
    </row>
    <row r="4502" spans="11:11" x14ac:dyDescent="0.25">
      <c r="K4502" s="1"/>
    </row>
    <row r="4503" spans="11:11" x14ac:dyDescent="0.25">
      <c r="K4503" s="1"/>
    </row>
    <row r="4504" spans="11:11" x14ac:dyDescent="0.25">
      <c r="K4504" s="1"/>
    </row>
    <row r="4505" spans="11:11" x14ac:dyDescent="0.25">
      <c r="K4505" s="1"/>
    </row>
    <row r="4506" spans="11:11" x14ac:dyDescent="0.25">
      <c r="K4506" s="1"/>
    </row>
    <row r="4507" spans="11:11" x14ac:dyDescent="0.25">
      <c r="K4507" s="1"/>
    </row>
    <row r="4508" spans="11:11" x14ac:dyDescent="0.25">
      <c r="K4508" s="1"/>
    </row>
    <row r="4509" spans="11:11" x14ac:dyDescent="0.25">
      <c r="K4509" s="1"/>
    </row>
    <row r="4510" spans="11:11" x14ac:dyDescent="0.25">
      <c r="K4510" s="1"/>
    </row>
    <row r="4511" spans="11:11" x14ac:dyDescent="0.25">
      <c r="K4511" s="1"/>
    </row>
    <row r="4512" spans="11:11" x14ac:dyDescent="0.25">
      <c r="K4512" s="1"/>
    </row>
    <row r="4513" spans="11:11" x14ac:dyDescent="0.25">
      <c r="K4513" s="1"/>
    </row>
    <row r="4514" spans="11:11" x14ac:dyDescent="0.25">
      <c r="K4514" s="1"/>
    </row>
    <row r="4515" spans="11:11" x14ac:dyDescent="0.25">
      <c r="K4515" s="1"/>
    </row>
    <row r="4516" spans="11:11" x14ac:dyDescent="0.25">
      <c r="K4516" s="1"/>
    </row>
    <row r="4517" spans="11:11" x14ac:dyDescent="0.25">
      <c r="K4517" s="1"/>
    </row>
    <row r="4518" spans="11:11" x14ac:dyDescent="0.25">
      <c r="K4518" s="1"/>
    </row>
    <row r="4519" spans="11:11" x14ac:dyDescent="0.25">
      <c r="K4519" s="1"/>
    </row>
    <row r="4520" spans="11:11" x14ac:dyDescent="0.25">
      <c r="K4520" s="1"/>
    </row>
    <row r="4521" spans="11:11" x14ac:dyDescent="0.25">
      <c r="K4521" s="1"/>
    </row>
    <row r="4522" spans="11:11" x14ac:dyDescent="0.25">
      <c r="K4522" s="1"/>
    </row>
    <row r="4523" spans="11:11" x14ac:dyDescent="0.25">
      <c r="K4523" s="1"/>
    </row>
    <row r="4524" spans="11:11" x14ac:dyDescent="0.25">
      <c r="K4524" s="1"/>
    </row>
    <row r="4525" spans="11:11" x14ac:dyDescent="0.25">
      <c r="K4525" s="1"/>
    </row>
    <row r="4526" spans="11:11" x14ac:dyDescent="0.25">
      <c r="K4526" s="1"/>
    </row>
    <row r="4527" spans="11:11" x14ac:dyDescent="0.25">
      <c r="K4527" s="1"/>
    </row>
    <row r="4528" spans="11:11" x14ac:dyDescent="0.25">
      <c r="K4528" s="1"/>
    </row>
    <row r="4529" spans="11:11" x14ac:dyDescent="0.25">
      <c r="K4529" s="1"/>
    </row>
    <row r="4530" spans="11:11" x14ac:dyDescent="0.25">
      <c r="K4530" s="1"/>
    </row>
    <row r="4531" spans="11:11" x14ac:dyDescent="0.25">
      <c r="K4531" s="1"/>
    </row>
    <row r="4532" spans="11:11" x14ac:dyDescent="0.25">
      <c r="K4532" s="1"/>
    </row>
    <row r="4533" spans="11:11" x14ac:dyDescent="0.25">
      <c r="K4533" s="1"/>
    </row>
    <row r="4534" spans="11:11" x14ac:dyDescent="0.25">
      <c r="K4534" s="1"/>
    </row>
    <row r="4535" spans="11:11" x14ac:dyDescent="0.25">
      <c r="K4535" s="1"/>
    </row>
    <row r="4536" spans="11:11" x14ac:dyDescent="0.25">
      <c r="K4536" s="1"/>
    </row>
    <row r="4537" spans="11:11" x14ac:dyDescent="0.25">
      <c r="K4537" s="1"/>
    </row>
    <row r="4538" spans="11:11" x14ac:dyDescent="0.25">
      <c r="K4538" s="1"/>
    </row>
    <row r="4539" spans="11:11" x14ac:dyDescent="0.25">
      <c r="K4539" s="1"/>
    </row>
    <row r="4540" spans="11:11" x14ac:dyDescent="0.25">
      <c r="K4540" s="1"/>
    </row>
    <row r="4541" spans="11:11" x14ac:dyDescent="0.25">
      <c r="K4541" s="1"/>
    </row>
    <row r="4542" spans="11:11" x14ac:dyDescent="0.25">
      <c r="K4542" s="1"/>
    </row>
    <row r="4543" spans="11:11" x14ac:dyDescent="0.25">
      <c r="K4543" s="1"/>
    </row>
    <row r="4544" spans="11:11" x14ac:dyDescent="0.25">
      <c r="K4544" s="1"/>
    </row>
    <row r="4545" spans="11:11" x14ac:dyDescent="0.25">
      <c r="K4545" s="1"/>
    </row>
    <row r="4546" spans="11:11" x14ac:dyDescent="0.25">
      <c r="K4546" s="1"/>
    </row>
    <row r="4547" spans="11:11" x14ac:dyDescent="0.25">
      <c r="K4547" s="1"/>
    </row>
    <row r="4548" spans="11:11" x14ac:dyDescent="0.25">
      <c r="K4548" s="1"/>
    </row>
    <row r="4549" spans="11:11" x14ac:dyDescent="0.25">
      <c r="K4549" s="1"/>
    </row>
    <row r="4550" spans="11:11" x14ac:dyDescent="0.25">
      <c r="K4550" s="1"/>
    </row>
    <row r="4551" spans="11:11" x14ac:dyDescent="0.25">
      <c r="K4551" s="1"/>
    </row>
    <row r="4552" spans="11:11" x14ac:dyDescent="0.25">
      <c r="K4552" s="1"/>
    </row>
    <row r="4553" spans="11:11" x14ac:dyDescent="0.25">
      <c r="K4553" s="1"/>
    </row>
    <row r="4554" spans="11:11" x14ac:dyDescent="0.25">
      <c r="K4554" s="1"/>
    </row>
    <row r="4555" spans="11:11" x14ac:dyDescent="0.25">
      <c r="K4555" s="1"/>
    </row>
    <row r="4556" spans="11:11" x14ac:dyDescent="0.25">
      <c r="K4556" s="1"/>
    </row>
    <row r="4557" spans="11:11" x14ac:dyDescent="0.25">
      <c r="K4557" s="1"/>
    </row>
    <row r="4558" spans="11:11" x14ac:dyDescent="0.25">
      <c r="K4558" s="1"/>
    </row>
    <row r="4559" spans="11:11" x14ac:dyDescent="0.25">
      <c r="K4559" s="1"/>
    </row>
    <row r="4560" spans="11:11" x14ac:dyDescent="0.25">
      <c r="K4560" s="1"/>
    </row>
    <row r="4561" spans="11:11" x14ac:dyDescent="0.25">
      <c r="K4561" s="1"/>
    </row>
    <row r="4562" spans="11:11" x14ac:dyDescent="0.25">
      <c r="K4562" s="1"/>
    </row>
    <row r="4563" spans="11:11" x14ac:dyDescent="0.25">
      <c r="K4563" s="1"/>
    </row>
    <row r="4564" spans="11:11" x14ac:dyDescent="0.25">
      <c r="K4564" s="1"/>
    </row>
    <row r="4565" spans="11:11" x14ac:dyDescent="0.25">
      <c r="K4565" s="1"/>
    </row>
    <row r="4566" spans="11:11" x14ac:dyDescent="0.25">
      <c r="K4566" s="1"/>
    </row>
    <row r="4567" spans="11:11" x14ac:dyDescent="0.25">
      <c r="K4567" s="1"/>
    </row>
    <row r="4568" spans="11:11" x14ac:dyDescent="0.25">
      <c r="K4568" s="1"/>
    </row>
    <row r="4569" spans="11:11" x14ac:dyDescent="0.25">
      <c r="K4569" s="1"/>
    </row>
    <row r="4570" spans="11:11" x14ac:dyDescent="0.25">
      <c r="K4570" s="1"/>
    </row>
    <row r="4571" spans="11:11" x14ac:dyDescent="0.25">
      <c r="K4571" s="1"/>
    </row>
    <row r="4572" spans="11:11" x14ac:dyDescent="0.25">
      <c r="K4572" s="1"/>
    </row>
    <row r="4573" spans="11:11" x14ac:dyDescent="0.25">
      <c r="K4573" s="1"/>
    </row>
    <row r="4574" spans="11:11" x14ac:dyDescent="0.25">
      <c r="K4574" s="1"/>
    </row>
    <row r="4575" spans="11:11" x14ac:dyDescent="0.25">
      <c r="K4575" s="1"/>
    </row>
    <row r="4576" spans="11:11" x14ac:dyDescent="0.25">
      <c r="K4576" s="1"/>
    </row>
    <row r="4577" spans="11:11" x14ac:dyDescent="0.25">
      <c r="K4577" s="1"/>
    </row>
    <row r="4578" spans="11:11" x14ac:dyDescent="0.25">
      <c r="K4578" s="1"/>
    </row>
    <row r="4579" spans="11:11" x14ac:dyDescent="0.25">
      <c r="K4579" s="1"/>
    </row>
    <row r="4580" spans="11:11" x14ac:dyDescent="0.25">
      <c r="K4580" s="1"/>
    </row>
    <row r="4581" spans="11:11" x14ac:dyDescent="0.25">
      <c r="K4581" s="1"/>
    </row>
    <row r="4582" spans="11:11" x14ac:dyDescent="0.25">
      <c r="K4582" s="1"/>
    </row>
    <row r="4583" spans="11:11" x14ac:dyDescent="0.25">
      <c r="K4583" s="1"/>
    </row>
    <row r="4584" spans="11:11" x14ac:dyDescent="0.25">
      <c r="K4584" s="1"/>
    </row>
    <row r="4585" spans="11:11" x14ac:dyDescent="0.25">
      <c r="K4585" s="1"/>
    </row>
    <row r="4586" spans="11:11" x14ac:dyDescent="0.25">
      <c r="K4586" s="1"/>
    </row>
    <row r="4587" spans="11:11" x14ac:dyDescent="0.25">
      <c r="K4587" s="1"/>
    </row>
    <row r="4588" spans="11:11" x14ac:dyDescent="0.25">
      <c r="K4588" s="1"/>
    </row>
    <row r="4589" spans="11:11" x14ac:dyDescent="0.25">
      <c r="K4589" s="1"/>
    </row>
    <row r="4590" spans="11:11" x14ac:dyDescent="0.25">
      <c r="K4590" s="1"/>
    </row>
    <row r="4591" spans="11:11" x14ac:dyDescent="0.25">
      <c r="K4591" s="1"/>
    </row>
    <row r="4592" spans="11:11" x14ac:dyDescent="0.25">
      <c r="K4592" s="1"/>
    </row>
    <row r="4593" spans="11:11" x14ac:dyDescent="0.25">
      <c r="K4593" s="1"/>
    </row>
    <row r="4594" spans="11:11" x14ac:dyDescent="0.25">
      <c r="K4594" s="1"/>
    </row>
    <row r="4595" spans="11:11" x14ac:dyDescent="0.25">
      <c r="K4595" s="1"/>
    </row>
    <row r="4596" spans="11:11" x14ac:dyDescent="0.25">
      <c r="K4596" s="1"/>
    </row>
    <row r="4597" spans="11:11" x14ac:dyDescent="0.25">
      <c r="K4597" s="1"/>
    </row>
    <row r="4598" spans="11:11" x14ac:dyDescent="0.25">
      <c r="K4598" s="1"/>
    </row>
    <row r="4599" spans="11:11" x14ac:dyDescent="0.25">
      <c r="K4599" s="1"/>
    </row>
    <row r="4600" spans="11:11" x14ac:dyDescent="0.25">
      <c r="K4600" s="1"/>
    </row>
    <row r="4601" spans="11:11" x14ac:dyDescent="0.25">
      <c r="K4601" s="1"/>
    </row>
    <row r="4602" spans="11:11" x14ac:dyDescent="0.25">
      <c r="K4602" s="1"/>
    </row>
    <row r="4603" spans="11:11" x14ac:dyDescent="0.25">
      <c r="K4603" s="1"/>
    </row>
    <row r="4604" spans="11:11" x14ac:dyDescent="0.25">
      <c r="K4604" s="1"/>
    </row>
    <row r="4605" spans="11:11" x14ac:dyDescent="0.25">
      <c r="K4605" s="1"/>
    </row>
    <row r="4606" spans="11:11" x14ac:dyDescent="0.25">
      <c r="K4606" s="1"/>
    </row>
    <row r="4607" spans="11:11" x14ac:dyDescent="0.25">
      <c r="K4607" s="1"/>
    </row>
    <row r="4608" spans="11:11" x14ac:dyDescent="0.25">
      <c r="K4608" s="1"/>
    </row>
    <row r="4609" spans="11:11" x14ac:dyDescent="0.25">
      <c r="K4609" s="1"/>
    </row>
    <row r="4610" spans="11:11" x14ac:dyDescent="0.25">
      <c r="K4610" s="1"/>
    </row>
    <row r="4611" spans="11:11" x14ac:dyDescent="0.25">
      <c r="K4611" s="1"/>
    </row>
    <row r="4612" spans="11:11" x14ac:dyDescent="0.25">
      <c r="K4612" s="1"/>
    </row>
    <row r="4613" spans="11:11" x14ac:dyDescent="0.25">
      <c r="K4613" s="1"/>
    </row>
    <row r="4614" spans="11:11" x14ac:dyDescent="0.25">
      <c r="K4614" s="1"/>
    </row>
    <row r="4615" spans="11:11" x14ac:dyDescent="0.25">
      <c r="K4615" s="1"/>
    </row>
    <row r="4616" spans="11:11" x14ac:dyDescent="0.25">
      <c r="K4616" s="1"/>
    </row>
    <row r="4617" spans="11:11" x14ac:dyDescent="0.25">
      <c r="K4617" s="1"/>
    </row>
    <row r="4618" spans="11:11" x14ac:dyDescent="0.25">
      <c r="K4618" s="1"/>
    </row>
    <row r="4619" spans="11:11" x14ac:dyDescent="0.25">
      <c r="K4619" s="1"/>
    </row>
    <row r="4620" spans="11:11" x14ac:dyDescent="0.25">
      <c r="K4620" s="1"/>
    </row>
    <row r="4621" spans="11:11" x14ac:dyDescent="0.25">
      <c r="K4621" s="1"/>
    </row>
    <row r="4622" spans="11:11" x14ac:dyDescent="0.25">
      <c r="K4622" s="1"/>
    </row>
    <row r="4623" spans="11:11" x14ac:dyDescent="0.25">
      <c r="K4623" s="1"/>
    </row>
    <row r="4624" spans="11:11" x14ac:dyDescent="0.25">
      <c r="K4624" s="1"/>
    </row>
    <row r="4625" spans="11:11" x14ac:dyDescent="0.25">
      <c r="K4625" s="1"/>
    </row>
    <row r="4626" spans="11:11" x14ac:dyDescent="0.25">
      <c r="K4626" s="1"/>
    </row>
    <row r="4627" spans="11:11" x14ac:dyDescent="0.25">
      <c r="K4627" s="1"/>
    </row>
    <row r="4628" spans="11:11" x14ac:dyDescent="0.25">
      <c r="K4628" s="1"/>
    </row>
    <row r="4629" spans="11:11" x14ac:dyDescent="0.25">
      <c r="K4629" s="1"/>
    </row>
    <row r="4630" spans="11:11" x14ac:dyDescent="0.25">
      <c r="K4630" s="1"/>
    </row>
    <row r="4631" spans="11:11" x14ac:dyDescent="0.25">
      <c r="K4631" s="1"/>
    </row>
    <row r="4632" spans="11:11" x14ac:dyDescent="0.25">
      <c r="K4632" s="1"/>
    </row>
    <row r="4633" spans="11:11" x14ac:dyDescent="0.25">
      <c r="K4633" s="1"/>
    </row>
    <row r="4634" spans="11:11" x14ac:dyDescent="0.25">
      <c r="K4634" s="1"/>
    </row>
    <row r="4635" spans="11:11" x14ac:dyDescent="0.25">
      <c r="K4635" s="1"/>
    </row>
    <row r="4636" spans="11:11" x14ac:dyDescent="0.25">
      <c r="K4636" s="1"/>
    </row>
    <row r="4637" spans="11:11" x14ac:dyDescent="0.25">
      <c r="K4637" s="1"/>
    </row>
    <row r="4638" spans="11:11" x14ac:dyDescent="0.25">
      <c r="K4638" s="1"/>
    </row>
    <row r="4639" spans="11:11" x14ac:dyDescent="0.25">
      <c r="K4639" s="1"/>
    </row>
    <row r="4640" spans="11:11" x14ac:dyDescent="0.25">
      <c r="K4640" s="1"/>
    </row>
    <row r="4641" spans="11:11" x14ac:dyDescent="0.25">
      <c r="K4641" s="1"/>
    </row>
    <row r="4642" spans="11:11" x14ac:dyDescent="0.25">
      <c r="K4642" s="1"/>
    </row>
    <row r="4643" spans="11:11" x14ac:dyDescent="0.25">
      <c r="K4643" s="1"/>
    </row>
    <row r="4644" spans="11:11" x14ac:dyDescent="0.25">
      <c r="K4644" s="1"/>
    </row>
    <row r="4645" spans="11:11" x14ac:dyDescent="0.25">
      <c r="K4645" s="1"/>
    </row>
    <row r="4646" spans="11:11" x14ac:dyDescent="0.25">
      <c r="K4646" s="1"/>
    </row>
    <row r="4647" spans="11:11" x14ac:dyDescent="0.25">
      <c r="K4647" s="1"/>
    </row>
    <row r="4648" spans="11:11" x14ac:dyDescent="0.25">
      <c r="K4648" s="1"/>
    </row>
    <row r="4649" spans="11:11" x14ac:dyDescent="0.25">
      <c r="K4649" s="1"/>
    </row>
    <row r="4650" spans="11:11" x14ac:dyDescent="0.25">
      <c r="K4650" s="1"/>
    </row>
    <row r="4651" spans="11:11" x14ac:dyDescent="0.25">
      <c r="K4651" s="1"/>
    </row>
    <row r="4652" spans="11:11" x14ac:dyDescent="0.25">
      <c r="K4652" s="1"/>
    </row>
    <row r="4653" spans="11:11" x14ac:dyDescent="0.25">
      <c r="K4653" s="1"/>
    </row>
    <row r="4654" spans="11:11" x14ac:dyDescent="0.25">
      <c r="K4654" s="1"/>
    </row>
    <row r="4655" spans="11:11" x14ac:dyDescent="0.25">
      <c r="K4655" s="1"/>
    </row>
    <row r="4656" spans="11:11" x14ac:dyDescent="0.25">
      <c r="K4656" s="1"/>
    </row>
    <row r="4657" spans="11:11" x14ac:dyDescent="0.25">
      <c r="K4657" s="1"/>
    </row>
    <row r="4658" spans="11:11" x14ac:dyDescent="0.25">
      <c r="K4658" s="1"/>
    </row>
    <row r="4659" spans="11:11" x14ac:dyDescent="0.25">
      <c r="K4659" s="1"/>
    </row>
    <row r="4660" spans="11:11" x14ac:dyDescent="0.25">
      <c r="K4660" s="1"/>
    </row>
    <row r="4661" spans="11:11" x14ac:dyDescent="0.25">
      <c r="K4661" s="1"/>
    </row>
    <row r="4662" spans="11:11" x14ac:dyDescent="0.25">
      <c r="K4662" s="1"/>
    </row>
    <row r="4663" spans="11:11" x14ac:dyDescent="0.25">
      <c r="K4663" s="1"/>
    </row>
    <row r="4664" spans="11:11" x14ac:dyDescent="0.25">
      <c r="K4664" s="1"/>
    </row>
    <row r="4665" spans="11:11" x14ac:dyDescent="0.25">
      <c r="K4665" s="1"/>
    </row>
    <row r="4666" spans="11:11" x14ac:dyDescent="0.25">
      <c r="K4666" s="1"/>
    </row>
    <row r="4667" spans="11:11" x14ac:dyDescent="0.25">
      <c r="K4667" s="1"/>
    </row>
    <row r="4668" spans="11:11" x14ac:dyDescent="0.25">
      <c r="K4668" s="1"/>
    </row>
    <row r="4669" spans="11:11" x14ac:dyDescent="0.25">
      <c r="K4669" s="1"/>
    </row>
    <row r="4670" spans="11:11" x14ac:dyDescent="0.25">
      <c r="K4670" s="1"/>
    </row>
    <row r="4671" spans="11:11" x14ac:dyDescent="0.25">
      <c r="K4671" s="1"/>
    </row>
    <row r="4672" spans="11:11" x14ac:dyDescent="0.25">
      <c r="K4672" s="1"/>
    </row>
    <row r="4673" spans="11:11" x14ac:dyDescent="0.25">
      <c r="K4673" s="1"/>
    </row>
    <row r="4674" spans="11:11" x14ac:dyDescent="0.25">
      <c r="K4674" s="1"/>
    </row>
    <row r="4675" spans="11:11" x14ac:dyDescent="0.25">
      <c r="K4675" s="1"/>
    </row>
    <row r="4676" spans="11:11" x14ac:dyDescent="0.25">
      <c r="K4676" s="1"/>
    </row>
    <row r="4677" spans="11:11" x14ac:dyDescent="0.25">
      <c r="K4677" s="1"/>
    </row>
    <row r="4678" spans="11:11" x14ac:dyDescent="0.25">
      <c r="K4678" s="1"/>
    </row>
    <row r="4679" spans="11:11" x14ac:dyDescent="0.25">
      <c r="K4679" s="1"/>
    </row>
    <row r="4680" spans="11:11" x14ac:dyDescent="0.25">
      <c r="K4680" s="1"/>
    </row>
    <row r="4681" spans="11:11" x14ac:dyDescent="0.25">
      <c r="K4681" s="1"/>
    </row>
    <row r="4682" spans="11:11" x14ac:dyDescent="0.25">
      <c r="K4682" s="1"/>
    </row>
    <row r="4683" spans="11:11" x14ac:dyDescent="0.25">
      <c r="K4683" s="1"/>
    </row>
    <row r="4684" spans="11:11" x14ac:dyDescent="0.25">
      <c r="K4684" s="1"/>
    </row>
    <row r="4685" spans="11:11" x14ac:dyDescent="0.25">
      <c r="K4685" s="1"/>
    </row>
    <row r="4686" spans="11:11" x14ac:dyDescent="0.25">
      <c r="K4686" s="1"/>
    </row>
    <row r="4687" spans="11:11" x14ac:dyDescent="0.25">
      <c r="K4687" s="1"/>
    </row>
    <row r="4688" spans="11:11" x14ac:dyDescent="0.25">
      <c r="K4688" s="1"/>
    </row>
    <row r="4689" spans="11:11" x14ac:dyDescent="0.25">
      <c r="K4689" s="1"/>
    </row>
    <row r="4690" spans="11:11" x14ac:dyDescent="0.25">
      <c r="K4690" s="1"/>
    </row>
    <row r="4691" spans="11:11" x14ac:dyDescent="0.25">
      <c r="K4691" s="1"/>
    </row>
    <row r="4692" spans="11:11" x14ac:dyDescent="0.25">
      <c r="K4692" s="1"/>
    </row>
    <row r="4693" spans="11:11" x14ac:dyDescent="0.25">
      <c r="K4693" s="1"/>
    </row>
    <row r="4694" spans="11:11" x14ac:dyDescent="0.25">
      <c r="K4694" s="1"/>
    </row>
    <row r="4695" spans="11:11" x14ac:dyDescent="0.25">
      <c r="K4695" s="1"/>
    </row>
    <row r="4696" spans="11:11" x14ac:dyDescent="0.25">
      <c r="K4696" s="1"/>
    </row>
    <row r="4697" spans="11:11" x14ac:dyDescent="0.25">
      <c r="K4697" s="1"/>
    </row>
    <row r="4698" spans="11:11" x14ac:dyDescent="0.25">
      <c r="K4698" s="1"/>
    </row>
    <row r="4699" spans="11:11" x14ac:dyDescent="0.25">
      <c r="K4699" s="1"/>
    </row>
    <row r="4700" spans="11:11" x14ac:dyDescent="0.25">
      <c r="K4700" s="1"/>
    </row>
    <row r="4701" spans="11:11" x14ac:dyDescent="0.25">
      <c r="K4701" s="1"/>
    </row>
    <row r="4702" spans="11:11" x14ac:dyDescent="0.25">
      <c r="K4702" s="1"/>
    </row>
    <row r="4703" spans="11:11" x14ac:dyDescent="0.25">
      <c r="K4703" s="1"/>
    </row>
    <row r="4704" spans="11:11" x14ac:dyDescent="0.25">
      <c r="K4704" s="1"/>
    </row>
    <row r="4705" spans="11:11" x14ac:dyDescent="0.25">
      <c r="K4705" s="1"/>
    </row>
    <row r="4706" spans="11:11" x14ac:dyDescent="0.25">
      <c r="K4706" s="1"/>
    </row>
    <row r="4707" spans="11:11" x14ac:dyDescent="0.25">
      <c r="K4707" s="1"/>
    </row>
    <row r="4708" spans="11:11" x14ac:dyDescent="0.25">
      <c r="K4708" s="1"/>
    </row>
    <row r="4709" spans="11:11" x14ac:dyDescent="0.25">
      <c r="K4709" s="1"/>
    </row>
    <row r="4710" spans="11:11" x14ac:dyDescent="0.25">
      <c r="K4710" s="1"/>
    </row>
    <row r="4711" spans="11:11" x14ac:dyDescent="0.25">
      <c r="K4711" s="1"/>
    </row>
    <row r="4712" spans="11:11" x14ac:dyDescent="0.25">
      <c r="K4712" s="1"/>
    </row>
    <row r="4713" spans="11:11" x14ac:dyDescent="0.25">
      <c r="K4713" s="1"/>
    </row>
    <row r="4714" spans="11:11" x14ac:dyDescent="0.25">
      <c r="K4714" s="1"/>
    </row>
    <row r="4715" spans="11:11" x14ac:dyDescent="0.25">
      <c r="K4715" s="1"/>
    </row>
    <row r="4716" spans="11:11" x14ac:dyDescent="0.25">
      <c r="K4716" s="1"/>
    </row>
    <row r="4717" spans="11:11" x14ac:dyDescent="0.25">
      <c r="K4717" s="1"/>
    </row>
    <row r="4718" spans="11:11" x14ac:dyDescent="0.25">
      <c r="K4718" s="1"/>
    </row>
    <row r="4719" spans="11:11" x14ac:dyDescent="0.25">
      <c r="K4719" s="1"/>
    </row>
    <row r="4720" spans="11:11" x14ac:dyDescent="0.25">
      <c r="K4720" s="1"/>
    </row>
    <row r="4721" spans="11:11" x14ac:dyDescent="0.25">
      <c r="K4721" s="1"/>
    </row>
    <row r="4722" spans="11:11" x14ac:dyDescent="0.25">
      <c r="K4722" s="1"/>
    </row>
    <row r="4723" spans="11:11" x14ac:dyDescent="0.25">
      <c r="K4723" s="1"/>
    </row>
    <row r="4724" spans="11:11" x14ac:dyDescent="0.25">
      <c r="K4724" s="1"/>
    </row>
    <row r="4725" spans="11:11" x14ac:dyDescent="0.25">
      <c r="K4725" s="1"/>
    </row>
    <row r="4726" spans="11:11" x14ac:dyDescent="0.25">
      <c r="K4726" s="1"/>
    </row>
    <row r="4727" spans="11:11" x14ac:dyDescent="0.25">
      <c r="K4727" s="1"/>
    </row>
    <row r="4728" spans="11:11" x14ac:dyDescent="0.25">
      <c r="K4728" s="1"/>
    </row>
    <row r="4729" spans="11:11" x14ac:dyDescent="0.25">
      <c r="K4729" s="1"/>
    </row>
    <row r="4730" spans="11:11" x14ac:dyDescent="0.25">
      <c r="K4730" s="1"/>
    </row>
    <row r="4731" spans="11:11" x14ac:dyDescent="0.25">
      <c r="K4731" s="1"/>
    </row>
    <row r="4732" spans="11:11" x14ac:dyDescent="0.25">
      <c r="K4732" s="1"/>
    </row>
    <row r="4733" spans="11:11" x14ac:dyDescent="0.25">
      <c r="K4733" s="1"/>
    </row>
    <row r="4734" spans="11:11" x14ac:dyDescent="0.25">
      <c r="K4734" s="1"/>
    </row>
    <row r="4735" spans="11:11" x14ac:dyDescent="0.25">
      <c r="K4735" s="1"/>
    </row>
    <row r="4736" spans="11:11" x14ac:dyDescent="0.25">
      <c r="K4736" s="1"/>
    </row>
    <row r="4737" spans="11:11" x14ac:dyDescent="0.25">
      <c r="K4737" s="1"/>
    </row>
    <row r="4738" spans="11:11" x14ac:dyDescent="0.25">
      <c r="K4738" s="1"/>
    </row>
    <row r="4739" spans="11:11" x14ac:dyDescent="0.25">
      <c r="K4739" s="1"/>
    </row>
    <row r="4740" spans="11:11" x14ac:dyDescent="0.25">
      <c r="K4740" s="1"/>
    </row>
    <row r="4741" spans="11:11" x14ac:dyDescent="0.25">
      <c r="K4741" s="1"/>
    </row>
    <row r="4742" spans="11:11" x14ac:dyDescent="0.25">
      <c r="K4742" s="1"/>
    </row>
    <row r="4743" spans="11:11" x14ac:dyDescent="0.25">
      <c r="K4743" s="1"/>
    </row>
    <row r="4744" spans="11:11" x14ac:dyDescent="0.25">
      <c r="K4744" s="1"/>
    </row>
    <row r="4745" spans="11:11" x14ac:dyDescent="0.25">
      <c r="K4745" s="1"/>
    </row>
    <row r="4746" spans="11:11" x14ac:dyDescent="0.25">
      <c r="K4746" s="1"/>
    </row>
    <row r="4747" spans="11:11" x14ac:dyDescent="0.25">
      <c r="K4747" s="1"/>
    </row>
    <row r="4748" spans="11:11" x14ac:dyDescent="0.25">
      <c r="K4748" s="1"/>
    </row>
    <row r="4749" spans="11:11" x14ac:dyDescent="0.25">
      <c r="K4749" s="1"/>
    </row>
    <row r="4750" spans="11:11" x14ac:dyDescent="0.25">
      <c r="K4750" s="1"/>
    </row>
    <row r="4751" spans="11:11" x14ac:dyDescent="0.25">
      <c r="K4751" s="1"/>
    </row>
    <row r="4752" spans="11:11" x14ac:dyDescent="0.25">
      <c r="K4752" s="1"/>
    </row>
    <row r="4753" spans="11:11" x14ac:dyDescent="0.25">
      <c r="K4753" s="1"/>
    </row>
    <row r="4754" spans="11:11" x14ac:dyDescent="0.25">
      <c r="K4754" s="1"/>
    </row>
    <row r="4755" spans="11:11" x14ac:dyDescent="0.25">
      <c r="K4755" s="1"/>
    </row>
    <row r="4756" spans="11:11" x14ac:dyDescent="0.25">
      <c r="K4756" s="1"/>
    </row>
    <row r="4757" spans="11:11" x14ac:dyDescent="0.25">
      <c r="K4757" s="1"/>
    </row>
    <row r="4758" spans="11:11" x14ac:dyDescent="0.25">
      <c r="K4758" s="1"/>
    </row>
    <row r="4759" spans="11:11" x14ac:dyDescent="0.25">
      <c r="K4759" s="1"/>
    </row>
    <row r="4760" spans="11:11" x14ac:dyDescent="0.25">
      <c r="K4760" s="1"/>
    </row>
    <row r="4761" spans="11:11" x14ac:dyDescent="0.25">
      <c r="K4761" s="1"/>
    </row>
    <row r="4762" spans="11:11" x14ac:dyDescent="0.25">
      <c r="K4762" s="1"/>
    </row>
    <row r="4763" spans="11:11" x14ac:dyDescent="0.25">
      <c r="K4763" s="1"/>
    </row>
    <row r="4764" spans="11:11" x14ac:dyDescent="0.25">
      <c r="K4764" s="1"/>
    </row>
    <row r="4765" spans="11:11" x14ac:dyDescent="0.25">
      <c r="K4765" s="1"/>
    </row>
    <row r="4766" spans="11:11" x14ac:dyDescent="0.25">
      <c r="K4766" s="1"/>
    </row>
    <row r="4767" spans="11:11" x14ac:dyDescent="0.25">
      <c r="K4767" s="1"/>
    </row>
    <row r="4768" spans="11:11" x14ac:dyDescent="0.25">
      <c r="K4768" s="1"/>
    </row>
    <row r="4769" spans="11:11" x14ac:dyDescent="0.25">
      <c r="K4769" s="1"/>
    </row>
    <row r="4770" spans="11:11" x14ac:dyDescent="0.25">
      <c r="K4770" s="1"/>
    </row>
    <row r="4771" spans="11:11" x14ac:dyDescent="0.25">
      <c r="K4771" s="1"/>
    </row>
    <row r="4772" spans="11:11" x14ac:dyDescent="0.25">
      <c r="K4772" s="1"/>
    </row>
    <row r="4773" spans="11:11" x14ac:dyDescent="0.25">
      <c r="K4773" s="1"/>
    </row>
    <row r="4774" spans="11:11" x14ac:dyDescent="0.25">
      <c r="K4774" s="1"/>
    </row>
    <row r="4775" spans="11:11" x14ac:dyDescent="0.25">
      <c r="K4775" s="1"/>
    </row>
    <row r="4776" spans="11:11" x14ac:dyDescent="0.25">
      <c r="K4776" s="1"/>
    </row>
    <row r="4777" spans="11:11" x14ac:dyDescent="0.25">
      <c r="K4777" s="1"/>
    </row>
    <row r="4778" spans="11:11" x14ac:dyDescent="0.25">
      <c r="K4778" s="1"/>
    </row>
    <row r="4779" spans="11:11" x14ac:dyDescent="0.25">
      <c r="K4779" s="1"/>
    </row>
    <row r="4780" spans="11:11" x14ac:dyDescent="0.25">
      <c r="K4780" s="1"/>
    </row>
    <row r="4781" spans="11:11" x14ac:dyDescent="0.25">
      <c r="K4781" s="1"/>
    </row>
    <row r="4782" spans="11:11" x14ac:dyDescent="0.25">
      <c r="K4782" s="1"/>
    </row>
    <row r="4783" spans="11:11" x14ac:dyDescent="0.25">
      <c r="K4783" s="1"/>
    </row>
    <row r="4784" spans="11:11" x14ac:dyDescent="0.25">
      <c r="K4784" s="1"/>
    </row>
    <row r="4785" spans="11:11" x14ac:dyDescent="0.25">
      <c r="K4785" s="1"/>
    </row>
    <row r="4786" spans="11:11" x14ac:dyDescent="0.25">
      <c r="K4786" s="1"/>
    </row>
    <row r="4787" spans="11:11" x14ac:dyDescent="0.25">
      <c r="K4787" s="1"/>
    </row>
    <row r="4788" spans="11:11" x14ac:dyDescent="0.25">
      <c r="K4788" s="1"/>
    </row>
    <row r="4789" spans="11:11" x14ac:dyDescent="0.25">
      <c r="K4789" s="1"/>
    </row>
    <row r="4790" spans="11:11" x14ac:dyDescent="0.25">
      <c r="K4790" s="1"/>
    </row>
    <row r="4791" spans="11:11" x14ac:dyDescent="0.25">
      <c r="K4791" s="1"/>
    </row>
    <row r="4792" spans="11:11" x14ac:dyDescent="0.25">
      <c r="K4792" s="1"/>
    </row>
    <row r="4793" spans="11:11" x14ac:dyDescent="0.25">
      <c r="K4793" s="1"/>
    </row>
    <row r="4794" spans="11:11" x14ac:dyDescent="0.25">
      <c r="K4794" s="1"/>
    </row>
    <row r="4795" spans="11:11" x14ac:dyDescent="0.25">
      <c r="K4795" s="1"/>
    </row>
    <row r="4796" spans="11:11" x14ac:dyDescent="0.25">
      <c r="K4796" s="1"/>
    </row>
    <row r="4797" spans="11:11" x14ac:dyDescent="0.25">
      <c r="K4797" s="1"/>
    </row>
    <row r="4798" spans="11:11" x14ac:dyDescent="0.25">
      <c r="K4798" s="1"/>
    </row>
    <row r="4799" spans="11:11" x14ac:dyDescent="0.25">
      <c r="K4799" s="1"/>
    </row>
    <row r="4800" spans="11:11" x14ac:dyDescent="0.25">
      <c r="K4800" s="1"/>
    </row>
    <row r="4801" spans="11:11" x14ac:dyDescent="0.25">
      <c r="K4801" s="1"/>
    </row>
    <row r="4802" spans="11:11" x14ac:dyDescent="0.25">
      <c r="K4802" s="1"/>
    </row>
    <row r="4803" spans="11:11" x14ac:dyDescent="0.25">
      <c r="K4803" s="1"/>
    </row>
    <row r="4804" spans="11:11" x14ac:dyDescent="0.25">
      <c r="K4804" s="1"/>
    </row>
    <row r="4805" spans="11:11" x14ac:dyDescent="0.25">
      <c r="K4805" s="1"/>
    </row>
    <row r="4806" spans="11:11" x14ac:dyDescent="0.25">
      <c r="K4806" s="1"/>
    </row>
    <row r="4807" spans="11:11" x14ac:dyDescent="0.25">
      <c r="K4807" s="1"/>
    </row>
    <row r="4808" spans="11:11" x14ac:dyDescent="0.25">
      <c r="K4808" s="1"/>
    </row>
    <row r="4809" spans="11:11" x14ac:dyDescent="0.25">
      <c r="K4809" s="1"/>
    </row>
    <row r="4810" spans="11:11" x14ac:dyDescent="0.25">
      <c r="K4810" s="1"/>
    </row>
    <row r="4811" spans="11:11" x14ac:dyDescent="0.25">
      <c r="K4811" s="1"/>
    </row>
    <row r="4812" spans="11:11" x14ac:dyDescent="0.25">
      <c r="K4812" s="1"/>
    </row>
    <row r="4813" spans="11:11" x14ac:dyDescent="0.25">
      <c r="K4813" s="1"/>
    </row>
    <row r="4814" spans="11:11" x14ac:dyDescent="0.25">
      <c r="K4814" s="1"/>
    </row>
    <row r="4815" spans="11:11" x14ac:dyDescent="0.25">
      <c r="K4815" s="1"/>
    </row>
    <row r="4816" spans="11:11" x14ac:dyDescent="0.25">
      <c r="K4816" s="1"/>
    </row>
    <row r="4817" spans="11:11" x14ac:dyDescent="0.25">
      <c r="K4817" s="1"/>
    </row>
    <row r="4818" spans="11:11" x14ac:dyDescent="0.25">
      <c r="K4818" s="1"/>
    </row>
    <row r="4819" spans="11:11" x14ac:dyDescent="0.25">
      <c r="K4819" s="1"/>
    </row>
    <row r="4820" spans="11:11" x14ac:dyDescent="0.25">
      <c r="K4820" s="1"/>
    </row>
    <row r="4821" spans="11:11" x14ac:dyDescent="0.25">
      <c r="K4821" s="1"/>
    </row>
    <row r="4822" spans="11:11" x14ac:dyDescent="0.25">
      <c r="K4822" s="1"/>
    </row>
    <row r="4823" spans="11:11" x14ac:dyDescent="0.25">
      <c r="K4823" s="1"/>
    </row>
    <row r="4824" spans="11:11" x14ac:dyDescent="0.25">
      <c r="K4824" s="1"/>
    </row>
    <row r="4825" spans="11:11" x14ac:dyDescent="0.25">
      <c r="K4825" s="1"/>
    </row>
    <row r="4826" spans="11:11" x14ac:dyDescent="0.25">
      <c r="K4826" s="1"/>
    </row>
    <row r="4827" spans="11:11" x14ac:dyDescent="0.25">
      <c r="K4827" s="1"/>
    </row>
    <row r="4828" spans="11:11" x14ac:dyDescent="0.25">
      <c r="K4828" s="1"/>
    </row>
    <row r="4829" spans="11:11" x14ac:dyDescent="0.25">
      <c r="K4829" s="1"/>
    </row>
    <row r="4830" spans="11:11" x14ac:dyDescent="0.25">
      <c r="K4830" s="1"/>
    </row>
    <row r="4831" spans="11:11" x14ac:dyDescent="0.25">
      <c r="K4831" s="1"/>
    </row>
    <row r="4832" spans="11:11" x14ac:dyDescent="0.25">
      <c r="K4832" s="1"/>
    </row>
    <row r="4833" spans="11:11" x14ac:dyDescent="0.25">
      <c r="K4833" s="1"/>
    </row>
    <row r="4834" spans="11:11" x14ac:dyDescent="0.25">
      <c r="K4834" s="1"/>
    </row>
    <row r="4835" spans="11:11" x14ac:dyDescent="0.25">
      <c r="K4835" s="1"/>
    </row>
    <row r="4836" spans="11:11" x14ac:dyDescent="0.25">
      <c r="K4836" s="1"/>
    </row>
    <row r="4837" spans="11:11" x14ac:dyDescent="0.25">
      <c r="K4837" s="1"/>
    </row>
    <row r="4838" spans="11:11" x14ac:dyDescent="0.25">
      <c r="K4838" s="1"/>
    </row>
    <row r="4839" spans="11:11" x14ac:dyDescent="0.25">
      <c r="K4839" s="1"/>
    </row>
    <row r="4840" spans="11:11" x14ac:dyDescent="0.25">
      <c r="K4840" s="1"/>
    </row>
    <row r="4841" spans="11:11" x14ac:dyDescent="0.25">
      <c r="K4841" s="1"/>
    </row>
    <row r="4842" spans="11:11" x14ac:dyDescent="0.25">
      <c r="K4842" s="1"/>
    </row>
    <row r="4843" spans="11:11" x14ac:dyDescent="0.25">
      <c r="K4843" s="1"/>
    </row>
    <row r="4844" spans="11:11" x14ac:dyDescent="0.25">
      <c r="K4844" s="1"/>
    </row>
    <row r="4845" spans="11:11" x14ac:dyDescent="0.25">
      <c r="K4845" s="1"/>
    </row>
    <row r="4846" spans="11:11" x14ac:dyDescent="0.25">
      <c r="K4846" s="1"/>
    </row>
    <row r="4847" spans="11:11" x14ac:dyDescent="0.25">
      <c r="K4847" s="1"/>
    </row>
    <row r="4848" spans="11:11" x14ac:dyDescent="0.25">
      <c r="K4848" s="1"/>
    </row>
    <row r="4849" spans="11:11" x14ac:dyDescent="0.25">
      <c r="K4849" s="1"/>
    </row>
    <row r="4850" spans="11:11" x14ac:dyDescent="0.25">
      <c r="K4850" s="1"/>
    </row>
    <row r="4851" spans="11:11" x14ac:dyDescent="0.25">
      <c r="K4851" s="1"/>
    </row>
    <row r="4852" spans="11:11" x14ac:dyDescent="0.25">
      <c r="K4852" s="1"/>
    </row>
    <row r="4853" spans="11:11" x14ac:dyDescent="0.25">
      <c r="K4853" s="1"/>
    </row>
    <row r="4854" spans="11:11" x14ac:dyDescent="0.25">
      <c r="K4854" s="1"/>
    </row>
    <row r="4855" spans="11:11" x14ac:dyDescent="0.25">
      <c r="K4855" s="1"/>
    </row>
    <row r="4856" spans="11:11" x14ac:dyDescent="0.25">
      <c r="K4856" s="1"/>
    </row>
    <row r="4857" spans="11:11" x14ac:dyDescent="0.25">
      <c r="K4857" s="1"/>
    </row>
    <row r="4858" spans="11:11" x14ac:dyDescent="0.25">
      <c r="K4858" s="1"/>
    </row>
    <row r="4859" spans="11:11" x14ac:dyDescent="0.25">
      <c r="K4859" s="1"/>
    </row>
    <row r="4860" spans="11:11" x14ac:dyDescent="0.25">
      <c r="K4860" s="1"/>
    </row>
    <row r="4861" spans="11:11" x14ac:dyDescent="0.25">
      <c r="K4861" s="1"/>
    </row>
    <row r="4862" spans="11:11" x14ac:dyDescent="0.25">
      <c r="K4862" s="1"/>
    </row>
    <row r="4863" spans="11:11" x14ac:dyDescent="0.25">
      <c r="K4863" s="1"/>
    </row>
    <row r="4864" spans="11:11" x14ac:dyDescent="0.25">
      <c r="K4864" s="1"/>
    </row>
    <row r="4865" spans="11:11" x14ac:dyDescent="0.25">
      <c r="K4865" s="1"/>
    </row>
    <row r="4866" spans="11:11" x14ac:dyDescent="0.25">
      <c r="K4866" s="1"/>
    </row>
    <row r="4867" spans="11:11" x14ac:dyDescent="0.25">
      <c r="K4867" s="1"/>
    </row>
    <row r="4868" spans="11:11" x14ac:dyDescent="0.25">
      <c r="K4868" s="1"/>
    </row>
    <row r="4869" spans="11:11" x14ac:dyDescent="0.25">
      <c r="K4869" s="1"/>
    </row>
    <row r="4870" spans="11:11" x14ac:dyDescent="0.25">
      <c r="K4870" s="1"/>
    </row>
    <row r="4871" spans="11:11" x14ac:dyDescent="0.25">
      <c r="K4871" s="1"/>
    </row>
    <row r="4872" spans="11:11" x14ac:dyDescent="0.25">
      <c r="K4872" s="1"/>
    </row>
    <row r="4873" spans="11:11" x14ac:dyDescent="0.25">
      <c r="K4873" s="1"/>
    </row>
    <row r="4874" spans="11:11" x14ac:dyDescent="0.25">
      <c r="K4874" s="1"/>
    </row>
    <row r="4875" spans="11:11" x14ac:dyDescent="0.25">
      <c r="K4875" s="1"/>
    </row>
    <row r="4876" spans="11:11" x14ac:dyDescent="0.25">
      <c r="K4876" s="1"/>
    </row>
    <row r="4877" spans="11:11" x14ac:dyDescent="0.25">
      <c r="K4877" s="1"/>
    </row>
    <row r="4878" spans="11:11" x14ac:dyDescent="0.25">
      <c r="K4878" s="1"/>
    </row>
    <row r="4879" spans="11:11" x14ac:dyDescent="0.25">
      <c r="K4879" s="1"/>
    </row>
    <row r="4880" spans="11:11" x14ac:dyDescent="0.25">
      <c r="K4880" s="1"/>
    </row>
    <row r="4881" spans="11:11" x14ac:dyDescent="0.25">
      <c r="K4881" s="1"/>
    </row>
    <row r="4882" spans="11:11" x14ac:dyDescent="0.25">
      <c r="K4882" s="1"/>
    </row>
    <row r="4883" spans="11:11" x14ac:dyDescent="0.25">
      <c r="K4883" s="1"/>
    </row>
    <row r="4884" spans="11:11" x14ac:dyDescent="0.25">
      <c r="K4884" s="1"/>
    </row>
    <row r="4885" spans="11:11" x14ac:dyDescent="0.25">
      <c r="K4885" s="1"/>
    </row>
    <row r="4886" spans="11:11" x14ac:dyDescent="0.25">
      <c r="K4886" s="1"/>
    </row>
    <row r="4887" spans="11:11" x14ac:dyDescent="0.25">
      <c r="K4887" s="1"/>
    </row>
    <row r="4888" spans="11:11" x14ac:dyDescent="0.25">
      <c r="K4888" s="1"/>
    </row>
    <row r="4889" spans="11:11" x14ac:dyDescent="0.25">
      <c r="K4889" s="1"/>
    </row>
    <row r="4890" spans="11:11" x14ac:dyDescent="0.25">
      <c r="K4890" s="1"/>
    </row>
    <row r="4891" spans="11:11" x14ac:dyDescent="0.25">
      <c r="K4891" s="1"/>
    </row>
    <row r="4892" spans="11:11" x14ac:dyDescent="0.25">
      <c r="K4892" s="1"/>
    </row>
    <row r="4893" spans="11:11" x14ac:dyDescent="0.25">
      <c r="K4893" s="1"/>
    </row>
    <row r="4894" spans="11:11" x14ac:dyDescent="0.25">
      <c r="K4894" s="1"/>
    </row>
    <row r="4895" spans="11:11" x14ac:dyDescent="0.25">
      <c r="K4895" s="1"/>
    </row>
    <row r="4896" spans="11:11" x14ac:dyDescent="0.25">
      <c r="K4896" s="1"/>
    </row>
    <row r="4897" spans="11:11" x14ac:dyDescent="0.25">
      <c r="K4897" s="1"/>
    </row>
    <row r="4898" spans="11:11" x14ac:dyDescent="0.25">
      <c r="K4898" s="1"/>
    </row>
    <row r="4899" spans="11:11" x14ac:dyDescent="0.25">
      <c r="K4899" s="1"/>
    </row>
    <row r="4900" spans="11:11" x14ac:dyDescent="0.25">
      <c r="K4900" s="1"/>
    </row>
    <row r="4901" spans="11:11" x14ac:dyDescent="0.25">
      <c r="K4901" s="1"/>
    </row>
    <row r="4902" spans="11:11" x14ac:dyDescent="0.25">
      <c r="K4902" s="1"/>
    </row>
    <row r="4903" spans="11:11" x14ac:dyDescent="0.25">
      <c r="K4903" s="1"/>
    </row>
    <row r="4904" spans="11:11" x14ac:dyDescent="0.25">
      <c r="K4904" s="1"/>
    </row>
    <row r="4905" spans="11:11" x14ac:dyDescent="0.25">
      <c r="K4905" s="1"/>
    </row>
    <row r="4906" spans="11:11" x14ac:dyDescent="0.25">
      <c r="K4906" s="1"/>
    </row>
    <row r="4907" spans="11:11" x14ac:dyDescent="0.25">
      <c r="K4907" s="1"/>
    </row>
    <row r="4908" spans="11:11" x14ac:dyDescent="0.25">
      <c r="K4908" s="1"/>
    </row>
    <row r="4909" spans="11:11" x14ac:dyDescent="0.25">
      <c r="K4909" s="1"/>
    </row>
    <row r="4910" spans="11:11" x14ac:dyDescent="0.25">
      <c r="K4910" s="1"/>
    </row>
    <row r="4911" spans="11:11" x14ac:dyDescent="0.25">
      <c r="K4911" s="1"/>
    </row>
    <row r="4912" spans="11:11" x14ac:dyDescent="0.25">
      <c r="K4912" s="1"/>
    </row>
    <row r="4913" spans="11:11" x14ac:dyDescent="0.25">
      <c r="K4913" s="1"/>
    </row>
    <row r="4914" spans="11:11" x14ac:dyDescent="0.25">
      <c r="K4914" s="1"/>
    </row>
    <row r="4915" spans="11:11" x14ac:dyDescent="0.25">
      <c r="K4915" s="1"/>
    </row>
    <row r="4916" spans="11:11" x14ac:dyDescent="0.25">
      <c r="K4916" s="1"/>
    </row>
    <row r="4917" spans="11:11" x14ac:dyDescent="0.25">
      <c r="K4917" s="1"/>
    </row>
    <row r="4918" spans="11:11" x14ac:dyDescent="0.25">
      <c r="K4918" s="1"/>
    </row>
    <row r="4919" spans="11:11" x14ac:dyDescent="0.25">
      <c r="K4919" s="1"/>
    </row>
    <row r="4920" spans="11:11" x14ac:dyDescent="0.25">
      <c r="K4920" s="1"/>
    </row>
    <row r="4921" spans="11:11" x14ac:dyDescent="0.25">
      <c r="K4921" s="1"/>
    </row>
    <row r="4922" spans="11:11" x14ac:dyDescent="0.25">
      <c r="K4922" s="1"/>
    </row>
    <row r="4923" spans="11:11" x14ac:dyDescent="0.25">
      <c r="K4923" s="1"/>
    </row>
    <row r="4924" spans="11:11" x14ac:dyDescent="0.25">
      <c r="K4924" s="1"/>
    </row>
    <row r="4925" spans="11:11" x14ac:dyDescent="0.25">
      <c r="K4925" s="1"/>
    </row>
    <row r="4926" spans="11:11" x14ac:dyDescent="0.25">
      <c r="K4926" s="1"/>
    </row>
    <row r="4927" spans="11:11" x14ac:dyDescent="0.25">
      <c r="K4927" s="1"/>
    </row>
    <row r="4928" spans="11:11" x14ac:dyDescent="0.25">
      <c r="K4928" s="1"/>
    </row>
    <row r="4929" spans="11:11" x14ac:dyDescent="0.25">
      <c r="K4929" s="1"/>
    </row>
    <row r="4930" spans="11:11" x14ac:dyDescent="0.25">
      <c r="K4930" s="1"/>
    </row>
    <row r="4931" spans="11:11" x14ac:dyDescent="0.25">
      <c r="K4931" s="1"/>
    </row>
    <row r="4932" spans="11:11" x14ac:dyDescent="0.25">
      <c r="K4932" s="1"/>
    </row>
    <row r="4933" spans="11:11" x14ac:dyDescent="0.25">
      <c r="K4933" s="1"/>
    </row>
    <row r="4934" spans="11:11" x14ac:dyDescent="0.25">
      <c r="K4934" s="1"/>
    </row>
    <row r="4935" spans="11:11" x14ac:dyDescent="0.25">
      <c r="K4935" s="1"/>
    </row>
    <row r="4936" spans="11:11" x14ac:dyDescent="0.25">
      <c r="K4936" s="1"/>
    </row>
    <row r="4937" spans="11:11" x14ac:dyDescent="0.25">
      <c r="K4937" s="1"/>
    </row>
    <row r="4938" spans="11:11" x14ac:dyDescent="0.25">
      <c r="K4938" s="1"/>
    </row>
    <row r="4939" spans="11:11" x14ac:dyDescent="0.25">
      <c r="K4939" s="1"/>
    </row>
    <row r="4940" spans="11:11" x14ac:dyDescent="0.25">
      <c r="K4940" s="1"/>
    </row>
    <row r="4941" spans="11:11" x14ac:dyDescent="0.25">
      <c r="K4941" s="1"/>
    </row>
    <row r="4942" spans="11:11" x14ac:dyDescent="0.25">
      <c r="K4942" s="1"/>
    </row>
    <row r="4943" spans="11:11" x14ac:dyDescent="0.25">
      <c r="K4943" s="1"/>
    </row>
    <row r="4944" spans="11:11" x14ac:dyDescent="0.25">
      <c r="K4944" s="1"/>
    </row>
    <row r="4945" spans="11:11" x14ac:dyDescent="0.25">
      <c r="K4945" s="1"/>
    </row>
    <row r="4946" spans="11:11" x14ac:dyDescent="0.25">
      <c r="K4946" s="1"/>
    </row>
    <row r="4947" spans="11:11" x14ac:dyDescent="0.25">
      <c r="K4947" s="1"/>
    </row>
    <row r="4948" spans="11:11" x14ac:dyDescent="0.25">
      <c r="K4948" s="1"/>
    </row>
    <row r="4949" spans="11:11" x14ac:dyDescent="0.25">
      <c r="K4949" s="1"/>
    </row>
    <row r="4950" spans="11:11" x14ac:dyDescent="0.25">
      <c r="K4950" s="1"/>
    </row>
    <row r="4951" spans="11:11" x14ac:dyDescent="0.25">
      <c r="K4951" s="1"/>
    </row>
    <row r="4952" spans="11:11" x14ac:dyDescent="0.25">
      <c r="K4952" s="1"/>
    </row>
    <row r="4953" spans="11:11" x14ac:dyDescent="0.25">
      <c r="K4953" s="1"/>
    </row>
    <row r="4954" spans="11:11" x14ac:dyDescent="0.25">
      <c r="K4954" s="1"/>
    </row>
    <row r="4955" spans="11:11" x14ac:dyDescent="0.25">
      <c r="K4955" s="1"/>
    </row>
    <row r="4956" spans="11:11" x14ac:dyDescent="0.25">
      <c r="K4956" s="1"/>
    </row>
    <row r="4957" spans="11:11" x14ac:dyDescent="0.25">
      <c r="K4957" s="1"/>
    </row>
    <row r="4958" spans="11:11" x14ac:dyDescent="0.25">
      <c r="K4958" s="1"/>
    </row>
    <row r="4959" spans="11:11" x14ac:dyDescent="0.25">
      <c r="K4959" s="1"/>
    </row>
    <row r="4960" spans="11:11" x14ac:dyDescent="0.25">
      <c r="K4960" s="1"/>
    </row>
    <row r="4961" spans="11:11" x14ac:dyDescent="0.25">
      <c r="K4961" s="1"/>
    </row>
    <row r="4962" spans="11:11" x14ac:dyDescent="0.25">
      <c r="K4962" s="1"/>
    </row>
    <row r="4963" spans="11:11" x14ac:dyDescent="0.25">
      <c r="K4963" s="1"/>
    </row>
    <row r="4964" spans="11:11" x14ac:dyDescent="0.25">
      <c r="K4964" s="1"/>
    </row>
    <row r="4965" spans="11:11" x14ac:dyDescent="0.25">
      <c r="K4965" s="1"/>
    </row>
    <row r="4966" spans="11:11" x14ac:dyDescent="0.25">
      <c r="K4966" s="1"/>
    </row>
    <row r="4967" spans="11:11" x14ac:dyDescent="0.25">
      <c r="K4967" s="1"/>
    </row>
    <row r="4968" spans="11:11" x14ac:dyDescent="0.25">
      <c r="K4968" s="1"/>
    </row>
    <row r="4969" spans="11:11" x14ac:dyDescent="0.25">
      <c r="K4969" s="1"/>
    </row>
    <row r="4970" spans="11:11" x14ac:dyDescent="0.25">
      <c r="K4970" s="1"/>
    </row>
    <row r="4971" spans="11:11" x14ac:dyDescent="0.25">
      <c r="K4971" s="1"/>
    </row>
    <row r="4972" spans="11:11" x14ac:dyDescent="0.25">
      <c r="K4972" s="1"/>
    </row>
    <row r="4973" spans="11:11" x14ac:dyDescent="0.25">
      <c r="K4973" s="1"/>
    </row>
    <row r="4974" spans="11:11" x14ac:dyDescent="0.25">
      <c r="K4974" s="1"/>
    </row>
    <row r="4975" spans="11:11" x14ac:dyDescent="0.25">
      <c r="K4975" s="1"/>
    </row>
    <row r="4976" spans="11:11" x14ac:dyDescent="0.25">
      <c r="K4976" s="1"/>
    </row>
    <row r="4977" spans="11:11" x14ac:dyDescent="0.25">
      <c r="K4977" s="1"/>
    </row>
    <row r="4978" spans="11:11" x14ac:dyDescent="0.25">
      <c r="K4978" s="1"/>
    </row>
    <row r="4979" spans="11:11" x14ac:dyDescent="0.25">
      <c r="K4979" s="1"/>
    </row>
    <row r="4980" spans="11:11" x14ac:dyDescent="0.25">
      <c r="K4980" s="1"/>
    </row>
    <row r="4981" spans="11:11" x14ac:dyDescent="0.25">
      <c r="K4981" s="1"/>
    </row>
    <row r="4982" spans="11:11" x14ac:dyDescent="0.25">
      <c r="K4982" s="1"/>
    </row>
    <row r="4983" spans="11:11" x14ac:dyDescent="0.25">
      <c r="K4983" s="1"/>
    </row>
    <row r="4984" spans="11:11" x14ac:dyDescent="0.25">
      <c r="K4984" s="1"/>
    </row>
    <row r="4985" spans="11:11" x14ac:dyDescent="0.25">
      <c r="K4985" s="1"/>
    </row>
    <row r="4986" spans="11:11" x14ac:dyDescent="0.25">
      <c r="K4986" s="1"/>
    </row>
    <row r="4987" spans="11:11" x14ac:dyDescent="0.25">
      <c r="K4987" s="1"/>
    </row>
    <row r="4988" spans="11:11" x14ac:dyDescent="0.25">
      <c r="K4988" s="1"/>
    </row>
    <row r="4989" spans="11:11" x14ac:dyDescent="0.25">
      <c r="K4989" s="1"/>
    </row>
    <row r="4990" spans="11:11" x14ac:dyDescent="0.25">
      <c r="K4990" s="1"/>
    </row>
    <row r="4991" spans="11:11" x14ac:dyDescent="0.25">
      <c r="K4991" s="1"/>
    </row>
    <row r="4992" spans="11:11" x14ac:dyDescent="0.25">
      <c r="K4992" s="1"/>
    </row>
    <row r="4993" spans="11:11" x14ac:dyDescent="0.25">
      <c r="K4993" s="1"/>
    </row>
    <row r="4994" spans="11:11" x14ac:dyDescent="0.25">
      <c r="K4994" s="1"/>
    </row>
    <row r="4995" spans="11:11" x14ac:dyDescent="0.25">
      <c r="K4995" s="1"/>
    </row>
    <row r="4996" spans="11:11" x14ac:dyDescent="0.25">
      <c r="K4996" s="1"/>
    </row>
    <row r="4997" spans="11:11" x14ac:dyDescent="0.25">
      <c r="K4997" s="1"/>
    </row>
    <row r="4998" spans="11:11" x14ac:dyDescent="0.25">
      <c r="K4998" s="1"/>
    </row>
    <row r="4999" spans="11:11" x14ac:dyDescent="0.25">
      <c r="K4999" s="1"/>
    </row>
    <row r="5000" spans="11:11" x14ac:dyDescent="0.25">
      <c r="K5000" s="1"/>
    </row>
    <row r="5001" spans="11:11" x14ac:dyDescent="0.25">
      <c r="K5001" s="1"/>
    </row>
    <row r="5002" spans="11:11" x14ac:dyDescent="0.25">
      <c r="K5002" s="1"/>
    </row>
    <row r="5003" spans="11:11" x14ac:dyDescent="0.25">
      <c r="K5003" s="1"/>
    </row>
    <row r="5004" spans="11:11" x14ac:dyDescent="0.25">
      <c r="K5004" s="1"/>
    </row>
    <row r="5005" spans="11:11" x14ac:dyDescent="0.25">
      <c r="K5005" s="1"/>
    </row>
    <row r="5006" spans="11:11" x14ac:dyDescent="0.25">
      <c r="K5006" s="1"/>
    </row>
    <row r="5007" spans="11:11" x14ac:dyDescent="0.25">
      <c r="K5007" s="1"/>
    </row>
    <row r="5008" spans="11:11" x14ac:dyDescent="0.25">
      <c r="K5008" s="1"/>
    </row>
    <row r="5009" spans="11:11" x14ac:dyDescent="0.25">
      <c r="K5009" s="1"/>
    </row>
    <row r="5010" spans="11:11" x14ac:dyDescent="0.25">
      <c r="K5010" s="1"/>
    </row>
    <row r="5011" spans="11:11" x14ac:dyDescent="0.25">
      <c r="K5011" s="1"/>
    </row>
    <row r="5012" spans="11:11" x14ac:dyDescent="0.25">
      <c r="K5012" s="1"/>
    </row>
    <row r="5013" spans="11:11" x14ac:dyDescent="0.25">
      <c r="K5013" s="1"/>
    </row>
    <row r="5014" spans="11:11" x14ac:dyDescent="0.25">
      <c r="K5014" s="1"/>
    </row>
    <row r="5015" spans="11:11" x14ac:dyDescent="0.25">
      <c r="K5015" s="1"/>
    </row>
    <row r="5016" spans="11:11" x14ac:dyDescent="0.25">
      <c r="K5016" s="1"/>
    </row>
    <row r="5017" spans="11:11" x14ac:dyDescent="0.25">
      <c r="K5017" s="1"/>
    </row>
    <row r="5018" spans="11:11" x14ac:dyDescent="0.25">
      <c r="K5018" s="1"/>
    </row>
    <row r="5019" spans="11:11" x14ac:dyDescent="0.25">
      <c r="K5019" s="1"/>
    </row>
    <row r="5020" spans="11:11" x14ac:dyDescent="0.25">
      <c r="K5020" s="1"/>
    </row>
    <row r="5021" spans="11:11" x14ac:dyDescent="0.25">
      <c r="K5021" s="1"/>
    </row>
    <row r="5022" spans="11:11" x14ac:dyDescent="0.25">
      <c r="K5022" s="1"/>
    </row>
    <row r="5023" spans="11:11" x14ac:dyDescent="0.25">
      <c r="K5023" s="1"/>
    </row>
    <row r="5024" spans="11:11" x14ac:dyDescent="0.25">
      <c r="K5024" s="1"/>
    </row>
    <row r="5025" spans="11:11" x14ac:dyDescent="0.25">
      <c r="K5025" s="1"/>
    </row>
    <row r="5026" spans="11:11" x14ac:dyDescent="0.25">
      <c r="K5026" s="1"/>
    </row>
    <row r="5027" spans="11:11" x14ac:dyDescent="0.25">
      <c r="K5027" s="1"/>
    </row>
    <row r="5028" spans="11:11" x14ac:dyDescent="0.25">
      <c r="K5028" s="1"/>
    </row>
    <row r="5029" spans="11:11" x14ac:dyDescent="0.25">
      <c r="K5029" s="1"/>
    </row>
    <row r="5030" spans="11:11" x14ac:dyDescent="0.25">
      <c r="K5030" s="1"/>
    </row>
    <row r="5031" spans="11:11" x14ac:dyDescent="0.25">
      <c r="K5031" s="1"/>
    </row>
    <row r="5032" spans="11:11" x14ac:dyDescent="0.25">
      <c r="K5032" s="1"/>
    </row>
    <row r="5033" spans="11:11" x14ac:dyDescent="0.25">
      <c r="K5033" s="1"/>
    </row>
    <row r="5034" spans="11:11" x14ac:dyDescent="0.25">
      <c r="K5034" s="1"/>
    </row>
    <row r="5035" spans="11:11" x14ac:dyDescent="0.25">
      <c r="K5035" s="1"/>
    </row>
    <row r="5036" spans="11:11" x14ac:dyDescent="0.25">
      <c r="K5036" s="1"/>
    </row>
    <row r="5037" spans="11:11" x14ac:dyDescent="0.25">
      <c r="K5037" s="1"/>
    </row>
    <row r="5038" spans="11:11" x14ac:dyDescent="0.25">
      <c r="K5038" s="1"/>
    </row>
    <row r="5039" spans="11:11" x14ac:dyDescent="0.25">
      <c r="K5039" s="1"/>
    </row>
    <row r="5040" spans="11:11" x14ac:dyDescent="0.25">
      <c r="K5040" s="1"/>
    </row>
    <row r="5041" spans="11:11" x14ac:dyDescent="0.25">
      <c r="K5041" s="1"/>
    </row>
    <row r="5042" spans="11:11" x14ac:dyDescent="0.25">
      <c r="K5042" s="1"/>
    </row>
    <row r="5043" spans="11:11" x14ac:dyDescent="0.25">
      <c r="K5043" s="1"/>
    </row>
    <row r="5044" spans="11:11" x14ac:dyDescent="0.25">
      <c r="K5044" s="1"/>
    </row>
    <row r="5045" spans="11:11" x14ac:dyDescent="0.25">
      <c r="K5045" s="1"/>
    </row>
    <row r="5046" spans="11:11" x14ac:dyDescent="0.25">
      <c r="K5046" s="1"/>
    </row>
    <row r="5047" spans="11:11" x14ac:dyDescent="0.25">
      <c r="K5047" s="1"/>
    </row>
    <row r="5048" spans="11:11" x14ac:dyDescent="0.25">
      <c r="K5048" s="1"/>
    </row>
    <row r="5049" spans="11:11" x14ac:dyDescent="0.25">
      <c r="K5049" s="1"/>
    </row>
    <row r="5050" spans="11:11" x14ac:dyDescent="0.25">
      <c r="K5050" s="1"/>
    </row>
    <row r="5051" spans="11:11" x14ac:dyDescent="0.25">
      <c r="K5051" s="1"/>
    </row>
    <row r="5052" spans="11:11" x14ac:dyDescent="0.25">
      <c r="K5052" s="1"/>
    </row>
    <row r="5053" spans="11:11" x14ac:dyDescent="0.25">
      <c r="K5053" s="1"/>
    </row>
    <row r="5054" spans="11:11" x14ac:dyDescent="0.25">
      <c r="K5054" s="1"/>
    </row>
    <row r="5055" spans="11:11" x14ac:dyDescent="0.25">
      <c r="K5055" s="1"/>
    </row>
    <row r="5056" spans="11:11" x14ac:dyDescent="0.25">
      <c r="K5056" s="1"/>
    </row>
    <row r="5057" spans="11:11" x14ac:dyDescent="0.25">
      <c r="K5057" s="1"/>
    </row>
    <row r="5058" spans="11:11" x14ac:dyDescent="0.25">
      <c r="K5058" s="1"/>
    </row>
    <row r="5059" spans="11:11" x14ac:dyDescent="0.25">
      <c r="K5059" s="1"/>
    </row>
    <row r="5060" spans="11:11" x14ac:dyDescent="0.25">
      <c r="K5060" s="1"/>
    </row>
    <row r="5061" spans="11:11" x14ac:dyDescent="0.25">
      <c r="K5061" s="1"/>
    </row>
    <row r="5062" spans="11:11" x14ac:dyDescent="0.25">
      <c r="K5062" s="1"/>
    </row>
    <row r="5063" spans="11:11" x14ac:dyDescent="0.25">
      <c r="K5063" s="1"/>
    </row>
    <row r="5064" spans="11:11" x14ac:dyDescent="0.25">
      <c r="K5064" s="1"/>
    </row>
    <row r="5065" spans="11:11" x14ac:dyDescent="0.25">
      <c r="K5065" s="1"/>
    </row>
    <row r="5066" spans="11:11" x14ac:dyDescent="0.25">
      <c r="K5066" s="1"/>
    </row>
    <row r="5067" spans="11:11" x14ac:dyDescent="0.25">
      <c r="K5067" s="1"/>
    </row>
    <row r="5068" spans="11:11" x14ac:dyDescent="0.25">
      <c r="K5068" s="1"/>
    </row>
    <row r="5069" spans="11:11" x14ac:dyDescent="0.25">
      <c r="K5069" s="1"/>
    </row>
    <row r="5070" spans="11:11" x14ac:dyDescent="0.25">
      <c r="K5070" s="1"/>
    </row>
    <row r="5071" spans="11:11" x14ac:dyDescent="0.25">
      <c r="K5071" s="1"/>
    </row>
    <row r="5072" spans="11:11" x14ac:dyDescent="0.25">
      <c r="K5072" s="1"/>
    </row>
    <row r="5073" spans="11:11" x14ac:dyDescent="0.25">
      <c r="K5073" s="1"/>
    </row>
    <row r="5074" spans="11:11" x14ac:dyDescent="0.25">
      <c r="K5074" s="1"/>
    </row>
    <row r="5075" spans="11:11" x14ac:dyDescent="0.25">
      <c r="K5075" s="1"/>
    </row>
    <row r="5076" spans="11:11" x14ac:dyDescent="0.25">
      <c r="K5076" s="1"/>
    </row>
    <row r="5077" spans="11:11" x14ac:dyDescent="0.25">
      <c r="K5077" s="1"/>
    </row>
    <row r="5078" spans="11:11" x14ac:dyDescent="0.25">
      <c r="K5078" s="1"/>
    </row>
    <row r="5079" spans="11:11" x14ac:dyDescent="0.25">
      <c r="K5079" s="1"/>
    </row>
    <row r="5080" spans="11:11" x14ac:dyDescent="0.25">
      <c r="K5080" s="1"/>
    </row>
    <row r="5081" spans="11:11" x14ac:dyDescent="0.25">
      <c r="K5081" s="1"/>
    </row>
    <row r="5082" spans="11:11" x14ac:dyDescent="0.25">
      <c r="K5082" s="1"/>
    </row>
    <row r="5083" spans="11:11" x14ac:dyDescent="0.25">
      <c r="K5083" s="1"/>
    </row>
    <row r="5084" spans="11:11" x14ac:dyDescent="0.25">
      <c r="K5084" s="1"/>
    </row>
    <row r="5085" spans="11:11" x14ac:dyDescent="0.25">
      <c r="K5085" s="1"/>
    </row>
    <row r="5086" spans="11:11" x14ac:dyDescent="0.25">
      <c r="K5086" s="1"/>
    </row>
    <row r="5087" spans="11:11" x14ac:dyDescent="0.25">
      <c r="K5087" s="1"/>
    </row>
    <row r="5088" spans="11:11" x14ac:dyDescent="0.25">
      <c r="K5088" s="1"/>
    </row>
    <row r="5089" spans="11:11" x14ac:dyDescent="0.25">
      <c r="K5089" s="1"/>
    </row>
    <row r="5090" spans="11:11" x14ac:dyDescent="0.25">
      <c r="K5090" s="1"/>
    </row>
    <row r="5091" spans="11:11" x14ac:dyDescent="0.25">
      <c r="K5091" s="1"/>
    </row>
    <row r="5092" spans="11:11" x14ac:dyDescent="0.25">
      <c r="K5092" s="1"/>
    </row>
    <row r="5093" spans="11:11" x14ac:dyDescent="0.25">
      <c r="K5093" s="1"/>
    </row>
    <row r="5094" spans="11:11" x14ac:dyDescent="0.25">
      <c r="K5094" s="1"/>
    </row>
    <row r="5095" spans="11:11" x14ac:dyDescent="0.25">
      <c r="K5095" s="1"/>
    </row>
    <row r="5096" spans="11:11" x14ac:dyDescent="0.25">
      <c r="K5096" s="1"/>
    </row>
    <row r="5097" spans="11:11" x14ac:dyDescent="0.25">
      <c r="K5097" s="1"/>
    </row>
    <row r="5098" spans="11:11" x14ac:dyDescent="0.25">
      <c r="K5098" s="1"/>
    </row>
    <row r="5099" spans="11:11" x14ac:dyDescent="0.25">
      <c r="K5099" s="1"/>
    </row>
    <row r="5100" spans="11:11" x14ac:dyDescent="0.25">
      <c r="K5100" s="1"/>
    </row>
    <row r="5101" spans="11:11" x14ac:dyDescent="0.25">
      <c r="K5101" s="1"/>
    </row>
    <row r="5102" spans="11:11" x14ac:dyDescent="0.25">
      <c r="K5102" s="1"/>
    </row>
    <row r="5103" spans="11:11" x14ac:dyDescent="0.25">
      <c r="K5103" s="1"/>
    </row>
    <row r="5104" spans="11:11" x14ac:dyDescent="0.25">
      <c r="K5104" s="1"/>
    </row>
    <row r="5105" spans="11:11" x14ac:dyDescent="0.25">
      <c r="K5105" s="1"/>
    </row>
    <row r="5106" spans="11:11" x14ac:dyDescent="0.25">
      <c r="K5106" s="1"/>
    </row>
    <row r="5107" spans="11:11" x14ac:dyDescent="0.25">
      <c r="K5107" s="1"/>
    </row>
    <row r="5108" spans="11:11" x14ac:dyDescent="0.25">
      <c r="K5108" s="1"/>
    </row>
    <row r="5109" spans="11:11" x14ac:dyDescent="0.25">
      <c r="K5109" s="1"/>
    </row>
    <row r="5110" spans="11:11" x14ac:dyDescent="0.25">
      <c r="K5110" s="1"/>
    </row>
    <row r="5111" spans="11:11" x14ac:dyDescent="0.25">
      <c r="K5111" s="1"/>
    </row>
    <row r="5112" spans="11:11" x14ac:dyDescent="0.25">
      <c r="K5112" s="1"/>
    </row>
    <row r="5113" spans="11:11" x14ac:dyDescent="0.25">
      <c r="K5113" s="1"/>
    </row>
    <row r="5114" spans="11:11" x14ac:dyDescent="0.25">
      <c r="K5114" s="1"/>
    </row>
    <row r="5115" spans="11:11" x14ac:dyDescent="0.25">
      <c r="K5115" s="1"/>
    </row>
    <row r="5116" spans="11:11" x14ac:dyDescent="0.25">
      <c r="K5116" s="1"/>
    </row>
    <row r="5117" spans="11:11" x14ac:dyDescent="0.25">
      <c r="K5117" s="1"/>
    </row>
    <row r="5118" spans="11:11" x14ac:dyDescent="0.25">
      <c r="K5118" s="1"/>
    </row>
    <row r="5119" spans="11:11" x14ac:dyDescent="0.25">
      <c r="K5119" s="1"/>
    </row>
    <row r="5120" spans="11:11" x14ac:dyDescent="0.25">
      <c r="K5120" s="1"/>
    </row>
    <row r="5121" spans="11:11" x14ac:dyDescent="0.25">
      <c r="K5121" s="1"/>
    </row>
    <row r="5122" spans="11:11" x14ac:dyDescent="0.25">
      <c r="K5122" s="1"/>
    </row>
    <row r="5123" spans="11:11" x14ac:dyDescent="0.25">
      <c r="K5123" s="1"/>
    </row>
    <row r="5124" spans="11:11" x14ac:dyDescent="0.25">
      <c r="K5124" s="1"/>
    </row>
    <row r="5125" spans="11:11" x14ac:dyDescent="0.25">
      <c r="K5125" s="1"/>
    </row>
    <row r="5126" spans="11:11" x14ac:dyDescent="0.25">
      <c r="K5126" s="1"/>
    </row>
    <row r="5127" spans="11:11" x14ac:dyDescent="0.25">
      <c r="K5127" s="1"/>
    </row>
    <row r="5128" spans="11:11" x14ac:dyDescent="0.25">
      <c r="K5128" s="1"/>
    </row>
    <row r="5129" spans="11:11" x14ac:dyDescent="0.25">
      <c r="K5129" s="1"/>
    </row>
    <row r="5130" spans="11:11" x14ac:dyDescent="0.25">
      <c r="K5130" s="1"/>
    </row>
    <row r="5131" spans="11:11" x14ac:dyDescent="0.25">
      <c r="K5131" s="1"/>
    </row>
    <row r="5132" spans="11:11" x14ac:dyDescent="0.25">
      <c r="K5132" s="1"/>
    </row>
    <row r="5133" spans="11:11" x14ac:dyDescent="0.25">
      <c r="K5133" s="1"/>
    </row>
    <row r="5134" spans="11:11" x14ac:dyDescent="0.25">
      <c r="K5134" s="1"/>
    </row>
    <row r="5135" spans="11:11" x14ac:dyDescent="0.25">
      <c r="K5135" s="1"/>
    </row>
    <row r="5136" spans="11:11" x14ac:dyDescent="0.25">
      <c r="K5136" s="1"/>
    </row>
    <row r="5137" spans="11:11" x14ac:dyDescent="0.25">
      <c r="K5137" s="1"/>
    </row>
    <row r="5138" spans="11:11" x14ac:dyDescent="0.25">
      <c r="K5138" s="1"/>
    </row>
    <row r="5139" spans="11:11" x14ac:dyDescent="0.25">
      <c r="K5139" s="1"/>
    </row>
    <row r="5140" spans="11:11" x14ac:dyDescent="0.25">
      <c r="K5140" s="1"/>
    </row>
    <row r="5141" spans="11:11" x14ac:dyDescent="0.25">
      <c r="K5141" s="1"/>
    </row>
    <row r="5142" spans="11:11" x14ac:dyDescent="0.25">
      <c r="K5142" s="1"/>
    </row>
    <row r="5143" spans="11:11" x14ac:dyDescent="0.25">
      <c r="K5143" s="1"/>
    </row>
    <row r="5144" spans="11:11" x14ac:dyDescent="0.25">
      <c r="K5144" s="1"/>
    </row>
    <row r="5145" spans="11:11" x14ac:dyDescent="0.25">
      <c r="K5145" s="1"/>
    </row>
    <row r="5146" spans="11:11" x14ac:dyDescent="0.25">
      <c r="K5146" s="1"/>
    </row>
    <row r="5147" spans="11:11" x14ac:dyDescent="0.25">
      <c r="K5147" s="1"/>
    </row>
    <row r="5148" spans="11:11" x14ac:dyDescent="0.25">
      <c r="K5148" s="1"/>
    </row>
    <row r="5149" spans="11:11" x14ac:dyDescent="0.25">
      <c r="K5149" s="1"/>
    </row>
    <row r="5150" spans="11:11" x14ac:dyDescent="0.25">
      <c r="K5150" s="1"/>
    </row>
    <row r="5151" spans="11:11" x14ac:dyDescent="0.25">
      <c r="K5151" s="1"/>
    </row>
    <row r="5152" spans="11:11" x14ac:dyDescent="0.25">
      <c r="K5152" s="1"/>
    </row>
    <row r="5153" spans="11:11" x14ac:dyDescent="0.25">
      <c r="K5153" s="1"/>
    </row>
    <row r="5154" spans="11:11" x14ac:dyDescent="0.25">
      <c r="K5154" s="1"/>
    </row>
    <row r="5155" spans="11:11" x14ac:dyDescent="0.25">
      <c r="K5155" s="1"/>
    </row>
    <row r="5156" spans="11:11" x14ac:dyDescent="0.25">
      <c r="K5156" s="1"/>
    </row>
    <row r="5157" spans="11:11" x14ac:dyDescent="0.25">
      <c r="K5157" s="1"/>
    </row>
    <row r="5158" spans="11:11" x14ac:dyDescent="0.25">
      <c r="K5158" s="1"/>
    </row>
    <row r="5159" spans="11:11" x14ac:dyDescent="0.25">
      <c r="K5159" s="1"/>
    </row>
    <row r="5160" spans="11:11" x14ac:dyDescent="0.25">
      <c r="K5160" s="1"/>
    </row>
    <row r="5161" spans="11:11" x14ac:dyDescent="0.25">
      <c r="K5161" s="1"/>
    </row>
    <row r="5162" spans="11:11" x14ac:dyDescent="0.25">
      <c r="K5162" s="1"/>
    </row>
    <row r="5163" spans="11:11" x14ac:dyDescent="0.25">
      <c r="K5163" s="1"/>
    </row>
    <row r="5164" spans="11:11" x14ac:dyDescent="0.25">
      <c r="K5164" s="1"/>
    </row>
    <row r="5165" spans="11:11" x14ac:dyDescent="0.25">
      <c r="K5165" s="1"/>
    </row>
    <row r="5166" spans="11:11" x14ac:dyDescent="0.25">
      <c r="K5166" s="1"/>
    </row>
    <row r="5167" spans="11:11" x14ac:dyDescent="0.25">
      <c r="K5167" s="1"/>
    </row>
    <row r="5168" spans="11:11" x14ac:dyDescent="0.25">
      <c r="K5168" s="1"/>
    </row>
    <row r="5169" spans="11:11" x14ac:dyDescent="0.25">
      <c r="K5169" s="1"/>
    </row>
    <row r="5170" spans="11:11" x14ac:dyDescent="0.25">
      <c r="K5170" s="1"/>
    </row>
    <row r="5171" spans="11:11" x14ac:dyDescent="0.25">
      <c r="K5171" s="1"/>
    </row>
    <row r="5172" spans="11:11" x14ac:dyDescent="0.25">
      <c r="K5172" s="1"/>
    </row>
    <row r="5173" spans="11:11" x14ac:dyDescent="0.25">
      <c r="K5173" s="1"/>
    </row>
    <row r="5174" spans="11:11" x14ac:dyDescent="0.25">
      <c r="K5174" s="1"/>
    </row>
    <row r="5175" spans="11:11" x14ac:dyDescent="0.25">
      <c r="K5175" s="1"/>
    </row>
    <row r="5176" spans="11:11" x14ac:dyDescent="0.25">
      <c r="K5176" s="1"/>
    </row>
    <row r="5177" spans="11:11" x14ac:dyDescent="0.25">
      <c r="K5177" s="1"/>
    </row>
    <row r="5178" spans="11:11" x14ac:dyDescent="0.25">
      <c r="K5178" s="1"/>
    </row>
    <row r="5179" spans="11:11" x14ac:dyDescent="0.25">
      <c r="K5179" s="1"/>
    </row>
    <row r="5180" spans="11:11" x14ac:dyDescent="0.25">
      <c r="K5180" s="1"/>
    </row>
    <row r="5181" spans="11:11" x14ac:dyDescent="0.25">
      <c r="K5181" s="1"/>
    </row>
    <row r="5182" spans="11:11" x14ac:dyDescent="0.25">
      <c r="K5182" s="1"/>
    </row>
    <row r="5183" spans="11:11" x14ac:dyDescent="0.25">
      <c r="K5183" s="1"/>
    </row>
    <row r="5184" spans="11:11" x14ac:dyDescent="0.25">
      <c r="K5184" s="1"/>
    </row>
    <row r="5185" spans="11:11" x14ac:dyDescent="0.25">
      <c r="K5185" s="1"/>
    </row>
    <row r="5186" spans="11:11" x14ac:dyDescent="0.25">
      <c r="K5186" s="1"/>
    </row>
    <row r="5187" spans="11:11" x14ac:dyDescent="0.25">
      <c r="K5187" s="1"/>
    </row>
    <row r="5188" spans="11:11" x14ac:dyDescent="0.25">
      <c r="K5188" s="1"/>
    </row>
    <row r="5189" spans="11:11" x14ac:dyDescent="0.25">
      <c r="K5189" s="1"/>
    </row>
    <row r="5190" spans="11:11" x14ac:dyDescent="0.25">
      <c r="K5190" s="1"/>
    </row>
    <row r="5191" spans="11:11" x14ac:dyDescent="0.25">
      <c r="K5191" s="1"/>
    </row>
    <row r="5192" spans="11:11" x14ac:dyDescent="0.25">
      <c r="K5192" s="1"/>
    </row>
    <row r="5193" spans="11:11" x14ac:dyDescent="0.25">
      <c r="K5193" s="1"/>
    </row>
    <row r="5194" spans="11:11" x14ac:dyDescent="0.25">
      <c r="K5194" s="1"/>
    </row>
    <row r="5195" spans="11:11" x14ac:dyDescent="0.25">
      <c r="K5195" s="1"/>
    </row>
    <row r="5196" spans="11:11" x14ac:dyDescent="0.25">
      <c r="K5196" s="1"/>
    </row>
    <row r="5197" spans="11:11" x14ac:dyDescent="0.25">
      <c r="K5197" s="1"/>
    </row>
    <row r="5198" spans="11:11" x14ac:dyDescent="0.25">
      <c r="K5198" s="1"/>
    </row>
    <row r="5199" spans="11:11" x14ac:dyDescent="0.25">
      <c r="K5199" s="1"/>
    </row>
    <row r="5200" spans="11:11" x14ac:dyDescent="0.25">
      <c r="K5200" s="1"/>
    </row>
    <row r="5201" spans="11:11" x14ac:dyDescent="0.25">
      <c r="K5201" s="1"/>
    </row>
    <row r="5202" spans="11:11" x14ac:dyDescent="0.25">
      <c r="K5202" s="1"/>
    </row>
    <row r="5203" spans="11:11" x14ac:dyDescent="0.25">
      <c r="K5203" s="1"/>
    </row>
    <row r="5204" spans="11:11" x14ac:dyDescent="0.25">
      <c r="K5204" s="1"/>
    </row>
    <row r="5205" spans="11:11" x14ac:dyDescent="0.25">
      <c r="K5205" s="1"/>
    </row>
    <row r="5206" spans="11:11" x14ac:dyDescent="0.25">
      <c r="K5206" s="1"/>
    </row>
    <row r="5207" spans="11:11" x14ac:dyDescent="0.25">
      <c r="K5207" s="1"/>
    </row>
    <row r="5208" spans="11:11" x14ac:dyDescent="0.25">
      <c r="K5208" s="1"/>
    </row>
    <row r="5209" spans="11:11" x14ac:dyDescent="0.25">
      <c r="K5209" s="1"/>
    </row>
    <row r="5210" spans="11:11" x14ac:dyDescent="0.25">
      <c r="K5210" s="1"/>
    </row>
    <row r="5211" spans="11:11" x14ac:dyDescent="0.25">
      <c r="K5211" s="1"/>
    </row>
    <row r="5212" spans="11:11" x14ac:dyDescent="0.25">
      <c r="K5212" s="1"/>
    </row>
    <row r="5213" spans="11:11" x14ac:dyDescent="0.25">
      <c r="K5213" s="1"/>
    </row>
    <row r="5214" spans="11:11" x14ac:dyDescent="0.25">
      <c r="K5214" s="1"/>
    </row>
    <row r="5215" spans="11:11" x14ac:dyDescent="0.25">
      <c r="K5215" s="1"/>
    </row>
    <row r="5216" spans="11:11" x14ac:dyDescent="0.25">
      <c r="K5216" s="1"/>
    </row>
    <row r="5217" spans="11:11" x14ac:dyDescent="0.25">
      <c r="K5217" s="1"/>
    </row>
    <row r="5218" spans="11:11" x14ac:dyDescent="0.25">
      <c r="K5218" s="1"/>
    </row>
    <row r="5219" spans="11:11" x14ac:dyDescent="0.25">
      <c r="K5219" s="1"/>
    </row>
    <row r="5220" spans="11:11" x14ac:dyDescent="0.25">
      <c r="K5220" s="1"/>
    </row>
    <row r="5221" spans="11:11" x14ac:dyDescent="0.25">
      <c r="K5221" s="1"/>
    </row>
    <row r="5222" spans="11:11" x14ac:dyDescent="0.25">
      <c r="K5222" s="1"/>
    </row>
    <row r="5223" spans="11:11" x14ac:dyDescent="0.25">
      <c r="K5223" s="1"/>
    </row>
    <row r="5224" spans="11:11" x14ac:dyDescent="0.25">
      <c r="K5224" s="1"/>
    </row>
    <row r="5225" spans="11:11" x14ac:dyDescent="0.25">
      <c r="K5225" s="1"/>
    </row>
    <row r="5226" spans="11:11" x14ac:dyDescent="0.25">
      <c r="K5226" s="1"/>
    </row>
    <row r="5227" spans="11:11" x14ac:dyDescent="0.25">
      <c r="K5227" s="1"/>
    </row>
    <row r="5228" spans="11:11" x14ac:dyDescent="0.25">
      <c r="K5228" s="1"/>
    </row>
    <row r="5229" spans="11:11" x14ac:dyDescent="0.25">
      <c r="K5229" s="1"/>
    </row>
    <row r="5230" spans="11:11" x14ac:dyDescent="0.25">
      <c r="K5230" s="1"/>
    </row>
    <row r="5231" spans="11:11" x14ac:dyDescent="0.25">
      <c r="K5231" s="1"/>
    </row>
    <row r="5232" spans="11:11" x14ac:dyDescent="0.25">
      <c r="K5232" s="1"/>
    </row>
    <row r="5233" spans="11:11" x14ac:dyDescent="0.25">
      <c r="K5233" s="1"/>
    </row>
    <row r="5234" spans="11:11" x14ac:dyDescent="0.25">
      <c r="K5234" s="1"/>
    </row>
    <row r="5235" spans="11:11" x14ac:dyDescent="0.25">
      <c r="K5235" s="1"/>
    </row>
    <row r="5236" spans="11:11" x14ac:dyDescent="0.25">
      <c r="K5236" s="1"/>
    </row>
    <row r="5237" spans="11:11" x14ac:dyDescent="0.25">
      <c r="K5237" s="1"/>
    </row>
    <row r="5238" spans="11:11" x14ac:dyDescent="0.25">
      <c r="K5238" s="1"/>
    </row>
    <row r="5239" spans="11:11" x14ac:dyDescent="0.25">
      <c r="K5239" s="1"/>
    </row>
    <row r="5240" spans="11:11" x14ac:dyDescent="0.25">
      <c r="K5240" s="1"/>
    </row>
    <row r="5241" spans="11:11" x14ac:dyDescent="0.25">
      <c r="K5241" s="1"/>
    </row>
    <row r="5242" spans="11:11" x14ac:dyDescent="0.25">
      <c r="K5242" s="1"/>
    </row>
    <row r="5243" spans="11:11" x14ac:dyDescent="0.25">
      <c r="K5243" s="1"/>
    </row>
    <row r="5244" spans="11:11" x14ac:dyDescent="0.25">
      <c r="K5244" s="1"/>
    </row>
    <row r="5245" spans="11:11" x14ac:dyDescent="0.25">
      <c r="K5245" s="1"/>
    </row>
    <row r="5246" spans="11:11" x14ac:dyDescent="0.25">
      <c r="K5246" s="1"/>
    </row>
    <row r="5247" spans="11:11" x14ac:dyDescent="0.25">
      <c r="K5247" s="1"/>
    </row>
    <row r="5248" spans="11:11" x14ac:dyDescent="0.25">
      <c r="K5248" s="1"/>
    </row>
    <row r="5249" spans="11:11" x14ac:dyDescent="0.25">
      <c r="K5249" s="1"/>
    </row>
    <row r="5250" spans="11:11" x14ac:dyDescent="0.25">
      <c r="K5250" s="1"/>
    </row>
    <row r="5251" spans="11:11" x14ac:dyDescent="0.25">
      <c r="K5251" s="1"/>
    </row>
    <row r="5252" spans="11:11" x14ac:dyDescent="0.25">
      <c r="K5252" s="1"/>
    </row>
    <row r="5253" spans="11:11" x14ac:dyDescent="0.25">
      <c r="K5253" s="1"/>
    </row>
    <row r="5254" spans="11:11" x14ac:dyDescent="0.25">
      <c r="K5254" s="1"/>
    </row>
    <row r="5255" spans="11:11" x14ac:dyDescent="0.25">
      <c r="K5255" s="1"/>
    </row>
    <row r="5256" spans="11:11" x14ac:dyDescent="0.25">
      <c r="K5256" s="1"/>
    </row>
    <row r="5257" spans="11:11" x14ac:dyDescent="0.25">
      <c r="K5257" s="1"/>
    </row>
    <row r="5258" spans="11:11" x14ac:dyDescent="0.25">
      <c r="K5258" s="1"/>
    </row>
    <row r="5259" spans="11:11" x14ac:dyDescent="0.25">
      <c r="K5259" s="1"/>
    </row>
    <row r="5260" spans="11:11" x14ac:dyDescent="0.25">
      <c r="K5260" s="1"/>
    </row>
    <row r="5261" spans="11:11" x14ac:dyDescent="0.25">
      <c r="K5261" s="1"/>
    </row>
    <row r="5262" spans="11:11" x14ac:dyDescent="0.25">
      <c r="K5262" s="1"/>
    </row>
    <row r="5263" spans="11:11" x14ac:dyDescent="0.25">
      <c r="K5263" s="1"/>
    </row>
    <row r="5264" spans="11:11" x14ac:dyDescent="0.25">
      <c r="K5264" s="1"/>
    </row>
    <row r="5265" spans="11:11" x14ac:dyDescent="0.25">
      <c r="K5265" s="1"/>
    </row>
    <row r="5266" spans="11:11" x14ac:dyDescent="0.25">
      <c r="K5266" s="1"/>
    </row>
    <row r="5267" spans="11:11" x14ac:dyDescent="0.25">
      <c r="K5267" s="1"/>
    </row>
    <row r="5268" spans="11:11" x14ac:dyDescent="0.25">
      <c r="K5268" s="1"/>
    </row>
    <row r="5269" spans="11:11" x14ac:dyDescent="0.25">
      <c r="K5269" s="1"/>
    </row>
    <row r="5270" spans="11:11" x14ac:dyDescent="0.25">
      <c r="K5270" s="1"/>
    </row>
    <row r="5271" spans="11:11" x14ac:dyDescent="0.25">
      <c r="K5271" s="1"/>
    </row>
    <row r="5272" spans="11:11" x14ac:dyDescent="0.25">
      <c r="K5272" s="1"/>
    </row>
    <row r="5273" spans="11:11" x14ac:dyDescent="0.25">
      <c r="K5273" s="1"/>
    </row>
    <row r="5274" spans="11:11" x14ac:dyDescent="0.25">
      <c r="K5274" s="1"/>
    </row>
    <row r="5275" spans="11:11" x14ac:dyDescent="0.25">
      <c r="K5275" s="1"/>
    </row>
    <row r="5276" spans="11:11" x14ac:dyDescent="0.25">
      <c r="K5276" s="1"/>
    </row>
    <row r="5277" spans="11:11" x14ac:dyDescent="0.25">
      <c r="K5277" s="1"/>
    </row>
    <row r="5278" spans="11:11" x14ac:dyDescent="0.25">
      <c r="K5278" s="1"/>
    </row>
    <row r="5279" spans="11:11" x14ac:dyDescent="0.25">
      <c r="K5279" s="1"/>
    </row>
    <row r="5280" spans="11:11" x14ac:dyDescent="0.25">
      <c r="K5280" s="1"/>
    </row>
    <row r="5281" spans="11:11" x14ac:dyDescent="0.25">
      <c r="K5281" s="1"/>
    </row>
    <row r="5282" spans="11:11" x14ac:dyDescent="0.25">
      <c r="K5282" s="1"/>
    </row>
    <row r="5283" spans="11:11" x14ac:dyDescent="0.25">
      <c r="K5283" s="1"/>
    </row>
    <row r="5284" spans="11:11" x14ac:dyDescent="0.25">
      <c r="K5284" s="1"/>
    </row>
    <row r="5285" spans="11:11" x14ac:dyDescent="0.25">
      <c r="K5285" s="1"/>
    </row>
    <row r="5286" spans="11:11" x14ac:dyDescent="0.25">
      <c r="K5286" s="1"/>
    </row>
    <row r="5287" spans="11:11" x14ac:dyDescent="0.25">
      <c r="K5287" s="1"/>
    </row>
    <row r="5288" spans="11:11" x14ac:dyDescent="0.25">
      <c r="K5288" s="1"/>
    </row>
    <row r="5289" spans="11:11" x14ac:dyDescent="0.25">
      <c r="K5289" s="1"/>
    </row>
    <row r="5290" spans="11:11" x14ac:dyDescent="0.25">
      <c r="K5290" s="1"/>
    </row>
    <row r="5291" spans="11:11" x14ac:dyDescent="0.25">
      <c r="K5291" s="1"/>
    </row>
    <row r="5292" spans="11:11" x14ac:dyDescent="0.25">
      <c r="K5292" s="1"/>
    </row>
    <row r="5293" spans="11:11" x14ac:dyDescent="0.25">
      <c r="K5293" s="1"/>
    </row>
    <row r="5294" spans="11:11" x14ac:dyDescent="0.25">
      <c r="K5294" s="1"/>
    </row>
    <row r="5295" spans="11:11" x14ac:dyDescent="0.25">
      <c r="K5295" s="1"/>
    </row>
    <row r="5296" spans="11:11" x14ac:dyDescent="0.25">
      <c r="K5296" s="1"/>
    </row>
    <row r="5297" spans="11:11" x14ac:dyDescent="0.25">
      <c r="K5297" s="1"/>
    </row>
    <row r="5298" spans="11:11" x14ac:dyDescent="0.25">
      <c r="K5298" s="1"/>
    </row>
    <row r="5299" spans="11:11" x14ac:dyDescent="0.25">
      <c r="K5299" s="1"/>
    </row>
    <row r="5300" spans="11:11" x14ac:dyDescent="0.25">
      <c r="K5300" s="1"/>
    </row>
    <row r="5301" spans="11:11" x14ac:dyDescent="0.25">
      <c r="K5301" s="1"/>
    </row>
    <row r="5302" spans="11:11" x14ac:dyDescent="0.25">
      <c r="K5302" s="1"/>
    </row>
    <row r="5303" spans="11:11" x14ac:dyDescent="0.25">
      <c r="K5303" s="1"/>
    </row>
    <row r="5304" spans="11:11" x14ac:dyDescent="0.25">
      <c r="K5304" s="1"/>
    </row>
    <row r="5305" spans="11:11" x14ac:dyDescent="0.25">
      <c r="K5305" s="1"/>
    </row>
    <row r="5306" spans="11:11" x14ac:dyDescent="0.25">
      <c r="K5306" s="1"/>
    </row>
    <row r="5307" spans="11:11" x14ac:dyDescent="0.25">
      <c r="K5307" s="1"/>
    </row>
    <row r="5308" spans="11:11" x14ac:dyDescent="0.25">
      <c r="K5308" s="1"/>
    </row>
    <row r="5309" spans="11:11" x14ac:dyDescent="0.25">
      <c r="K5309" s="1"/>
    </row>
    <row r="5310" spans="11:11" x14ac:dyDescent="0.25">
      <c r="K5310" s="1"/>
    </row>
    <row r="5311" spans="11:11" x14ac:dyDescent="0.25">
      <c r="K5311" s="1"/>
    </row>
    <row r="5312" spans="11:11" x14ac:dyDescent="0.25">
      <c r="K5312" s="1"/>
    </row>
    <row r="5313" spans="11:11" x14ac:dyDescent="0.25">
      <c r="K5313" s="1"/>
    </row>
    <row r="5314" spans="11:11" x14ac:dyDescent="0.25">
      <c r="K5314" s="1"/>
    </row>
    <row r="5315" spans="11:11" x14ac:dyDescent="0.25">
      <c r="K5315" s="1"/>
    </row>
    <row r="5316" spans="11:11" x14ac:dyDescent="0.25">
      <c r="K5316" s="1"/>
    </row>
    <row r="5317" spans="11:11" x14ac:dyDescent="0.25">
      <c r="K5317" s="1"/>
    </row>
    <row r="5318" spans="11:11" x14ac:dyDescent="0.25">
      <c r="K5318" s="1"/>
    </row>
    <row r="5319" spans="11:11" x14ac:dyDescent="0.25">
      <c r="K5319" s="1"/>
    </row>
    <row r="5320" spans="11:11" x14ac:dyDescent="0.25">
      <c r="K5320" s="1"/>
    </row>
    <row r="5321" spans="11:11" x14ac:dyDescent="0.25">
      <c r="K5321" s="1"/>
    </row>
    <row r="5322" spans="11:11" x14ac:dyDescent="0.25">
      <c r="K5322" s="1"/>
    </row>
    <row r="5323" spans="11:11" x14ac:dyDescent="0.25">
      <c r="K5323" s="1"/>
    </row>
    <row r="5324" spans="11:11" x14ac:dyDescent="0.25">
      <c r="K5324" s="1"/>
    </row>
    <row r="5325" spans="11:11" x14ac:dyDescent="0.25">
      <c r="K5325" s="1"/>
    </row>
    <row r="5326" spans="11:11" x14ac:dyDescent="0.25">
      <c r="K5326" s="1"/>
    </row>
    <row r="5327" spans="11:11" x14ac:dyDescent="0.25">
      <c r="K5327" s="1"/>
    </row>
    <row r="5328" spans="11:11" x14ac:dyDescent="0.25">
      <c r="K5328" s="1"/>
    </row>
    <row r="5329" spans="11:11" x14ac:dyDescent="0.25">
      <c r="K5329" s="1"/>
    </row>
    <row r="5330" spans="11:11" x14ac:dyDescent="0.25">
      <c r="K5330" s="1"/>
    </row>
    <row r="5331" spans="11:11" x14ac:dyDescent="0.25">
      <c r="K5331" s="1"/>
    </row>
    <row r="5332" spans="11:11" x14ac:dyDescent="0.25">
      <c r="K5332" s="1"/>
    </row>
    <row r="5333" spans="11:11" x14ac:dyDescent="0.25">
      <c r="K5333" s="1"/>
    </row>
    <row r="5334" spans="11:11" x14ac:dyDescent="0.25">
      <c r="K5334" s="1"/>
    </row>
    <row r="5335" spans="11:11" x14ac:dyDescent="0.25">
      <c r="K5335" s="1"/>
    </row>
    <row r="5336" spans="11:11" x14ac:dyDescent="0.25">
      <c r="K5336" s="1"/>
    </row>
    <row r="5337" spans="11:11" x14ac:dyDescent="0.25">
      <c r="K5337" s="1"/>
    </row>
    <row r="5338" spans="11:11" x14ac:dyDescent="0.25">
      <c r="K5338" s="1"/>
    </row>
    <row r="5339" spans="11:11" x14ac:dyDescent="0.25">
      <c r="K5339" s="1"/>
    </row>
    <row r="5340" spans="11:11" x14ac:dyDescent="0.25">
      <c r="K5340" s="1"/>
    </row>
    <row r="5341" spans="11:11" x14ac:dyDescent="0.25">
      <c r="K5341" s="1"/>
    </row>
    <row r="5342" spans="11:11" x14ac:dyDescent="0.25">
      <c r="K5342" s="1"/>
    </row>
    <row r="5343" spans="11:11" x14ac:dyDescent="0.25">
      <c r="K5343" s="1"/>
    </row>
    <row r="5344" spans="11:11" x14ac:dyDescent="0.25">
      <c r="K5344" s="1"/>
    </row>
    <row r="5345" spans="11:11" x14ac:dyDescent="0.25">
      <c r="K5345" s="1"/>
    </row>
    <row r="5346" spans="11:11" x14ac:dyDescent="0.25">
      <c r="K5346" s="1"/>
    </row>
    <row r="5347" spans="11:11" x14ac:dyDescent="0.25">
      <c r="K5347" s="1"/>
    </row>
    <row r="5348" spans="11:11" x14ac:dyDescent="0.25">
      <c r="K5348" s="1"/>
    </row>
    <row r="5349" spans="11:11" x14ac:dyDescent="0.25">
      <c r="K5349" s="1"/>
    </row>
    <row r="5350" spans="11:11" x14ac:dyDescent="0.25">
      <c r="K5350" s="1"/>
    </row>
    <row r="5351" spans="11:11" x14ac:dyDescent="0.25">
      <c r="K5351" s="1"/>
    </row>
    <row r="5352" spans="11:11" x14ac:dyDescent="0.25">
      <c r="K5352" s="1"/>
    </row>
    <row r="5353" spans="11:11" x14ac:dyDescent="0.25">
      <c r="K5353" s="1"/>
    </row>
    <row r="5354" spans="11:11" x14ac:dyDescent="0.25">
      <c r="K5354" s="1"/>
    </row>
    <row r="5355" spans="11:11" x14ac:dyDescent="0.25">
      <c r="K5355" s="1"/>
    </row>
    <row r="5356" spans="11:11" x14ac:dyDescent="0.25">
      <c r="K5356" s="1"/>
    </row>
    <row r="5357" spans="11:11" x14ac:dyDescent="0.25">
      <c r="K5357" s="1"/>
    </row>
    <row r="5358" spans="11:11" x14ac:dyDescent="0.25">
      <c r="K5358" s="1"/>
    </row>
    <row r="5359" spans="11:11" x14ac:dyDescent="0.25">
      <c r="K5359" s="1"/>
    </row>
    <row r="5360" spans="11:11" x14ac:dyDescent="0.25">
      <c r="K5360" s="1"/>
    </row>
    <row r="5361" spans="11:11" x14ac:dyDescent="0.25">
      <c r="K5361" s="1"/>
    </row>
    <row r="5362" spans="11:11" x14ac:dyDescent="0.25">
      <c r="K5362" s="1"/>
    </row>
    <row r="5363" spans="11:11" x14ac:dyDescent="0.25">
      <c r="K5363" s="1"/>
    </row>
    <row r="5364" spans="11:11" x14ac:dyDescent="0.25">
      <c r="K5364" s="1"/>
    </row>
    <row r="5365" spans="11:11" x14ac:dyDescent="0.25">
      <c r="K5365" s="1"/>
    </row>
    <row r="5366" spans="11:11" x14ac:dyDescent="0.25">
      <c r="K5366" s="1"/>
    </row>
    <row r="5367" spans="11:11" x14ac:dyDescent="0.25">
      <c r="K5367" s="1"/>
    </row>
    <row r="5368" spans="11:11" x14ac:dyDescent="0.25">
      <c r="K5368" s="1"/>
    </row>
    <row r="5369" spans="11:11" x14ac:dyDescent="0.25">
      <c r="K5369" s="1"/>
    </row>
    <row r="5370" spans="11:11" x14ac:dyDescent="0.25">
      <c r="K5370" s="1"/>
    </row>
    <row r="5371" spans="11:11" x14ac:dyDescent="0.25">
      <c r="K5371" s="1"/>
    </row>
    <row r="5372" spans="11:11" x14ac:dyDescent="0.25">
      <c r="K5372" s="1"/>
    </row>
    <row r="5373" spans="11:11" x14ac:dyDescent="0.25">
      <c r="K5373" s="1"/>
    </row>
    <row r="5374" spans="11:11" x14ac:dyDescent="0.25">
      <c r="K5374" s="1"/>
    </row>
    <row r="5375" spans="11:11" x14ac:dyDescent="0.25">
      <c r="K5375" s="1"/>
    </row>
    <row r="5376" spans="11:11" x14ac:dyDescent="0.25">
      <c r="K5376" s="1"/>
    </row>
    <row r="5377" spans="11:11" x14ac:dyDescent="0.25">
      <c r="K5377" s="1"/>
    </row>
    <row r="5378" spans="11:11" x14ac:dyDescent="0.25">
      <c r="K5378" s="1"/>
    </row>
    <row r="5379" spans="11:11" x14ac:dyDescent="0.25">
      <c r="K5379" s="1"/>
    </row>
    <row r="5380" spans="11:11" x14ac:dyDescent="0.25">
      <c r="K5380" s="1"/>
    </row>
    <row r="5381" spans="11:11" x14ac:dyDescent="0.25">
      <c r="K5381" s="1"/>
    </row>
    <row r="5382" spans="11:11" x14ac:dyDescent="0.25">
      <c r="K5382" s="1"/>
    </row>
    <row r="5383" spans="11:11" x14ac:dyDescent="0.25">
      <c r="K5383" s="1"/>
    </row>
    <row r="5384" spans="11:11" x14ac:dyDescent="0.25">
      <c r="K5384" s="1"/>
    </row>
    <row r="5385" spans="11:11" x14ac:dyDescent="0.25">
      <c r="K5385" s="1"/>
    </row>
    <row r="5386" spans="11:11" x14ac:dyDescent="0.25">
      <c r="K5386" s="1"/>
    </row>
    <row r="5387" spans="11:11" x14ac:dyDescent="0.25">
      <c r="K5387" s="1"/>
    </row>
    <row r="5388" spans="11:11" x14ac:dyDescent="0.25">
      <c r="K5388" s="1"/>
    </row>
    <row r="5389" spans="11:11" x14ac:dyDescent="0.25">
      <c r="K5389" s="1"/>
    </row>
    <row r="5390" spans="11:11" x14ac:dyDescent="0.25">
      <c r="K5390" s="1"/>
    </row>
    <row r="5391" spans="11:11" x14ac:dyDescent="0.25">
      <c r="K5391" s="1"/>
    </row>
    <row r="5392" spans="11:11" x14ac:dyDescent="0.25">
      <c r="K5392" s="1"/>
    </row>
    <row r="5393" spans="11:11" x14ac:dyDescent="0.25">
      <c r="K5393" s="1"/>
    </row>
    <row r="5394" spans="11:11" x14ac:dyDescent="0.25">
      <c r="K5394" s="1"/>
    </row>
    <row r="5395" spans="11:11" x14ac:dyDescent="0.25">
      <c r="K5395" s="1"/>
    </row>
    <row r="5396" spans="11:11" x14ac:dyDescent="0.25">
      <c r="K5396" s="1"/>
    </row>
    <row r="5397" spans="11:11" x14ac:dyDescent="0.25">
      <c r="K5397" s="1"/>
    </row>
    <row r="5398" spans="11:11" x14ac:dyDescent="0.25">
      <c r="K5398" s="1"/>
    </row>
    <row r="5399" spans="11:11" x14ac:dyDescent="0.25">
      <c r="K5399" s="1"/>
    </row>
    <row r="5400" spans="11:11" x14ac:dyDescent="0.25">
      <c r="K5400" s="1"/>
    </row>
    <row r="5401" spans="11:11" x14ac:dyDescent="0.25">
      <c r="K5401" s="1"/>
    </row>
    <row r="5402" spans="11:11" x14ac:dyDescent="0.25">
      <c r="K5402" s="1"/>
    </row>
    <row r="5403" spans="11:11" x14ac:dyDescent="0.25">
      <c r="K5403" s="1"/>
    </row>
    <row r="5404" spans="11:11" x14ac:dyDescent="0.25">
      <c r="K5404" s="1"/>
    </row>
    <row r="5405" spans="11:11" x14ac:dyDescent="0.25">
      <c r="K5405" s="1"/>
    </row>
    <row r="5406" spans="11:11" x14ac:dyDescent="0.25">
      <c r="K5406" s="1"/>
    </row>
    <row r="5407" spans="11:11" x14ac:dyDescent="0.25">
      <c r="K5407" s="1"/>
    </row>
    <row r="5408" spans="11:11" x14ac:dyDescent="0.25">
      <c r="K5408" s="1"/>
    </row>
    <row r="5409" spans="11:11" x14ac:dyDescent="0.25">
      <c r="K5409" s="1"/>
    </row>
    <row r="5410" spans="11:11" x14ac:dyDescent="0.25">
      <c r="K5410" s="1"/>
    </row>
    <row r="5411" spans="11:11" x14ac:dyDescent="0.25">
      <c r="K5411" s="1"/>
    </row>
    <row r="5412" spans="11:11" x14ac:dyDescent="0.25">
      <c r="K5412" s="1"/>
    </row>
    <row r="5413" spans="11:11" x14ac:dyDescent="0.25">
      <c r="K5413" s="1"/>
    </row>
    <row r="5414" spans="11:11" x14ac:dyDescent="0.25">
      <c r="K5414" s="1"/>
    </row>
    <row r="5415" spans="11:11" x14ac:dyDescent="0.25">
      <c r="K5415" s="1"/>
    </row>
    <row r="5416" spans="11:11" x14ac:dyDescent="0.25">
      <c r="K5416" s="1"/>
    </row>
    <row r="5417" spans="11:11" x14ac:dyDescent="0.25">
      <c r="K5417" s="1"/>
    </row>
    <row r="5418" spans="11:11" x14ac:dyDescent="0.25">
      <c r="K5418" s="1"/>
    </row>
    <row r="5419" spans="11:11" x14ac:dyDescent="0.25">
      <c r="K5419" s="1"/>
    </row>
    <row r="5420" spans="11:11" x14ac:dyDescent="0.25">
      <c r="K5420" s="1"/>
    </row>
    <row r="5421" spans="11:11" x14ac:dyDescent="0.25">
      <c r="K5421" s="1"/>
    </row>
    <row r="5422" spans="11:11" x14ac:dyDescent="0.25">
      <c r="K5422" s="1"/>
    </row>
    <row r="5423" spans="11:11" x14ac:dyDescent="0.25">
      <c r="K5423" s="1"/>
    </row>
    <row r="5424" spans="11:11" x14ac:dyDescent="0.25">
      <c r="K5424" s="1"/>
    </row>
    <row r="5425" spans="11:11" x14ac:dyDescent="0.25">
      <c r="K5425" s="1"/>
    </row>
    <row r="5426" spans="11:11" x14ac:dyDescent="0.25">
      <c r="K5426" s="1"/>
    </row>
    <row r="5427" spans="11:11" x14ac:dyDescent="0.25">
      <c r="K5427" s="1"/>
    </row>
    <row r="5428" spans="11:11" x14ac:dyDescent="0.25">
      <c r="K5428" s="1"/>
    </row>
    <row r="5429" spans="11:11" x14ac:dyDescent="0.25">
      <c r="K5429" s="1"/>
    </row>
    <row r="5430" spans="11:11" x14ac:dyDescent="0.25">
      <c r="K5430" s="1"/>
    </row>
    <row r="5431" spans="11:11" x14ac:dyDescent="0.25">
      <c r="K5431" s="1"/>
    </row>
    <row r="5432" spans="11:11" x14ac:dyDescent="0.25">
      <c r="K5432" s="1"/>
    </row>
    <row r="5433" spans="11:11" x14ac:dyDescent="0.25">
      <c r="K5433" s="1"/>
    </row>
    <row r="5434" spans="11:11" x14ac:dyDescent="0.25">
      <c r="K5434" s="1"/>
    </row>
    <row r="5435" spans="11:11" x14ac:dyDescent="0.25">
      <c r="K5435" s="1"/>
    </row>
    <row r="5436" spans="11:11" x14ac:dyDescent="0.25">
      <c r="K5436" s="1"/>
    </row>
    <row r="5437" spans="11:11" x14ac:dyDescent="0.25">
      <c r="K5437" s="1"/>
    </row>
    <row r="5438" spans="11:11" x14ac:dyDescent="0.25">
      <c r="K5438" s="1"/>
    </row>
    <row r="5439" spans="11:11" x14ac:dyDescent="0.25">
      <c r="K5439" s="1"/>
    </row>
    <row r="5440" spans="11:11" x14ac:dyDescent="0.25">
      <c r="K5440" s="1"/>
    </row>
    <row r="5441" spans="11:11" x14ac:dyDescent="0.25">
      <c r="K5441" s="1"/>
    </row>
    <row r="5442" spans="11:11" x14ac:dyDescent="0.25">
      <c r="K5442" s="1"/>
    </row>
    <row r="5443" spans="11:11" x14ac:dyDescent="0.25">
      <c r="K5443" s="1"/>
    </row>
    <row r="5444" spans="11:11" x14ac:dyDescent="0.25">
      <c r="K5444" s="1"/>
    </row>
    <row r="5445" spans="11:11" x14ac:dyDescent="0.25">
      <c r="K5445" s="1"/>
    </row>
    <row r="5446" spans="11:11" x14ac:dyDescent="0.25">
      <c r="K5446" s="1"/>
    </row>
    <row r="5447" spans="11:11" x14ac:dyDescent="0.25">
      <c r="K5447" s="1"/>
    </row>
    <row r="5448" spans="11:11" x14ac:dyDescent="0.25">
      <c r="K5448" s="1"/>
    </row>
    <row r="5449" spans="11:11" x14ac:dyDescent="0.25">
      <c r="K5449" s="1"/>
    </row>
    <row r="5450" spans="11:11" x14ac:dyDescent="0.25">
      <c r="K5450" s="1"/>
    </row>
    <row r="5451" spans="11:11" x14ac:dyDescent="0.25">
      <c r="K5451" s="1"/>
    </row>
    <row r="5452" spans="11:11" x14ac:dyDescent="0.25">
      <c r="K5452" s="1"/>
    </row>
    <row r="5453" spans="11:11" x14ac:dyDescent="0.25">
      <c r="K5453" s="1"/>
    </row>
    <row r="5454" spans="11:11" x14ac:dyDescent="0.25">
      <c r="K5454" s="1"/>
    </row>
    <row r="5455" spans="11:11" x14ac:dyDescent="0.25">
      <c r="K5455" s="1"/>
    </row>
    <row r="5456" spans="11:11" x14ac:dyDescent="0.25">
      <c r="K5456" s="1"/>
    </row>
    <row r="5457" spans="11:11" x14ac:dyDescent="0.25">
      <c r="K5457" s="1"/>
    </row>
    <row r="5458" spans="11:11" x14ac:dyDescent="0.25">
      <c r="K5458" s="1"/>
    </row>
    <row r="5459" spans="11:11" x14ac:dyDescent="0.25">
      <c r="K5459" s="1"/>
    </row>
    <row r="5460" spans="11:11" x14ac:dyDescent="0.25">
      <c r="K5460" s="1"/>
    </row>
    <row r="5461" spans="11:11" x14ac:dyDescent="0.25">
      <c r="K5461" s="1"/>
    </row>
    <row r="5462" spans="11:11" x14ac:dyDescent="0.25">
      <c r="K5462" s="1"/>
    </row>
    <row r="5463" spans="11:11" x14ac:dyDescent="0.25">
      <c r="K5463" s="1"/>
    </row>
    <row r="5464" spans="11:11" x14ac:dyDescent="0.25">
      <c r="K5464" s="1"/>
    </row>
    <row r="5465" spans="11:11" x14ac:dyDescent="0.25">
      <c r="K5465" s="1"/>
    </row>
    <row r="5466" spans="11:11" x14ac:dyDescent="0.25">
      <c r="K5466" s="1"/>
    </row>
    <row r="5467" spans="11:11" x14ac:dyDescent="0.25">
      <c r="K5467" s="1"/>
    </row>
    <row r="5468" spans="11:11" x14ac:dyDescent="0.25">
      <c r="K5468" s="1"/>
    </row>
    <row r="5469" spans="11:11" x14ac:dyDescent="0.25">
      <c r="K5469" s="1"/>
    </row>
    <row r="5470" spans="11:11" x14ac:dyDescent="0.25">
      <c r="K5470" s="1"/>
    </row>
    <row r="5471" spans="11:11" x14ac:dyDescent="0.25">
      <c r="K5471" s="1"/>
    </row>
    <row r="5472" spans="11:11" x14ac:dyDescent="0.25">
      <c r="K5472" s="1"/>
    </row>
    <row r="5473" spans="11:11" x14ac:dyDescent="0.25">
      <c r="K5473" s="1"/>
    </row>
    <row r="5474" spans="11:11" x14ac:dyDescent="0.25">
      <c r="K5474" s="1"/>
    </row>
    <row r="5475" spans="11:11" x14ac:dyDescent="0.25">
      <c r="K5475" s="1"/>
    </row>
    <row r="5476" spans="11:11" x14ac:dyDescent="0.25">
      <c r="K5476" s="1"/>
    </row>
    <row r="5477" spans="11:11" x14ac:dyDescent="0.25">
      <c r="K5477" s="1"/>
    </row>
    <row r="5478" spans="11:11" x14ac:dyDescent="0.25">
      <c r="K5478" s="1"/>
    </row>
    <row r="5479" spans="11:11" x14ac:dyDescent="0.25">
      <c r="K5479" s="1"/>
    </row>
    <row r="5480" spans="11:11" x14ac:dyDescent="0.25">
      <c r="K5480" s="1"/>
    </row>
    <row r="5481" spans="11:11" x14ac:dyDescent="0.25">
      <c r="K5481" s="1"/>
    </row>
    <row r="5482" spans="11:11" x14ac:dyDescent="0.25">
      <c r="K5482" s="1"/>
    </row>
    <row r="5483" spans="11:11" x14ac:dyDescent="0.25">
      <c r="K5483" s="1"/>
    </row>
    <row r="5484" spans="11:11" x14ac:dyDescent="0.25">
      <c r="K5484" s="1"/>
    </row>
    <row r="5485" spans="11:11" x14ac:dyDescent="0.25">
      <c r="K5485" s="1"/>
    </row>
    <row r="5486" spans="11:11" x14ac:dyDescent="0.25">
      <c r="K5486" s="1"/>
    </row>
    <row r="5487" spans="11:11" x14ac:dyDescent="0.25">
      <c r="K5487" s="1"/>
    </row>
    <row r="5488" spans="11:11" x14ac:dyDescent="0.25">
      <c r="K5488" s="1"/>
    </row>
    <row r="5489" spans="11:11" x14ac:dyDescent="0.25">
      <c r="K5489" s="1"/>
    </row>
    <row r="5490" spans="11:11" x14ac:dyDescent="0.25">
      <c r="K5490" s="1"/>
    </row>
    <row r="5491" spans="11:11" x14ac:dyDescent="0.25">
      <c r="K5491" s="1"/>
    </row>
    <row r="5492" spans="11:11" x14ac:dyDescent="0.25">
      <c r="K5492" s="1"/>
    </row>
    <row r="5493" spans="11:11" x14ac:dyDescent="0.25">
      <c r="K5493" s="1"/>
    </row>
    <row r="5494" spans="11:11" x14ac:dyDescent="0.25">
      <c r="K5494" s="1"/>
    </row>
    <row r="5495" spans="11:11" x14ac:dyDescent="0.25">
      <c r="K5495" s="1"/>
    </row>
    <row r="5496" spans="11:11" x14ac:dyDescent="0.25">
      <c r="K5496" s="1"/>
    </row>
    <row r="5497" spans="11:11" x14ac:dyDescent="0.25">
      <c r="K5497" s="1"/>
    </row>
    <row r="5498" spans="11:11" x14ac:dyDescent="0.25">
      <c r="K5498" s="1"/>
    </row>
    <row r="5499" spans="11:11" x14ac:dyDescent="0.25">
      <c r="K5499" s="1"/>
    </row>
    <row r="5500" spans="11:11" x14ac:dyDescent="0.25">
      <c r="K5500" s="1"/>
    </row>
    <row r="5501" spans="11:11" x14ac:dyDescent="0.25">
      <c r="K5501" s="1"/>
    </row>
    <row r="5502" spans="11:11" x14ac:dyDescent="0.25">
      <c r="K5502" s="1"/>
    </row>
    <row r="5503" spans="11:11" x14ac:dyDescent="0.25">
      <c r="K5503" s="1"/>
    </row>
    <row r="5504" spans="11:11" x14ac:dyDescent="0.25">
      <c r="K5504" s="1"/>
    </row>
    <row r="5505" spans="11:11" x14ac:dyDescent="0.25">
      <c r="K5505" s="1"/>
    </row>
    <row r="5506" spans="11:11" x14ac:dyDescent="0.25">
      <c r="K5506" s="1"/>
    </row>
    <row r="5507" spans="11:11" x14ac:dyDescent="0.25">
      <c r="K5507" s="1"/>
    </row>
    <row r="5508" spans="11:11" x14ac:dyDescent="0.25">
      <c r="K5508" s="1"/>
    </row>
    <row r="5509" spans="11:11" x14ac:dyDescent="0.25">
      <c r="K5509" s="1"/>
    </row>
    <row r="5510" spans="11:11" x14ac:dyDescent="0.25">
      <c r="K5510" s="1"/>
    </row>
    <row r="5511" spans="11:11" x14ac:dyDescent="0.25">
      <c r="K5511" s="1"/>
    </row>
    <row r="5512" spans="11:11" x14ac:dyDescent="0.25">
      <c r="K5512" s="1"/>
    </row>
    <row r="5513" spans="11:11" x14ac:dyDescent="0.25">
      <c r="K5513" s="1"/>
    </row>
    <row r="5514" spans="11:11" x14ac:dyDescent="0.25">
      <c r="K5514" s="1"/>
    </row>
    <row r="5515" spans="11:11" x14ac:dyDescent="0.25">
      <c r="K5515" s="1"/>
    </row>
    <row r="5516" spans="11:11" x14ac:dyDescent="0.25">
      <c r="K5516" s="1"/>
    </row>
    <row r="5517" spans="11:11" x14ac:dyDescent="0.25">
      <c r="K5517" s="1"/>
    </row>
    <row r="5518" spans="11:11" x14ac:dyDescent="0.25">
      <c r="K5518" s="1"/>
    </row>
    <row r="5519" spans="11:11" x14ac:dyDescent="0.25">
      <c r="K5519" s="1"/>
    </row>
    <row r="5520" spans="11:11" x14ac:dyDescent="0.25">
      <c r="K5520" s="1"/>
    </row>
    <row r="5521" spans="11:11" x14ac:dyDescent="0.25">
      <c r="K5521" s="1"/>
    </row>
    <row r="5522" spans="11:11" x14ac:dyDescent="0.25">
      <c r="K5522" s="1"/>
    </row>
    <row r="5523" spans="11:11" x14ac:dyDescent="0.25">
      <c r="K5523" s="1"/>
    </row>
    <row r="5524" spans="11:11" x14ac:dyDescent="0.25">
      <c r="K5524" s="1"/>
    </row>
    <row r="5525" spans="11:11" x14ac:dyDescent="0.25">
      <c r="K5525" s="1"/>
    </row>
    <row r="5526" spans="11:11" x14ac:dyDescent="0.25">
      <c r="K5526" s="1"/>
    </row>
    <row r="5527" spans="11:11" x14ac:dyDescent="0.25">
      <c r="K5527" s="1"/>
    </row>
    <row r="5528" spans="11:11" x14ac:dyDescent="0.25">
      <c r="K5528" s="1"/>
    </row>
    <row r="5529" spans="11:11" x14ac:dyDescent="0.25">
      <c r="K5529" s="1"/>
    </row>
    <row r="5530" spans="11:11" x14ac:dyDescent="0.25">
      <c r="K5530" s="1"/>
    </row>
    <row r="5531" spans="11:11" x14ac:dyDescent="0.25">
      <c r="K5531" s="1"/>
    </row>
    <row r="5532" spans="11:11" x14ac:dyDescent="0.25">
      <c r="K5532" s="1"/>
    </row>
    <row r="5533" spans="11:11" x14ac:dyDescent="0.25">
      <c r="K5533" s="1"/>
    </row>
    <row r="5534" spans="11:11" x14ac:dyDescent="0.25">
      <c r="K5534" s="1"/>
    </row>
    <row r="5535" spans="11:11" x14ac:dyDescent="0.25">
      <c r="K5535" s="1"/>
    </row>
    <row r="5536" spans="11:11" x14ac:dyDescent="0.25">
      <c r="K5536" s="1"/>
    </row>
    <row r="5537" spans="11:11" x14ac:dyDescent="0.25">
      <c r="K5537" s="1"/>
    </row>
    <row r="5538" spans="11:11" x14ac:dyDescent="0.25">
      <c r="K5538" s="1"/>
    </row>
    <row r="5539" spans="11:11" x14ac:dyDescent="0.25">
      <c r="K5539" s="1"/>
    </row>
    <row r="5540" spans="11:11" x14ac:dyDescent="0.25">
      <c r="K5540" s="1"/>
    </row>
    <row r="5541" spans="11:11" x14ac:dyDescent="0.25">
      <c r="K5541" s="1"/>
    </row>
    <row r="5542" spans="11:11" x14ac:dyDescent="0.25">
      <c r="K5542" s="1"/>
    </row>
    <row r="5543" spans="11:11" x14ac:dyDescent="0.25">
      <c r="K5543" s="1"/>
    </row>
    <row r="5544" spans="11:11" x14ac:dyDescent="0.25">
      <c r="K5544" s="1"/>
    </row>
    <row r="5545" spans="11:11" x14ac:dyDescent="0.25">
      <c r="K5545" s="1"/>
    </row>
    <row r="5546" spans="11:11" x14ac:dyDescent="0.25">
      <c r="K5546" s="1"/>
    </row>
    <row r="5547" spans="11:11" x14ac:dyDescent="0.25">
      <c r="K5547" s="1"/>
    </row>
    <row r="5548" spans="11:11" x14ac:dyDescent="0.25">
      <c r="K5548" s="1"/>
    </row>
    <row r="5549" spans="11:11" x14ac:dyDescent="0.25">
      <c r="K5549" s="1"/>
    </row>
    <row r="5550" spans="11:11" x14ac:dyDescent="0.25">
      <c r="K5550" s="1"/>
    </row>
    <row r="5551" spans="11:11" x14ac:dyDescent="0.25">
      <c r="K5551" s="1"/>
    </row>
    <row r="5552" spans="11:11" x14ac:dyDescent="0.25">
      <c r="K5552" s="1"/>
    </row>
    <row r="5553" spans="11:11" x14ac:dyDescent="0.25">
      <c r="K5553" s="1"/>
    </row>
    <row r="5554" spans="11:11" x14ac:dyDescent="0.25">
      <c r="K5554" s="1"/>
    </row>
    <row r="5555" spans="11:11" x14ac:dyDescent="0.25">
      <c r="K5555" s="1"/>
    </row>
    <row r="5556" spans="11:11" x14ac:dyDescent="0.25">
      <c r="K5556" s="1"/>
    </row>
    <row r="5557" spans="11:11" x14ac:dyDescent="0.25">
      <c r="K5557" s="1"/>
    </row>
    <row r="5558" spans="11:11" x14ac:dyDescent="0.25">
      <c r="K5558" s="1"/>
    </row>
    <row r="5559" spans="11:11" x14ac:dyDescent="0.25">
      <c r="K5559" s="1"/>
    </row>
    <row r="5560" spans="11:11" x14ac:dyDescent="0.25">
      <c r="K5560" s="1"/>
    </row>
    <row r="5561" spans="11:11" x14ac:dyDescent="0.25">
      <c r="K5561" s="1"/>
    </row>
    <row r="5562" spans="11:11" x14ac:dyDescent="0.25">
      <c r="K5562" s="1"/>
    </row>
    <row r="5563" spans="11:11" x14ac:dyDescent="0.25">
      <c r="K5563" s="1"/>
    </row>
    <row r="5564" spans="11:11" x14ac:dyDescent="0.25">
      <c r="K5564" s="1"/>
    </row>
    <row r="5565" spans="11:11" x14ac:dyDescent="0.25">
      <c r="K5565" s="1"/>
    </row>
    <row r="5566" spans="11:11" x14ac:dyDescent="0.25">
      <c r="K5566" s="1"/>
    </row>
    <row r="5567" spans="11:11" x14ac:dyDescent="0.25">
      <c r="K5567" s="1"/>
    </row>
    <row r="5568" spans="11:11" x14ac:dyDescent="0.25">
      <c r="K5568" s="1"/>
    </row>
    <row r="5569" spans="11:11" x14ac:dyDescent="0.25">
      <c r="K5569" s="1"/>
    </row>
    <row r="5570" spans="11:11" x14ac:dyDescent="0.25">
      <c r="K5570" s="1"/>
    </row>
    <row r="5571" spans="11:11" x14ac:dyDescent="0.25">
      <c r="K5571" s="1"/>
    </row>
    <row r="5572" spans="11:11" x14ac:dyDescent="0.25">
      <c r="K5572" s="1"/>
    </row>
    <row r="5573" spans="11:11" x14ac:dyDescent="0.25">
      <c r="K5573" s="1"/>
    </row>
    <row r="5574" spans="11:11" x14ac:dyDescent="0.25">
      <c r="K5574" s="1"/>
    </row>
    <row r="5575" spans="11:11" x14ac:dyDescent="0.25">
      <c r="K5575" s="1"/>
    </row>
    <row r="5576" spans="11:11" x14ac:dyDescent="0.25">
      <c r="K5576" s="1"/>
    </row>
    <row r="5577" spans="11:11" x14ac:dyDescent="0.25">
      <c r="K5577" s="1"/>
    </row>
    <row r="5578" spans="11:11" x14ac:dyDescent="0.25">
      <c r="K5578" s="1"/>
    </row>
    <row r="5579" spans="11:11" x14ac:dyDescent="0.25">
      <c r="K5579" s="1"/>
    </row>
    <row r="5580" spans="11:11" x14ac:dyDescent="0.25">
      <c r="K5580" s="1"/>
    </row>
    <row r="5581" spans="11:11" x14ac:dyDescent="0.25">
      <c r="K5581" s="1"/>
    </row>
    <row r="5582" spans="11:11" x14ac:dyDescent="0.25">
      <c r="K5582" s="1"/>
    </row>
    <row r="5583" spans="11:11" x14ac:dyDescent="0.25">
      <c r="K5583" s="1"/>
    </row>
    <row r="5584" spans="11:11" x14ac:dyDescent="0.25">
      <c r="K5584" s="1"/>
    </row>
    <row r="5585" spans="11:11" x14ac:dyDescent="0.25">
      <c r="K5585" s="1"/>
    </row>
    <row r="5586" spans="11:11" x14ac:dyDescent="0.25">
      <c r="K5586" s="1"/>
    </row>
    <row r="5587" spans="11:11" x14ac:dyDescent="0.25">
      <c r="K5587" s="1"/>
    </row>
    <row r="5588" spans="11:11" x14ac:dyDescent="0.25">
      <c r="K5588" s="1"/>
    </row>
    <row r="5589" spans="11:11" x14ac:dyDescent="0.25">
      <c r="K5589" s="1"/>
    </row>
    <row r="5590" spans="11:11" x14ac:dyDescent="0.25">
      <c r="K5590" s="1"/>
    </row>
    <row r="5591" spans="11:11" x14ac:dyDescent="0.25">
      <c r="K5591" s="1"/>
    </row>
    <row r="5592" spans="11:11" x14ac:dyDescent="0.25">
      <c r="K5592" s="1"/>
    </row>
    <row r="5593" spans="11:11" x14ac:dyDescent="0.25">
      <c r="K5593" s="1"/>
    </row>
    <row r="5594" spans="11:11" x14ac:dyDescent="0.25">
      <c r="K5594" s="1"/>
    </row>
    <row r="5595" spans="11:11" x14ac:dyDescent="0.25">
      <c r="K5595" s="1"/>
    </row>
    <row r="5596" spans="11:11" x14ac:dyDescent="0.25">
      <c r="K5596" s="1"/>
    </row>
    <row r="5597" spans="11:11" x14ac:dyDescent="0.25">
      <c r="K5597" s="1"/>
    </row>
    <row r="5598" spans="11:11" x14ac:dyDescent="0.25">
      <c r="K5598" s="1"/>
    </row>
    <row r="5599" spans="11:11" x14ac:dyDescent="0.25">
      <c r="K5599" s="1"/>
    </row>
    <row r="5600" spans="11:11" x14ac:dyDescent="0.25">
      <c r="K5600" s="1"/>
    </row>
    <row r="5601" spans="11:11" x14ac:dyDescent="0.25">
      <c r="K5601" s="1"/>
    </row>
    <row r="5602" spans="11:11" x14ac:dyDescent="0.25">
      <c r="K5602" s="1"/>
    </row>
    <row r="5603" spans="11:11" x14ac:dyDescent="0.25">
      <c r="K5603" s="1"/>
    </row>
    <row r="5604" spans="11:11" x14ac:dyDescent="0.25">
      <c r="K5604" s="1"/>
    </row>
    <row r="5605" spans="11:11" x14ac:dyDescent="0.25">
      <c r="K5605" s="1"/>
    </row>
    <row r="5606" spans="11:11" x14ac:dyDescent="0.25">
      <c r="K5606" s="1"/>
    </row>
    <row r="5607" spans="11:11" x14ac:dyDescent="0.25">
      <c r="K5607" s="1"/>
    </row>
    <row r="5608" spans="11:11" x14ac:dyDescent="0.25">
      <c r="K5608" s="1"/>
    </row>
    <row r="5609" spans="11:11" x14ac:dyDescent="0.25">
      <c r="K5609" s="1"/>
    </row>
    <row r="5610" spans="11:11" x14ac:dyDescent="0.25">
      <c r="K5610" s="1"/>
    </row>
    <row r="5611" spans="11:11" x14ac:dyDescent="0.25">
      <c r="K5611" s="1"/>
    </row>
    <row r="5612" spans="11:11" x14ac:dyDescent="0.25">
      <c r="K5612" s="1"/>
    </row>
    <row r="5613" spans="11:11" x14ac:dyDescent="0.25">
      <c r="K5613" s="1"/>
    </row>
    <row r="5614" spans="11:11" x14ac:dyDescent="0.25">
      <c r="K5614" s="1"/>
    </row>
    <row r="5615" spans="11:11" x14ac:dyDescent="0.25">
      <c r="K5615" s="1"/>
    </row>
    <row r="5616" spans="11:11" x14ac:dyDescent="0.25">
      <c r="K5616" s="1"/>
    </row>
    <row r="5617" spans="11:11" x14ac:dyDescent="0.25">
      <c r="K5617" s="1"/>
    </row>
    <row r="5618" spans="11:11" x14ac:dyDescent="0.25">
      <c r="K5618" s="1"/>
    </row>
    <row r="5619" spans="11:11" x14ac:dyDescent="0.25">
      <c r="K5619" s="1"/>
    </row>
    <row r="5620" spans="11:11" x14ac:dyDescent="0.25">
      <c r="K5620" s="1"/>
    </row>
    <row r="5621" spans="11:11" x14ac:dyDescent="0.25">
      <c r="K5621" s="1"/>
    </row>
    <row r="5622" spans="11:11" x14ac:dyDescent="0.25">
      <c r="K5622" s="1"/>
    </row>
    <row r="5623" spans="11:11" x14ac:dyDescent="0.25">
      <c r="K5623" s="1"/>
    </row>
    <row r="5624" spans="11:11" x14ac:dyDescent="0.25">
      <c r="K5624" s="1"/>
    </row>
    <row r="5625" spans="11:11" x14ac:dyDescent="0.25">
      <c r="K5625" s="1"/>
    </row>
    <row r="5626" spans="11:11" x14ac:dyDescent="0.25">
      <c r="K5626" s="1"/>
    </row>
    <row r="5627" spans="11:11" x14ac:dyDescent="0.25">
      <c r="K5627" s="1"/>
    </row>
    <row r="5628" spans="11:11" x14ac:dyDescent="0.25">
      <c r="K5628" s="1"/>
    </row>
    <row r="5629" spans="11:11" x14ac:dyDescent="0.25">
      <c r="K5629" s="1"/>
    </row>
    <row r="5630" spans="11:11" x14ac:dyDescent="0.25">
      <c r="K5630" s="1"/>
    </row>
    <row r="5631" spans="11:11" x14ac:dyDescent="0.25">
      <c r="K5631" s="1"/>
    </row>
    <row r="5632" spans="11:11" x14ac:dyDescent="0.25">
      <c r="K5632" s="1"/>
    </row>
    <row r="5633" spans="11:11" x14ac:dyDescent="0.25">
      <c r="K5633" s="1"/>
    </row>
    <row r="5634" spans="11:11" x14ac:dyDescent="0.25">
      <c r="K5634" s="1"/>
    </row>
    <row r="5635" spans="11:11" x14ac:dyDescent="0.25">
      <c r="K5635" s="1"/>
    </row>
    <row r="5636" spans="11:11" x14ac:dyDescent="0.25">
      <c r="K5636" s="1"/>
    </row>
    <row r="5637" spans="11:11" x14ac:dyDescent="0.25">
      <c r="K5637" s="1"/>
    </row>
    <row r="5638" spans="11:11" x14ac:dyDescent="0.25">
      <c r="K5638" s="1"/>
    </row>
    <row r="5639" spans="11:11" x14ac:dyDescent="0.25">
      <c r="K5639" s="1"/>
    </row>
    <row r="5640" spans="11:11" x14ac:dyDescent="0.25">
      <c r="K5640" s="1"/>
    </row>
    <row r="5641" spans="11:11" x14ac:dyDescent="0.25">
      <c r="K5641" s="1"/>
    </row>
    <row r="5642" spans="11:11" x14ac:dyDescent="0.25">
      <c r="K5642" s="1"/>
    </row>
    <row r="5643" spans="11:11" x14ac:dyDescent="0.25">
      <c r="K5643" s="1"/>
    </row>
    <row r="5644" spans="11:11" x14ac:dyDescent="0.25">
      <c r="K5644" s="1"/>
    </row>
    <row r="5645" spans="11:11" x14ac:dyDescent="0.25">
      <c r="K5645" s="1"/>
    </row>
    <row r="5646" spans="11:11" x14ac:dyDescent="0.25">
      <c r="K5646" s="1"/>
    </row>
    <row r="5647" spans="11:11" x14ac:dyDescent="0.25">
      <c r="K5647" s="1"/>
    </row>
    <row r="5648" spans="11:11" x14ac:dyDescent="0.25">
      <c r="K5648" s="1"/>
    </row>
    <row r="5649" spans="11:11" x14ac:dyDescent="0.25">
      <c r="K5649" s="1"/>
    </row>
    <row r="5650" spans="11:11" x14ac:dyDescent="0.25">
      <c r="K5650" s="1"/>
    </row>
    <row r="5651" spans="11:11" x14ac:dyDescent="0.25">
      <c r="K5651" s="1"/>
    </row>
    <row r="5652" spans="11:11" x14ac:dyDescent="0.25">
      <c r="K5652" s="1"/>
    </row>
    <row r="5653" spans="11:11" x14ac:dyDescent="0.25">
      <c r="K5653" s="1"/>
    </row>
    <row r="5654" spans="11:11" x14ac:dyDescent="0.25">
      <c r="K5654" s="1"/>
    </row>
    <row r="5655" spans="11:11" x14ac:dyDescent="0.25">
      <c r="K5655" s="1"/>
    </row>
    <row r="5656" spans="11:11" x14ac:dyDescent="0.25">
      <c r="K5656" s="1"/>
    </row>
    <row r="5657" spans="11:11" x14ac:dyDescent="0.25">
      <c r="K5657" s="1"/>
    </row>
    <row r="5658" spans="11:11" x14ac:dyDescent="0.25">
      <c r="K5658" s="1"/>
    </row>
    <row r="5659" spans="11:11" x14ac:dyDescent="0.25">
      <c r="K5659" s="1"/>
    </row>
    <row r="5660" spans="11:11" x14ac:dyDescent="0.25">
      <c r="K5660" s="1"/>
    </row>
    <row r="5661" spans="11:11" x14ac:dyDescent="0.25">
      <c r="K5661" s="1"/>
    </row>
    <row r="5662" spans="11:11" x14ac:dyDescent="0.25">
      <c r="K5662" s="1"/>
    </row>
    <row r="5663" spans="11:11" x14ac:dyDescent="0.25">
      <c r="K5663" s="1"/>
    </row>
    <row r="5664" spans="11:11" x14ac:dyDescent="0.25">
      <c r="K5664" s="1"/>
    </row>
    <row r="5665" spans="11:11" x14ac:dyDescent="0.25">
      <c r="K5665" s="1"/>
    </row>
    <row r="5666" spans="11:11" x14ac:dyDescent="0.25">
      <c r="K5666" s="1"/>
    </row>
    <row r="5667" spans="11:11" x14ac:dyDescent="0.25">
      <c r="K5667" s="1"/>
    </row>
    <row r="5668" spans="11:11" x14ac:dyDescent="0.25">
      <c r="K5668" s="1"/>
    </row>
    <row r="5669" spans="11:11" x14ac:dyDescent="0.25">
      <c r="K5669" s="1"/>
    </row>
    <row r="5670" spans="11:11" x14ac:dyDescent="0.25">
      <c r="K5670" s="1"/>
    </row>
    <row r="5671" spans="11:11" x14ac:dyDescent="0.25">
      <c r="K5671" s="1"/>
    </row>
    <row r="5672" spans="11:11" x14ac:dyDescent="0.25">
      <c r="K5672" s="1"/>
    </row>
    <row r="5673" spans="11:11" x14ac:dyDescent="0.25">
      <c r="K5673" s="1"/>
    </row>
    <row r="5674" spans="11:11" x14ac:dyDescent="0.25">
      <c r="K5674" s="1"/>
    </row>
    <row r="5675" spans="11:11" x14ac:dyDescent="0.25">
      <c r="K5675" s="1"/>
    </row>
    <row r="5676" spans="11:11" x14ac:dyDescent="0.25">
      <c r="K5676" s="1"/>
    </row>
    <row r="5677" spans="11:11" x14ac:dyDescent="0.25">
      <c r="K5677" s="1"/>
    </row>
    <row r="5678" spans="11:11" x14ac:dyDescent="0.25">
      <c r="K5678" s="1"/>
    </row>
    <row r="5679" spans="11:11" x14ac:dyDescent="0.25">
      <c r="K5679" s="1"/>
    </row>
    <row r="5680" spans="11:11" x14ac:dyDescent="0.25">
      <c r="K5680" s="1"/>
    </row>
    <row r="5681" spans="11:11" x14ac:dyDescent="0.25">
      <c r="K5681" s="1"/>
    </row>
    <row r="5682" spans="11:11" x14ac:dyDescent="0.25">
      <c r="K5682" s="1"/>
    </row>
    <row r="5683" spans="11:11" x14ac:dyDescent="0.25">
      <c r="K5683" s="1"/>
    </row>
    <row r="5684" spans="11:11" x14ac:dyDescent="0.25">
      <c r="K5684" s="1"/>
    </row>
    <row r="5685" spans="11:11" x14ac:dyDescent="0.25">
      <c r="K5685" s="1"/>
    </row>
    <row r="5686" spans="11:11" x14ac:dyDescent="0.25">
      <c r="K5686" s="1"/>
    </row>
    <row r="5687" spans="11:11" x14ac:dyDescent="0.25">
      <c r="K5687" s="1"/>
    </row>
    <row r="5688" spans="11:11" x14ac:dyDescent="0.25">
      <c r="K5688" s="1"/>
    </row>
    <row r="5689" spans="11:11" x14ac:dyDescent="0.25">
      <c r="K5689" s="1"/>
    </row>
    <row r="5690" spans="11:11" x14ac:dyDescent="0.25">
      <c r="K5690" s="1"/>
    </row>
    <row r="5691" spans="11:11" x14ac:dyDescent="0.25">
      <c r="K5691" s="1"/>
    </row>
    <row r="5692" spans="11:11" x14ac:dyDescent="0.25">
      <c r="K5692" s="1"/>
    </row>
    <row r="5693" spans="11:11" x14ac:dyDescent="0.25">
      <c r="K5693" s="1"/>
    </row>
    <row r="5694" spans="11:11" x14ac:dyDescent="0.25">
      <c r="K5694" s="1"/>
    </row>
    <row r="5695" spans="11:11" x14ac:dyDescent="0.25">
      <c r="K5695" s="1"/>
    </row>
    <row r="5696" spans="11:11" x14ac:dyDescent="0.25">
      <c r="K5696" s="1"/>
    </row>
    <row r="5697" spans="11:11" x14ac:dyDescent="0.25">
      <c r="K5697" s="1"/>
    </row>
    <row r="5698" spans="11:11" x14ac:dyDescent="0.25">
      <c r="K5698" s="1"/>
    </row>
    <row r="5699" spans="11:11" x14ac:dyDescent="0.25">
      <c r="K5699" s="1"/>
    </row>
    <row r="5700" spans="11:11" x14ac:dyDescent="0.25">
      <c r="K5700" s="1"/>
    </row>
    <row r="5701" spans="11:11" x14ac:dyDescent="0.25">
      <c r="K5701" s="1"/>
    </row>
    <row r="5702" spans="11:11" x14ac:dyDescent="0.25">
      <c r="K5702" s="1"/>
    </row>
    <row r="5703" spans="11:11" x14ac:dyDescent="0.25">
      <c r="K5703" s="1"/>
    </row>
    <row r="5704" spans="11:11" x14ac:dyDescent="0.25">
      <c r="K5704" s="1"/>
    </row>
    <row r="5705" spans="11:11" x14ac:dyDescent="0.25">
      <c r="K5705" s="1"/>
    </row>
    <row r="5706" spans="11:11" x14ac:dyDescent="0.25">
      <c r="K5706" s="1"/>
    </row>
    <row r="5707" spans="11:11" x14ac:dyDescent="0.25">
      <c r="K5707" s="1"/>
    </row>
    <row r="5708" spans="11:11" x14ac:dyDescent="0.25">
      <c r="K5708" s="1"/>
    </row>
    <row r="5709" spans="11:11" x14ac:dyDescent="0.25">
      <c r="K5709" s="1"/>
    </row>
    <row r="5710" spans="11:11" x14ac:dyDescent="0.25">
      <c r="K5710" s="1"/>
    </row>
    <row r="5711" spans="11:11" x14ac:dyDescent="0.25">
      <c r="K5711" s="1"/>
    </row>
    <row r="5712" spans="11:11" x14ac:dyDescent="0.25">
      <c r="K5712" s="1"/>
    </row>
    <row r="5713" spans="11:11" x14ac:dyDescent="0.25">
      <c r="K5713" s="1"/>
    </row>
    <row r="5714" spans="11:11" x14ac:dyDescent="0.25">
      <c r="K5714" s="1"/>
    </row>
    <row r="5715" spans="11:11" x14ac:dyDescent="0.25">
      <c r="K5715" s="1"/>
    </row>
    <row r="5716" spans="11:11" x14ac:dyDescent="0.25">
      <c r="K5716" s="1"/>
    </row>
    <row r="5717" spans="11:11" x14ac:dyDescent="0.25">
      <c r="K5717" s="1"/>
    </row>
    <row r="5718" spans="11:11" x14ac:dyDescent="0.25">
      <c r="K5718" s="1"/>
    </row>
    <row r="5719" spans="11:11" x14ac:dyDescent="0.25">
      <c r="K5719" s="1"/>
    </row>
    <row r="5720" spans="11:11" x14ac:dyDescent="0.25">
      <c r="K5720" s="1"/>
    </row>
    <row r="5721" spans="11:11" x14ac:dyDescent="0.25">
      <c r="K5721" s="1"/>
    </row>
    <row r="5722" spans="11:11" x14ac:dyDescent="0.25">
      <c r="K5722" s="1"/>
    </row>
    <row r="5723" spans="11:11" x14ac:dyDescent="0.25">
      <c r="K5723" s="1"/>
    </row>
    <row r="5724" spans="11:11" x14ac:dyDescent="0.25">
      <c r="K5724" s="1"/>
    </row>
    <row r="5725" spans="11:11" x14ac:dyDescent="0.25">
      <c r="K5725" s="1"/>
    </row>
    <row r="5726" spans="11:11" x14ac:dyDescent="0.25">
      <c r="K5726" s="1"/>
    </row>
    <row r="5727" spans="11:11" x14ac:dyDescent="0.25">
      <c r="K5727" s="1"/>
    </row>
    <row r="5728" spans="11:11" x14ac:dyDescent="0.25">
      <c r="K5728" s="1"/>
    </row>
    <row r="5729" spans="11:11" x14ac:dyDescent="0.25">
      <c r="K5729" s="1"/>
    </row>
    <row r="5730" spans="11:11" x14ac:dyDescent="0.25">
      <c r="K5730" s="1"/>
    </row>
    <row r="5731" spans="11:11" x14ac:dyDescent="0.25">
      <c r="K5731" s="1"/>
    </row>
    <row r="5732" spans="11:11" x14ac:dyDescent="0.25">
      <c r="K5732" s="1"/>
    </row>
    <row r="5733" spans="11:11" x14ac:dyDescent="0.25">
      <c r="K5733" s="1"/>
    </row>
    <row r="5734" spans="11:11" x14ac:dyDescent="0.25">
      <c r="K5734" s="1"/>
    </row>
    <row r="5735" spans="11:11" x14ac:dyDescent="0.25">
      <c r="K5735" s="1"/>
    </row>
    <row r="5736" spans="11:11" x14ac:dyDescent="0.25">
      <c r="K5736" s="1"/>
    </row>
    <row r="5737" spans="11:11" x14ac:dyDescent="0.25">
      <c r="K5737" s="1"/>
    </row>
    <row r="5738" spans="11:11" x14ac:dyDescent="0.25">
      <c r="K5738" s="1"/>
    </row>
    <row r="5739" spans="11:11" x14ac:dyDescent="0.25">
      <c r="K5739" s="1"/>
    </row>
    <row r="5740" spans="11:11" x14ac:dyDescent="0.25">
      <c r="K5740" s="1"/>
    </row>
    <row r="5741" spans="11:11" x14ac:dyDescent="0.25">
      <c r="K5741" s="1"/>
    </row>
    <row r="5742" spans="11:11" x14ac:dyDescent="0.25">
      <c r="K5742" s="1"/>
    </row>
    <row r="5743" spans="11:11" x14ac:dyDescent="0.25">
      <c r="K5743" s="1"/>
    </row>
    <row r="5744" spans="11:11" x14ac:dyDescent="0.25">
      <c r="K5744" s="1"/>
    </row>
    <row r="5745" spans="11:11" x14ac:dyDescent="0.25">
      <c r="K5745" s="1"/>
    </row>
    <row r="5746" spans="11:11" x14ac:dyDescent="0.25">
      <c r="K5746" s="1"/>
    </row>
    <row r="5747" spans="11:11" x14ac:dyDescent="0.25">
      <c r="K5747" s="1"/>
    </row>
    <row r="5748" spans="11:11" x14ac:dyDescent="0.25">
      <c r="K5748" s="1"/>
    </row>
    <row r="5749" spans="11:11" x14ac:dyDescent="0.25">
      <c r="K5749" s="1"/>
    </row>
    <row r="5750" spans="11:11" x14ac:dyDescent="0.25">
      <c r="K5750" s="1"/>
    </row>
    <row r="5751" spans="11:11" x14ac:dyDescent="0.25">
      <c r="K5751" s="1"/>
    </row>
    <row r="5752" spans="11:11" x14ac:dyDescent="0.25">
      <c r="K5752" s="1"/>
    </row>
    <row r="5753" spans="11:11" x14ac:dyDescent="0.25">
      <c r="K5753" s="1"/>
    </row>
    <row r="5754" spans="11:11" x14ac:dyDescent="0.25">
      <c r="K5754" s="1"/>
    </row>
    <row r="5755" spans="11:11" x14ac:dyDescent="0.25">
      <c r="K5755" s="1"/>
    </row>
    <row r="5756" spans="11:11" x14ac:dyDescent="0.25">
      <c r="K5756" s="1"/>
    </row>
    <row r="5757" spans="11:11" x14ac:dyDescent="0.25">
      <c r="K5757" s="1"/>
    </row>
    <row r="5758" spans="11:11" x14ac:dyDescent="0.25">
      <c r="K5758" s="1"/>
    </row>
    <row r="5759" spans="11:11" x14ac:dyDescent="0.25">
      <c r="K5759" s="1"/>
    </row>
    <row r="5760" spans="11:11" x14ac:dyDescent="0.25">
      <c r="K5760" s="1"/>
    </row>
    <row r="5761" spans="11:11" x14ac:dyDescent="0.25">
      <c r="K5761" s="1"/>
    </row>
    <row r="5762" spans="11:11" x14ac:dyDescent="0.25">
      <c r="K5762" s="1"/>
    </row>
    <row r="5763" spans="11:11" x14ac:dyDescent="0.25">
      <c r="K5763" s="1"/>
    </row>
    <row r="5764" spans="11:11" x14ac:dyDescent="0.25">
      <c r="K5764" s="1"/>
    </row>
    <row r="5765" spans="11:11" x14ac:dyDescent="0.25">
      <c r="K5765" s="1"/>
    </row>
    <row r="5766" spans="11:11" x14ac:dyDescent="0.25">
      <c r="K5766" s="1"/>
    </row>
    <row r="5767" spans="11:11" x14ac:dyDescent="0.25">
      <c r="K5767" s="1"/>
    </row>
    <row r="5768" spans="11:11" x14ac:dyDescent="0.25">
      <c r="K5768" s="1"/>
    </row>
    <row r="5769" spans="11:11" x14ac:dyDescent="0.25">
      <c r="K5769" s="1"/>
    </row>
    <row r="5770" spans="11:11" x14ac:dyDescent="0.25">
      <c r="K5770" s="1"/>
    </row>
    <row r="5771" spans="11:11" x14ac:dyDescent="0.25">
      <c r="K5771" s="1"/>
    </row>
    <row r="5772" spans="11:11" x14ac:dyDescent="0.25">
      <c r="K5772" s="1"/>
    </row>
    <row r="5773" spans="11:11" x14ac:dyDescent="0.25">
      <c r="K5773" s="1"/>
    </row>
    <row r="5774" spans="11:11" x14ac:dyDescent="0.25">
      <c r="K5774" s="1"/>
    </row>
    <row r="5775" spans="11:11" x14ac:dyDescent="0.25">
      <c r="K5775" s="1"/>
    </row>
    <row r="5776" spans="11:11" x14ac:dyDescent="0.25">
      <c r="K5776" s="1"/>
    </row>
    <row r="5777" spans="11:11" x14ac:dyDescent="0.25">
      <c r="K5777" s="1"/>
    </row>
    <row r="5778" spans="11:11" x14ac:dyDescent="0.25">
      <c r="K5778" s="1"/>
    </row>
    <row r="5779" spans="11:11" x14ac:dyDescent="0.25">
      <c r="K5779" s="1"/>
    </row>
    <row r="5780" spans="11:11" x14ac:dyDescent="0.25">
      <c r="K5780" s="1"/>
    </row>
    <row r="5781" spans="11:11" x14ac:dyDescent="0.25">
      <c r="K5781" s="1"/>
    </row>
    <row r="5782" spans="11:11" x14ac:dyDescent="0.25">
      <c r="K5782" s="1"/>
    </row>
    <row r="5783" spans="11:11" x14ac:dyDescent="0.25">
      <c r="K5783" s="1"/>
    </row>
    <row r="5784" spans="11:11" x14ac:dyDescent="0.25">
      <c r="K5784" s="1"/>
    </row>
    <row r="5785" spans="11:11" x14ac:dyDescent="0.25">
      <c r="K5785" s="1"/>
    </row>
    <row r="5786" spans="11:11" x14ac:dyDescent="0.25">
      <c r="K5786" s="1"/>
    </row>
    <row r="5787" spans="11:11" x14ac:dyDescent="0.25">
      <c r="K5787" s="1"/>
    </row>
    <row r="5788" spans="11:11" x14ac:dyDescent="0.25">
      <c r="K5788" s="1"/>
    </row>
    <row r="5789" spans="11:11" x14ac:dyDescent="0.25">
      <c r="K5789" s="1"/>
    </row>
    <row r="5790" spans="11:11" x14ac:dyDescent="0.25">
      <c r="K5790" s="1"/>
    </row>
    <row r="5791" spans="11:11" x14ac:dyDescent="0.25">
      <c r="K5791" s="1"/>
    </row>
    <row r="5792" spans="11:11" x14ac:dyDescent="0.25">
      <c r="K5792" s="1"/>
    </row>
    <row r="5793" spans="11:11" x14ac:dyDescent="0.25">
      <c r="K5793" s="1"/>
    </row>
    <row r="5794" spans="11:11" x14ac:dyDescent="0.25">
      <c r="K5794" s="1"/>
    </row>
    <row r="5795" spans="11:11" x14ac:dyDescent="0.25">
      <c r="K5795" s="1"/>
    </row>
    <row r="5796" spans="11:11" x14ac:dyDescent="0.25">
      <c r="K5796" s="1"/>
    </row>
    <row r="5797" spans="11:11" x14ac:dyDescent="0.25">
      <c r="K5797" s="1"/>
    </row>
    <row r="5798" spans="11:11" x14ac:dyDescent="0.25">
      <c r="K5798" s="1"/>
    </row>
    <row r="5799" spans="11:11" x14ac:dyDescent="0.25">
      <c r="K5799" s="1"/>
    </row>
    <row r="5800" spans="11:11" x14ac:dyDescent="0.25">
      <c r="K5800" s="1"/>
    </row>
    <row r="5801" spans="11:11" x14ac:dyDescent="0.25">
      <c r="K5801" s="1"/>
    </row>
    <row r="5802" spans="11:11" x14ac:dyDescent="0.25">
      <c r="K5802" s="1"/>
    </row>
    <row r="5803" spans="11:11" x14ac:dyDescent="0.25">
      <c r="K5803" s="1"/>
    </row>
    <row r="5804" spans="11:11" x14ac:dyDescent="0.25">
      <c r="K5804" s="1"/>
    </row>
    <row r="5805" spans="11:11" x14ac:dyDescent="0.25">
      <c r="K5805" s="1"/>
    </row>
    <row r="5806" spans="11:11" x14ac:dyDescent="0.25">
      <c r="K5806" s="1"/>
    </row>
    <row r="5807" spans="11:11" x14ac:dyDescent="0.25">
      <c r="K5807" s="1"/>
    </row>
    <row r="5808" spans="11:11" x14ac:dyDescent="0.25">
      <c r="K5808" s="1"/>
    </row>
    <row r="5809" spans="11:11" x14ac:dyDescent="0.25">
      <c r="K5809" s="1"/>
    </row>
    <row r="5810" spans="11:11" x14ac:dyDescent="0.25">
      <c r="K5810" s="1"/>
    </row>
    <row r="5811" spans="11:11" x14ac:dyDescent="0.25">
      <c r="K5811" s="1"/>
    </row>
    <row r="5812" spans="11:11" x14ac:dyDescent="0.25">
      <c r="K5812" s="1"/>
    </row>
    <row r="5813" spans="11:11" x14ac:dyDescent="0.25">
      <c r="K5813" s="1"/>
    </row>
    <row r="5814" spans="11:11" x14ac:dyDescent="0.25">
      <c r="K5814" s="1"/>
    </row>
    <row r="5815" spans="11:11" x14ac:dyDescent="0.25">
      <c r="K5815" s="1"/>
    </row>
    <row r="5816" spans="11:11" x14ac:dyDescent="0.25">
      <c r="K5816" s="1"/>
    </row>
    <row r="5817" spans="11:11" x14ac:dyDescent="0.25">
      <c r="K5817" s="1"/>
    </row>
    <row r="5818" spans="11:11" x14ac:dyDescent="0.25">
      <c r="K5818" s="1"/>
    </row>
    <row r="5819" spans="11:11" x14ac:dyDescent="0.25">
      <c r="K5819" s="1"/>
    </row>
    <row r="5820" spans="11:11" x14ac:dyDescent="0.25">
      <c r="K5820" s="1"/>
    </row>
    <row r="5821" spans="11:11" x14ac:dyDescent="0.25">
      <c r="K5821" s="1"/>
    </row>
    <row r="5822" spans="11:11" x14ac:dyDescent="0.25">
      <c r="K5822" s="1"/>
    </row>
    <row r="5823" spans="11:11" x14ac:dyDescent="0.25">
      <c r="K5823" s="1"/>
    </row>
    <row r="5824" spans="11:11" x14ac:dyDescent="0.25">
      <c r="K5824" s="1"/>
    </row>
    <row r="5825" spans="11:11" x14ac:dyDescent="0.25">
      <c r="K5825" s="1"/>
    </row>
    <row r="5826" spans="11:11" x14ac:dyDescent="0.25">
      <c r="K5826" s="1"/>
    </row>
    <row r="5827" spans="11:11" x14ac:dyDescent="0.25">
      <c r="K5827" s="1"/>
    </row>
    <row r="5828" spans="11:11" x14ac:dyDescent="0.25">
      <c r="K5828" s="1"/>
    </row>
    <row r="5829" spans="11:11" x14ac:dyDescent="0.25">
      <c r="K5829" s="1"/>
    </row>
    <row r="5830" spans="11:11" x14ac:dyDescent="0.25">
      <c r="K5830" s="1"/>
    </row>
    <row r="5831" spans="11:11" x14ac:dyDescent="0.25">
      <c r="K5831" s="1"/>
    </row>
    <row r="5832" spans="11:11" x14ac:dyDescent="0.25">
      <c r="K5832" s="1"/>
    </row>
    <row r="5833" spans="11:11" x14ac:dyDescent="0.25">
      <c r="K5833" s="1"/>
    </row>
    <row r="5834" spans="11:11" x14ac:dyDescent="0.25">
      <c r="K5834" s="1"/>
    </row>
    <row r="5835" spans="11:11" x14ac:dyDescent="0.25">
      <c r="K5835" s="1"/>
    </row>
    <row r="5836" spans="11:11" x14ac:dyDescent="0.25">
      <c r="K5836" s="1"/>
    </row>
    <row r="5837" spans="11:11" x14ac:dyDescent="0.25">
      <c r="K5837" s="1"/>
    </row>
    <row r="5838" spans="11:11" x14ac:dyDescent="0.25">
      <c r="K5838" s="1"/>
    </row>
    <row r="5839" spans="11:11" x14ac:dyDescent="0.25">
      <c r="K5839" s="1"/>
    </row>
    <row r="5840" spans="11:11" x14ac:dyDescent="0.25">
      <c r="K5840" s="1"/>
    </row>
    <row r="5841" spans="11:11" x14ac:dyDescent="0.25">
      <c r="K5841" s="1"/>
    </row>
    <row r="5842" spans="11:11" x14ac:dyDescent="0.25">
      <c r="K5842" s="1"/>
    </row>
    <row r="5843" spans="11:11" x14ac:dyDescent="0.25">
      <c r="K5843" s="1"/>
    </row>
    <row r="5844" spans="11:11" x14ac:dyDescent="0.25">
      <c r="K5844" s="1"/>
    </row>
    <row r="5845" spans="11:11" x14ac:dyDescent="0.25">
      <c r="K5845" s="1"/>
    </row>
    <row r="5846" spans="11:11" x14ac:dyDescent="0.25">
      <c r="K5846" s="1"/>
    </row>
    <row r="5847" spans="11:11" x14ac:dyDescent="0.25">
      <c r="K5847" s="1"/>
    </row>
    <row r="5848" spans="11:11" x14ac:dyDescent="0.25">
      <c r="K5848" s="1"/>
    </row>
    <row r="5849" spans="11:11" x14ac:dyDescent="0.25">
      <c r="K5849" s="1"/>
    </row>
    <row r="5850" spans="11:11" x14ac:dyDescent="0.25">
      <c r="K5850" s="1"/>
    </row>
    <row r="5851" spans="11:11" x14ac:dyDescent="0.25">
      <c r="K5851" s="1"/>
    </row>
    <row r="5852" spans="11:11" x14ac:dyDescent="0.25">
      <c r="K5852" s="1"/>
    </row>
    <row r="5853" spans="11:11" x14ac:dyDescent="0.25">
      <c r="K5853" s="1"/>
    </row>
    <row r="5854" spans="11:11" x14ac:dyDescent="0.25">
      <c r="K5854" s="1"/>
    </row>
    <row r="5855" spans="11:11" x14ac:dyDescent="0.25">
      <c r="K5855" s="1"/>
    </row>
    <row r="5856" spans="11:11" x14ac:dyDescent="0.25">
      <c r="K5856" s="1"/>
    </row>
    <row r="5857" spans="11:11" x14ac:dyDescent="0.25">
      <c r="K5857" s="1"/>
    </row>
    <row r="5858" spans="11:11" x14ac:dyDescent="0.25">
      <c r="K5858" s="1"/>
    </row>
    <row r="5859" spans="11:11" x14ac:dyDescent="0.25">
      <c r="K5859" s="1"/>
    </row>
    <row r="5860" spans="11:11" x14ac:dyDescent="0.25">
      <c r="K5860" s="1"/>
    </row>
    <row r="5861" spans="11:11" x14ac:dyDescent="0.25">
      <c r="K5861" s="1"/>
    </row>
    <row r="5862" spans="11:11" x14ac:dyDescent="0.25">
      <c r="K5862" s="1"/>
    </row>
    <row r="5863" spans="11:11" x14ac:dyDescent="0.25">
      <c r="K5863" s="1"/>
    </row>
    <row r="5864" spans="11:11" x14ac:dyDescent="0.25">
      <c r="K5864" s="1"/>
    </row>
    <row r="5865" spans="11:11" x14ac:dyDescent="0.25">
      <c r="K5865" s="1"/>
    </row>
    <row r="5866" spans="11:11" x14ac:dyDescent="0.25">
      <c r="K5866" s="1"/>
    </row>
    <row r="5867" spans="11:11" x14ac:dyDescent="0.25">
      <c r="K5867" s="1"/>
    </row>
    <row r="5868" spans="11:11" x14ac:dyDescent="0.25">
      <c r="K5868" s="1"/>
    </row>
    <row r="5869" spans="11:11" x14ac:dyDescent="0.25">
      <c r="K5869" s="1"/>
    </row>
    <row r="5870" spans="11:11" x14ac:dyDescent="0.25">
      <c r="K5870" s="1"/>
    </row>
    <row r="5871" spans="11:11" x14ac:dyDescent="0.25">
      <c r="K5871" s="1"/>
    </row>
    <row r="5872" spans="11:11" x14ac:dyDescent="0.25">
      <c r="K5872" s="1"/>
    </row>
    <row r="5873" spans="11:11" x14ac:dyDescent="0.25">
      <c r="K5873" s="1"/>
    </row>
    <row r="5874" spans="11:11" x14ac:dyDescent="0.25">
      <c r="K5874" s="1"/>
    </row>
    <row r="5875" spans="11:11" x14ac:dyDescent="0.25">
      <c r="K5875" s="1"/>
    </row>
    <row r="5876" spans="11:11" x14ac:dyDescent="0.25">
      <c r="K5876" s="1"/>
    </row>
    <row r="5877" spans="11:11" x14ac:dyDescent="0.25">
      <c r="K5877" s="1"/>
    </row>
    <row r="5878" spans="11:11" x14ac:dyDescent="0.25">
      <c r="K5878" s="1"/>
    </row>
    <row r="5879" spans="11:11" x14ac:dyDescent="0.25">
      <c r="K5879" s="1"/>
    </row>
    <row r="5880" spans="11:11" x14ac:dyDescent="0.25">
      <c r="K5880" s="1"/>
    </row>
    <row r="5881" spans="11:11" x14ac:dyDescent="0.25">
      <c r="K5881" s="1"/>
    </row>
    <row r="5882" spans="11:11" x14ac:dyDescent="0.25">
      <c r="K5882" s="1"/>
    </row>
    <row r="5883" spans="11:11" x14ac:dyDescent="0.25">
      <c r="K5883" s="1"/>
    </row>
    <row r="5884" spans="11:11" x14ac:dyDescent="0.25">
      <c r="K5884" s="1"/>
    </row>
    <row r="5885" spans="11:11" x14ac:dyDescent="0.25">
      <c r="K5885" s="1"/>
    </row>
    <row r="5886" spans="11:11" x14ac:dyDescent="0.25">
      <c r="K5886" s="1"/>
    </row>
    <row r="5887" spans="11:11" x14ac:dyDescent="0.25">
      <c r="K5887" s="1"/>
    </row>
    <row r="5888" spans="11:11" x14ac:dyDescent="0.25">
      <c r="K5888" s="1"/>
    </row>
    <row r="5889" spans="11:11" x14ac:dyDescent="0.25">
      <c r="K5889" s="1"/>
    </row>
    <row r="5890" spans="11:11" x14ac:dyDescent="0.25">
      <c r="K5890" s="1"/>
    </row>
    <row r="5891" spans="11:11" x14ac:dyDescent="0.25">
      <c r="K5891" s="1"/>
    </row>
    <row r="5892" spans="11:11" x14ac:dyDescent="0.25">
      <c r="K5892" s="1"/>
    </row>
    <row r="5893" spans="11:11" x14ac:dyDescent="0.25">
      <c r="K5893" s="1"/>
    </row>
    <row r="5894" spans="11:11" x14ac:dyDescent="0.25">
      <c r="K5894" s="1"/>
    </row>
    <row r="5895" spans="11:11" x14ac:dyDescent="0.25">
      <c r="K5895" s="1"/>
    </row>
    <row r="5896" spans="11:11" x14ac:dyDescent="0.25">
      <c r="K5896" s="1"/>
    </row>
    <row r="5897" spans="11:11" x14ac:dyDescent="0.25">
      <c r="K5897" s="1"/>
    </row>
    <row r="5898" spans="11:11" x14ac:dyDescent="0.25">
      <c r="K5898" s="1"/>
    </row>
    <row r="5899" spans="11:11" x14ac:dyDescent="0.25">
      <c r="K5899" s="1"/>
    </row>
    <row r="5900" spans="11:11" x14ac:dyDescent="0.25">
      <c r="K5900" s="1"/>
    </row>
    <row r="5901" spans="11:11" x14ac:dyDescent="0.25">
      <c r="K5901" s="1"/>
    </row>
    <row r="5902" spans="11:11" x14ac:dyDescent="0.25">
      <c r="K5902" s="1"/>
    </row>
    <row r="5903" spans="11:11" x14ac:dyDescent="0.25">
      <c r="K5903" s="1"/>
    </row>
    <row r="5904" spans="11:11" x14ac:dyDescent="0.25">
      <c r="K5904" s="1"/>
    </row>
    <row r="5905" spans="11:11" x14ac:dyDescent="0.25">
      <c r="K5905" s="1"/>
    </row>
    <row r="5906" spans="11:11" x14ac:dyDescent="0.25">
      <c r="K5906" s="1"/>
    </row>
    <row r="5907" spans="11:11" x14ac:dyDescent="0.25">
      <c r="K5907" s="1"/>
    </row>
    <row r="5908" spans="11:11" x14ac:dyDescent="0.25">
      <c r="K5908" s="1"/>
    </row>
    <row r="5909" spans="11:11" x14ac:dyDescent="0.25">
      <c r="K5909" s="1"/>
    </row>
    <row r="5910" spans="11:11" x14ac:dyDescent="0.25">
      <c r="K5910" s="1"/>
    </row>
    <row r="5911" spans="11:11" x14ac:dyDescent="0.25">
      <c r="K5911" s="1"/>
    </row>
    <row r="5912" spans="11:11" x14ac:dyDescent="0.25">
      <c r="K5912" s="1"/>
    </row>
    <row r="5913" spans="11:11" x14ac:dyDescent="0.25">
      <c r="K5913" s="1"/>
    </row>
    <row r="5914" spans="11:11" x14ac:dyDescent="0.25">
      <c r="K5914" s="1"/>
    </row>
    <row r="5915" spans="11:11" x14ac:dyDescent="0.25">
      <c r="K5915" s="1"/>
    </row>
    <row r="5916" spans="11:11" x14ac:dyDescent="0.25">
      <c r="K5916" s="1"/>
    </row>
    <row r="5917" spans="11:11" x14ac:dyDescent="0.25">
      <c r="K5917" s="1"/>
    </row>
    <row r="5918" spans="11:11" x14ac:dyDescent="0.25">
      <c r="K5918" s="1"/>
    </row>
    <row r="5919" spans="11:11" x14ac:dyDescent="0.25">
      <c r="K5919" s="1"/>
    </row>
    <row r="5920" spans="11:11" x14ac:dyDescent="0.25">
      <c r="K5920" s="1"/>
    </row>
    <row r="5921" spans="11:11" x14ac:dyDescent="0.25">
      <c r="K5921" s="1"/>
    </row>
    <row r="5922" spans="11:11" x14ac:dyDescent="0.25">
      <c r="K5922" s="1"/>
    </row>
    <row r="5923" spans="11:11" x14ac:dyDescent="0.25">
      <c r="K5923" s="1"/>
    </row>
    <row r="5924" spans="11:11" x14ac:dyDescent="0.25">
      <c r="K5924" s="1"/>
    </row>
    <row r="5925" spans="11:11" x14ac:dyDescent="0.25">
      <c r="K5925" s="1"/>
    </row>
    <row r="5926" spans="11:11" x14ac:dyDescent="0.25">
      <c r="K5926" s="1"/>
    </row>
    <row r="5927" spans="11:11" x14ac:dyDescent="0.25">
      <c r="K5927" s="1"/>
    </row>
    <row r="5928" spans="11:11" x14ac:dyDescent="0.25">
      <c r="K5928" s="1"/>
    </row>
    <row r="5929" spans="11:11" x14ac:dyDescent="0.25">
      <c r="K5929" s="1"/>
    </row>
    <row r="5930" spans="11:11" x14ac:dyDescent="0.25">
      <c r="K5930" s="1"/>
    </row>
    <row r="5931" spans="11:11" x14ac:dyDescent="0.25">
      <c r="K5931" s="1"/>
    </row>
    <row r="5932" spans="11:11" x14ac:dyDescent="0.25">
      <c r="K5932" s="1"/>
    </row>
    <row r="5933" spans="11:11" x14ac:dyDescent="0.25">
      <c r="K5933" s="1"/>
    </row>
    <row r="5934" spans="11:11" x14ac:dyDescent="0.25">
      <c r="K5934" s="1"/>
    </row>
    <row r="5935" spans="11:11" x14ac:dyDescent="0.25">
      <c r="K5935" s="1"/>
    </row>
    <row r="5936" spans="11:11" x14ac:dyDescent="0.25">
      <c r="K5936" s="1"/>
    </row>
    <row r="5937" spans="11:11" x14ac:dyDescent="0.25">
      <c r="K5937" s="1"/>
    </row>
    <row r="5938" spans="11:11" x14ac:dyDescent="0.25">
      <c r="K5938" s="1"/>
    </row>
    <row r="5939" spans="11:11" x14ac:dyDescent="0.25">
      <c r="K5939" s="1"/>
    </row>
    <row r="5940" spans="11:11" x14ac:dyDescent="0.25">
      <c r="K5940" s="1"/>
    </row>
    <row r="5941" spans="11:11" x14ac:dyDescent="0.25">
      <c r="K5941" s="1"/>
    </row>
    <row r="5942" spans="11:11" x14ac:dyDescent="0.25">
      <c r="K5942" s="1"/>
    </row>
    <row r="5943" spans="11:11" x14ac:dyDescent="0.25">
      <c r="K5943" s="1"/>
    </row>
    <row r="5944" spans="11:11" x14ac:dyDescent="0.25">
      <c r="K5944" s="1"/>
    </row>
    <row r="5945" spans="11:11" x14ac:dyDescent="0.25">
      <c r="K5945" s="1"/>
    </row>
    <row r="5946" spans="11:11" x14ac:dyDescent="0.25">
      <c r="K5946" s="1"/>
    </row>
    <row r="5947" spans="11:11" x14ac:dyDescent="0.25">
      <c r="K5947" s="1"/>
    </row>
    <row r="5948" spans="11:11" x14ac:dyDescent="0.25">
      <c r="K5948" s="1"/>
    </row>
    <row r="5949" spans="11:11" x14ac:dyDescent="0.25">
      <c r="K5949" s="1"/>
    </row>
    <row r="5950" spans="11:11" x14ac:dyDescent="0.25">
      <c r="K5950" s="1"/>
    </row>
    <row r="5951" spans="11:11" x14ac:dyDescent="0.25">
      <c r="K5951" s="1"/>
    </row>
    <row r="5952" spans="11:11" x14ac:dyDescent="0.25">
      <c r="K5952" s="1"/>
    </row>
    <row r="5953" spans="11:11" x14ac:dyDescent="0.25">
      <c r="K5953" s="1"/>
    </row>
    <row r="5954" spans="11:11" x14ac:dyDescent="0.25">
      <c r="K5954" s="1"/>
    </row>
    <row r="5955" spans="11:11" x14ac:dyDescent="0.25">
      <c r="K5955" s="1"/>
    </row>
    <row r="5956" spans="11:11" x14ac:dyDescent="0.25">
      <c r="K5956" s="1"/>
    </row>
    <row r="5957" spans="11:11" x14ac:dyDescent="0.25">
      <c r="K5957" s="1"/>
    </row>
    <row r="5958" spans="11:11" x14ac:dyDescent="0.25">
      <c r="K5958" s="1"/>
    </row>
    <row r="5959" spans="11:11" x14ac:dyDescent="0.25">
      <c r="K5959" s="1"/>
    </row>
    <row r="5960" spans="11:11" x14ac:dyDescent="0.25">
      <c r="K5960" s="1"/>
    </row>
    <row r="5961" spans="11:11" x14ac:dyDescent="0.25">
      <c r="K5961" s="1"/>
    </row>
    <row r="5962" spans="11:11" x14ac:dyDescent="0.25">
      <c r="K5962" s="1"/>
    </row>
    <row r="5963" spans="11:11" x14ac:dyDescent="0.25">
      <c r="K5963" s="1"/>
    </row>
    <row r="5964" spans="11:11" x14ac:dyDescent="0.25">
      <c r="K5964" s="1"/>
    </row>
    <row r="5965" spans="11:11" x14ac:dyDescent="0.25">
      <c r="K5965" s="1"/>
    </row>
    <row r="5966" spans="11:11" x14ac:dyDescent="0.25">
      <c r="K5966" s="1"/>
    </row>
    <row r="5967" spans="11:11" x14ac:dyDescent="0.25">
      <c r="K5967" s="1"/>
    </row>
    <row r="5968" spans="11:11" x14ac:dyDescent="0.25">
      <c r="K5968" s="1"/>
    </row>
    <row r="5969" spans="11:11" x14ac:dyDescent="0.25">
      <c r="K5969" s="1"/>
    </row>
    <row r="5970" spans="11:11" x14ac:dyDescent="0.25">
      <c r="K5970" s="1"/>
    </row>
    <row r="5971" spans="11:11" x14ac:dyDescent="0.25">
      <c r="K5971" s="1"/>
    </row>
    <row r="5972" spans="11:11" x14ac:dyDescent="0.25">
      <c r="K5972" s="1"/>
    </row>
    <row r="5973" spans="11:11" x14ac:dyDescent="0.25">
      <c r="K5973" s="1"/>
    </row>
    <row r="5974" spans="11:11" x14ac:dyDescent="0.25">
      <c r="K5974" s="1"/>
    </row>
    <row r="5975" spans="11:11" x14ac:dyDescent="0.25">
      <c r="K5975" s="1"/>
    </row>
    <row r="5976" spans="11:11" x14ac:dyDescent="0.25">
      <c r="K5976" s="1"/>
    </row>
    <row r="5977" spans="11:11" x14ac:dyDescent="0.25">
      <c r="K5977" s="1"/>
    </row>
    <row r="5978" spans="11:11" x14ac:dyDescent="0.25">
      <c r="K5978" s="1"/>
    </row>
    <row r="5979" spans="11:11" x14ac:dyDescent="0.25">
      <c r="K5979" s="1"/>
    </row>
    <row r="5980" spans="11:11" x14ac:dyDescent="0.25">
      <c r="K5980" s="1"/>
    </row>
    <row r="5981" spans="11:11" x14ac:dyDescent="0.25">
      <c r="K5981" s="1"/>
    </row>
    <row r="5982" spans="11:11" x14ac:dyDescent="0.25">
      <c r="K5982" s="1"/>
    </row>
    <row r="5983" spans="11:11" x14ac:dyDescent="0.25">
      <c r="K5983" s="1"/>
    </row>
    <row r="5984" spans="11:11" x14ac:dyDescent="0.25">
      <c r="K5984" s="1"/>
    </row>
    <row r="5985" spans="11:11" x14ac:dyDescent="0.25">
      <c r="K5985" s="1"/>
    </row>
    <row r="5986" spans="11:11" x14ac:dyDescent="0.25">
      <c r="K5986" s="1"/>
    </row>
    <row r="5987" spans="11:11" x14ac:dyDescent="0.25">
      <c r="K5987" s="1"/>
    </row>
    <row r="5988" spans="11:11" x14ac:dyDescent="0.25">
      <c r="K5988" s="1"/>
    </row>
    <row r="5989" spans="11:11" x14ac:dyDescent="0.25">
      <c r="K5989" s="1"/>
    </row>
    <row r="5990" spans="11:11" x14ac:dyDescent="0.25">
      <c r="K5990" s="1"/>
    </row>
    <row r="5991" spans="11:11" x14ac:dyDescent="0.25">
      <c r="K5991" s="1"/>
    </row>
    <row r="5992" spans="11:11" x14ac:dyDescent="0.25">
      <c r="K5992" s="1"/>
    </row>
    <row r="5993" spans="11:11" x14ac:dyDescent="0.25">
      <c r="K5993" s="1"/>
    </row>
    <row r="5994" spans="11:11" x14ac:dyDescent="0.25">
      <c r="K5994" s="1"/>
    </row>
    <row r="5995" spans="11:11" x14ac:dyDescent="0.25">
      <c r="K5995" s="1"/>
    </row>
    <row r="5996" spans="11:11" x14ac:dyDescent="0.25">
      <c r="K5996" s="1"/>
    </row>
    <row r="5997" spans="11:11" x14ac:dyDescent="0.25">
      <c r="K5997" s="1"/>
    </row>
    <row r="5998" spans="11:11" x14ac:dyDescent="0.25">
      <c r="K5998" s="1"/>
    </row>
    <row r="5999" spans="11:11" x14ac:dyDescent="0.25">
      <c r="K5999" s="1"/>
    </row>
    <row r="6000" spans="11:11" x14ac:dyDescent="0.25">
      <c r="K6000" s="1"/>
    </row>
    <row r="6001" spans="11:11" x14ac:dyDescent="0.25">
      <c r="K6001" s="1"/>
    </row>
    <row r="6002" spans="11:11" x14ac:dyDescent="0.25">
      <c r="K6002" s="1"/>
    </row>
    <row r="6003" spans="11:11" x14ac:dyDescent="0.25">
      <c r="K6003" s="1"/>
    </row>
    <row r="6004" spans="11:11" x14ac:dyDescent="0.25">
      <c r="K6004" s="1"/>
    </row>
    <row r="6005" spans="11:11" x14ac:dyDescent="0.25">
      <c r="K6005" s="1"/>
    </row>
    <row r="6006" spans="11:11" x14ac:dyDescent="0.25">
      <c r="K6006" s="1"/>
    </row>
    <row r="6007" spans="11:11" x14ac:dyDescent="0.25">
      <c r="K6007" s="1"/>
    </row>
    <row r="6008" spans="11:11" x14ac:dyDescent="0.25">
      <c r="K6008" s="1"/>
    </row>
    <row r="6009" spans="11:11" x14ac:dyDescent="0.25">
      <c r="K6009" s="1"/>
    </row>
    <row r="6010" spans="11:11" x14ac:dyDescent="0.25">
      <c r="K6010" s="1"/>
    </row>
    <row r="6011" spans="11:11" x14ac:dyDescent="0.25">
      <c r="K6011" s="1"/>
    </row>
    <row r="6012" spans="11:11" x14ac:dyDescent="0.25">
      <c r="K6012" s="1"/>
    </row>
    <row r="6013" spans="11:11" x14ac:dyDescent="0.25">
      <c r="K6013" s="1"/>
    </row>
    <row r="6014" spans="11:11" x14ac:dyDescent="0.25">
      <c r="K6014" s="1"/>
    </row>
    <row r="6015" spans="11:11" x14ac:dyDescent="0.25">
      <c r="K6015" s="1"/>
    </row>
    <row r="6016" spans="11:11" x14ac:dyDescent="0.25">
      <c r="K6016" s="1"/>
    </row>
    <row r="6017" spans="11:11" x14ac:dyDescent="0.25">
      <c r="K6017" s="1"/>
    </row>
    <row r="6018" spans="11:11" x14ac:dyDescent="0.25">
      <c r="K6018" s="1"/>
    </row>
  </sheetData>
  <autoFilter ref="A7:N932" xr:uid="{60505CEE-F7C9-4D71-9EBD-6C3179AF212D}"/>
  <mergeCells count="1">
    <mergeCell ref="F6:H6"/>
  </mergeCells>
  <phoneticPr fontId="9" type="noConversion"/>
  <pageMargins left="0.7" right="0.7" top="0.75" bottom="0.75" header="0.3" footer="0.3"/>
  <ignoredErrors>
    <ignoredError sqref="B8:B422" numberStoredAsText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C8C8-2920-41F3-BF6C-81EAC5B1226A}">
  <sheetPr codeName="Sheet2"/>
  <dimension ref="A1:O430"/>
  <sheetViews>
    <sheetView zoomScale="70" zoomScaleNormal="7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J32" sqref="J32"/>
    </sheetView>
  </sheetViews>
  <sheetFormatPr defaultColWidth="8.85546875" defaultRowHeight="15" x14ac:dyDescent="0.25"/>
  <cols>
    <col min="1" max="1" width="47" style="7" customWidth="1"/>
    <col min="2" max="2" width="21.85546875" style="18" bestFit="1" customWidth="1"/>
    <col min="3" max="3" width="30" style="18" customWidth="1"/>
    <col min="4" max="4" width="25.28515625" style="18" customWidth="1"/>
    <col min="5" max="5" width="21.7109375" style="18" customWidth="1"/>
    <col min="6" max="6" width="13.5703125" style="18" customWidth="1"/>
    <col min="7" max="7" width="14.5703125" style="18" customWidth="1"/>
    <col min="8" max="8" width="15.7109375" style="7" customWidth="1"/>
    <col min="9" max="9" width="8.85546875" style="7"/>
    <col min="10" max="10" width="14.85546875" style="7" customWidth="1"/>
    <col min="11" max="11" width="22.42578125" style="7" customWidth="1"/>
    <col min="12" max="12" width="14.5703125" style="7" customWidth="1"/>
    <col min="13" max="13" width="8.85546875" style="7"/>
    <col min="14" max="14" width="22.5703125" style="7" customWidth="1"/>
    <col min="15" max="15" width="19.28515625" style="7" bestFit="1" customWidth="1"/>
    <col min="16" max="16384" width="8.85546875" style="7"/>
  </cols>
  <sheetData>
    <row r="1" spans="1:15" ht="30" x14ac:dyDescent="0.25">
      <c r="A1" s="33" t="s">
        <v>41</v>
      </c>
      <c r="B1" s="33" t="s">
        <v>42</v>
      </c>
      <c r="C1" s="33" t="s">
        <v>43</v>
      </c>
      <c r="D1" s="33" t="s">
        <v>44</v>
      </c>
      <c r="E1" s="60" t="s">
        <v>45</v>
      </c>
      <c r="F1" s="7" t="s">
        <v>0</v>
      </c>
      <c r="N1" s="8" t="s">
        <v>27</v>
      </c>
      <c r="O1" s="7" t="s">
        <v>11</v>
      </c>
    </row>
    <row r="2" spans="1:15" ht="34.15" customHeight="1" x14ac:dyDescent="0.25">
      <c r="A2" s="34" t="s">
        <v>4</v>
      </c>
      <c r="B2" s="34" t="s">
        <v>5</v>
      </c>
      <c r="C2" s="31" t="s">
        <v>49</v>
      </c>
      <c r="D2" s="31" t="s">
        <v>50</v>
      </c>
      <c r="E2" s="32" t="s">
        <v>51</v>
      </c>
      <c r="F2" s="7" t="s">
        <v>6</v>
      </c>
    </row>
    <row r="3" spans="1:15" x14ac:dyDescent="0.25">
      <c r="A3" s="34" t="s">
        <v>4</v>
      </c>
      <c r="B3" s="34" t="s">
        <v>5</v>
      </c>
      <c r="C3" s="29" t="s">
        <v>52</v>
      </c>
      <c r="D3" s="29" t="s">
        <v>53</v>
      </c>
      <c r="E3" s="32" t="s">
        <v>51</v>
      </c>
      <c r="F3" s="7" t="s">
        <v>7</v>
      </c>
      <c r="N3" s="7" t="s">
        <v>36</v>
      </c>
    </row>
    <row r="4" spans="1:15" x14ac:dyDescent="0.25">
      <c r="A4" s="34" t="s">
        <v>4</v>
      </c>
      <c r="B4" s="34" t="s">
        <v>5</v>
      </c>
      <c r="C4" s="31" t="s">
        <v>57</v>
      </c>
      <c r="D4" s="31" t="s">
        <v>50</v>
      </c>
      <c r="E4" s="30" t="s">
        <v>51</v>
      </c>
      <c r="F4" s="7" t="s">
        <v>9</v>
      </c>
      <c r="G4" s="18" t="s">
        <v>28</v>
      </c>
      <c r="N4" s="7" t="s">
        <v>10</v>
      </c>
      <c r="O4" s="7" t="s">
        <v>11</v>
      </c>
    </row>
    <row r="5" spans="1:15" x14ac:dyDescent="0.25">
      <c r="A5" s="34" t="s">
        <v>4</v>
      </c>
      <c r="B5" s="34" t="s">
        <v>5</v>
      </c>
      <c r="C5" s="31" t="s">
        <v>57</v>
      </c>
      <c r="D5" s="31" t="s">
        <v>50</v>
      </c>
      <c r="E5" s="32" t="s">
        <v>51</v>
      </c>
      <c r="F5" s="7" t="s">
        <v>58</v>
      </c>
      <c r="N5" s="7" t="s">
        <v>29</v>
      </c>
    </row>
    <row r="6" spans="1:15" x14ac:dyDescent="0.25">
      <c r="A6" s="102" t="s">
        <v>30</v>
      </c>
      <c r="B6" s="102"/>
      <c r="C6" s="102"/>
      <c r="D6" s="102"/>
      <c r="E6" s="103"/>
      <c r="F6" s="5"/>
    </row>
    <row r="7" spans="1:15" ht="45" x14ac:dyDescent="0.25">
      <c r="A7" s="9" t="s">
        <v>4</v>
      </c>
      <c r="B7" s="10" t="s">
        <v>15</v>
      </c>
      <c r="C7" s="10" t="s">
        <v>16</v>
      </c>
      <c r="D7" s="11" t="s">
        <v>31</v>
      </c>
      <c r="E7" s="10" t="s">
        <v>18</v>
      </c>
      <c r="F7" s="10" t="s">
        <v>22</v>
      </c>
      <c r="G7" s="12" t="s">
        <v>32</v>
      </c>
      <c r="H7" s="13"/>
    </row>
    <row r="8" spans="1:15" x14ac:dyDescent="0.25">
      <c r="A8" s="26" t="s">
        <v>293</v>
      </c>
      <c r="B8" s="5">
        <v>8542310000</v>
      </c>
      <c r="C8" s="5" t="s">
        <v>943</v>
      </c>
      <c r="D8" s="5">
        <v>12</v>
      </c>
      <c r="E8" s="5">
        <v>7863.48</v>
      </c>
      <c r="F8" s="5" t="s">
        <v>0</v>
      </c>
      <c r="G8" s="5" t="s">
        <v>921</v>
      </c>
      <c r="H8" s="5"/>
    </row>
    <row r="9" spans="1:15" x14ac:dyDescent="0.25">
      <c r="A9" s="26" t="s">
        <v>293</v>
      </c>
      <c r="B9" s="5">
        <v>8542310000</v>
      </c>
      <c r="C9" s="5" t="s">
        <v>944</v>
      </c>
      <c r="D9" s="5">
        <v>177</v>
      </c>
      <c r="E9" s="5">
        <v>46394.531999999999</v>
      </c>
      <c r="F9" s="5" t="s">
        <v>0</v>
      </c>
      <c r="G9" s="5" t="s">
        <v>921</v>
      </c>
      <c r="H9" s="5"/>
    </row>
    <row r="10" spans="1:15" x14ac:dyDescent="0.25">
      <c r="A10" s="26" t="s">
        <v>293</v>
      </c>
      <c r="B10" s="5">
        <v>8542310000</v>
      </c>
      <c r="C10" s="5" t="s">
        <v>945</v>
      </c>
      <c r="D10" s="5">
        <v>3</v>
      </c>
      <c r="E10" s="5">
        <v>786.34799999999996</v>
      </c>
      <c r="F10" s="5" t="s">
        <v>0</v>
      </c>
      <c r="G10" s="5" t="s">
        <v>921</v>
      </c>
      <c r="H10" s="5"/>
    </row>
    <row r="11" spans="1:15" x14ac:dyDescent="0.25">
      <c r="A11" s="26" t="s">
        <v>924</v>
      </c>
      <c r="B11" s="5">
        <v>9030400000</v>
      </c>
      <c r="C11" s="5" t="s">
        <v>946</v>
      </c>
      <c r="D11" s="5">
        <v>1</v>
      </c>
      <c r="E11" s="5">
        <v>25704.842000000001</v>
      </c>
      <c r="F11" s="5" t="s">
        <v>0</v>
      </c>
      <c r="G11" s="5" t="s">
        <v>1185</v>
      </c>
      <c r="H11" s="5"/>
      <c r="J11" s="15" t="s">
        <v>33</v>
      </c>
      <c r="K11" s="15"/>
    </row>
    <row r="12" spans="1:15" x14ac:dyDescent="0.25">
      <c r="A12" s="26" t="s">
        <v>925</v>
      </c>
      <c r="B12" s="5">
        <v>8473301000</v>
      </c>
      <c r="C12" s="5" t="s">
        <v>947</v>
      </c>
      <c r="D12" s="5">
        <v>2</v>
      </c>
      <c r="E12" s="5">
        <v>524.23199999999997</v>
      </c>
      <c r="F12" s="5" t="s">
        <v>0</v>
      </c>
      <c r="G12" s="5" t="s">
        <v>1185</v>
      </c>
      <c r="H12" s="5"/>
      <c r="J12" s="14" t="s">
        <v>25</v>
      </c>
      <c r="K12" s="16">
        <v>8542310000</v>
      </c>
    </row>
    <row r="13" spans="1:15" ht="15.75" x14ac:dyDescent="0.25">
      <c r="A13" s="26" t="s">
        <v>926</v>
      </c>
      <c r="B13" s="5">
        <v>8473301000</v>
      </c>
      <c r="C13" s="5" t="s">
        <v>948</v>
      </c>
      <c r="D13" s="5">
        <v>3</v>
      </c>
      <c r="E13" s="5">
        <v>1303.68</v>
      </c>
      <c r="F13" s="5" t="s">
        <v>0</v>
      </c>
      <c r="G13" s="5" t="s">
        <v>1185</v>
      </c>
      <c r="H13" s="5"/>
      <c r="J13" s="14" t="s">
        <v>26</v>
      </c>
      <c r="K13" s="17">
        <v>8542900000</v>
      </c>
    </row>
    <row r="14" spans="1:15" ht="15.75" x14ac:dyDescent="0.25">
      <c r="A14" s="26" t="s">
        <v>293</v>
      </c>
      <c r="B14" s="5">
        <v>8542310000</v>
      </c>
      <c r="C14" s="5" t="s">
        <v>949</v>
      </c>
      <c r="D14" s="5">
        <v>6</v>
      </c>
      <c r="E14" s="5">
        <v>1564.4159999999999</v>
      </c>
      <c r="F14" s="5" t="s">
        <v>0</v>
      </c>
      <c r="G14" s="5" t="s">
        <v>921</v>
      </c>
      <c r="H14" s="5"/>
      <c r="J14" s="14" t="s">
        <v>34</v>
      </c>
      <c r="K14" s="17">
        <v>9031801000</v>
      </c>
    </row>
    <row r="15" spans="1:15" ht="15.75" x14ac:dyDescent="0.25">
      <c r="A15" s="26" t="s">
        <v>927</v>
      </c>
      <c r="B15" s="5">
        <v>8542310000</v>
      </c>
      <c r="C15" s="5" t="s">
        <v>950</v>
      </c>
      <c r="D15" s="5">
        <v>130</v>
      </c>
      <c r="E15" s="5">
        <v>34075.08</v>
      </c>
      <c r="F15" s="5" t="s">
        <v>0</v>
      </c>
      <c r="G15" s="5" t="s">
        <v>921</v>
      </c>
      <c r="H15" s="5"/>
      <c r="J15" s="14" t="s">
        <v>35</v>
      </c>
      <c r="K15" s="17">
        <v>8537019000</v>
      </c>
    </row>
    <row r="16" spans="1:15" x14ac:dyDescent="0.25">
      <c r="A16" s="26" t="s">
        <v>644</v>
      </c>
      <c r="B16" s="5">
        <v>8473301000</v>
      </c>
      <c r="C16" s="5" t="s">
        <v>951</v>
      </c>
      <c r="D16" s="5">
        <v>1</v>
      </c>
      <c r="E16" s="5">
        <v>1303.68</v>
      </c>
      <c r="F16" s="5" t="s">
        <v>0</v>
      </c>
      <c r="G16" s="5" t="s">
        <v>1185</v>
      </c>
      <c r="H16" s="5"/>
    </row>
    <row r="17" spans="1:11" x14ac:dyDescent="0.25">
      <c r="A17" s="26" t="s">
        <v>926</v>
      </c>
      <c r="B17" s="5">
        <v>8473301000</v>
      </c>
      <c r="C17" s="5" t="s">
        <v>952</v>
      </c>
      <c r="D17" s="5">
        <v>5</v>
      </c>
      <c r="E17" s="5">
        <v>651.84</v>
      </c>
      <c r="F17" s="5" t="s">
        <v>0</v>
      </c>
      <c r="G17" s="5" t="s">
        <v>1185</v>
      </c>
      <c r="H17" s="5"/>
    </row>
    <row r="18" spans="1:11" x14ac:dyDescent="0.25">
      <c r="A18" s="26" t="s">
        <v>928</v>
      </c>
      <c r="B18" s="5">
        <v>8525892000</v>
      </c>
      <c r="C18" s="5" t="s">
        <v>953</v>
      </c>
      <c r="D18" s="5">
        <v>4</v>
      </c>
      <c r="E18" s="5">
        <v>1738.24</v>
      </c>
      <c r="F18" s="5" t="s">
        <v>0</v>
      </c>
      <c r="G18" s="5" t="s">
        <v>1185</v>
      </c>
      <c r="H18" s="5"/>
      <c r="J18" s="7" t="s">
        <v>37</v>
      </c>
      <c r="K18" s="7" t="s">
        <v>38</v>
      </c>
    </row>
    <row r="19" spans="1:11" x14ac:dyDescent="0.25">
      <c r="A19" s="26" t="s">
        <v>926</v>
      </c>
      <c r="B19" s="5">
        <v>8473301000</v>
      </c>
      <c r="C19" s="5" t="s">
        <v>954</v>
      </c>
      <c r="D19" s="5">
        <v>5</v>
      </c>
      <c r="E19" s="5">
        <v>6518.4</v>
      </c>
      <c r="F19" s="5" t="s">
        <v>0</v>
      </c>
      <c r="G19" s="5" t="s">
        <v>1185</v>
      </c>
      <c r="H19" s="5"/>
      <c r="J19" s="7" t="s">
        <v>39</v>
      </c>
      <c r="K19" s="7" t="s">
        <v>40</v>
      </c>
    </row>
    <row r="20" spans="1:11" x14ac:dyDescent="0.25">
      <c r="A20" s="26" t="s">
        <v>644</v>
      </c>
      <c r="B20" s="5">
        <v>8473301000</v>
      </c>
      <c r="C20" s="5" t="s">
        <v>955</v>
      </c>
      <c r="D20" s="5">
        <v>1</v>
      </c>
      <c r="E20" s="5">
        <v>1288.1099999999999</v>
      </c>
      <c r="F20" s="5" t="s">
        <v>0</v>
      </c>
      <c r="G20" s="5" t="s">
        <v>1185</v>
      </c>
      <c r="H20" s="5"/>
    </row>
    <row r="21" spans="1:11" x14ac:dyDescent="0.25">
      <c r="A21" s="26" t="s">
        <v>926</v>
      </c>
      <c r="B21" s="5">
        <v>8473301000</v>
      </c>
      <c r="C21" s="5" t="s">
        <v>956</v>
      </c>
      <c r="D21" s="5">
        <v>15</v>
      </c>
      <c r="E21" s="5">
        <v>36496.449999999997</v>
      </c>
      <c r="F21" s="5" t="s">
        <v>0</v>
      </c>
      <c r="G21" s="5" t="s">
        <v>1185</v>
      </c>
      <c r="H21" s="5"/>
    </row>
    <row r="22" spans="1:11" x14ac:dyDescent="0.25">
      <c r="A22" s="26" t="s">
        <v>293</v>
      </c>
      <c r="B22" s="5">
        <v>8542310000</v>
      </c>
      <c r="C22" s="5" t="s">
        <v>957</v>
      </c>
      <c r="D22" s="5">
        <v>6</v>
      </c>
      <c r="E22" s="5">
        <v>1512.972</v>
      </c>
      <c r="F22" s="5" t="s">
        <v>0</v>
      </c>
      <c r="G22" s="5" t="s">
        <v>921</v>
      </c>
      <c r="H22" s="5"/>
    </row>
    <row r="23" spans="1:11" x14ac:dyDescent="0.25">
      <c r="A23" s="26" t="s">
        <v>929</v>
      </c>
      <c r="B23" s="5">
        <v>8473301000</v>
      </c>
      <c r="C23" s="5" t="s">
        <v>958</v>
      </c>
      <c r="D23" s="5">
        <v>4</v>
      </c>
      <c r="E23" s="5">
        <v>1681.08</v>
      </c>
      <c r="F23" s="5" t="s">
        <v>0</v>
      </c>
      <c r="G23" s="5" t="s">
        <v>1185</v>
      </c>
      <c r="H23" s="5"/>
    </row>
    <row r="24" spans="1:11" x14ac:dyDescent="0.25">
      <c r="A24" s="26" t="s">
        <v>930</v>
      </c>
      <c r="B24" s="5">
        <v>8544429900</v>
      </c>
      <c r="C24" s="5" t="s">
        <v>959</v>
      </c>
      <c r="D24" s="5">
        <v>2</v>
      </c>
      <c r="E24" s="5">
        <v>504.32400000000001</v>
      </c>
      <c r="F24" s="5" t="s">
        <v>0</v>
      </c>
      <c r="G24" s="5" t="s">
        <v>1185</v>
      </c>
      <c r="H24" s="5"/>
    </row>
    <row r="25" spans="1:11" x14ac:dyDescent="0.25">
      <c r="A25" s="26" t="s">
        <v>931</v>
      </c>
      <c r="B25" s="5">
        <v>8542390000</v>
      </c>
      <c r="C25" s="5" t="s">
        <v>960</v>
      </c>
      <c r="D25" s="5">
        <v>2</v>
      </c>
      <c r="E25" s="5">
        <v>851.8</v>
      </c>
      <c r="F25" s="5" t="s">
        <v>0</v>
      </c>
      <c r="G25" s="5" t="s">
        <v>1185</v>
      </c>
      <c r="H25" s="5"/>
    </row>
    <row r="26" spans="1:11" x14ac:dyDescent="0.25">
      <c r="A26" s="26" t="s">
        <v>932</v>
      </c>
      <c r="B26" s="5">
        <v>8517629900</v>
      </c>
      <c r="C26" s="5" t="s">
        <v>961</v>
      </c>
      <c r="D26" s="5">
        <v>15</v>
      </c>
      <c r="E26" s="5">
        <v>56.219000000000001</v>
      </c>
      <c r="F26" s="5" t="s">
        <v>0</v>
      </c>
      <c r="G26" s="5" t="s">
        <v>1185</v>
      </c>
      <c r="H26" s="5"/>
    </row>
    <row r="27" spans="1:11" x14ac:dyDescent="0.25">
      <c r="A27" s="26" t="s">
        <v>933</v>
      </c>
      <c r="B27" s="5">
        <v>8543709000</v>
      </c>
      <c r="C27" s="5" t="s">
        <v>962</v>
      </c>
      <c r="D27" s="5">
        <v>30</v>
      </c>
      <c r="E27" s="5">
        <v>2555.4</v>
      </c>
      <c r="F27" s="5" t="s">
        <v>0</v>
      </c>
      <c r="G27" s="5" t="s">
        <v>1185</v>
      </c>
      <c r="H27" s="5"/>
    </row>
    <row r="28" spans="1:11" x14ac:dyDescent="0.25">
      <c r="A28" s="26" t="s">
        <v>934</v>
      </c>
      <c r="B28" s="5">
        <v>8517625900</v>
      </c>
      <c r="C28" s="5" t="s">
        <v>963</v>
      </c>
      <c r="D28" s="5">
        <v>1</v>
      </c>
      <c r="E28" s="5">
        <v>2129.5</v>
      </c>
      <c r="F28" s="5" t="s">
        <v>0</v>
      </c>
      <c r="G28" s="5" t="s">
        <v>1185</v>
      </c>
      <c r="H28" s="5"/>
    </row>
    <row r="29" spans="1:11" x14ac:dyDescent="0.25">
      <c r="A29" s="26" t="s">
        <v>935</v>
      </c>
      <c r="B29" s="5">
        <v>9032893100</v>
      </c>
      <c r="C29" s="5" t="s">
        <v>964</v>
      </c>
      <c r="D29" s="5">
        <v>5</v>
      </c>
      <c r="E29" s="5">
        <v>21.295000000000002</v>
      </c>
      <c r="F29" s="5" t="s">
        <v>0</v>
      </c>
      <c r="G29" s="5" t="s">
        <v>1185</v>
      </c>
      <c r="H29" s="5"/>
    </row>
    <row r="30" spans="1:11" x14ac:dyDescent="0.25">
      <c r="A30" s="26" t="s">
        <v>936</v>
      </c>
      <c r="B30" s="5">
        <v>8473301000</v>
      </c>
      <c r="C30" s="5" t="s">
        <v>965</v>
      </c>
      <c r="D30" s="5">
        <v>6</v>
      </c>
      <c r="E30" s="24">
        <v>851.8</v>
      </c>
      <c r="F30" s="5" t="s">
        <v>0</v>
      </c>
      <c r="G30" s="5" t="s">
        <v>1185</v>
      </c>
      <c r="H30" s="5"/>
    </row>
    <row r="31" spans="1:11" x14ac:dyDescent="0.25">
      <c r="A31" s="26" t="s">
        <v>937</v>
      </c>
      <c r="B31" s="5">
        <v>8473301000</v>
      </c>
      <c r="C31" s="5" t="s">
        <v>966</v>
      </c>
      <c r="D31" s="5">
        <v>6</v>
      </c>
      <c r="E31" s="57">
        <v>3534.97</v>
      </c>
      <c r="F31" s="5" t="s">
        <v>0</v>
      </c>
      <c r="G31" s="5" t="s">
        <v>1185</v>
      </c>
      <c r="H31" s="5"/>
    </row>
    <row r="32" spans="1:11" x14ac:dyDescent="0.25">
      <c r="A32" s="26" t="s">
        <v>938</v>
      </c>
      <c r="B32" s="5">
        <v>8528520000</v>
      </c>
      <c r="C32" s="5" t="s">
        <v>967</v>
      </c>
      <c r="D32" s="5">
        <v>1</v>
      </c>
      <c r="E32" s="24">
        <v>16397.150000000001</v>
      </c>
      <c r="F32" s="5" t="s">
        <v>0</v>
      </c>
      <c r="G32" s="5" t="s">
        <v>1185</v>
      </c>
      <c r="H32" s="5"/>
    </row>
    <row r="33" spans="1:8" x14ac:dyDescent="0.25">
      <c r="A33" s="26" t="s">
        <v>939</v>
      </c>
      <c r="B33" s="5">
        <v>8504401900</v>
      </c>
      <c r="C33" s="5" t="s">
        <v>967</v>
      </c>
      <c r="D33" s="5">
        <v>5</v>
      </c>
      <c r="E33" s="24">
        <v>16397.150000000001</v>
      </c>
      <c r="F33" s="5" t="s">
        <v>0</v>
      </c>
      <c r="G33" s="5" t="s">
        <v>1185</v>
      </c>
      <c r="H33" s="5"/>
    </row>
    <row r="34" spans="1:8" x14ac:dyDescent="0.25">
      <c r="A34" s="26" t="s">
        <v>940</v>
      </c>
      <c r="B34" s="5">
        <v>8528520000</v>
      </c>
      <c r="C34" s="5" t="s">
        <v>967</v>
      </c>
      <c r="D34" s="5">
        <v>1</v>
      </c>
      <c r="E34" s="24">
        <v>16397.150000000001</v>
      </c>
      <c r="F34" s="5" t="s">
        <v>0</v>
      </c>
      <c r="G34" s="5" t="s">
        <v>1185</v>
      </c>
      <c r="H34" s="5"/>
    </row>
    <row r="35" spans="1:8" x14ac:dyDescent="0.25">
      <c r="A35" s="26" t="s">
        <v>941</v>
      </c>
      <c r="B35" s="5">
        <v>8528520000</v>
      </c>
      <c r="C35" s="5" t="s">
        <v>967</v>
      </c>
      <c r="D35" s="5">
        <v>5</v>
      </c>
      <c r="E35" s="24">
        <v>16397.150000000001</v>
      </c>
      <c r="F35" s="5" t="s">
        <v>0</v>
      </c>
      <c r="G35" s="5" t="s">
        <v>1185</v>
      </c>
      <c r="H35" s="5"/>
    </row>
    <row r="36" spans="1:8" x14ac:dyDescent="0.25">
      <c r="A36" s="26" t="s">
        <v>942</v>
      </c>
      <c r="B36" s="5">
        <v>8473301000</v>
      </c>
      <c r="C36" s="5" t="s">
        <v>968</v>
      </c>
      <c r="D36" s="5">
        <v>3</v>
      </c>
      <c r="E36" s="24">
        <v>2282.8240000000001</v>
      </c>
      <c r="F36" s="5" t="s">
        <v>0</v>
      </c>
      <c r="G36" s="5" t="s">
        <v>1185</v>
      </c>
      <c r="H36" s="5"/>
    </row>
    <row r="37" spans="1:8" x14ac:dyDescent="0.25">
      <c r="A37" s="26" t="s">
        <v>969</v>
      </c>
      <c r="B37" s="5">
        <v>8548000000</v>
      </c>
      <c r="C37" s="5" t="s">
        <v>1084</v>
      </c>
      <c r="D37" s="5">
        <v>3</v>
      </c>
      <c r="E37" s="24">
        <f>70649.78/14</f>
        <v>5046.4128571428573</v>
      </c>
      <c r="F37" s="5" t="s">
        <v>9</v>
      </c>
      <c r="G37" s="5" t="s">
        <v>1185</v>
      </c>
      <c r="H37" s="5"/>
    </row>
    <row r="38" spans="1:8" x14ac:dyDescent="0.25">
      <c r="A38" s="26" t="s">
        <v>970</v>
      </c>
      <c r="B38" s="5">
        <v>8548000000</v>
      </c>
      <c r="C38" s="5" t="s">
        <v>1084</v>
      </c>
      <c r="D38" s="5">
        <v>3</v>
      </c>
      <c r="E38" s="24">
        <f t="shared" ref="E38:E50" si="0">70649.78/14</f>
        <v>5046.4128571428573</v>
      </c>
      <c r="F38" s="5" t="s">
        <v>9</v>
      </c>
      <c r="G38" s="5" t="s">
        <v>1185</v>
      </c>
      <c r="H38" s="5"/>
    </row>
    <row r="39" spans="1:8" x14ac:dyDescent="0.25">
      <c r="A39" s="26" t="s">
        <v>971</v>
      </c>
      <c r="B39" s="5">
        <v>8526919000</v>
      </c>
      <c r="C39" s="5" t="s">
        <v>1084</v>
      </c>
      <c r="D39" s="5">
        <v>1</v>
      </c>
      <c r="E39" s="24">
        <f t="shared" si="0"/>
        <v>5046.4128571428573</v>
      </c>
      <c r="F39" s="5" t="s">
        <v>9</v>
      </c>
      <c r="G39" s="5" t="s">
        <v>1185</v>
      </c>
      <c r="H39" s="5"/>
    </row>
    <row r="40" spans="1:8" x14ac:dyDescent="0.25">
      <c r="A40" s="26" t="s">
        <v>972</v>
      </c>
      <c r="B40" s="5">
        <v>9030909000</v>
      </c>
      <c r="C40" s="5" t="s">
        <v>1084</v>
      </c>
      <c r="D40" s="5">
        <v>3</v>
      </c>
      <c r="E40" s="24">
        <f t="shared" si="0"/>
        <v>5046.4128571428573</v>
      </c>
      <c r="F40" s="5" t="s">
        <v>9</v>
      </c>
      <c r="G40" s="5" t="s">
        <v>1185</v>
      </c>
      <c r="H40" s="5"/>
    </row>
    <row r="41" spans="1:8" x14ac:dyDescent="0.25">
      <c r="A41" s="26" t="s">
        <v>973</v>
      </c>
      <c r="B41" s="5">
        <v>9030909000</v>
      </c>
      <c r="C41" s="5" t="s">
        <v>1084</v>
      </c>
      <c r="D41" s="5">
        <v>3</v>
      </c>
      <c r="E41" s="24">
        <f t="shared" si="0"/>
        <v>5046.4128571428573</v>
      </c>
      <c r="F41" s="5" t="s">
        <v>9</v>
      </c>
      <c r="G41" s="5" t="s">
        <v>1185</v>
      </c>
      <c r="H41" s="5"/>
    </row>
    <row r="42" spans="1:8" x14ac:dyDescent="0.25">
      <c r="A42" s="26" t="s">
        <v>974</v>
      </c>
      <c r="B42" s="5">
        <v>8548000000</v>
      </c>
      <c r="C42" s="5" t="s">
        <v>1084</v>
      </c>
      <c r="D42" s="5">
        <v>10</v>
      </c>
      <c r="E42" s="24">
        <f t="shared" si="0"/>
        <v>5046.4128571428573</v>
      </c>
      <c r="F42" s="5" t="s">
        <v>9</v>
      </c>
      <c r="G42" s="5" t="s">
        <v>1185</v>
      </c>
      <c r="H42" s="5"/>
    </row>
    <row r="43" spans="1:8" x14ac:dyDescent="0.25">
      <c r="A43" s="26" t="s">
        <v>975</v>
      </c>
      <c r="B43" s="5">
        <v>8548000000</v>
      </c>
      <c r="C43" s="5" t="s">
        <v>1084</v>
      </c>
      <c r="D43" s="5">
        <v>14</v>
      </c>
      <c r="E43" s="24">
        <f t="shared" si="0"/>
        <v>5046.4128571428573</v>
      </c>
      <c r="F43" s="5" t="s">
        <v>9</v>
      </c>
      <c r="G43" s="5" t="s">
        <v>1185</v>
      </c>
      <c r="H43" s="5"/>
    </row>
    <row r="44" spans="1:8" x14ac:dyDescent="0.25">
      <c r="A44" s="26" t="s">
        <v>976</v>
      </c>
      <c r="B44" s="5">
        <v>8548000000</v>
      </c>
      <c r="C44" s="5" t="s">
        <v>1084</v>
      </c>
      <c r="D44" s="5">
        <v>7</v>
      </c>
      <c r="E44" s="24">
        <f t="shared" si="0"/>
        <v>5046.4128571428573</v>
      </c>
      <c r="F44" s="5" t="s">
        <v>9</v>
      </c>
      <c r="G44" s="5" t="s">
        <v>1185</v>
      </c>
      <c r="H44" s="5"/>
    </row>
    <row r="45" spans="1:8" x14ac:dyDescent="0.25">
      <c r="A45" s="26" t="s">
        <v>977</v>
      </c>
      <c r="B45" s="5">
        <v>9030909000</v>
      </c>
      <c r="C45" s="5" t="s">
        <v>1084</v>
      </c>
      <c r="D45" s="5">
        <v>14</v>
      </c>
      <c r="E45" s="24">
        <f t="shared" si="0"/>
        <v>5046.4128571428573</v>
      </c>
      <c r="F45" s="5" t="s">
        <v>9</v>
      </c>
      <c r="G45" s="5" t="s">
        <v>1185</v>
      </c>
      <c r="H45" s="5"/>
    </row>
    <row r="46" spans="1:8" x14ac:dyDescent="0.25">
      <c r="A46" s="26" t="s">
        <v>978</v>
      </c>
      <c r="B46" s="5">
        <v>8548000000</v>
      </c>
      <c r="C46" s="5" t="s">
        <v>1084</v>
      </c>
      <c r="D46" s="5">
        <v>3</v>
      </c>
      <c r="E46" s="24">
        <f t="shared" si="0"/>
        <v>5046.4128571428573</v>
      </c>
      <c r="F46" s="5" t="s">
        <v>9</v>
      </c>
      <c r="G46" s="5" t="s">
        <v>1185</v>
      </c>
      <c r="H46" s="5"/>
    </row>
    <row r="47" spans="1:8" x14ac:dyDescent="0.25">
      <c r="A47" s="26" t="s">
        <v>979</v>
      </c>
      <c r="B47" s="5">
        <v>8536909400</v>
      </c>
      <c r="C47" s="5" t="s">
        <v>1084</v>
      </c>
      <c r="D47" s="5">
        <v>3</v>
      </c>
      <c r="E47" s="24">
        <f t="shared" si="0"/>
        <v>5046.4128571428573</v>
      </c>
      <c r="F47" s="5" t="s">
        <v>9</v>
      </c>
      <c r="G47" s="5" t="s">
        <v>1185</v>
      </c>
      <c r="H47" s="5"/>
    </row>
    <row r="48" spans="1:8" x14ac:dyDescent="0.25">
      <c r="A48" s="26" t="s">
        <v>980</v>
      </c>
      <c r="B48" s="5">
        <v>9030909000</v>
      </c>
      <c r="C48" s="5" t="s">
        <v>1084</v>
      </c>
      <c r="D48" s="5">
        <v>3</v>
      </c>
      <c r="E48" s="24">
        <f t="shared" si="0"/>
        <v>5046.4128571428573</v>
      </c>
      <c r="F48" s="5" t="s">
        <v>9</v>
      </c>
      <c r="G48" s="5" t="s">
        <v>1185</v>
      </c>
      <c r="H48" s="5"/>
    </row>
    <row r="49" spans="1:8" x14ac:dyDescent="0.25">
      <c r="A49" s="26" t="s">
        <v>981</v>
      </c>
      <c r="B49" s="5">
        <v>9030909000</v>
      </c>
      <c r="C49" s="5" t="s">
        <v>1084</v>
      </c>
      <c r="D49" s="5">
        <v>3</v>
      </c>
      <c r="E49" s="24">
        <f t="shared" si="0"/>
        <v>5046.4128571428573</v>
      </c>
      <c r="F49" s="5" t="s">
        <v>9</v>
      </c>
      <c r="G49" s="5" t="s">
        <v>1185</v>
      </c>
      <c r="H49" s="5"/>
    </row>
    <row r="50" spans="1:8" x14ac:dyDescent="0.25">
      <c r="A50" s="26" t="s">
        <v>982</v>
      </c>
      <c r="B50" s="5">
        <v>8548000000</v>
      </c>
      <c r="C50" s="5" t="s">
        <v>1084</v>
      </c>
      <c r="D50" s="5">
        <v>3</v>
      </c>
      <c r="E50" s="24">
        <f t="shared" si="0"/>
        <v>5046.4128571428573</v>
      </c>
      <c r="F50" s="5" t="s">
        <v>9</v>
      </c>
      <c r="G50" s="5" t="s">
        <v>1185</v>
      </c>
      <c r="H50" s="5"/>
    </row>
    <row r="51" spans="1:8" x14ac:dyDescent="0.25">
      <c r="A51" s="26" t="s">
        <v>983</v>
      </c>
      <c r="B51" s="5">
        <v>8473301000</v>
      </c>
      <c r="C51" s="5" t="s">
        <v>1085</v>
      </c>
      <c r="D51" s="5">
        <v>3</v>
      </c>
      <c r="E51" s="5">
        <v>630.41</v>
      </c>
      <c r="F51" s="5" t="s">
        <v>9</v>
      </c>
      <c r="G51" s="5" t="s">
        <v>1185</v>
      </c>
      <c r="H51" s="5"/>
    </row>
    <row r="52" spans="1:8" x14ac:dyDescent="0.25">
      <c r="A52" s="26" t="s">
        <v>984</v>
      </c>
      <c r="B52" s="5">
        <v>8542310000</v>
      </c>
      <c r="C52" s="5" t="s">
        <v>1086</v>
      </c>
      <c r="D52" s="5">
        <v>1</v>
      </c>
      <c r="E52" s="5">
        <v>252.16</v>
      </c>
      <c r="F52" s="5" t="s">
        <v>9</v>
      </c>
      <c r="G52" s="5" t="s">
        <v>921</v>
      </c>
      <c r="H52" s="5"/>
    </row>
    <row r="53" spans="1:8" x14ac:dyDescent="0.25">
      <c r="A53" s="26" t="s">
        <v>985</v>
      </c>
      <c r="B53" s="5">
        <v>9030310000</v>
      </c>
      <c r="C53" s="5" t="s">
        <v>1087</v>
      </c>
      <c r="D53" s="5">
        <v>5</v>
      </c>
      <c r="E53" s="5">
        <v>436.86</v>
      </c>
      <c r="F53" s="5" t="s">
        <v>9</v>
      </c>
      <c r="G53" s="5" t="s">
        <v>1185</v>
      </c>
      <c r="H53" s="5"/>
    </row>
    <row r="54" spans="1:8" x14ac:dyDescent="0.25">
      <c r="A54" s="26" t="s">
        <v>986</v>
      </c>
      <c r="B54" s="5">
        <v>8517625900</v>
      </c>
      <c r="C54" s="5" t="s">
        <v>1088</v>
      </c>
      <c r="D54" s="5">
        <v>1</v>
      </c>
      <c r="E54" s="5">
        <f>2633.67/3</f>
        <v>877.89</v>
      </c>
      <c r="F54" s="5" t="s">
        <v>9</v>
      </c>
      <c r="G54" s="5" t="s">
        <v>1185</v>
      </c>
      <c r="H54" s="5"/>
    </row>
    <row r="55" spans="1:8" x14ac:dyDescent="0.25">
      <c r="A55" s="26" t="s">
        <v>986</v>
      </c>
      <c r="B55" s="5">
        <v>8517625900</v>
      </c>
      <c r="C55" s="5" t="s">
        <v>1088</v>
      </c>
      <c r="D55" s="5">
        <v>1</v>
      </c>
      <c r="E55" s="5">
        <f t="shared" ref="E55:E56" si="1">2633.67/3</f>
        <v>877.89</v>
      </c>
      <c r="F55" s="5" t="s">
        <v>9</v>
      </c>
      <c r="G55" s="5" t="s">
        <v>1185</v>
      </c>
      <c r="H55" s="5"/>
    </row>
    <row r="56" spans="1:8" x14ac:dyDescent="0.25">
      <c r="A56" s="26" t="s">
        <v>986</v>
      </c>
      <c r="B56" s="5">
        <v>8517625900</v>
      </c>
      <c r="C56" s="5" t="s">
        <v>1088</v>
      </c>
      <c r="D56" s="5">
        <v>1</v>
      </c>
      <c r="E56" s="5">
        <f t="shared" si="1"/>
        <v>877.89</v>
      </c>
      <c r="F56" s="5" t="s">
        <v>9</v>
      </c>
      <c r="G56" s="5" t="s">
        <v>1185</v>
      </c>
      <c r="H56" s="5"/>
    </row>
    <row r="57" spans="1:8" x14ac:dyDescent="0.25">
      <c r="A57" s="26" t="s">
        <v>987</v>
      </c>
      <c r="B57" s="5">
        <v>8473301000</v>
      </c>
      <c r="C57" s="5" t="s">
        <v>1089</v>
      </c>
      <c r="D57" s="5">
        <v>4</v>
      </c>
      <c r="E57" s="5">
        <v>420.27</v>
      </c>
      <c r="F57" s="5" t="s">
        <v>9</v>
      </c>
      <c r="G57" s="5" t="s">
        <v>1185</v>
      </c>
      <c r="H57" s="5"/>
    </row>
    <row r="58" spans="1:8" x14ac:dyDescent="0.25">
      <c r="A58" s="26" t="s">
        <v>984</v>
      </c>
      <c r="B58" s="5">
        <v>8542310000</v>
      </c>
      <c r="C58" s="5" t="s">
        <v>1090</v>
      </c>
      <c r="D58" s="5">
        <v>2</v>
      </c>
      <c r="E58" s="5">
        <v>521.47</v>
      </c>
      <c r="F58" s="5" t="s">
        <v>9</v>
      </c>
      <c r="G58" s="5" t="s">
        <v>921</v>
      </c>
      <c r="H58" s="5"/>
    </row>
    <row r="59" spans="1:8" x14ac:dyDescent="0.25">
      <c r="A59" s="26" t="s">
        <v>988</v>
      </c>
      <c r="B59" s="5">
        <v>8533210000</v>
      </c>
      <c r="C59" s="5" t="s">
        <v>1091</v>
      </c>
      <c r="D59" s="5">
        <v>1</v>
      </c>
      <c r="E59" s="24">
        <f>163330.14/5</f>
        <v>32666.028000000002</v>
      </c>
      <c r="F59" s="5" t="s">
        <v>9</v>
      </c>
      <c r="G59" s="5" t="s">
        <v>1185</v>
      </c>
      <c r="H59" s="5"/>
    </row>
    <row r="60" spans="1:8" x14ac:dyDescent="0.25">
      <c r="A60" s="26" t="s">
        <v>989</v>
      </c>
      <c r="B60" s="5">
        <v>9030909000</v>
      </c>
      <c r="C60" s="5" t="s">
        <v>1091</v>
      </c>
      <c r="D60" s="5">
        <v>10</v>
      </c>
      <c r="E60" s="24">
        <f t="shared" ref="E60:E63" si="2">163330.14/5</f>
        <v>32666.028000000002</v>
      </c>
      <c r="F60" s="5" t="s">
        <v>9</v>
      </c>
      <c r="G60" s="5" t="s">
        <v>1185</v>
      </c>
      <c r="H60" s="5"/>
    </row>
    <row r="61" spans="1:8" x14ac:dyDescent="0.25">
      <c r="A61" s="26" t="s">
        <v>990</v>
      </c>
      <c r="B61" s="5">
        <v>9030909000</v>
      </c>
      <c r="C61" s="5" t="s">
        <v>1091</v>
      </c>
      <c r="D61" s="5">
        <v>5</v>
      </c>
      <c r="E61" s="24">
        <f t="shared" si="2"/>
        <v>32666.028000000002</v>
      </c>
      <c r="F61" s="5" t="s">
        <v>9</v>
      </c>
      <c r="G61" s="5" t="s">
        <v>1185</v>
      </c>
      <c r="H61" s="5"/>
    </row>
    <row r="62" spans="1:8" x14ac:dyDescent="0.25">
      <c r="A62" s="26" t="s">
        <v>991</v>
      </c>
      <c r="B62" s="5">
        <v>9030909000</v>
      </c>
      <c r="C62" s="5" t="s">
        <v>1091</v>
      </c>
      <c r="D62" s="5">
        <v>10</v>
      </c>
      <c r="E62" s="24">
        <f t="shared" si="2"/>
        <v>32666.028000000002</v>
      </c>
      <c r="F62" s="5" t="s">
        <v>9</v>
      </c>
      <c r="G62" s="5" t="s">
        <v>1185</v>
      </c>
      <c r="H62" s="5"/>
    </row>
    <row r="63" spans="1:8" x14ac:dyDescent="0.25">
      <c r="A63" s="26" t="s">
        <v>992</v>
      </c>
      <c r="B63" s="5">
        <v>9030200000</v>
      </c>
      <c r="C63" s="5" t="s">
        <v>1091</v>
      </c>
      <c r="D63" s="5">
        <v>1</v>
      </c>
      <c r="E63" s="24">
        <f t="shared" si="2"/>
        <v>32666.028000000002</v>
      </c>
      <c r="F63" s="5" t="s">
        <v>9</v>
      </c>
      <c r="G63" s="5" t="s">
        <v>1185</v>
      </c>
      <c r="H63" s="5"/>
    </row>
    <row r="64" spans="1:8" x14ac:dyDescent="0.25">
      <c r="A64" s="26" t="s">
        <v>993</v>
      </c>
      <c r="B64" s="5">
        <v>8443329000</v>
      </c>
      <c r="C64" s="5" t="s">
        <v>1092</v>
      </c>
      <c r="D64" s="5">
        <v>1</v>
      </c>
      <c r="E64" s="24">
        <f>61477.22/4</f>
        <v>15369.305</v>
      </c>
      <c r="F64" s="5" t="s">
        <v>9</v>
      </c>
      <c r="G64" s="5" t="s">
        <v>1185</v>
      </c>
      <c r="H64" s="5"/>
    </row>
    <row r="65" spans="1:8" x14ac:dyDescent="0.25">
      <c r="A65" s="26" t="s">
        <v>994</v>
      </c>
      <c r="B65" s="5">
        <v>9025800000</v>
      </c>
      <c r="C65" s="5" t="s">
        <v>1092</v>
      </c>
      <c r="D65" s="5">
        <v>1</v>
      </c>
      <c r="E65" s="24">
        <f t="shared" ref="E65:E67" si="3">61477.22/4</f>
        <v>15369.305</v>
      </c>
      <c r="F65" s="5" t="s">
        <v>9</v>
      </c>
      <c r="G65" s="5" t="s">
        <v>1185</v>
      </c>
      <c r="H65" s="5"/>
    </row>
    <row r="66" spans="1:8" x14ac:dyDescent="0.25">
      <c r="A66" s="26" t="s">
        <v>995</v>
      </c>
      <c r="B66" s="5">
        <v>9030339000</v>
      </c>
      <c r="C66" s="5" t="s">
        <v>1092</v>
      </c>
      <c r="D66" s="5">
        <v>1</v>
      </c>
      <c r="E66" s="24">
        <f t="shared" si="3"/>
        <v>15369.305</v>
      </c>
      <c r="F66" s="5" t="s">
        <v>9</v>
      </c>
      <c r="G66" s="5" t="s">
        <v>1185</v>
      </c>
      <c r="H66" s="5"/>
    </row>
    <row r="67" spans="1:8" x14ac:dyDescent="0.25">
      <c r="A67" s="26" t="s">
        <v>996</v>
      </c>
      <c r="B67" s="5">
        <v>9030909000</v>
      </c>
      <c r="C67" s="5" t="s">
        <v>1092</v>
      </c>
      <c r="D67" s="5">
        <v>1</v>
      </c>
      <c r="E67" s="24">
        <f t="shared" si="3"/>
        <v>15369.305</v>
      </c>
      <c r="F67" s="5" t="s">
        <v>9</v>
      </c>
      <c r="G67" s="5" t="s">
        <v>1185</v>
      </c>
      <c r="H67" s="5"/>
    </row>
    <row r="68" spans="1:8" x14ac:dyDescent="0.25">
      <c r="A68" s="26" t="s">
        <v>997</v>
      </c>
      <c r="B68" s="5">
        <v>8473301000</v>
      </c>
      <c r="C68" s="5" t="s">
        <v>1093</v>
      </c>
      <c r="D68" s="5">
        <v>5</v>
      </c>
      <c r="E68" s="5">
        <f>873.72/2</f>
        <v>436.86</v>
      </c>
      <c r="F68" s="5" t="s">
        <v>9</v>
      </c>
      <c r="G68" s="5" t="s">
        <v>1185</v>
      </c>
      <c r="H68" s="5"/>
    </row>
    <row r="69" spans="1:8" x14ac:dyDescent="0.25">
      <c r="A69" s="26" t="s">
        <v>998</v>
      </c>
      <c r="B69" s="5">
        <v>9031809000</v>
      </c>
      <c r="C69" s="5" t="s">
        <v>1093</v>
      </c>
      <c r="D69" s="5">
        <v>1</v>
      </c>
      <c r="E69" s="5">
        <f>873.72/2</f>
        <v>436.86</v>
      </c>
      <c r="F69" s="5" t="s">
        <v>9</v>
      </c>
      <c r="G69" s="5" t="s">
        <v>1185</v>
      </c>
      <c r="H69" s="5"/>
    </row>
    <row r="70" spans="1:8" x14ac:dyDescent="0.25">
      <c r="A70" s="26" t="s">
        <v>208</v>
      </c>
      <c r="B70" s="5">
        <v>9030310000</v>
      </c>
      <c r="C70" s="5" t="s">
        <v>1094</v>
      </c>
      <c r="D70" s="5">
        <v>1</v>
      </c>
      <c r="E70" s="5">
        <v>85.87</v>
      </c>
      <c r="F70" s="5" t="s">
        <v>9</v>
      </c>
      <c r="G70" s="5" t="s">
        <v>1185</v>
      </c>
      <c r="H70" s="5"/>
    </row>
    <row r="71" spans="1:8" x14ac:dyDescent="0.25">
      <c r="A71" s="26" t="s">
        <v>999</v>
      </c>
      <c r="B71" s="5">
        <v>9030400000</v>
      </c>
      <c r="C71" s="5" t="s">
        <v>1095</v>
      </c>
      <c r="D71" s="5">
        <v>1</v>
      </c>
      <c r="E71" s="24">
        <f>393363.11/6</f>
        <v>65560.518333333326</v>
      </c>
      <c r="F71" s="5" t="s">
        <v>9</v>
      </c>
      <c r="G71" s="5" t="s">
        <v>1185</v>
      </c>
      <c r="H71" s="5"/>
    </row>
    <row r="72" spans="1:8" x14ac:dyDescent="0.25">
      <c r="A72" s="26" t="s">
        <v>1000</v>
      </c>
      <c r="B72" s="5">
        <v>8543709000</v>
      </c>
      <c r="C72" s="5" t="s">
        <v>1095</v>
      </c>
      <c r="D72" s="5">
        <v>1</v>
      </c>
      <c r="E72" s="24">
        <f t="shared" ref="E72:E76" si="4">393363.11/6</f>
        <v>65560.518333333326</v>
      </c>
      <c r="F72" s="5" t="s">
        <v>9</v>
      </c>
      <c r="G72" s="5" t="s">
        <v>1185</v>
      </c>
      <c r="H72" s="5"/>
    </row>
    <row r="73" spans="1:8" x14ac:dyDescent="0.25">
      <c r="A73" s="26" t="s">
        <v>1001</v>
      </c>
      <c r="B73" s="5">
        <v>8543705000</v>
      </c>
      <c r="C73" s="5" t="s">
        <v>1095</v>
      </c>
      <c r="D73" s="5">
        <v>1</v>
      </c>
      <c r="E73" s="24">
        <f t="shared" si="4"/>
        <v>65560.518333333326</v>
      </c>
      <c r="F73" s="5" t="s">
        <v>9</v>
      </c>
      <c r="G73" s="5" t="s">
        <v>1185</v>
      </c>
      <c r="H73" s="5"/>
    </row>
    <row r="74" spans="1:8" x14ac:dyDescent="0.25">
      <c r="A74" s="26" t="s">
        <v>988</v>
      </c>
      <c r="B74" s="5">
        <v>8533210000</v>
      </c>
      <c r="C74" s="5" t="s">
        <v>1095</v>
      </c>
      <c r="D74" s="5">
        <v>1</v>
      </c>
      <c r="E74" s="24">
        <f t="shared" si="4"/>
        <v>65560.518333333326</v>
      </c>
      <c r="F74" s="5" t="s">
        <v>9</v>
      </c>
      <c r="G74" s="5" t="s">
        <v>1185</v>
      </c>
      <c r="H74" s="5"/>
    </row>
    <row r="75" spans="1:8" x14ac:dyDescent="0.25">
      <c r="A75" s="26" t="s">
        <v>1002</v>
      </c>
      <c r="B75" s="5">
        <v>9030320000</v>
      </c>
      <c r="C75" s="5" t="s">
        <v>1095</v>
      </c>
      <c r="D75" s="5">
        <v>1</v>
      </c>
      <c r="E75" s="24">
        <f t="shared" si="4"/>
        <v>65560.518333333326</v>
      </c>
      <c r="F75" s="5" t="s">
        <v>9</v>
      </c>
      <c r="G75" s="5" t="s">
        <v>1185</v>
      </c>
      <c r="H75" s="5"/>
    </row>
    <row r="76" spans="1:8" x14ac:dyDescent="0.25">
      <c r="A76" s="26" t="s">
        <v>1003</v>
      </c>
      <c r="B76" s="5">
        <v>9030909000</v>
      </c>
      <c r="C76" s="5" t="s">
        <v>1095</v>
      </c>
      <c r="D76" s="5">
        <v>2</v>
      </c>
      <c r="E76" s="24">
        <f t="shared" si="4"/>
        <v>65560.518333333326</v>
      </c>
      <c r="F76" s="5" t="s">
        <v>9</v>
      </c>
      <c r="G76" s="5" t="s">
        <v>1185</v>
      </c>
      <c r="H76" s="5"/>
    </row>
    <row r="77" spans="1:8" x14ac:dyDescent="0.25">
      <c r="A77" s="26" t="s">
        <v>1004</v>
      </c>
      <c r="B77" s="5">
        <v>8533210000</v>
      </c>
      <c r="C77" s="5" t="s">
        <v>1096</v>
      </c>
      <c r="D77" s="5">
        <v>13</v>
      </c>
      <c r="E77" s="24">
        <f>90690.29/8</f>
        <v>11336.286249999999</v>
      </c>
      <c r="F77" s="5" t="s">
        <v>9</v>
      </c>
      <c r="G77" s="5" t="s">
        <v>1185</v>
      </c>
      <c r="H77" s="5"/>
    </row>
    <row r="78" spans="1:8" x14ac:dyDescent="0.25">
      <c r="A78" s="26" t="s">
        <v>1004</v>
      </c>
      <c r="B78" s="5">
        <v>8533400000</v>
      </c>
      <c r="C78" s="5" t="s">
        <v>1096</v>
      </c>
      <c r="D78" s="5">
        <v>13</v>
      </c>
      <c r="E78" s="24">
        <f t="shared" ref="E78:E84" si="5">90690.29/8</f>
        <v>11336.286249999999</v>
      </c>
      <c r="F78" s="5" t="s">
        <v>9</v>
      </c>
      <c r="G78" s="5" t="s">
        <v>1185</v>
      </c>
      <c r="H78" s="5"/>
    </row>
    <row r="79" spans="1:8" x14ac:dyDescent="0.25">
      <c r="A79" s="26" t="s">
        <v>1004</v>
      </c>
      <c r="B79" s="5">
        <v>8533290000</v>
      </c>
      <c r="C79" s="5" t="s">
        <v>1096</v>
      </c>
      <c r="D79" s="5">
        <v>13</v>
      </c>
      <c r="E79" s="24">
        <f t="shared" si="5"/>
        <v>11336.286249999999</v>
      </c>
      <c r="F79" s="5" t="s">
        <v>9</v>
      </c>
      <c r="G79" s="5" t="s">
        <v>1185</v>
      </c>
      <c r="H79" s="5"/>
    </row>
    <row r="80" spans="1:8" x14ac:dyDescent="0.25">
      <c r="A80" s="26" t="s">
        <v>1005</v>
      </c>
      <c r="B80" s="5">
        <v>8504409000</v>
      </c>
      <c r="C80" s="5" t="s">
        <v>1096</v>
      </c>
      <c r="D80" s="5">
        <v>1</v>
      </c>
      <c r="E80" s="24">
        <f t="shared" si="5"/>
        <v>11336.286249999999</v>
      </c>
      <c r="F80" s="5" t="s">
        <v>9</v>
      </c>
      <c r="G80" s="5" t="s">
        <v>1185</v>
      </c>
      <c r="H80" s="5"/>
    </row>
    <row r="81" spans="1:8" x14ac:dyDescent="0.25">
      <c r="A81" s="26" t="s">
        <v>1006</v>
      </c>
      <c r="B81" s="5">
        <v>9030909000</v>
      </c>
      <c r="C81" s="5" t="s">
        <v>1096</v>
      </c>
      <c r="D81" s="5">
        <v>13</v>
      </c>
      <c r="E81" s="24">
        <f t="shared" si="5"/>
        <v>11336.286249999999</v>
      </c>
      <c r="F81" s="5" t="s">
        <v>9</v>
      </c>
      <c r="G81" s="5" t="s">
        <v>1185</v>
      </c>
      <c r="H81" s="5"/>
    </row>
    <row r="82" spans="1:8" x14ac:dyDescent="0.25">
      <c r="A82" s="26" t="s">
        <v>1007</v>
      </c>
      <c r="B82" s="5">
        <v>9030909000</v>
      </c>
      <c r="C82" s="5" t="s">
        <v>1096</v>
      </c>
      <c r="D82" s="5">
        <v>13</v>
      </c>
      <c r="E82" s="24">
        <f t="shared" si="5"/>
        <v>11336.286249999999</v>
      </c>
      <c r="F82" s="5" t="s">
        <v>9</v>
      </c>
      <c r="G82" s="5" t="s">
        <v>1185</v>
      </c>
      <c r="H82" s="5"/>
    </row>
    <row r="83" spans="1:8" x14ac:dyDescent="0.25">
      <c r="A83" s="26" t="s">
        <v>1008</v>
      </c>
      <c r="B83" s="5">
        <v>8543705000</v>
      </c>
      <c r="C83" s="5" t="s">
        <v>1096</v>
      </c>
      <c r="D83" s="5">
        <v>1</v>
      </c>
      <c r="E83" s="24">
        <f t="shared" si="5"/>
        <v>11336.286249999999</v>
      </c>
      <c r="F83" s="5" t="s">
        <v>9</v>
      </c>
      <c r="G83" s="5" t="s">
        <v>1185</v>
      </c>
      <c r="H83" s="5"/>
    </row>
    <row r="84" spans="1:8" x14ac:dyDescent="0.25">
      <c r="A84" s="26" t="s">
        <v>208</v>
      </c>
      <c r="B84" s="5">
        <v>9030339000</v>
      </c>
      <c r="C84" s="5" t="s">
        <v>1096</v>
      </c>
      <c r="D84" s="5">
        <v>1</v>
      </c>
      <c r="E84" s="24">
        <f t="shared" si="5"/>
        <v>11336.286249999999</v>
      </c>
      <c r="F84" s="5" t="s">
        <v>9</v>
      </c>
      <c r="G84" s="5" t="s">
        <v>1185</v>
      </c>
      <c r="H84" s="5"/>
    </row>
    <row r="85" spans="1:8" x14ac:dyDescent="0.25">
      <c r="A85" s="26" t="s">
        <v>984</v>
      </c>
      <c r="B85" s="5">
        <v>8542310000</v>
      </c>
      <c r="C85" s="5" t="s">
        <v>1097</v>
      </c>
      <c r="D85" s="5">
        <v>2</v>
      </c>
      <c r="E85" s="5">
        <v>511.08</v>
      </c>
      <c r="F85" s="5" t="s">
        <v>9</v>
      </c>
      <c r="G85" s="5" t="s">
        <v>921</v>
      </c>
      <c r="H85" s="5"/>
    </row>
    <row r="86" spans="1:8" x14ac:dyDescent="0.25">
      <c r="A86" s="26" t="s">
        <v>984</v>
      </c>
      <c r="B86" s="5">
        <v>8542310000</v>
      </c>
      <c r="C86" s="5" t="s">
        <v>1098</v>
      </c>
      <c r="D86" s="5">
        <v>4</v>
      </c>
      <c r="E86" s="5">
        <v>1042.94</v>
      </c>
      <c r="F86" s="5" t="s">
        <v>9</v>
      </c>
      <c r="G86" s="5" t="s">
        <v>921</v>
      </c>
      <c r="H86" s="5"/>
    </row>
    <row r="87" spans="1:8" x14ac:dyDescent="0.25">
      <c r="A87" s="26" t="s">
        <v>1009</v>
      </c>
      <c r="B87" s="5">
        <v>9030400000</v>
      </c>
      <c r="C87" s="5" t="s">
        <v>1099</v>
      </c>
      <c r="D87" s="5">
        <v>1</v>
      </c>
      <c r="E87" s="24">
        <f>199488.13/6</f>
        <v>33248.021666666667</v>
      </c>
      <c r="F87" s="5" t="s">
        <v>9</v>
      </c>
      <c r="G87" s="5" t="s">
        <v>1185</v>
      </c>
      <c r="H87" s="5"/>
    </row>
    <row r="88" spans="1:8" x14ac:dyDescent="0.25">
      <c r="A88" s="26" t="s">
        <v>1010</v>
      </c>
      <c r="B88" s="5">
        <v>9030400000</v>
      </c>
      <c r="C88" s="5" t="s">
        <v>1099</v>
      </c>
      <c r="D88" s="5">
        <v>1</v>
      </c>
      <c r="E88" s="24">
        <f t="shared" ref="E88:E92" si="6">199488.13/6</f>
        <v>33248.021666666667</v>
      </c>
      <c r="F88" s="5" t="s">
        <v>9</v>
      </c>
      <c r="G88" s="5" t="s">
        <v>1185</v>
      </c>
      <c r="H88" s="5"/>
    </row>
    <row r="89" spans="1:8" x14ac:dyDescent="0.25">
      <c r="A89" s="26" t="s">
        <v>1011</v>
      </c>
      <c r="B89" s="5">
        <v>9030400000</v>
      </c>
      <c r="C89" s="5" t="s">
        <v>1099</v>
      </c>
      <c r="D89" s="5">
        <v>1</v>
      </c>
      <c r="E89" s="24">
        <f t="shared" si="6"/>
        <v>33248.021666666667</v>
      </c>
      <c r="F89" s="5" t="s">
        <v>9</v>
      </c>
      <c r="G89" s="5" t="s">
        <v>1185</v>
      </c>
      <c r="H89" s="5"/>
    </row>
    <row r="90" spans="1:8" x14ac:dyDescent="0.25">
      <c r="A90" s="26" t="s">
        <v>1012</v>
      </c>
      <c r="B90" s="5">
        <v>9030400000</v>
      </c>
      <c r="C90" s="5" t="s">
        <v>1099</v>
      </c>
      <c r="D90" s="5">
        <v>1</v>
      </c>
      <c r="E90" s="24">
        <f t="shared" si="6"/>
        <v>33248.021666666667</v>
      </c>
      <c r="F90" s="5" t="s">
        <v>9</v>
      </c>
      <c r="G90" s="5" t="s">
        <v>1185</v>
      </c>
      <c r="H90" s="5"/>
    </row>
    <row r="91" spans="1:8" x14ac:dyDescent="0.25">
      <c r="A91" s="26" t="s">
        <v>1013</v>
      </c>
      <c r="B91" s="5">
        <v>9030400000</v>
      </c>
      <c r="C91" s="5" t="s">
        <v>1099</v>
      </c>
      <c r="D91" s="5">
        <v>1</v>
      </c>
      <c r="E91" s="24">
        <f t="shared" si="6"/>
        <v>33248.021666666667</v>
      </c>
      <c r="F91" s="5" t="s">
        <v>9</v>
      </c>
      <c r="G91" s="5" t="s">
        <v>1185</v>
      </c>
      <c r="H91" s="5"/>
    </row>
    <row r="92" spans="1:8" x14ac:dyDescent="0.25">
      <c r="A92" s="26" t="s">
        <v>1014</v>
      </c>
      <c r="B92" s="5">
        <v>9030400000</v>
      </c>
      <c r="C92" s="5" t="s">
        <v>1099</v>
      </c>
      <c r="D92" s="5">
        <v>1</v>
      </c>
      <c r="E92" s="24">
        <f t="shared" si="6"/>
        <v>33248.021666666667</v>
      </c>
      <c r="F92" s="5" t="s">
        <v>9</v>
      </c>
      <c r="G92" s="5" t="s">
        <v>1185</v>
      </c>
      <c r="H92" s="5"/>
    </row>
    <row r="93" spans="1:8" x14ac:dyDescent="0.25">
      <c r="A93" s="26" t="s">
        <v>1015</v>
      </c>
      <c r="B93" s="5">
        <v>8543200000</v>
      </c>
      <c r="C93" s="5" t="s">
        <v>1100</v>
      </c>
      <c r="D93" s="5">
        <v>1</v>
      </c>
      <c r="E93" s="5">
        <v>98492.57</v>
      </c>
      <c r="F93" s="5" t="s">
        <v>9</v>
      </c>
      <c r="G93" s="5" t="s">
        <v>1185</v>
      </c>
      <c r="H93" s="5"/>
    </row>
    <row r="94" spans="1:8" x14ac:dyDescent="0.25">
      <c r="A94" s="26" t="s">
        <v>1016</v>
      </c>
      <c r="B94" s="5">
        <v>8543200000</v>
      </c>
      <c r="C94" s="5" t="s">
        <v>1101</v>
      </c>
      <c r="D94" s="5">
        <v>1</v>
      </c>
      <c r="E94" s="5">
        <v>341799.99</v>
      </c>
      <c r="F94" s="5" t="s">
        <v>9</v>
      </c>
      <c r="G94" s="5" t="s">
        <v>1185</v>
      </c>
      <c r="H94" s="5"/>
    </row>
    <row r="95" spans="1:8" x14ac:dyDescent="0.25">
      <c r="A95" s="26" t="s">
        <v>1017</v>
      </c>
      <c r="B95" s="5">
        <v>9024101000</v>
      </c>
      <c r="C95" s="5" t="s">
        <v>1102</v>
      </c>
      <c r="D95" s="5">
        <v>1</v>
      </c>
      <c r="E95" s="5">
        <v>4632.9399999999996</v>
      </c>
      <c r="F95" s="5" t="s">
        <v>9</v>
      </c>
      <c r="G95" s="5" t="s">
        <v>1185</v>
      </c>
      <c r="H95" s="5"/>
    </row>
    <row r="96" spans="1:8" x14ac:dyDescent="0.25">
      <c r="A96" s="26" t="s">
        <v>984</v>
      </c>
      <c r="B96" s="5">
        <v>8542310000</v>
      </c>
      <c r="C96" s="5" t="s">
        <v>1103</v>
      </c>
      <c r="D96" s="5">
        <v>1</v>
      </c>
      <c r="E96" s="5">
        <v>252.16</v>
      </c>
      <c r="F96" s="5" t="s">
        <v>9</v>
      </c>
      <c r="G96" s="5" t="s">
        <v>921</v>
      </c>
      <c r="H96" s="5"/>
    </row>
    <row r="97" spans="1:8" x14ac:dyDescent="0.25">
      <c r="A97" s="26" t="s">
        <v>984</v>
      </c>
      <c r="B97" s="5">
        <v>8542310000</v>
      </c>
      <c r="C97" s="5" t="s">
        <v>1104</v>
      </c>
      <c r="D97" s="5">
        <v>250</v>
      </c>
      <c r="E97" s="5">
        <v>63885</v>
      </c>
      <c r="F97" s="5" t="s">
        <v>9</v>
      </c>
      <c r="G97" s="5" t="s">
        <v>921</v>
      </c>
      <c r="H97" s="5"/>
    </row>
    <row r="98" spans="1:8" x14ac:dyDescent="0.25">
      <c r="A98" s="26" t="s">
        <v>984</v>
      </c>
      <c r="B98" s="5">
        <v>8542310000</v>
      </c>
      <c r="C98" s="5" t="s">
        <v>1105</v>
      </c>
      <c r="D98" s="5">
        <v>1</v>
      </c>
      <c r="E98" s="5">
        <v>257.62</v>
      </c>
      <c r="F98" s="5" t="s">
        <v>9</v>
      </c>
      <c r="G98" s="5" t="s">
        <v>921</v>
      </c>
      <c r="H98" s="5"/>
    </row>
    <row r="99" spans="1:8" x14ac:dyDescent="0.25">
      <c r="A99" s="26" t="s">
        <v>208</v>
      </c>
      <c r="B99" s="5">
        <v>9030320000</v>
      </c>
      <c r="C99" s="5" t="s">
        <v>1106</v>
      </c>
      <c r="D99" s="5">
        <v>1</v>
      </c>
      <c r="E99" s="24">
        <f>189392.19/7</f>
        <v>27056.027142857143</v>
      </c>
      <c r="F99" s="5" t="s">
        <v>9</v>
      </c>
      <c r="G99" s="5" t="s">
        <v>1185</v>
      </c>
      <c r="H99" s="5"/>
    </row>
    <row r="100" spans="1:8" x14ac:dyDescent="0.25">
      <c r="A100" s="26" t="s">
        <v>1018</v>
      </c>
      <c r="B100" s="5">
        <v>9030339000</v>
      </c>
      <c r="C100" s="5" t="s">
        <v>1106</v>
      </c>
      <c r="D100" s="5">
        <v>2</v>
      </c>
      <c r="E100" s="24">
        <f t="shared" ref="E100:E105" si="7">189392.19/7</f>
        <v>27056.027142857143</v>
      </c>
      <c r="F100" s="5" t="s">
        <v>9</v>
      </c>
      <c r="G100" s="5" t="s">
        <v>1185</v>
      </c>
      <c r="H100" s="5"/>
    </row>
    <row r="101" spans="1:8" x14ac:dyDescent="0.25">
      <c r="A101" s="26" t="s">
        <v>1019</v>
      </c>
      <c r="B101" s="5">
        <v>9030390000</v>
      </c>
      <c r="C101" s="5" t="s">
        <v>1106</v>
      </c>
      <c r="D101" s="5">
        <v>1</v>
      </c>
      <c r="E101" s="24">
        <f t="shared" si="7"/>
        <v>27056.027142857143</v>
      </c>
      <c r="F101" s="5" t="s">
        <v>9</v>
      </c>
      <c r="G101" s="5" t="s">
        <v>1185</v>
      </c>
      <c r="H101" s="5"/>
    </row>
    <row r="102" spans="1:8" x14ac:dyDescent="0.25">
      <c r="A102" s="26" t="s">
        <v>1020</v>
      </c>
      <c r="B102" s="5">
        <v>8504409000</v>
      </c>
      <c r="C102" s="5" t="s">
        <v>1106</v>
      </c>
      <c r="D102" s="5">
        <v>1</v>
      </c>
      <c r="E102" s="24">
        <f t="shared" si="7"/>
        <v>27056.027142857143</v>
      </c>
      <c r="F102" s="5" t="s">
        <v>9</v>
      </c>
      <c r="G102" s="5" t="s">
        <v>1185</v>
      </c>
      <c r="H102" s="5"/>
    </row>
    <row r="103" spans="1:8" x14ac:dyDescent="0.25">
      <c r="A103" s="26" t="s">
        <v>1021</v>
      </c>
      <c r="B103" s="5">
        <v>8504409000</v>
      </c>
      <c r="C103" s="5" t="s">
        <v>1106</v>
      </c>
      <c r="D103" s="5">
        <v>1</v>
      </c>
      <c r="E103" s="24">
        <f t="shared" si="7"/>
        <v>27056.027142857143</v>
      </c>
      <c r="F103" s="5" t="s">
        <v>9</v>
      </c>
      <c r="G103" s="5" t="s">
        <v>1185</v>
      </c>
      <c r="H103" s="5"/>
    </row>
    <row r="104" spans="1:8" x14ac:dyDescent="0.25">
      <c r="A104" s="26" t="s">
        <v>1022</v>
      </c>
      <c r="B104" s="5">
        <v>8543705000</v>
      </c>
      <c r="C104" s="5" t="s">
        <v>1106</v>
      </c>
      <c r="D104" s="5">
        <v>1</v>
      </c>
      <c r="E104" s="24">
        <f t="shared" si="7"/>
        <v>27056.027142857143</v>
      </c>
      <c r="F104" s="5" t="s">
        <v>9</v>
      </c>
      <c r="G104" s="5" t="s">
        <v>1185</v>
      </c>
      <c r="H104" s="5"/>
    </row>
    <row r="105" spans="1:8" x14ac:dyDescent="0.25">
      <c r="A105" s="26" t="s">
        <v>1023</v>
      </c>
      <c r="B105" s="5">
        <v>9030320000</v>
      </c>
      <c r="C105" s="5" t="s">
        <v>1106</v>
      </c>
      <c r="D105" s="5">
        <v>1</v>
      </c>
      <c r="E105" s="24">
        <f t="shared" si="7"/>
        <v>27056.027142857143</v>
      </c>
      <c r="F105" s="5" t="s">
        <v>9</v>
      </c>
      <c r="G105" s="5" t="s">
        <v>1185</v>
      </c>
      <c r="H105" s="5"/>
    </row>
    <row r="106" spans="1:8" x14ac:dyDescent="0.25">
      <c r="A106" s="26" t="s">
        <v>208</v>
      </c>
      <c r="B106" s="5">
        <v>9030320000</v>
      </c>
      <c r="C106" s="5" t="s">
        <v>1107</v>
      </c>
      <c r="D106" s="5">
        <v>1</v>
      </c>
      <c r="E106" s="24">
        <f>328637.6/7</f>
        <v>46948.228571428568</v>
      </c>
      <c r="F106" s="5" t="s">
        <v>9</v>
      </c>
      <c r="G106" s="5" t="s">
        <v>1185</v>
      </c>
      <c r="H106" s="5"/>
    </row>
    <row r="107" spans="1:8" x14ac:dyDescent="0.25">
      <c r="A107" s="26" t="s">
        <v>1024</v>
      </c>
      <c r="B107" s="5">
        <v>9030339000</v>
      </c>
      <c r="C107" s="5" t="s">
        <v>1107</v>
      </c>
      <c r="D107" s="5">
        <v>1</v>
      </c>
      <c r="E107" s="24">
        <f t="shared" ref="E107:E112" si="8">328637.6/7</f>
        <v>46948.228571428568</v>
      </c>
      <c r="F107" s="5" t="s">
        <v>9</v>
      </c>
      <c r="G107" s="5" t="s">
        <v>1185</v>
      </c>
      <c r="H107" s="5"/>
    </row>
    <row r="108" spans="1:8" x14ac:dyDescent="0.25">
      <c r="A108" s="26" t="s">
        <v>985</v>
      </c>
      <c r="B108" s="5">
        <v>9030320000</v>
      </c>
      <c r="C108" s="5" t="s">
        <v>1107</v>
      </c>
      <c r="D108" s="5">
        <v>1</v>
      </c>
      <c r="E108" s="24">
        <f t="shared" si="8"/>
        <v>46948.228571428568</v>
      </c>
      <c r="F108" s="5" t="s">
        <v>9</v>
      </c>
      <c r="G108" s="5" t="s">
        <v>1185</v>
      </c>
      <c r="H108" s="5"/>
    </row>
    <row r="109" spans="1:8" x14ac:dyDescent="0.25">
      <c r="A109" s="26" t="s">
        <v>1025</v>
      </c>
      <c r="B109" s="5">
        <v>8543200000</v>
      </c>
      <c r="C109" s="5" t="s">
        <v>1107</v>
      </c>
      <c r="D109" s="5">
        <v>1</v>
      </c>
      <c r="E109" s="24">
        <f t="shared" si="8"/>
        <v>46948.228571428568</v>
      </c>
      <c r="F109" s="5" t="s">
        <v>9</v>
      </c>
      <c r="G109" s="5" t="s">
        <v>1185</v>
      </c>
      <c r="H109" s="5"/>
    </row>
    <row r="110" spans="1:8" x14ac:dyDescent="0.25">
      <c r="A110" s="26" t="s">
        <v>208</v>
      </c>
      <c r="B110" s="5">
        <v>9030849000</v>
      </c>
      <c r="C110" s="5" t="s">
        <v>1107</v>
      </c>
      <c r="D110" s="5">
        <v>1</v>
      </c>
      <c r="E110" s="24">
        <f t="shared" si="8"/>
        <v>46948.228571428568</v>
      </c>
      <c r="F110" s="5" t="s">
        <v>9</v>
      </c>
      <c r="G110" s="5" t="s">
        <v>1185</v>
      </c>
      <c r="H110" s="5"/>
    </row>
    <row r="111" spans="1:8" x14ac:dyDescent="0.25">
      <c r="A111" s="26" t="s">
        <v>1026</v>
      </c>
      <c r="B111" s="5">
        <v>9030899000</v>
      </c>
      <c r="C111" s="5" t="s">
        <v>1107</v>
      </c>
      <c r="D111" s="5">
        <v>1</v>
      </c>
      <c r="E111" s="24">
        <f t="shared" si="8"/>
        <v>46948.228571428568</v>
      </c>
      <c r="F111" s="5" t="s">
        <v>9</v>
      </c>
      <c r="G111" s="5" t="s">
        <v>1185</v>
      </c>
      <c r="H111" s="5"/>
    </row>
    <row r="112" spans="1:8" x14ac:dyDescent="0.25">
      <c r="A112" s="26" t="s">
        <v>1027</v>
      </c>
      <c r="B112" s="5">
        <v>8543705000</v>
      </c>
      <c r="C112" s="5" t="s">
        <v>1107</v>
      </c>
      <c r="D112" s="5">
        <v>1</v>
      </c>
      <c r="E112" s="24">
        <f t="shared" si="8"/>
        <v>46948.228571428568</v>
      </c>
      <c r="F112" s="5" t="s">
        <v>9</v>
      </c>
      <c r="G112" s="5" t="s">
        <v>1185</v>
      </c>
      <c r="H112" s="5"/>
    </row>
    <row r="113" spans="1:8" x14ac:dyDescent="0.25">
      <c r="A113" s="26" t="s">
        <v>1028</v>
      </c>
      <c r="B113" s="5">
        <v>9031809000</v>
      </c>
      <c r="C113" s="5" t="s">
        <v>1108</v>
      </c>
      <c r="D113" s="5">
        <v>12</v>
      </c>
      <c r="E113" s="24">
        <v>28941.7</v>
      </c>
      <c r="F113" s="5" t="s">
        <v>9</v>
      </c>
      <c r="G113" s="5" t="s">
        <v>1185</v>
      </c>
      <c r="H113" s="5"/>
    </row>
    <row r="114" spans="1:8" x14ac:dyDescent="0.25">
      <c r="A114" s="26" t="s">
        <v>1029</v>
      </c>
      <c r="B114" s="5">
        <v>8536699900</v>
      </c>
      <c r="C114" s="5" t="s">
        <v>1109</v>
      </c>
      <c r="D114" s="5">
        <v>1</v>
      </c>
      <c r="E114" s="24">
        <f>45942.59/5</f>
        <v>9188.518</v>
      </c>
      <c r="F114" s="5" t="s">
        <v>9</v>
      </c>
      <c r="G114" s="5" t="s">
        <v>1185</v>
      </c>
      <c r="H114" s="5"/>
    </row>
    <row r="115" spans="1:8" x14ac:dyDescent="0.25">
      <c r="A115" s="26" t="s">
        <v>1030</v>
      </c>
      <c r="B115" s="5">
        <v>8536699900</v>
      </c>
      <c r="C115" s="5" t="s">
        <v>1109</v>
      </c>
      <c r="D115" s="5">
        <v>1</v>
      </c>
      <c r="E115" s="24">
        <f t="shared" ref="E115:E118" si="9">45942.59/5</f>
        <v>9188.518</v>
      </c>
      <c r="F115" s="5" t="s">
        <v>9</v>
      </c>
      <c r="G115" s="5" t="s">
        <v>1185</v>
      </c>
      <c r="H115" s="5"/>
    </row>
    <row r="116" spans="1:8" x14ac:dyDescent="0.25">
      <c r="A116" s="26" t="s">
        <v>1031</v>
      </c>
      <c r="B116" s="5">
        <v>8536699900</v>
      </c>
      <c r="C116" s="5" t="s">
        <v>1109</v>
      </c>
      <c r="D116" s="5">
        <v>1</v>
      </c>
      <c r="E116" s="24">
        <f t="shared" si="9"/>
        <v>9188.518</v>
      </c>
      <c r="F116" s="5" t="s">
        <v>9</v>
      </c>
      <c r="G116" s="5" t="s">
        <v>1185</v>
      </c>
      <c r="H116" s="5"/>
    </row>
    <row r="117" spans="1:8" x14ac:dyDescent="0.25">
      <c r="A117" s="26" t="s">
        <v>1030</v>
      </c>
      <c r="B117" s="5">
        <v>8536699900</v>
      </c>
      <c r="C117" s="5" t="s">
        <v>1109</v>
      </c>
      <c r="D117" s="5">
        <v>1</v>
      </c>
      <c r="E117" s="24">
        <f t="shared" si="9"/>
        <v>9188.518</v>
      </c>
      <c r="F117" s="5" t="s">
        <v>9</v>
      </c>
      <c r="G117" s="5" t="s">
        <v>1185</v>
      </c>
      <c r="H117" s="5"/>
    </row>
    <row r="118" spans="1:8" x14ac:dyDescent="0.25">
      <c r="A118" s="26" t="s">
        <v>1032</v>
      </c>
      <c r="B118" s="5">
        <v>9030200000</v>
      </c>
      <c r="C118" s="5" t="s">
        <v>1109</v>
      </c>
      <c r="D118" s="5">
        <v>1</v>
      </c>
      <c r="E118" s="24">
        <f t="shared" si="9"/>
        <v>9188.518</v>
      </c>
      <c r="F118" s="5" t="s">
        <v>9</v>
      </c>
      <c r="G118" s="5" t="s">
        <v>1185</v>
      </c>
      <c r="H118" s="5"/>
    </row>
    <row r="119" spans="1:8" x14ac:dyDescent="0.25">
      <c r="A119" s="26" t="s">
        <v>1033</v>
      </c>
      <c r="B119" s="5">
        <v>9030200000</v>
      </c>
      <c r="C119" s="5" t="s">
        <v>1110</v>
      </c>
      <c r="D119" s="5">
        <v>1</v>
      </c>
      <c r="E119" s="24">
        <v>17174.8</v>
      </c>
      <c r="F119" s="5" t="s">
        <v>9</v>
      </c>
      <c r="G119" s="5" t="s">
        <v>1185</v>
      </c>
      <c r="H119" s="5"/>
    </row>
    <row r="120" spans="1:8" x14ac:dyDescent="0.25">
      <c r="A120" s="26" t="s">
        <v>1034</v>
      </c>
      <c r="B120" s="5">
        <v>8503009000</v>
      </c>
      <c r="C120" s="5" t="s">
        <v>1111</v>
      </c>
      <c r="D120" s="5">
        <v>2</v>
      </c>
      <c r="E120" s="24">
        <v>458.7</v>
      </c>
      <c r="F120" s="5" t="s">
        <v>9</v>
      </c>
      <c r="G120" s="5" t="s">
        <v>1185</v>
      </c>
      <c r="H120" s="5"/>
    </row>
    <row r="121" spans="1:8" x14ac:dyDescent="0.25">
      <c r="A121" s="26" t="s">
        <v>1035</v>
      </c>
      <c r="B121" s="5">
        <v>9030320000</v>
      </c>
      <c r="C121" s="5" t="s">
        <v>1112</v>
      </c>
      <c r="D121" s="5">
        <v>1</v>
      </c>
      <c r="E121" s="24">
        <f>311967.87/6</f>
        <v>51994.644999999997</v>
      </c>
      <c r="F121" s="5" t="s">
        <v>9</v>
      </c>
      <c r="G121" s="5" t="s">
        <v>1185</v>
      </c>
      <c r="H121" s="5"/>
    </row>
    <row r="122" spans="1:8" x14ac:dyDescent="0.25">
      <c r="A122" s="26" t="s">
        <v>1036</v>
      </c>
      <c r="B122" s="5">
        <v>8543200000</v>
      </c>
      <c r="C122" s="5" t="s">
        <v>1112</v>
      </c>
      <c r="D122" s="5">
        <v>1</v>
      </c>
      <c r="E122" s="24">
        <f t="shared" ref="E122:E126" si="10">311967.87/6</f>
        <v>51994.644999999997</v>
      </c>
      <c r="F122" s="5" t="s">
        <v>9</v>
      </c>
      <c r="G122" s="5" t="s">
        <v>1185</v>
      </c>
      <c r="H122" s="5"/>
    </row>
    <row r="123" spans="1:8" x14ac:dyDescent="0.25">
      <c r="A123" s="26" t="s">
        <v>1037</v>
      </c>
      <c r="B123" s="5">
        <v>8543709000</v>
      </c>
      <c r="C123" s="5" t="s">
        <v>1112</v>
      </c>
      <c r="D123" s="5">
        <v>1</v>
      </c>
      <c r="E123" s="24">
        <f t="shared" si="10"/>
        <v>51994.644999999997</v>
      </c>
      <c r="F123" s="5" t="s">
        <v>9</v>
      </c>
      <c r="G123" s="5" t="s">
        <v>1185</v>
      </c>
      <c r="H123" s="5"/>
    </row>
    <row r="124" spans="1:8" x14ac:dyDescent="0.25">
      <c r="A124" s="26" t="s">
        <v>1038</v>
      </c>
      <c r="B124" s="5">
        <v>9030339000</v>
      </c>
      <c r="C124" s="5" t="s">
        <v>1112</v>
      </c>
      <c r="D124" s="5">
        <v>1</v>
      </c>
      <c r="E124" s="24">
        <f t="shared" si="10"/>
        <v>51994.644999999997</v>
      </c>
      <c r="F124" s="5" t="s">
        <v>9</v>
      </c>
      <c r="G124" s="5" t="s">
        <v>1185</v>
      </c>
      <c r="H124" s="5"/>
    </row>
    <row r="125" spans="1:8" x14ac:dyDescent="0.25">
      <c r="A125" s="26" t="s">
        <v>208</v>
      </c>
      <c r="B125" s="5">
        <v>9030849000</v>
      </c>
      <c r="C125" s="5" t="s">
        <v>1112</v>
      </c>
      <c r="D125" s="5">
        <v>1</v>
      </c>
      <c r="E125" s="24">
        <f t="shared" si="10"/>
        <v>51994.644999999997</v>
      </c>
      <c r="F125" s="5" t="s">
        <v>9</v>
      </c>
      <c r="G125" s="5" t="s">
        <v>1185</v>
      </c>
      <c r="H125" s="5"/>
    </row>
    <row r="126" spans="1:8" x14ac:dyDescent="0.25">
      <c r="A126" s="26" t="s">
        <v>1039</v>
      </c>
      <c r="B126" s="5">
        <v>8543200000</v>
      </c>
      <c r="C126" s="5" t="s">
        <v>1112</v>
      </c>
      <c r="D126" s="5">
        <v>1</v>
      </c>
      <c r="E126" s="24">
        <f t="shared" si="10"/>
        <v>51994.644999999997</v>
      </c>
      <c r="F126" s="5" t="s">
        <v>9</v>
      </c>
      <c r="G126" s="5" t="s">
        <v>1185</v>
      </c>
      <c r="H126" s="5"/>
    </row>
    <row r="127" spans="1:8" x14ac:dyDescent="0.25">
      <c r="A127" s="26" t="s">
        <v>1040</v>
      </c>
      <c r="B127" s="5">
        <v>8544201900</v>
      </c>
      <c r="C127" s="5" t="s">
        <v>1113</v>
      </c>
      <c r="D127" s="5">
        <v>1</v>
      </c>
      <c r="E127" s="24">
        <f>4707.02/3</f>
        <v>1569.0066666666669</v>
      </c>
      <c r="F127" s="5" t="s">
        <v>9</v>
      </c>
      <c r="G127" s="5" t="s">
        <v>1185</v>
      </c>
      <c r="H127" s="5"/>
    </row>
    <row r="128" spans="1:8" x14ac:dyDescent="0.25">
      <c r="A128" s="26" t="s">
        <v>1041</v>
      </c>
      <c r="B128" s="5">
        <v>8544201900</v>
      </c>
      <c r="C128" s="5" t="s">
        <v>1113</v>
      </c>
      <c r="D128" s="5">
        <v>4</v>
      </c>
      <c r="E128" s="24">
        <f t="shared" ref="E128:E129" si="11">4707.02/3</f>
        <v>1569.0066666666669</v>
      </c>
      <c r="F128" s="5" t="s">
        <v>9</v>
      </c>
      <c r="G128" s="5" t="s">
        <v>1185</v>
      </c>
      <c r="H128" s="5"/>
    </row>
    <row r="129" spans="1:8" x14ac:dyDescent="0.25">
      <c r="A129" s="26" t="s">
        <v>1042</v>
      </c>
      <c r="B129" s="5">
        <v>9030909000</v>
      </c>
      <c r="C129" s="5" t="s">
        <v>1113</v>
      </c>
      <c r="D129" s="5">
        <v>1</v>
      </c>
      <c r="E129" s="24">
        <f t="shared" si="11"/>
        <v>1569.0066666666669</v>
      </c>
      <c r="F129" s="5" t="s">
        <v>9</v>
      </c>
      <c r="G129" s="5" t="s">
        <v>1185</v>
      </c>
      <c r="H129" s="5"/>
    </row>
    <row r="130" spans="1:8" x14ac:dyDescent="0.25">
      <c r="A130" s="26" t="s">
        <v>984</v>
      </c>
      <c r="B130" s="5">
        <v>8542310000</v>
      </c>
      <c r="C130" s="5" t="s">
        <v>1114</v>
      </c>
      <c r="D130" s="5">
        <v>1</v>
      </c>
      <c r="E130" s="5">
        <v>260.74</v>
      </c>
      <c r="F130" s="5" t="s">
        <v>9</v>
      </c>
      <c r="G130" s="5" t="s">
        <v>921</v>
      </c>
      <c r="H130" s="5"/>
    </row>
    <row r="131" spans="1:8" x14ac:dyDescent="0.25">
      <c r="A131" s="26" t="s">
        <v>1043</v>
      </c>
      <c r="B131" s="5">
        <v>3824999900</v>
      </c>
      <c r="C131" s="5" t="s">
        <v>1115</v>
      </c>
      <c r="D131" s="5">
        <v>20</v>
      </c>
      <c r="E131" s="5">
        <v>869.12</v>
      </c>
      <c r="F131" s="5" t="s">
        <v>9</v>
      </c>
      <c r="G131" s="5" t="s">
        <v>1185</v>
      </c>
      <c r="H131" s="5"/>
    </row>
    <row r="132" spans="1:8" x14ac:dyDescent="0.25">
      <c r="A132" s="26" t="s">
        <v>1044</v>
      </c>
      <c r="B132" s="5">
        <v>9030200000</v>
      </c>
      <c r="C132" s="5" t="s">
        <v>1116</v>
      </c>
      <c r="D132" s="5">
        <v>1</v>
      </c>
      <c r="E132" s="24">
        <f>137164.63/2</f>
        <v>68582.315000000002</v>
      </c>
      <c r="F132" s="5" t="s">
        <v>9</v>
      </c>
      <c r="G132" s="5" t="s">
        <v>1185</v>
      </c>
      <c r="H132" s="5"/>
    </row>
    <row r="133" spans="1:8" x14ac:dyDescent="0.25">
      <c r="A133" s="26" t="s">
        <v>1045</v>
      </c>
      <c r="B133" s="5">
        <v>8543200000</v>
      </c>
      <c r="C133" s="5" t="s">
        <v>1116</v>
      </c>
      <c r="D133" s="5">
        <v>1</v>
      </c>
      <c r="E133" s="24">
        <f>137164.63/2</f>
        <v>68582.315000000002</v>
      </c>
      <c r="F133" s="5" t="s">
        <v>9</v>
      </c>
      <c r="G133" s="5" t="s">
        <v>1185</v>
      </c>
      <c r="H133" s="5"/>
    </row>
    <row r="134" spans="1:8" x14ac:dyDescent="0.25">
      <c r="A134" s="26" t="s">
        <v>1046</v>
      </c>
      <c r="B134" s="5">
        <v>9030339000</v>
      </c>
      <c r="C134" s="5" t="s">
        <v>1117</v>
      </c>
      <c r="D134" s="5">
        <v>2</v>
      </c>
      <c r="E134" s="24">
        <f>128974.79/9</f>
        <v>14330.532222222222</v>
      </c>
      <c r="F134" s="5" t="s">
        <v>9</v>
      </c>
      <c r="G134" s="5" t="s">
        <v>1185</v>
      </c>
      <c r="H134" s="5"/>
    </row>
    <row r="135" spans="1:8" x14ac:dyDescent="0.25">
      <c r="A135" s="26" t="s">
        <v>1047</v>
      </c>
      <c r="B135" s="5">
        <v>9030339000</v>
      </c>
      <c r="C135" s="5" t="s">
        <v>1117</v>
      </c>
      <c r="D135" s="5">
        <v>2</v>
      </c>
      <c r="E135" s="24">
        <f t="shared" ref="E135:E142" si="12">128974.79/9</f>
        <v>14330.532222222222</v>
      </c>
      <c r="F135" s="5" t="s">
        <v>9</v>
      </c>
      <c r="G135" s="5" t="s">
        <v>1185</v>
      </c>
      <c r="H135" s="5"/>
    </row>
    <row r="136" spans="1:8" x14ac:dyDescent="0.25">
      <c r="A136" s="26" t="s">
        <v>1048</v>
      </c>
      <c r="B136" s="5">
        <v>9030339000</v>
      </c>
      <c r="C136" s="5" t="s">
        <v>1117</v>
      </c>
      <c r="D136" s="5">
        <v>1</v>
      </c>
      <c r="E136" s="24">
        <f t="shared" si="12"/>
        <v>14330.532222222222</v>
      </c>
      <c r="F136" s="5" t="s">
        <v>9</v>
      </c>
      <c r="G136" s="5" t="s">
        <v>1185</v>
      </c>
      <c r="H136" s="5"/>
    </row>
    <row r="137" spans="1:8" x14ac:dyDescent="0.25">
      <c r="A137" s="26" t="s">
        <v>1047</v>
      </c>
      <c r="B137" s="5">
        <v>9030339000</v>
      </c>
      <c r="C137" s="5" t="s">
        <v>1117</v>
      </c>
      <c r="D137" s="5">
        <v>1</v>
      </c>
      <c r="E137" s="24">
        <f t="shared" si="12"/>
        <v>14330.532222222222</v>
      </c>
      <c r="F137" s="5" t="s">
        <v>9</v>
      </c>
      <c r="G137" s="5" t="s">
        <v>1185</v>
      </c>
      <c r="H137" s="5"/>
    </row>
    <row r="138" spans="1:8" x14ac:dyDescent="0.25">
      <c r="A138" s="26" t="s">
        <v>1049</v>
      </c>
      <c r="B138" s="5">
        <v>9030339000</v>
      </c>
      <c r="C138" s="5" t="s">
        <v>1117</v>
      </c>
      <c r="D138" s="5">
        <v>1</v>
      </c>
      <c r="E138" s="24">
        <f t="shared" si="12"/>
        <v>14330.532222222222</v>
      </c>
      <c r="F138" s="5" t="s">
        <v>9</v>
      </c>
      <c r="G138" s="5" t="s">
        <v>1185</v>
      </c>
      <c r="H138" s="5"/>
    </row>
    <row r="139" spans="1:8" x14ac:dyDescent="0.25">
      <c r="A139" s="26" t="s">
        <v>1050</v>
      </c>
      <c r="B139" s="5">
        <v>9030339000</v>
      </c>
      <c r="C139" s="5" t="s">
        <v>1117</v>
      </c>
      <c r="D139" s="5">
        <v>1</v>
      </c>
      <c r="E139" s="24">
        <f t="shared" si="12"/>
        <v>14330.532222222222</v>
      </c>
      <c r="F139" s="5" t="s">
        <v>9</v>
      </c>
      <c r="G139" s="5" t="s">
        <v>1185</v>
      </c>
      <c r="H139" s="5"/>
    </row>
    <row r="140" spans="1:8" x14ac:dyDescent="0.25">
      <c r="A140" s="26" t="s">
        <v>1051</v>
      </c>
      <c r="B140" s="5">
        <v>9030339000</v>
      </c>
      <c r="C140" s="5" t="s">
        <v>1117</v>
      </c>
      <c r="D140" s="5">
        <v>2</v>
      </c>
      <c r="E140" s="24">
        <f t="shared" si="12"/>
        <v>14330.532222222222</v>
      </c>
      <c r="F140" s="5" t="s">
        <v>9</v>
      </c>
      <c r="G140" s="5" t="s">
        <v>1185</v>
      </c>
      <c r="H140" s="5"/>
    </row>
    <row r="141" spans="1:8" x14ac:dyDescent="0.25">
      <c r="A141" s="26" t="s">
        <v>1052</v>
      </c>
      <c r="B141" s="5">
        <v>9030339000</v>
      </c>
      <c r="C141" s="5" t="s">
        <v>1117</v>
      </c>
      <c r="D141" s="5">
        <v>1</v>
      </c>
      <c r="E141" s="24">
        <f t="shared" si="12"/>
        <v>14330.532222222222</v>
      </c>
      <c r="F141" s="5" t="s">
        <v>9</v>
      </c>
      <c r="G141" s="5" t="s">
        <v>1185</v>
      </c>
      <c r="H141" s="5"/>
    </row>
    <row r="142" spans="1:8" x14ac:dyDescent="0.25">
      <c r="A142" s="26" t="s">
        <v>1053</v>
      </c>
      <c r="B142" s="5">
        <v>9030339000</v>
      </c>
      <c r="C142" s="5" t="s">
        <v>1117</v>
      </c>
      <c r="D142" s="5">
        <v>1</v>
      </c>
      <c r="E142" s="24">
        <f t="shared" si="12"/>
        <v>14330.532222222222</v>
      </c>
      <c r="F142" s="5" t="s">
        <v>9</v>
      </c>
      <c r="G142" s="5" t="s">
        <v>1185</v>
      </c>
      <c r="H142" s="5"/>
    </row>
    <row r="143" spans="1:8" x14ac:dyDescent="0.25">
      <c r="A143" s="26" t="s">
        <v>1054</v>
      </c>
      <c r="B143" s="5">
        <v>8473301000</v>
      </c>
      <c r="C143" s="5" t="s">
        <v>1118</v>
      </c>
      <c r="D143" s="5">
        <v>1</v>
      </c>
      <c r="E143" s="5">
        <v>1825.15</v>
      </c>
      <c r="F143" s="5" t="s">
        <v>9</v>
      </c>
      <c r="G143" s="5" t="s">
        <v>1185</v>
      </c>
      <c r="H143" s="5"/>
    </row>
    <row r="144" spans="1:8" x14ac:dyDescent="0.25">
      <c r="A144" s="26" t="s">
        <v>1055</v>
      </c>
      <c r="B144" s="5">
        <v>9030899000</v>
      </c>
      <c r="C144" s="5" t="s">
        <v>1119</v>
      </c>
      <c r="D144" s="5">
        <v>1</v>
      </c>
      <c r="E144" s="5">
        <f>211425.96/4</f>
        <v>52856.49</v>
      </c>
      <c r="F144" s="5" t="s">
        <v>9</v>
      </c>
      <c r="G144" s="5" t="s">
        <v>1185</v>
      </c>
      <c r="H144" s="5"/>
    </row>
    <row r="145" spans="1:8" x14ac:dyDescent="0.25">
      <c r="A145" s="26" t="s">
        <v>1056</v>
      </c>
      <c r="B145" s="5">
        <v>8543709000</v>
      </c>
      <c r="C145" s="5" t="s">
        <v>1119</v>
      </c>
      <c r="D145" s="5">
        <v>1</v>
      </c>
      <c r="E145" s="5">
        <f t="shared" ref="E145:E147" si="13">211425.96/4</f>
        <v>52856.49</v>
      </c>
      <c r="F145" s="5" t="s">
        <v>9</v>
      </c>
      <c r="G145" s="5" t="s">
        <v>1185</v>
      </c>
      <c r="H145" s="5"/>
    </row>
    <row r="146" spans="1:8" x14ac:dyDescent="0.25">
      <c r="A146" s="26" t="s">
        <v>208</v>
      </c>
      <c r="B146" s="5">
        <v>9030849000</v>
      </c>
      <c r="C146" s="5" t="s">
        <v>1119</v>
      </c>
      <c r="D146" s="5">
        <v>1</v>
      </c>
      <c r="E146" s="5">
        <f t="shared" si="13"/>
        <v>52856.49</v>
      </c>
      <c r="F146" s="5" t="s">
        <v>9</v>
      </c>
      <c r="G146" s="5" t="s">
        <v>1185</v>
      </c>
      <c r="H146" s="5"/>
    </row>
    <row r="147" spans="1:8" x14ac:dyDescent="0.25">
      <c r="A147" s="26" t="s">
        <v>1057</v>
      </c>
      <c r="B147" s="5">
        <v>9030400000</v>
      </c>
      <c r="C147" s="5" t="s">
        <v>1119</v>
      </c>
      <c r="D147" s="5">
        <v>1</v>
      </c>
      <c r="E147" s="5">
        <f t="shared" si="13"/>
        <v>52856.49</v>
      </c>
      <c r="F147" s="5" t="s">
        <v>9</v>
      </c>
      <c r="G147" s="5" t="s">
        <v>1185</v>
      </c>
      <c r="H147" s="5"/>
    </row>
    <row r="148" spans="1:8" x14ac:dyDescent="0.25">
      <c r="A148" s="26" t="s">
        <v>1058</v>
      </c>
      <c r="B148" s="5">
        <v>9030200000</v>
      </c>
      <c r="C148" s="5" t="s">
        <v>1120</v>
      </c>
      <c r="D148" s="5">
        <v>1</v>
      </c>
      <c r="E148" s="24">
        <f>462444.37/2</f>
        <v>231222.185</v>
      </c>
      <c r="F148" s="5" t="s">
        <v>9</v>
      </c>
      <c r="G148" s="5" t="s">
        <v>1185</v>
      </c>
      <c r="H148" s="5"/>
    </row>
    <row r="149" spans="1:8" x14ac:dyDescent="0.25">
      <c r="A149" s="26" t="s">
        <v>1059</v>
      </c>
      <c r="B149" s="5">
        <v>8415904900</v>
      </c>
      <c r="C149" s="5" t="s">
        <v>1120</v>
      </c>
      <c r="D149" s="5">
        <v>37</v>
      </c>
      <c r="E149" s="24">
        <f>462444.37/2</f>
        <v>231222.185</v>
      </c>
      <c r="F149" s="5" t="s">
        <v>9</v>
      </c>
      <c r="G149" s="5" t="s">
        <v>1185</v>
      </c>
      <c r="H149" s="5"/>
    </row>
    <row r="150" spans="1:8" x14ac:dyDescent="0.25">
      <c r="A150" s="26" t="s">
        <v>1060</v>
      </c>
      <c r="B150" s="5">
        <v>8544201900</v>
      </c>
      <c r="C150" s="5" t="s">
        <v>1121</v>
      </c>
      <c r="D150" s="5">
        <v>2</v>
      </c>
      <c r="E150" s="5">
        <v>521.47</v>
      </c>
      <c r="F150" s="5" t="s">
        <v>9</v>
      </c>
      <c r="G150" s="5" t="s">
        <v>1185</v>
      </c>
      <c r="H150" s="5"/>
    </row>
    <row r="151" spans="1:8" x14ac:dyDescent="0.25">
      <c r="A151" s="26" t="s">
        <v>1061</v>
      </c>
      <c r="B151" s="5">
        <v>9024101000</v>
      </c>
      <c r="C151" s="5" t="s">
        <v>1122</v>
      </c>
      <c r="D151" s="5">
        <v>1</v>
      </c>
      <c r="E151" s="24">
        <f>2914118.52/15</f>
        <v>194274.568</v>
      </c>
      <c r="F151" s="5" t="s">
        <v>9</v>
      </c>
      <c r="G151" s="5" t="s">
        <v>1185</v>
      </c>
      <c r="H151" s="5"/>
    </row>
    <row r="152" spans="1:8" x14ac:dyDescent="0.25">
      <c r="A152" s="26" t="s">
        <v>1062</v>
      </c>
      <c r="B152" s="5">
        <v>9030200000</v>
      </c>
      <c r="C152" s="5" t="s">
        <v>1122</v>
      </c>
      <c r="D152" s="5">
        <v>1</v>
      </c>
      <c r="E152" s="24">
        <f t="shared" ref="E152:E165" si="14">2914118.52/15</f>
        <v>194274.568</v>
      </c>
      <c r="F152" s="5" t="s">
        <v>9</v>
      </c>
      <c r="G152" s="5" t="s">
        <v>1185</v>
      </c>
      <c r="H152" s="5"/>
    </row>
    <row r="153" spans="1:8" x14ac:dyDescent="0.25">
      <c r="A153" s="26" t="s">
        <v>1063</v>
      </c>
      <c r="B153" s="5">
        <v>9030909000</v>
      </c>
      <c r="C153" s="5" t="s">
        <v>1122</v>
      </c>
      <c r="D153" s="5">
        <v>16</v>
      </c>
      <c r="E153" s="24">
        <f t="shared" si="14"/>
        <v>194274.568</v>
      </c>
      <c r="F153" s="5" t="s">
        <v>9</v>
      </c>
      <c r="G153" s="5" t="s">
        <v>1185</v>
      </c>
      <c r="H153" s="5"/>
    </row>
    <row r="154" spans="1:8" x14ac:dyDescent="0.25">
      <c r="A154" s="26" t="s">
        <v>1064</v>
      </c>
      <c r="B154" s="5">
        <v>9030909000</v>
      </c>
      <c r="C154" s="5" t="s">
        <v>1122</v>
      </c>
      <c r="D154" s="5">
        <v>16</v>
      </c>
      <c r="E154" s="24">
        <f t="shared" si="14"/>
        <v>194274.568</v>
      </c>
      <c r="F154" s="5" t="s">
        <v>9</v>
      </c>
      <c r="G154" s="5" t="s">
        <v>1185</v>
      </c>
      <c r="H154" s="5"/>
    </row>
    <row r="155" spans="1:8" x14ac:dyDescent="0.25">
      <c r="A155" s="26" t="s">
        <v>1064</v>
      </c>
      <c r="B155" s="5">
        <v>9030909000</v>
      </c>
      <c r="C155" s="5" t="s">
        <v>1122</v>
      </c>
      <c r="D155" s="5">
        <v>16</v>
      </c>
      <c r="E155" s="24">
        <f t="shared" si="14"/>
        <v>194274.568</v>
      </c>
      <c r="F155" s="5" t="s">
        <v>9</v>
      </c>
      <c r="G155" s="5" t="s">
        <v>1185</v>
      </c>
      <c r="H155" s="5"/>
    </row>
    <row r="156" spans="1:8" x14ac:dyDescent="0.25">
      <c r="A156" s="26" t="s">
        <v>1064</v>
      </c>
      <c r="B156" s="5">
        <v>9030909000</v>
      </c>
      <c r="C156" s="5" t="s">
        <v>1122</v>
      </c>
      <c r="D156" s="5">
        <v>16</v>
      </c>
      <c r="E156" s="24">
        <f t="shared" si="14"/>
        <v>194274.568</v>
      </c>
      <c r="F156" s="5" t="s">
        <v>9</v>
      </c>
      <c r="G156" s="5" t="s">
        <v>1185</v>
      </c>
      <c r="H156" s="5"/>
    </row>
    <row r="157" spans="1:8" x14ac:dyDescent="0.25">
      <c r="A157" s="26" t="s">
        <v>1065</v>
      </c>
      <c r="B157" s="5">
        <v>9030200000</v>
      </c>
      <c r="C157" s="5" t="s">
        <v>1122</v>
      </c>
      <c r="D157" s="5">
        <v>1</v>
      </c>
      <c r="E157" s="24">
        <f t="shared" si="14"/>
        <v>194274.568</v>
      </c>
      <c r="F157" s="5" t="s">
        <v>9</v>
      </c>
      <c r="G157" s="5" t="s">
        <v>1185</v>
      </c>
      <c r="H157" s="5"/>
    </row>
    <row r="158" spans="1:8" x14ac:dyDescent="0.25">
      <c r="A158" s="26" t="s">
        <v>1066</v>
      </c>
      <c r="B158" s="5">
        <v>9030200000</v>
      </c>
      <c r="C158" s="5" t="s">
        <v>1122</v>
      </c>
      <c r="D158" s="5">
        <v>1</v>
      </c>
      <c r="E158" s="24">
        <f t="shared" si="14"/>
        <v>194274.568</v>
      </c>
      <c r="F158" s="5" t="s">
        <v>9</v>
      </c>
      <c r="G158" s="5" t="s">
        <v>1185</v>
      </c>
      <c r="H158" s="5"/>
    </row>
    <row r="159" spans="1:8" x14ac:dyDescent="0.25">
      <c r="A159" s="26" t="s">
        <v>1067</v>
      </c>
      <c r="B159" s="5">
        <v>9030909000</v>
      </c>
      <c r="C159" s="5" t="s">
        <v>1122</v>
      </c>
      <c r="D159" s="5">
        <v>16</v>
      </c>
      <c r="E159" s="24">
        <f t="shared" si="14"/>
        <v>194274.568</v>
      </c>
      <c r="F159" s="5" t="s">
        <v>9</v>
      </c>
      <c r="G159" s="5" t="s">
        <v>1185</v>
      </c>
      <c r="H159" s="5"/>
    </row>
    <row r="160" spans="1:8" x14ac:dyDescent="0.25">
      <c r="A160" s="26" t="s">
        <v>1068</v>
      </c>
      <c r="B160" s="5">
        <v>9030909000</v>
      </c>
      <c r="C160" s="5" t="s">
        <v>1122</v>
      </c>
      <c r="D160" s="5">
        <v>16</v>
      </c>
      <c r="E160" s="24">
        <f t="shared" si="14"/>
        <v>194274.568</v>
      </c>
      <c r="F160" s="5" t="s">
        <v>9</v>
      </c>
      <c r="G160" s="5" t="s">
        <v>1185</v>
      </c>
      <c r="H160" s="5"/>
    </row>
    <row r="161" spans="1:8" x14ac:dyDescent="0.25">
      <c r="A161" s="26" t="s">
        <v>1068</v>
      </c>
      <c r="B161" s="5">
        <v>9030909000</v>
      </c>
      <c r="C161" s="5" t="s">
        <v>1122</v>
      </c>
      <c r="D161" s="5">
        <v>16</v>
      </c>
      <c r="E161" s="24">
        <f t="shared" si="14"/>
        <v>194274.568</v>
      </c>
      <c r="F161" s="5" t="s">
        <v>9</v>
      </c>
      <c r="G161" s="5" t="s">
        <v>1185</v>
      </c>
      <c r="H161" s="5"/>
    </row>
    <row r="162" spans="1:8" x14ac:dyDescent="0.25">
      <c r="A162" s="26" t="s">
        <v>1068</v>
      </c>
      <c r="B162" s="5">
        <v>9030909000</v>
      </c>
      <c r="C162" s="5" t="s">
        <v>1122</v>
      </c>
      <c r="D162" s="5">
        <v>16</v>
      </c>
      <c r="E162" s="24">
        <f t="shared" si="14"/>
        <v>194274.568</v>
      </c>
      <c r="F162" s="5" t="s">
        <v>9</v>
      </c>
      <c r="G162" s="5" t="s">
        <v>1185</v>
      </c>
      <c r="H162" s="5"/>
    </row>
    <row r="163" spans="1:8" x14ac:dyDescent="0.25">
      <c r="A163" s="26" t="s">
        <v>1069</v>
      </c>
      <c r="B163" s="5">
        <v>9030909000</v>
      </c>
      <c r="C163" s="5" t="s">
        <v>1122</v>
      </c>
      <c r="D163" s="5">
        <v>16</v>
      </c>
      <c r="E163" s="24">
        <f t="shared" si="14"/>
        <v>194274.568</v>
      </c>
      <c r="F163" s="5" t="s">
        <v>9</v>
      </c>
      <c r="G163" s="5" t="s">
        <v>1185</v>
      </c>
      <c r="H163" s="5"/>
    </row>
    <row r="164" spans="1:8" x14ac:dyDescent="0.25">
      <c r="A164" s="26" t="s">
        <v>1069</v>
      </c>
      <c r="B164" s="5">
        <v>9030909000</v>
      </c>
      <c r="C164" s="5" t="s">
        <v>1122</v>
      </c>
      <c r="D164" s="5">
        <v>16</v>
      </c>
      <c r="E164" s="24">
        <f t="shared" si="14"/>
        <v>194274.568</v>
      </c>
      <c r="F164" s="5" t="s">
        <v>9</v>
      </c>
      <c r="G164" s="5" t="s">
        <v>1185</v>
      </c>
      <c r="H164" s="5"/>
    </row>
    <row r="165" spans="1:8" x14ac:dyDescent="0.25">
      <c r="A165" s="26" t="s">
        <v>1070</v>
      </c>
      <c r="B165" s="5">
        <v>9030400000</v>
      </c>
      <c r="C165" s="5" t="s">
        <v>1122</v>
      </c>
      <c r="D165" s="5">
        <v>1</v>
      </c>
      <c r="E165" s="24">
        <f t="shared" si="14"/>
        <v>194274.568</v>
      </c>
      <c r="F165" s="5" t="s">
        <v>9</v>
      </c>
      <c r="G165" s="5" t="s">
        <v>1185</v>
      </c>
      <c r="H165" s="5"/>
    </row>
    <row r="166" spans="1:8" x14ac:dyDescent="0.25">
      <c r="A166" s="26" t="s">
        <v>988</v>
      </c>
      <c r="B166" s="5">
        <v>8533290000</v>
      </c>
      <c r="C166" s="5" t="s">
        <v>1123</v>
      </c>
      <c r="D166" s="5">
        <v>1</v>
      </c>
      <c r="E166" s="24">
        <f>395702.71/4</f>
        <v>98925.677500000005</v>
      </c>
      <c r="F166" s="5" t="s">
        <v>9</v>
      </c>
      <c r="G166" s="5" t="s">
        <v>1185</v>
      </c>
      <c r="H166" s="5"/>
    </row>
    <row r="167" spans="1:8" x14ac:dyDescent="0.25">
      <c r="A167" s="26" t="s">
        <v>1071</v>
      </c>
      <c r="B167" s="5">
        <v>8504409000</v>
      </c>
      <c r="C167" s="5" t="s">
        <v>1123</v>
      </c>
      <c r="D167" s="5">
        <v>1</v>
      </c>
      <c r="E167" s="24">
        <f t="shared" ref="E167:E169" si="15">395702.71/4</f>
        <v>98925.677500000005</v>
      </c>
      <c r="F167" s="5" t="s">
        <v>9</v>
      </c>
      <c r="G167" s="5" t="s">
        <v>1185</v>
      </c>
      <c r="H167" s="5"/>
    </row>
    <row r="168" spans="1:8" x14ac:dyDescent="0.25">
      <c r="A168" s="26" t="s">
        <v>1072</v>
      </c>
      <c r="B168" s="5">
        <v>8504409000</v>
      </c>
      <c r="C168" s="5" t="s">
        <v>1123</v>
      </c>
      <c r="D168" s="5">
        <v>1</v>
      </c>
      <c r="E168" s="24">
        <f t="shared" si="15"/>
        <v>98925.677500000005</v>
      </c>
      <c r="F168" s="5" t="s">
        <v>9</v>
      </c>
      <c r="G168" s="5" t="s">
        <v>1185</v>
      </c>
      <c r="H168" s="5"/>
    </row>
    <row r="169" spans="1:8" x14ac:dyDescent="0.25">
      <c r="A169" s="26" t="s">
        <v>1073</v>
      </c>
      <c r="B169" s="5">
        <v>8543200000</v>
      </c>
      <c r="C169" s="5" t="s">
        <v>1123</v>
      </c>
      <c r="D169" s="5">
        <v>1</v>
      </c>
      <c r="E169" s="24">
        <f t="shared" si="15"/>
        <v>98925.677500000005</v>
      </c>
      <c r="F169" s="5" t="s">
        <v>9</v>
      </c>
      <c r="G169" s="5" t="s">
        <v>1185</v>
      </c>
      <c r="H169" s="5"/>
    </row>
    <row r="170" spans="1:8" x14ac:dyDescent="0.25">
      <c r="A170" s="26" t="s">
        <v>986</v>
      </c>
      <c r="B170" s="5">
        <v>8517625900</v>
      </c>
      <c r="C170" s="5" t="s">
        <v>1124</v>
      </c>
      <c r="D170" s="5">
        <v>3</v>
      </c>
      <c r="E170" s="5">
        <v>84371.21</v>
      </c>
      <c r="F170" s="5" t="s">
        <v>9</v>
      </c>
      <c r="G170" s="5" t="s">
        <v>1185</v>
      </c>
      <c r="H170" s="5"/>
    </row>
    <row r="171" spans="1:8" x14ac:dyDescent="0.25">
      <c r="A171" s="26" t="s">
        <v>674</v>
      </c>
      <c r="B171" s="5">
        <v>8471509000</v>
      </c>
      <c r="C171" s="5" t="s">
        <v>1125</v>
      </c>
      <c r="D171" s="5">
        <v>1</v>
      </c>
      <c r="E171" s="24">
        <f>3782.43/2</f>
        <v>1891.2149999999999</v>
      </c>
      <c r="F171" s="5" t="s">
        <v>9</v>
      </c>
      <c r="G171" s="5" t="s">
        <v>1185</v>
      </c>
      <c r="H171" s="5"/>
    </row>
    <row r="172" spans="1:8" x14ac:dyDescent="0.25">
      <c r="A172" s="26" t="s">
        <v>1074</v>
      </c>
      <c r="B172" s="5">
        <v>9030909000</v>
      </c>
      <c r="C172" s="5" t="s">
        <v>1125</v>
      </c>
      <c r="D172" s="5">
        <v>1</v>
      </c>
      <c r="E172" s="24">
        <f>3782.43/2</f>
        <v>1891.2149999999999</v>
      </c>
      <c r="F172" s="5" t="s">
        <v>9</v>
      </c>
      <c r="G172" s="5" t="s">
        <v>1185</v>
      </c>
      <c r="H172" s="5"/>
    </row>
    <row r="173" spans="1:8" x14ac:dyDescent="0.25">
      <c r="A173" s="26" t="s">
        <v>1075</v>
      </c>
      <c r="B173" s="5">
        <v>8473301000</v>
      </c>
      <c r="C173" s="5" t="s">
        <v>1126</v>
      </c>
      <c r="D173" s="5">
        <v>2</v>
      </c>
      <c r="E173" s="5">
        <v>3593.81</v>
      </c>
      <c r="F173" s="5" t="s">
        <v>9</v>
      </c>
      <c r="G173" s="5" t="s">
        <v>1185</v>
      </c>
      <c r="H173" s="5"/>
    </row>
    <row r="174" spans="1:8" x14ac:dyDescent="0.25">
      <c r="A174" s="26" t="s">
        <v>1076</v>
      </c>
      <c r="B174" s="5">
        <v>9031410000</v>
      </c>
      <c r="C174" s="5" t="s">
        <v>1127</v>
      </c>
      <c r="D174" s="5">
        <v>1</v>
      </c>
      <c r="E174" s="24">
        <f>175779.52/3</f>
        <v>58593.173333333332</v>
      </c>
      <c r="F174" s="5" t="s">
        <v>9</v>
      </c>
      <c r="G174" s="5" t="s">
        <v>1185</v>
      </c>
      <c r="H174" s="5"/>
    </row>
    <row r="175" spans="1:8" x14ac:dyDescent="0.25">
      <c r="A175" s="26" t="s">
        <v>1077</v>
      </c>
      <c r="B175" s="5">
        <v>8536699900</v>
      </c>
      <c r="C175" s="5" t="s">
        <v>1127</v>
      </c>
      <c r="D175" s="5">
        <v>1</v>
      </c>
      <c r="E175" s="24">
        <f t="shared" ref="E175:E176" si="16">175779.52/3</f>
        <v>58593.173333333332</v>
      </c>
      <c r="F175" s="5" t="s">
        <v>9</v>
      </c>
      <c r="G175" s="5" t="s">
        <v>1185</v>
      </c>
      <c r="H175" s="5"/>
    </row>
    <row r="176" spans="1:8" x14ac:dyDescent="0.25">
      <c r="A176" s="26" t="s">
        <v>1077</v>
      </c>
      <c r="B176" s="5">
        <v>8536699900</v>
      </c>
      <c r="C176" s="5" t="s">
        <v>1127</v>
      </c>
      <c r="D176" s="5">
        <v>1</v>
      </c>
      <c r="E176" s="24">
        <f t="shared" si="16"/>
        <v>58593.173333333332</v>
      </c>
      <c r="F176" s="5" t="s">
        <v>9</v>
      </c>
      <c r="G176" s="5" t="s">
        <v>1185</v>
      </c>
      <c r="H176" s="5"/>
    </row>
    <row r="177" spans="1:8" x14ac:dyDescent="0.25">
      <c r="A177" s="26" t="s">
        <v>1078</v>
      </c>
      <c r="B177" s="5">
        <v>9030849000</v>
      </c>
      <c r="C177" s="5" t="s">
        <v>1128</v>
      </c>
      <c r="D177" s="5">
        <v>1</v>
      </c>
      <c r="E177" s="24">
        <f>332122.61/2</f>
        <v>166061.30499999999</v>
      </c>
      <c r="F177" s="5" t="s">
        <v>9</v>
      </c>
      <c r="G177" s="5" t="s">
        <v>1185</v>
      </c>
      <c r="H177" s="5"/>
    </row>
    <row r="178" spans="1:8" x14ac:dyDescent="0.25">
      <c r="A178" s="26" t="s">
        <v>208</v>
      </c>
      <c r="B178" s="5">
        <v>9030909000</v>
      </c>
      <c r="C178" s="5" t="s">
        <v>1128</v>
      </c>
      <c r="D178" s="5">
        <v>100</v>
      </c>
      <c r="E178" s="24">
        <f>332122.61/2</f>
        <v>166061.30499999999</v>
      </c>
      <c r="F178" s="5" t="s">
        <v>9</v>
      </c>
      <c r="G178" s="5" t="s">
        <v>1185</v>
      </c>
      <c r="H178" s="5"/>
    </row>
    <row r="179" spans="1:8" x14ac:dyDescent="0.25">
      <c r="A179" s="26" t="s">
        <v>984</v>
      </c>
      <c r="B179" s="5">
        <v>8542310000</v>
      </c>
      <c r="C179" s="5" t="s">
        <v>1129</v>
      </c>
      <c r="D179" s="5">
        <v>41</v>
      </c>
      <c r="E179" s="5">
        <v>10477.14</v>
      </c>
      <c r="F179" s="5" t="s">
        <v>9</v>
      </c>
      <c r="G179" s="5" t="s">
        <v>921</v>
      </c>
      <c r="H179" s="5"/>
    </row>
    <row r="180" spans="1:8" x14ac:dyDescent="0.25">
      <c r="A180" s="26" t="s">
        <v>1079</v>
      </c>
      <c r="B180" s="5">
        <v>8716809000</v>
      </c>
      <c r="C180" s="5" t="s">
        <v>1130</v>
      </c>
      <c r="D180" s="5">
        <v>1</v>
      </c>
      <c r="E180" s="5">
        <f>157673.08/2</f>
        <v>78836.539999999994</v>
      </c>
      <c r="F180" s="5" t="s">
        <v>9</v>
      </c>
      <c r="G180" s="5" t="s">
        <v>1185</v>
      </c>
      <c r="H180" s="5"/>
    </row>
    <row r="181" spans="1:8" x14ac:dyDescent="0.25">
      <c r="A181" s="26" t="s">
        <v>1080</v>
      </c>
      <c r="B181" s="5">
        <v>8543200000</v>
      </c>
      <c r="C181" s="5" t="s">
        <v>1130</v>
      </c>
      <c r="D181" s="5">
        <v>1</v>
      </c>
      <c r="E181" s="5">
        <f>157673.08/2</f>
        <v>78836.539999999994</v>
      </c>
      <c r="F181" s="5" t="s">
        <v>9</v>
      </c>
      <c r="G181" s="5" t="s">
        <v>1185</v>
      </c>
      <c r="H181" s="5"/>
    </row>
    <row r="182" spans="1:8" x14ac:dyDescent="0.25">
      <c r="A182" s="26" t="s">
        <v>858</v>
      </c>
      <c r="B182" s="5">
        <v>9030310000</v>
      </c>
      <c r="C182" s="5" t="s">
        <v>1131</v>
      </c>
      <c r="D182" s="5">
        <v>1</v>
      </c>
      <c r="E182" s="24">
        <f>840.54/10</f>
        <v>84.054000000000002</v>
      </c>
      <c r="F182" s="5" t="s">
        <v>9</v>
      </c>
      <c r="G182" s="5" t="s">
        <v>1185</v>
      </c>
      <c r="H182" s="5"/>
    </row>
    <row r="183" spans="1:8" x14ac:dyDescent="0.25">
      <c r="A183" s="26" t="s">
        <v>985</v>
      </c>
      <c r="B183" s="5">
        <v>9030310000</v>
      </c>
      <c r="C183" s="5" t="s">
        <v>1131</v>
      </c>
      <c r="D183" s="5">
        <v>1</v>
      </c>
      <c r="E183" s="24">
        <f t="shared" ref="E183:E191" si="17">840.54/10</f>
        <v>84.054000000000002</v>
      </c>
      <c r="F183" s="5" t="s">
        <v>9</v>
      </c>
      <c r="G183" s="5" t="s">
        <v>1185</v>
      </c>
      <c r="H183" s="5"/>
    </row>
    <row r="184" spans="1:8" x14ac:dyDescent="0.25">
      <c r="A184" s="26" t="s">
        <v>208</v>
      </c>
      <c r="B184" s="5">
        <v>9030310000</v>
      </c>
      <c r="C184" s="5" t="s">
        <v>1131</v>
      </c>
      <c r="D184" s="5">
        <v>1</v>
      </c>
      <c r="E184" s="24">
        <f t="shared" si="17"/>
        <v>84.054000000000002</v>
      </c>
      <c r="F184" s="5" t="s">
        <v>9</v>
      </c>
      <c r="G184" s="5" t="s">
        <v>1185</v>
      </c>
      <c r="H184" s="5"/>
    </row>
    <row r="185" spans="1:8" x14ac:dyDescent="0.25">
      <c r="A185" s="26" t="s">
        <v>858</v>
      </c>
      <c r="B185" s="5">
        <v>9030310000</v>
      </c>
      <c r="C185" s="5" t="s">
        <v>1131</v>
      </c>
      <c r="D185" s="5">
        <v>1</v>
      </c>
      <c r="E185" s="24">
        <f t="shared" si="17"/>
        <v>84.054000000000002</v>
      </c>
      <c r="F185" s="5" t="s">
        <v>9</v>
      </c>
      <c r="G185" s="5" t="s">
        <v>1185</v>
      </c>
      <c r="H185" s="5"/>
    </row>
    <row r="186" spans="1:8" x14ac:dyDescent="0.25">
      <c r="A186" s="26" t="s">
        <v>858</v>
      </c>
      <c r="B186" s="5">
        <v>9030310000</v>
      </c>
      <c r="C186" s="5" t="s">
        <v>1131</v>
      </c>
      <c r="D186" s="5">
        <v>1</v>
      </c>
      <c r="E186" s="24">
        <f t="shared" si="17"/>
        <v>84.054000000000002</v>
      </c>
      <c r="F186" s="5" t="s">
        <v>9</v>
      </c>
      <c r="G186" s="5" t="s">
        <v>1185</v>
      </c>
      <c r="H186" s="5"/>
    </row>
    <row r="187" spans="1:8" x14ac:dyDescent="0.25">
      <c r="A187" s="26" t="s">
        <v>858</v>
      </c>
      <c r="B187" s="5">
        <v>9030310000</v>
      </c>
      <c r="C187" s="5" t="s">
        <v>1131</v>
      </c>
      <c r="D187" s="5">
        <v>1</v>
      </c>
      <c r="E187" s="24">
        <f t="shared" si="17"/>
        <v>84.054000000000002</v>
      </c>
      <c r="F187" s="5" t="s">
        <v>9</v>
      </c>
      <c r="G187" s="5" t="s">
        <v>1185</v>
      </c>
      <c r="H187" s="5"/>
    </row>
    <row r="188" spans="1:8" x14ac:dyDescent="0.25">
      <c r="A188" s="26" t="s">
        <v>858</v>
      </c>
      <c r="B188" s="5">
        <v>9030310000</v>
      </c>
      <c r="C188" s="5" t="s">
        <v>1131</v>
      </c>
      <c r="D188" s="5">
        <v>1</v>
      </c>
      <c r="E188" s="24">
        <f t="shared" si="17"/>
        <v>84.054000000000002</v>
      </c>
      <c r="F188" s="5" t="s">
        <v>9</v>
      </c>
      <c r="G188" s="5" t="s">
        <v>1185</v>
      </c>
      <c r="H188" s="5"/>
    </row>
    <row r="189" spans="1:8" x14ac:dyDescent="0.25">
      <c r="A189" s="26" t="s">
        <v>985</v>
      </c>
      <c r="B189" s="5">
        <v>9030310000</v>
      </c>
      <c r="C189" s="5" t="s">
        <v>1131</v>
      </c>
      <c r="D189" s="5">
        <v>1</v>
      </c>
      <c r="E189" s="24">
        <f t="shared" si="17"/>
        <v>84.054000000000002</v>
      </c>
      <c r="F189" s="5" t="s">
        <v>9</v>
      </c>
      <c r="G189" s="5" t="s">
        <v>1185</v>
      </c>
      <c r="H189" s="5"/>
    </row>
    <row r="190" spans="1:8" x14ac:dyDescent="0.25">
      <c r="A190" s="26" t="s">
        <v>857</v>
      </c>
      <c r="B190" s="5">
        <v>9030310000</v>
      </c>
      <c r="C190" s="5" t="s">
        <v>1131</v>
      </c>
      <c r="D190" s="5">
        <v>1</v>
      </c>
      <c r="E190" s="24">
        <f t="shared" si="17"/>
        <v>84.054000000000002</v>
      </c>
      <c r="F190" s="5" t="s">
        <v>9</v>
      </c>
      <c r="G190" s="5" t="s">
        <v>1185</v>
      </c>
      <c r="H190" s="5"/>
    </row>
    <row r="191" spans="1:8" x14ac:dyDescent="0.25">
      <c r="A191" s="26" t="s">
        <v>858</v>
      </c>
      <c r="B191" s="5">
        <v>9030310000</v>
      </c>
      <c r="C191" s="5" t="s">
        <v>1131</v>
      </c>
      <c r="D191" s="5">
        <v>1</v>
      </c>
      <c r="E191" s="24">
        <f t="shared" si="17"/>
        <v>84.054000000000002</v>
      </c>
      <c r="F191" s="5" t="s">
        <v>9</v>
      </c>
      <c r="G191" s="5" t="s">
        <v>1185</v>
      </c>
      <c r="H191" s="5"/>
    </row>
    <row r="192" spans="1:8" x14ac:dyDescent="0.25">
      <c r="A192" s="26" t="s">
        <v>984</v>
      </c>
      <c r="B192" s="5">
        <v>8542310000</v>
      </c>
      <c r="C192" s="5" t="s">
        <v>1132</v>
      </c>
      <c r="D192" s="5">
        <v>14</v>
      </c>
      <c r="E192" s="5">
        <v>3606.71</v>
      </c>
      <c r="F192" s="5" t="s">
        <v>9</v>
      </c>
      <c r="G192" s="5" t="s">
        <v>921</v>
      </c>
      <c r="H192" s="5"/>
    </row>
    <row r="193" spans="1:8" x14ac:dyDescent="0.25">
      <c r="A193" s="26" t="s">
        <v>984</v>
      </c>
      <c r="B193" s="5">
        <v>8542310000</v>
      </c>
      <c r="C193" s="5" t="s">
        <v>1133</v>
      </c>
      <c r="D193" s="5">
        <v>9</v>
      </c>
      <c r="E193" s="5">
        <v>2318.6</v>
      </c>
      <c r="F193" s="5" t="s">
        <v>9</v>
      </c>
      <c r="G193" s="5" t="s">
        <v>921</v>
      </c>
      <c r="H193" s="5"/>
    </row>
    <row r="194" spans="1:8" x14ac:dyDescent="0.25">
      <c r="A194" s="26" t="s">
        <v>1081</v>
      </c>
      <c r="B194" s="5">
        <v>9024101000</v>
      </c>
      <c r="C194" s="5" t="s">
        <v>1134</v>
      </c>
      <c r="D194" s="5">
        <v>1</v>
      </c>
      <c r="E194" s="5">
        <f>150001.98/2</f>
        <v>75000.990000000005</v>
      </c>
      <c r="F194" s="5" t="s">
        <v>9</v>
      </c>
      <c r="G194" s="5" t="s">
        <v>1185</v>
      </c>
      <c r="H194" s="5"/>
    </row>
    <row r="195" spans="1:8" x14ac:dyDescent="0.25">
      <c r="A195" s="26" t="s">
        <v>1082</v>
      </c>
      <c r="B195" s="5">
        <v>9030200000</v>
      </c>
      <c r="C195" s="5" t="s">
        <v>1134</v>
      </c>
      <c r="D195" s="5">
        <v>1</v>
      </c>
      <c r="E195" s="5">
        <f>150001.98/2</f>
        <v>75000.990000000005</v>
      </c>
      <c r="F195" s="5" t="s">
        <v>9</v>
      </c>
      <c r="G195" s="5" t="s">
        <v>1185</v>
      </c>
      <c r="H195" s="5"/>
    </row>
    <row r="196" spans="1:8" x14ac:dyDescent="0.25">
      <c r="A196" s="26" t="s">
        <v>1083</v>
      </c>
      <c r="B196" s="5">
        <v>8473301000</v>
      </c>
      <c r="C196" s="5" t="s">
        <v>1135</v>
      </c>
      <c r="D196" s="5">
        <v>140</v>
      </c>
      <c r="E196" s="5">
        <v>1767033.55</v>
      </c>
      <c r="F196" s="5" t="s">
        <v>9</v>
      </c>
      <c r="G196" s="5" t="s">
        <v>1185</v>
      </c>
      <c r="H196" s="5"/>
    </row>
    <row r="197" spans="1:8" x14ac:dyDescent="0.25">
      <c r="A197" s="26" t="s">
        <v>672</v>
      </c>
      <c r="B197" s="5">
        <v>8473301000</v>
      </c>
      <c r="C197" s="5" t="s">
        <v>1154</v>
      </c>
      <c r="D197" s="5">
        <v>1</v>
      </c>
      <c r="E197" s="5">
        <v>6929.73</v>
      </c>
      <c r="F197" s="5" t="s">
        <v>1178</v>
      </c>
      <c r="G197" s="5" t="s">
        <v>1185</v>
      </c>
      <c r="H197" s="5"/>
    </row>
    <row r="198" spans="1:8" x14ac:dyDescent="0.25">
      <c r="A198" s="26" t="s">
        <v>1136</v>
      </c>
      <c r="B198" s="5">
        <v>8542310000</v>
      </c>
      <c r="C198" s="5" t="s">
        <v>1155</v>
      </c>
      <c r="D198" s="5">
        <v>5</v>
      </c>
      <c r="E198" s="5">
        <v>1863.63</v>
      </c>
      <c r="F198" s="5" t="s">
        <v>1178</v>
      </c>
      <c r="G198" s="5" t="s">
        <v>921</v>
      </c>
      <c r="H198" s="5"/>
    </row>
    <row r="199" spans="1:8" x14ac:dyDescent="0.25">
      <c r="A199" s="26" t="s">
        <v>1137</v>
      </c>
      <c r="B199" s="5">
        <v>8473301000</v>
      </c>
      <c r="C199" s="5" t="s">
        <v>1156</v>
      </c>
      <c r="D199" s="5">
        <v>2</v>
      </c>
      <c r="E199" s="5">
        <v>13467.41</v>
      </c>
      <c r="F199" s="5" t="s">
        <v>1178</v>
      </c>
      <c r="G199" s="5" t="s">
        <v>1185</v>
      </c>
      <c r="H199" s="5"/>
    </row>
    <row r="200" spans="1:8" x14ac:dyDescent="0.25">
      <c r="A200" s="26" t="s">
        <v>1138</v>
      </c>
      <c r="B200" s="5">
        <v>8473301000</v>
      </c>
      <c r="C200" s="5" t="s">
        <v>1157</v>
      </c>
      <c r="D200" s="5">
        <v>4</v>
      </c>
      <c r="E200" s="5">
        <v>1638.04</v>
      </c>
      <c r="F200" s="5" t="s">
        <v>1178</v>
      </c>
      <c r="G200" s="5" t="s">
        <v>1185</v>
      </c>
      <c r="H200" s="5"/>
    </row>
    <row r="201" spans="1:8" x14ac:dyDescent="0.25">
      <c r="A201" s="26" t="s">
        <v>1139</v>
      </c>
      <c r="B201" s="5">
        <v>8471702000</v>
      </c>
      <c r="C201" s="5" t="s">
        <v>1158</v>
      </c>
      <c r="D201" s="5">
        <v>4</v>
      </c>
      <c r="E201" s="5">
        <v>72606.149999999994</v>
      </c>
      <c r="F201" s="5" t="s">
        <v>1178</v>
      </c>
      <c r="G201" s="5" t="s">
        <v>1185</v>
      </c>
      <c r="H201" s="5"/>
    </row>
    <row r="202" spans="1:8" x14ac:dyDescent="0.25">
      <c r="A202" s="6" t="s">
        <v>1140</v>
      </c>
      <c r="B202" s="5">
        <v>8471709000</v>
      </c>
      <c r="C202" s="5" t="s">
        <v>1159</v>
      </c>
      <c r="D202" s="5">
        <v>5</v>
      </c>
      <c r="E202" s="5">
        <v>7067.6</v>
      </c>
      <c r="F202" s="5" t="s">
        <v>1178</v>
      </c>
      <c r="G202" s="5" t="s">
        <v>1185</v>
      </c>
      <c r="H202" s="5"/>
    </row>
    <row r="203" spans="1:8" x14ac:dyDescent="0.25">
      <c r="A203" s="56" t="s">
        <v>1141</v>
      </c>
      <c r="B203" s="55">
        <v>8536699900</v>
      </c>
      <c r="C203" s="55" t="s">
        <v>1160</v>
      </c>
      <c r="D203" s="55">
        <v>4</v>
      </c>
      <c r="E203" s="55">
        <v>9235.91</v>
      </c>
      <c r="F203" s="5" t="s">
        <v>1178</v>
      </c>
      <c r="G203" s="5" t="s">
        <v>1185</v>
      </c>
      <c r="H203" s="5"/>
    </row>
    <row r="204" spans="1:8" x14ac:dyDescent="0.25">
      <c r="A204" s="27" t="s">
        <v>1142</v>
      </c>
      <c r="B204" s="59">
        <v>8523511900</v>
      </c>
      <c r="C204" s="59" t="s">
        <v>1161</v>
      </c>
      <c r="D204" s="59">
        <v>168</v>
      </c>
      <c r="E204" s="59">
        <v>107614.65</v>
      </c>
      <c r="F204" s="5" t="s">
        <v>1178</v>
      </c>
      <c r="G204" s="5" t="s">
        <v>1185</v>
      </c>
      <c r="H204" s="5"/>
    </row>
    <row r="205" spans="1:8" x14ac:dyDescent="0.25">
      <c r="A205" s="27" t="s">
        <v>1143</v>
      </c>
      <c r="B205" s="59">
        <v>9030901000</v>
      </c>
      <c r="C205" s="59" t="s">
        <v>1162</v>
      </c>
      <c r="D205" s="59">
        <v>7</v>
      </c>
      <c r="E205" s="59">
        <v>13365.94</v>
      </c>
      <c r="F205" s="5" t="s">
        <v>1178</v>
      </c>
      <c r="G205" s="5" t="s">
        <v>1185</v>
      </c>
      <c r="H205" s="5"/>
    </row>
    <row r="206" spans="1:8" x14ac:dyDescent="0.25">
      <c r="A206" s="27" t="s">
        <v>153</v>
      </c>
      <c r="B206" s="59">
        <v>8471704000</v>
      </c>
      <c r="C206" s="59" t="s">
        <v>1163</v>
      </c>
      <c r="D206" s="59">
        <v>23</v>
      </c>
      <c r="E206" s="59">
        <v>28738.05</v>
      </c>
      <c r="F206" s="5" t="s">
        <v>1178</v>
      </c>
      <c r="G206" s="5" t="s">
        <v>1185</v>
      </c>
      <c r="H206" s="5"/>
    </row>
    <row r="207" spans="1:8" x14ac:dyDescent="0.25">
      <c r="A207" s="27" t="s">
        <v>1144</v>
      </c>
      <c r="B207" s="59">
        <v>8471509000</v>
      </c>
      <c r="C207" s="59" t="s">
        <v>1164</v>
      </c>
      <c r="D207" s="59">
        <v>2</v>
      </c>
      <c r="E207" s="59">
        <v>1411.59</v>
      </c>
      <c r="F207" s="5" t="s">
        <v>1178</v>
      </c>
      <c r="G207" s="5" t="s">
        <v>1185</v>
      </c>
      <c r="H207" s="5"/>
    </row>
    <row r="208" spans="1:8" x14ac:dyDescent="0.25">
      <c r="A208" s="27" t="s">
        <v>1145</v>
      </c>
      <c r="B208" s="59">
        <v>8473301000</v>
      </c>
      <c r="C208" s="59" t="s">
        <v>1165</v>
      </c>
      <c r="D208" s="59">
        <v>22</v>
      </c>
      <c r="E208" s="59">
        <v>775.15</v>
      </c>
      <c r="F208" s="5" t="s">
        <v>1178</v>
      </c>
      <c r="G208" s="5" t="s">
        <v>1185</v>
      </c>
      <c r="H208" s="5"/>
    </row>
    <row r="209" spans="1:8" x14ac:dyDescent="0.25">
      <c r="A209" s="27" t="s">
        <v>1146</v>
      </c>
      <c r="B209" s="59">
        <v>9030339000</v>
      </c>
      <c r="C209" s="59" t="s">
        <v>1166</v>
      </c>
      <c r="D209" s="59">
        <v>1</v>
      </c>
      <c r="E209" s="59">
        <v>43907.33</v>
      </c>
      <c r="F209" s="5" t="s">
        <v>1178</v>
      </c>
      <c r="G209" s="5" t="s">
        <v>1185</v>
      </c>
      <c r="H209" s="5"/>
    </row>
    <row r="210" spans="1:8" x14ac:dyDescent="0.25">
      <c r="A210" s="27" t="s">
        <v>986</v>
      </c>
      <c r="B210" s="59">
        <v>8517623000</v>
      </c>
      <c r="C210" s="59" t="s">
        <v>1167</v>
      </c>
      <c r="D210" s="59">
        <v>3</v>
      </c>
      <c r="E210" s="59">
        <v>189677.63</v>
      </c>
      <c r="F210" s="5" t="s">
        <v>1178</v>
      </c>
      <c r="G210" s="5" t="s">
        <v>1185</v>
      </c>
      <c r="H210" s="5"/>
    </row>
    <row r="211" spans="1:8" x14ac:dyDescent="0.25">
      <c r="A211" s="27" t="s">
        <v>1147</v>
      </c>
      <c r="B211" s="59">
        <v>8473301000</v>
      </c>
      <c r="C211" s="59" t="s">
        <v>1168</v>
      </c>
      <c r="D211" s="59">
        <v>19</v>
      </c>
      <c r="E211" s="59">
        <v>14607.62</v>
      </c>
      <c r="F211" s="5" t="s">
        <v>1178</v>
      </c>
      <c r="G211" s="5" t="s">
        <v>1185</v>
      </c>
      <c r="H211" s="5"/>
    </row>
    <row r="212" spans="1:8" x14ac:dyDescent="0.25">
      <c r="A212" s="27" t="s">
        <v>1148</v>
      </c>
      <c r="B212" s="59">
        <v>9032899000</v>
      </c>
      <c r="C212" s="59" t="s">
        <v>1169</v>
      </c>
      <c r="D212" s="59">
        <v>4</v>
      </c>
      <c r="E212" s="59">
        <v>7284.43</v>
      </c>
      <c r="F212" s="5" t="s">
        <v>1178</v>
      </c>
      <c r="G212" s="5" t="s">
        <v>1185</v>
      </c>
      <c r="H212" s="5"/>
    </row>
    <row r="213" spans="1:8" x14ac:dyDescent="0.25">
      <c r="A213" s="27" t="s">
        <v>1149</v>
      </c>
      <c r="B213" s="59">
        <v>8471801000</v>
      </c>
      <c r="C213" s="59" t="s">
        <v>1170</v>
      </c>
      <c r="D213" s="59">
        <v>2</v>
      </c>
      <c r="E213" s="59">
        <v>1182.23</v>
      </c>
      <c r="F213" s="5" t="s">
        <v>1178</v>
      </c>
      <c r="G213" s="5" t="s">
        <v>1185</v>
      </c>
      <c r="H213" s="5"/>
    </row>
    <row r="214" spans="1:8" x14ac:dyDescent="0.25">
      <c r="A214" s="27" t="s">
        <v>926</v>
      </c>
      <c r="B214" s="59">
        <v>8473301000</v>
      </c>
      <c r="C214" s="59" t="s">
        <v>1171</v>
      </c>
      <c r="D214" s="59">
        <v>2</v>
      </c>
      <c r="E214" s="59">
        <v>1213.1400000000001</v>
      </c>
      <c r="F214" s="5" t="s">
        <v>1178</v>
      </c>
      <c r="G214" s="5" t="s">
        <v>1185</v>
      </c>
      <c r="H214" s="5"/>
    </row>
    <row r="215" spans="1:8" x14ac:dyDescent="0.25">
      <c r="A215" s="27" t="s">
        <v>986</v>
      </c>
      <c r="B215" s="59">
        <v>8517623000</v>
      </c>
      <c r="C215" s="59" t="s">
        <v>1172</v>
      </c>
      <c r="D215" s="59">
        <v>3</v>
      </c>
      <c r="E215" s="59">
        <v>189677.63</v>
      </c>
      <c r="F215" s="5" t="s">
        <v>1178</v>
      </c>
      <c r="G215" s="5" t="s">
        <v>1185</v>
      </c>
      <c r="H215" s="5"/>
    </row>
    <row r="216" spans="1:8" x14ac:dyDescent="0.25">
      <c r="A216" s="27" t="s">
        <v>1150</v>
      </c>
      <c r="B216" s="59">
        <v>8523511100</v>
      </c>
      <c r="C216" s="59" t="s">
        <v>1173</v>
      </c>
      <c r="D216" s="59">
        <v>16</v>
      </c>
      <c r="E216" s="59">
        <v>24847.81</v>
      </c>
      <c r="F216" s="5" t="s">
        <v>1178</v>
      </c>
      <c r="G216" s="5" t="s">
        <v>1185</v>
      </c>
      <c r="H216" s="5"/>
    </row>
    <row r="217" spans="1:8" x14ac:dyDescent="0.25">
      <c r="A217" s="27" t="s">
        <v>1151</v>
      </c>
      <c r="B217" s="59">
        <v>8523298900</v>
      </c>
      <c r="C217" s="59" t="s">
        <v>1174</v>
      </c>
      <c r="D217" s="59">
        <v>14</v>
      </c>
      <c r="E217" s="59">
        <v>12607.09</v>
      </c>
      <c r="F217" s="5" t="s">
        <v>1178</v>
      </c>
      <c r="G217" s="5" t="s">
        <v>1185</v>
      </c>
      <c r="H217" s="5"/>
    </row>
    <row r="218" spans="1:8" x14ac:dyDescent="0.25">
      <c r="A218" s="27" t="s">
        <v>159</v>
      </c>
      <c r="B218" s="59">
        <v>8473301000</v>
      </c>
      <c r="C218" s="59" t="s">
        <v>1175</v>
      </c>
      <c r="D218" s="59">
        <v>7</v>
      </c>
      <c r="E218" s="59">
        <v>16534.439999999999</v>
      </c>
      <c r="F218" s="5" t="s">
        <v>1178</v>
      </c>
      <c r="G218" s="5" t="s">
        <v>1185</v>
      </c>
      <c r="H218" s="5"/>
    </row>
    <row r="219" spans="1:8" x14ac:dyDescent="0.25">
      <c r="A219" s="27" t="s">
        <v>1152</v>
      </c>
      <c r="B219" s="59">
        <v>8473301000</v>
      </c>
      <c r="C219" s="59" t="s">
        <v>1176</v>
      </c>
      <c r="D219" s="59">
        <v>35</v>
      </c>
      <c r="E219" s="59">
        <v>19591.91</v>
      </c>
      <c r="F219" s="5" t="s">
        <v>1178</v>
      </c>
      <c r="G219" s="5" t="s">
        <v>1185</v>
      </c>
      <c r="H219" s="5"/>
    </row>
    <row r="220" spans="1:8" x14ac:dyDescent="0.25">
      <c r="A220" s="27" t="s">
        <v>1153</v>
      </c>
      <c r="B220" s="59">
        <v>8542900000</v>
      </c>
      <c r="C220" s="59" t="s">
        <v>1177</v>
      </c>
      <c r="D220" s="59">
        <v>2</v>
      </c>
      <c r="E220" s="59">
        <v>1836.06</v>
      </c>
      <c r="F220" s="5" t="s">
        <v>1178</v>
      </c>
      <c r="G220" s="5" t="s">
        <v>1184</v>
      </c>
      <c r="H220" s="5"/>
    </row>
    <row r="221" spans="1:8" x14ac:dyDescent="0.25">
      <c r="A221" s="27" t="s">
        <v>1179</v>
      </c>
      <c r="B221" s="59">
        <v>8473309000</v>
      </c>
      <c r="C221" s="5" t="s">
        <v>1182</v>
      </c>
      <c r="D221" s="59">
        <v>6</v>
      </c>
      <c r="E221" s="59">
        <v>638.85</v>
      </c>
      <c r="F221" s="5" t="s">
        <v>58</v>
      </c>
      <c r="G221" s="5" t="s">
        <v>1185</v>
      </c>
      <c r="H221" s="5"/>
    </row>
    <row r="222" spans="1:8" x14ac:dyDescent="0.25">
      <c r="A222" s="27" t="s">
        <v>1180</v>
      </c>
      <c r="B222" s="59">
        <v>9030909000</v>
      </c>
      <c r="C222" s="5" t="s">
        <v>1183</v>
      </c>
      <c r="D222" s="59">
        <v>2</v>
      </c>
      <c r="E222" s="100">
        <f>6304.05/2</f>
        <v>3152.0250000000001</v>
      </c>
      <c r="F222" s="5" t="s">
        <v>58</v>
      </c>
      <c r="G222" s="5" t="s">
        <v>1185</v>
      </c>
      <c r="H222" s="5"/>
    </row>
    <row r="223" spans="1:8" x14ac:dyDescent="0.25">
      <c r="A223" s="27" t="s">
        <v>1181</v>
      </c>
      <c r="B223" s="59">
        <v>9030909000</v>
      </c>
      <c r="C223" s="5" t="s">
        <v>1183</v>
      </c>
      <c r="D223" s="59">
        <v>2</v>
      </c>
      <c r="E223" s="100">
        <f>6304.05/2</f>
        <v>3152.0250000000001</v>
      </c>
      <c r="F223" s="5" t="s">
        <v>58</v>
      </c>
      <c r="G223" s="5" t="s">
        <v>1185</v>
      </c>
      <c r="H223" s="5"/>
    </row>
    <row r="224" spans="1:8" x14ac:dyDescent="0.25">
      <c r="A224" s="27"/>
      <c r="B224" s="58"/>
      <c r="C224" s="59"/>
      <c r="D224" s="58"/>
      <c r="E224" s="59"/>
      <c r="F224" s="5"/>
      <c r="G224" s="5"/>
      <c r="H224" s="6"/>
    </row>
    <row r="225" spans="1:8" x14ac:dyDescent="0.25">
      <c r="A225" s="27"/>
      <c r="B225" s="58"/>
      <c r="C225" s="59"/>
      <c r="D225" s="58"/>
      <c r="E225" s="59"/>
      <c r="F225" s="5"/>
      <c r="G225" s="5"/>
      <c r="H225" s="6"/>
    </row>
    <row r="226" spans="1:8" x14ac:dyDescent="0.25">
      <c r="A226" s="27"/>
      <c r="B226" s="58"/>
      <c r="C226" s="59"/>
      <c r="D226" s="58"/>
      <c r="E226" s="59"/>
      <c r="F226" s="5"/>
      <c r="G226" s="5"/>
      <c r="H226" s="6"/>
    </row>
    <row r="227" spans="1:8" x14ac:dyDescent="0.25">
      <c r="A227" s="27"/>
      <c r="B227" s="58"/>
      <c r="C227" s="59"/>
      <c r="D227" s="58"/>
      <c r="E227" s="59"/>
      <c r="F227" s="5"/>
      <c r="G227" s="5"/>
      <c r="H227" s="6"/>
    </row>
    <row r="228" spans="1:8" x14ac:dyDescent="0.25">
      <c r="A228" s="27"/>
      <c r="B228" s="58"/>
      <c r="C228" s="59"/>
      <c r="D228" s="58"/>
      <c r="E228" s="59"/>
      <c r="F228" s="5"/>
      <c r="G228" s="5"/>
      <c r="H228" s="6"/>
    </row>
    <row r="229" spans="1:8" x14ac:dyDescent="0.25">
      <c r="A229" s="27"/>
      <c r="B229" s="58"/>
      <c r="C229" s="59"/>
      <c r="D229" s="58"/>
      <c r="E229" s="59"/>
      <c r="F229" s="5"/>
      <c r="G229" s="5"/>
      <c r="H229" s="6"/>
    </row>
    <row r="230" spans="1:8" x14ac:dyDescent="0.25">
      <c r="A230" s="27"/>
      <c r="B230" s="58"/>
      <c r="C230" s="59"/>
      <c r="D230" s="58"/>
      <c r="E230" s="59"/>
      <c r="F230" s="5"/>
      <c r="G230" s="5"/>
      <c r="H230" s="6"/>
    </row>
    <row r="231" spans="1:8" x14ac:dyDescent="0.25">
      <c r="A231" s="27"/>
      <c r="B231" s="58"/>
      <c r="C231" s="59"/>
      <c r="D231" s="58"/>
      <c r="E231" s="59"/>
      <c r="F231" s="5"/>
      <c r="G231" s="5"/>
      <c r="H231" s="6"/>
    </row>
    <row r="232" spans="1:8" x14ac:dyDescent="0.25">
      <c r="A232" s="27"/>
      <c r="B232" s="58"/>
      <c r="C232" s="59"/>
      <c r="D232" s="58"/>
      <c r="E232" s="59"/>
      <c r="F232" s="5"/>
      <c r="G232" s="5"/>
      <c r="H232" s="6"/>
    </row>
    <row r="233" spans="1:8" x14ac:dyDescent="0.25">
      <c r="A233" s="27"/>
      <c r="B233" s="58"/>
      <c r="C233" s="59"/>
      <c r="D233" s="58"/>
      <c r="E233" s="59"/>
      <c r="F233" s="5"/>
      <c r="G233" s="5"/>
      <c r="H233" s="6"/>
    </row>
    <row r="234" spans="1:8" x14ac:dyDescent="0.25">
      <c r="A234" s="27"/>
      <c r="B234" s="58"/>
      <c r="C234" s="59"/>
      <c r="D234" s="58"/>
      <c r="E234" s="59"/>
      <c r="F234" s="5"/>
      <c r="G234" s="5"/>
      <c r="H234" s="6"/>
    </row>
    <row r="235" spans="1:8" x14ac:dyDescent="0.25">
      <c r="A235" s="27"/>
      <c r="B235" s="58"/>
      <c r="C235" s="59"/>
      <c r="D235" s="58"/>
      <c r="E235" s="59"/>
      <c r="F235" s="5"/>
      <c r="G235" s="5"/>
      <c r="H235" s="6"/>
    </row>
    <row r="236" spans="1:8" x14ac:dyDescent="0.25">
      <c r="A236" s="27"/>
      <c r="B236" s="58"/>
      <c r="C236" s="59"/>
      <c r="D236" s="58"/>
      <c r="E236" s="59"/>
      <c r="F236" s="5"/>
      <c r="G236" s="5"/>
      <c r="H236" s="6"/>
    </row>
    <row r="237" spans="1:8" x14ac:dyDescent="0.25">
      <c r="A237" s="27"/>
      <c r="B237" s="58"/>
      <c r="C237" s="59"/>
      <c r="D237" s="58"/>
      <c r="E237" s="59"/>
      <c r="F237" s="5"/>
      <c r="G237" s="5"/>
      <c r="H237" s="6"/>
    </row>
    <row r="238" spans="1:8" x14ac:dyDescent="0.25">
      <c r="A238" s="26"/>
      <c r="B238" s="26"/>
      <c r="C238" s="5"/>
      <c r="D238" s="26"/>
      <c r="E238" s="26"/>
      <c r="F238" s="5"/>
      <c r="G238" s="5"/>
      <c r="H238" s="6"/>
    </row>
    <row r="239" spans="1:8" x14ac:dyDescent="0.25">
      <c r="A239" s="26"/>
      <c r="B239" s="26"/>
      <c r="C239" s="5"/>
      <c r="D239" s="26"/>
      <c r="E239" s="5"/>
      <c r="F239" s="5"/>
      <c r="G239" s="5"/>
      <c r="H239" s="6"/>
    </row>
    <row r="240" spans="1:8" x14ac:dyDescent="0.25">
      <c r="A240" s="26"/>
      <c r="B240" s="26"/>
      <c r="C240" s="5"/>
      <c r="D240" s="26"/>
      <c r="E240" s="26"/>
      <c r="F240" s="5"/>
      <c r="G240" s="5"/>
      <c r="H240" s="6"/>
    </row>
    <row r="241" spans="1:8" x14ac:dyDescent="0.25">
      <c r="A241" s="26"/>
      <c r="B241" s="26"/>
      <c r="C241" s="5"/>
      <c r="D241" s="26"/>
      <c r="E241" s="26"/>
      <c r="F241" s="5"/>
      <c r="G241" s="5"/>
      <c r="H241" s="6"/>
    </row>
    <row r="242" spans="1:8" x14ac:dyDescent="0.25">
      <c r="A242" s="26"/>
      <c r="B242" s="26"/>
      <c r="C242" s="5"/>
      <c r="D242" s="26"/>
      <c r="E242" s="26"/>
      <c r="F242" s="5"/>
      <c r="G242" s="5"/>
      <c r="H242" s="6"/>
    </row>
    <row r="243" spans="1:8" x14ac:dyDescent="0.25">
      <c r="A243" s="26"/>
      <c r="B243" s="26"/>
      <c r="C243" s="5"/>
      <c r="D243" s="26"/>
      <c r="E243" s="5"/>
      <c r="F243" s="5"/>
      <c r="G243" s="5"/>
      <c r="H243" s="6"/>
    </row>
    <row r="244" spans="1:8" x14ac:dyDescent="0.25">
      <c r="A244" s="26"/>
      <c r="B244" s="26"/>
      <c r="C244" s="5"/>
      <c r="D244" s="26"/>
      <c r="E244" s="5"/>
      <c r="F244" s="5"/>
      <c r="G244" s="5"/>
      <c r="H244" s="6"/>
    </row>
    <row r="245" spans="1:8" x14ac:dyDescent="0.25">
      <c r="A245" s="26"/>
      <c r="B245" s="26"/>
      <c r="C245" s="5"/>
      <c r="D245" s="26"/>
      <c r="E245" s="26"/>
      <c r="F245" s="5"/>
      <c r="G245" s="5"/>
      <c r="H245" s="6"/>
    </row>
    <row r="246" spans="1:8" x14ac:dyDescent="0.25">
      <c r="A246" s="26"/>
      <c r="B246" s="26"/>
      <c r="C246" s="5"/>
      <c r="D246" s="26"/>
      <c r="E246" s="5"/>
      <c r="F246" s="5"/>
      <c r="G246" s="5"/>
      <c r="H246" s="6"/>
    </row>
    <row r="247" spans="1:8" x14ac:dyDescent="0.25">
      <c r="A247" s="26"/>
      <c r="B247" s="26"/>
      <c r="C247" s="5"/>
      <c r="D247" s="26"/>
      <c r="E247" s="26"/>
      <c r="F247" s="5"/>
      <c r="G247" s="5"/>
      <c r="H247" s="6"/>
    </row>
    <row r="248" spans="1:8" x14ac:dyDescent="0.25">
      <c r="A248" s="26"/>
      <c r="B248" s="26"/>
      <c r="C248" s="5"/>
      <c r="D248" s="26"/>
      <c r="E248" s="26"/>
      <c r="F248" s="5"/>
      <c r="G248" s="5"/>
      <c r="H248" s="6"/>
    </row>
    <row r="249" spans="1:8" x14ac:dyDescent="0.25">
      <c r="A249" s="26"/>
      <c r="B249" s="26"/>
      <c r="C249" s="5"/>
      <c r="D249" s="26"/>
      <c r="E249" s="26"/>
      <c r="F249" s="5"/>
      <c r="G249" s="5"/>
      <c r="H249" s="6"/>
    </row>
    <row r="250" spans="1:8" x14ac:dyDescent="0.25">
      <c r="A250" s="26"/>
      <c r="B250" s="26"/>
      <c r="C250" s="5"/>
      <c r="D250" s="26"/>
      <c r="E250" s="26"/>
      <c r="F250" s="5"/>
      <c r="G250" s="5"/>
      <c r="H250" s="6"/>
    </row>
    <row r="251" spans="1:8" x14ac:dyDescent="0.25">
      <c r="A251" s="26"/>
      <c r="B251" s="26"/>
      <c r="C251" s="5"/>
      <c r="D251" s="26"/>
      <c r="E251" s="26"/>
      <c r="F251" s="5"/>
      <c r="G251" s="5"/>
      <c r="H251" s="6"/>
    </row>
    <row r="252" spans="1:8" x14ac:dyDescent="0.25">
      <c r="A252" s="26"/>
      <c r="B252" s="26"/>
      <c r="C252" s="5"/>
      <c r="D252" s="26"/>
      <c r="E252" s="26"/>
      <c r="F252" s="5"/>
      <c r="G252" s="5"/>
      <c r="H252" s="6"/>
    </row>
    <row r="253" spans="1:8" x14ac:dyDescent="0.25">
      <c r="A253" s="26"/>
      <c r="B253" s="26"/>
      <c r="C253" s="5"/>
      <c r="D253" s="26"/>
      <c r="E253" s="26"/>
      <c r="F253" s="5"/>
      <c r="G253" s="5"/>
      <c r="H253" s="6"/>
    </row>
    <row r="254" spans="1:8" x14ac:dyDescent="0.25">
      <c r="A254" s="26"/>
      <c r="B254" s="26"/>
      <c r="C254" s="5"/>
      <c r="D254" s="26"/>
      <c r="E254" s="26"/>
      <c r="F254" s="5"/>
      <c r="G254" s="5"/>
      <c r="H254" s="6"/>
    </row>
    <row r="255" spans="1:8" x14ac:dyDescent="0.25">
      <c r="A255" s="26"/>
      <c r="B255" s="26"/>
      <c r="C255" s="5"/>
      <c r="D255" s="26"/>
      <c r="E255" s="26"/>
      <c r="F255" s="5"/>
      <c r="G255" s="5"/>
      <c r="H255" s="6"/>
    </row>
    <row r="256" spans="1:8" x14ac:dyDescent="0.25">
      <c r="A256" s="26"/>
      <c r="B256" s="26"/>
      <c r="C256" s="5"/>
      <c r="D256" s="26"/>
      <c r="E256" s="26"/>
      <c r="F256" s="5"/>
      <c r="G256" s="5"/>
      <c r="H256" s="6"/>
    </row>
    <row r="257" spans="1:8" x14ac:dyDescent="0.25">
      <c r="A257" s="26"/>
      <c r="B257" s="26"/>
      <c r="C257" s="5"/>
      <c r="D257" s="26"/>
      <c r="E257" s="5"/>
      <c r="F257" s="5"/>
      <c r="G257" s="5"/>
      <c r="H257" s="6"/>
    </row>
    <row r="258" spans="1:8" x14ac:dyDescent="0.25">
      <c r="A258" s="26"/>
      <c r="B258" s="26"/>
      <c r="C258" s="5"/>
      <c r="D258" s="26"/>
      <c r="E258" s="26"/>
      <c r="F258" s="5"/>
      <c r="G258" s="5"/>
      <c r="H258" s="6"/>
    </row>
    <row r="259" spans="1:8" x14ac:dyDescent="0.25">
      <c r="A259" s="26"/>
      <c r="B259" s="26"/>
      <c r="C259" s="5"/>
      <c r="D259" s="26"/>
      <c r="E259" s="26"/>
      <c r="F259" s="5"/>
      <c r="G259" s="5"/>
      <c r="H259" s="6"/>
    </row>
    <row r="260" spans="1:8" x14ac:dyDescent="0.25">
      <c r="A260" s="26"/>
      <c r="B260" s="26"/>
      <c r="C260" s="5"/>
      <c r="D260" s="26"/>
      <c r="E260" s="5"/>
      <c r="F260" s="5"/>
      <c r="G260" s="5"/>
      <c r="H260" s="6"/>
    </row>
    <row r="261" spans="1:8" x14ac:dyDescent="0.25">
      <c r="A261" s="26"/>
      <c r="B261" s="26"/>
      <c r="C261" s="5"/>
      <c r="D261" s="26"/>
      <c r="E261" s="26"/>
      <c r="F261" s="5"/>
      <c r="G261" s="5"/>
      <c r="H261" s="6"/>
    </row>
    <row r="262" spans="1:8" x14ac:dyDescent="0.25">
      <c r="A262" s="26"/>
      <c r="B262" s="26"/>
      <c r="C262" s="5"/>
      <c r="D262" s="26"/>
      <c r="E262" s="26"/>
      <c r="F262" s="5"/>
      <c r="G262" s="5"/>
      <c r="H262" s="6"/>
    </row>
    <row r="263" spans="1:8" x14ac:dyDescent="0.25">
      <c r="A263" s="26"/>
      <c r="B263" s="26"/>
      <c r="C263" s="5"/>
      <c r="D263" s="26"/>
      <c r="E263" s="5"/>
      <c r="F263" s="5"/>
      <c r="G263" s="5"/>
      <c r="H263" s="6"/>
    </row>
    <row r="264" spans="1:8" x14ac:dyDescent="0.25">
      <c r="A264" s="26"/>
      <c r="B264" s="26"/>
      <c r="C264" s="5"/>
      <c r="D264" s="26"/>
      <c r="E264" s="5"/>
      <c r="F264" s="5"/>
      <c r="G264" s="5"/>
      <c r="H264" s="6"/>
    </row>
    <row r="265" spans="1:8" x14ac:dyDescent="0.25">
      <c r="A265" s="26"/>
      <c r="B265" s="26"/>
      <c r="C265" s="5"/>
      <c r="D265" s="26"/>
      <c r="E265" s="26"/>
      <c r="F265" s="5"/>
      <c r="G265" s="5"/>
      <c r="H265" s="6"/>
    </row>
    <row r="266" spans="1:8" x14ac:dyDescent="0.25">
      <c r="A266" s="26"/>
      <c r="B266" s="26"/>
      <c r="C266" s="5"/>
      <c r="D266" s="26"/>
      <c r="E266" s="26"/>
      <c r="F266" s="5"/>
      <c r="G266" s="5"/>
      <c r="H266" s="6"/>
    </row>
    <row r="267" spans="1:8" x14ac:dyDescent="0.25">
      <c r="A267" s="26"/>
      <c r="B267" s="26"/>
      <c r="C267" s="5"/>
      <c r="D267" s="26"/>
      <c r="E267" s="26"/>
      <c r="F267" s="5"/>
      <c r="G267" s="5"/>
      <c r="H267" s="6"/>
    </row>
    <row r="268" spans="1:8" x14ac:dyDescent="0.25">
      <c r="A268" s="26"/>
      <c r="B268" s="26"/>
      <c r="C268" s="5"/>
      <c r="D268" s="26"/>
      <c r="E268" s="5"/>
      <c r="F268" s="5"/>
      <c r="G268" s="5"/>
      <c r="H268" s="6"/>
    </row>
    <row r="269" spans="1:8" x14ac:dyDescent="0.25">
      <c r="A269" s="26"/>
      <c r="B269" s="26"/>
      <c r="C269" s="5"/>
      <c r="D269" s="26"/>
      <c r="E269" s="26"/>
      <c r="F269" s="5"/>
      <c r="G269" s="5"/>
      <c r="H269" s="6"/>
    </row>
    <row r="270" spans="1:8" x14ac:dyDescent="0.25">
      <c r="A270" s="26"/>
      <c r="B270" s="26"/>
      <c r="C270" s="5"/>
      <c r="D270" s="26"/>
      <c r="E270" s="5"/>
      <c r="F270" s="5"/>
      <c r="G270" s="5"/>
      <c r="H270" s="6"/>
    </row>
    <row r="271" spans="1:8" x14ac:dyDescent="0.25">
      <c r="A271" s="26"/>
      <c r="B271" s="26"/>
      <c r="C271" s="5"/>
      <c r="D271" s="26"/>
      <c r="E271" s="26"/>
      <c r="F271" s="5"/>
      <c r="G271" s="5"/>
      <c r="H271" s="6"/>
    </row>
    <row r="272" spans="1:8" x14ac:dyDescent="0.25">
      <c r="A272" s="26"/>
      <c r="B272" s="26"/>
      <c r="C272" s="5"/>
      <c r="D272" s="26"/>
      <c r="E272" s="26"/>
      <c r="F272" s="5"/>
      <c r="G272" s="5"/>
      <c r="H272" s="6"/>
    </row>
    <row r="273" spans="1:11" x14ac:dyDescent="0.25">
      <c r="A273" s="26"/>
      <c r="B273" s="26"/>
      <c r="C273" s="5"/>
      <c r="D273" s="26"/>
      <c r="E273" s="5"/>
      <c r="F273" s="5"/>
      <c r="G273" s="5"/>
      <c r="H273" s="6"/>
    </row>
    <row r="274" spans="1:11" x14ac:dyDescent="0.25">
      <c r="A274" s="26"/>
      <c r="B274" s="26"/>
      <c r="C274" s="5"/>
      <c r="D274" s="26"/>
      <c r="E274" s="26"/>
      <c r="F274" s="5"/>
      <c r="G274" s="5"/>
      <c r="H274" s="6"/>
    </row>
    <row r="275" spans="1:11" x14ac:dyDescent="0.25">
      <c r="A275" s="26"/>
      <c r="B275" s="26"/>
      <c r="C275" s="5"/>
      <c r="D275" s="26"/>
      <c r="E275" s="26"/>
      <c r="F275" s="5"/>
      <c r="G275" s="5"/>
      <c r="H275" s="6"/>
    </row>
    <row r="276" spans="1:11" x14ac:dyDescent="0.25">
      <c r="A276" s="26"/>
      <c r="B276" s="26"/>
      <c r="C276" s="5"/>
      <c r="D276" s="26"/>
      <c r="E276" s="26"/>
      <c r="F276" s="5"/>
      <c r="G276" s="5"/>
      <c r="H276" s="6"/>
    </row>
    <row r="277" spans="1:11" x14ac:dyDescent="0.25">
      <c r="A277" s="26"/>
      <c r="B277" s="26"/>
      <c r="C277" s="5"/>
      <c r="D277" s="26"/>
      <c r="E277" s="26"/>
      <c r="F277" s="5"/>
      <c r="G277" s="5"/>
      <c r="H277" s="6"/>
    </row>
    <row r="278" spans="1:11" x14ac:dyDescent="0.25">
      <c r="A278" s="26"/>
      <c r="B278" s="26"/>
      <c r="C278" s="5"/>
      <c r="D278" s="26"/>
      <c r="E278" s="26"/>
      <c r="F278" s="5"/>
      <c r="G278" s="5"/>
      <c r="H278" s="6"/>
    </row>
    <row r="279" spans="1:11" x14ac:dyDescent="0.25">
      <c r="A279" s="26"/>
      <c r="B279" s="26"/>
      <c r="C279" s="5"/>
      <c r="D279" s="26"/>
      <c r="E279" s="26"/>
      <c r="F279" s="5"/>
      <c r="G279" s="5"/>
      <c r="H279" s="6"/>
    </row>
    <row r="280" spans="1:11" x14ac:dyDescent="0.25">
      <c r="A280" s="26"/>
      <c r="B280" s="26"/>
      <c r="C280" s="5"/>
      <c r="D280" s="26"/>
      <c r="E280" s="26"/>
      <c r="F280" s="5"/>
      <c r="G280" s="5"/>
      <c r="H280" s="6"/>
    </row>
    <row r="281" spans="1:11" x14ac:dyDescent="0.25">
      <c r="A281" s="26"/>
      <c r="B281" s="26"/>
      <c r="C281" s="5"/>
      <c r="D281" s="26"/>
      <c r="E281" s="26"/>
      <c r="F281" s="5"/>
      <c r="G281" s="5"/>
      <c r="H281" s="6"/>
    </row>
    <row r="282" spans="1:11" x14ac:dyDescent="0.25">
      <c r="A282" s="26"/>
      <c r="B282" s="26"/>
      <c r="C282" s="5"/>
      <c r="D282" s="26"/>
      <c r="E282" s="26"/>
      <c r="F282" s="5"/>
      <c r="G282" s="5"/>
      <c r="H282" s="6"/>
    </row>
    <row r="283" spans="1:11" x14ac:dyDescent="0.25">
      <c r="A283" s="26"/>
      <c r="B283" s="26"/>
      <c r="C283" s="5"/>
      <c r="D283" s="26"/>
      <c r="E283" s="26"/>
      <c r="F283" s="5"/>
      <c r="G283" s="5"/>
      <c r="H283" s="6"/>
      <c r="J283" s="7" t="s">
        <v>67</v>
      </c>
      <c r="K283" s="7" t="s">
        <v>38</v>
      </c>
    </row>
    <row r="284" spans="1:11" x14ac:dyDescent="0.25">
      <c r="A284" s="26"/>
      <c r="B284" s="26"/>
      <c r="C284" s="5"/>
      <c r="D284" s="26"/>
      <c r="E284" s="26"/>
      <c r="F284" s="5"/>
      <c r="G284" s="5"/>
      <c r="H284" s="6"/>
      <c r="J284" s="7" t="s">
        <v>39</v>
      </c>
      <c r="K284" s="7" t="s">
        <v>40</v>
      </c>
    </row>
    <row r="285" spans="1:11" x14ac:dyDescent="0.25">
      <c r="A285" s="26"/>
      <c r="B285" s="26"/>
      <c r="C285" s="5"/>
      <c r="D285" s="26"/>
      <c r="E285" s="26"/>
      <c r="F285" s="5"/>
      <c r="G285" s="5"/>
      <c r="H285" s="6"/>
    </row>
    <row r="286" spans="1:11" x14ac:dyDescent="0.25">
      <c r="A286" s="26"/>
      <c r="B286" s="26"/>
      <c r="C286" s="5"/>
      <c r="D286" s="26"/>
      <c r="E286" s="26"/>
      <c r="F286" s="5"/>
      <c r="G286" s="5"/>
      <c r="H286" s="6"/>
    </row>
    <row r="287" spans="1:11" x14ac:dyDescent="0.25">
      <c r="A287" s="26"/>
      <c r="B287" s="26"/>
      <c r="C287" s="5"/>
      <c r="D287" s="26"/>
      <c r="E287" s="26"/>
      <c r="F287" s="5"/>
      <c r="G287" s="5"/>
      <c r="H287" s="6"/>
    </row>
    <row r="288" spans="1:11" x14ac:dyDescent="0.25">
      <c r="A288" s="26"/>
      <c r="B288" s="26"/>
      <c r="C288" s="5"/>
      <c r="D288" s="26"/>
      <c r="E288" s="26"/>
      <c r="F288" s="5"/>
      <c r="G288" s="5"/>
      <c r="H288" s="6"/>
    </row>
    <row r="289" spans="1:11" x14ac:dyDescent="0.25">
      <c r="A289" s="26"/>
      <c r="B289" s="26"/>
      <c r="C289" s="5"/>
      <c r="D289" s="26"/>
      <c r="E289" s="26"/>
      <c r="F289" s="5"/>
      <c r="G289" s="5"/>
      <c r="H289" s="6"/>
      <c r="J289" s="15" t="s">
        <v>33</v>
      </c>
      <c r="K289" s="15"/>
    </row>
    <row r="290" spans="1:11" x14ac:dyDescent="0.25">
      <c r="A290" s="26"/>
      <c r="B290" s="26"/>
      <c r="C290" s="5"/>
      <c r="D290" s="26"/>
      <c r="E290" s="26"/>
      <c r="F290" s="5"/>
      <c r="G290" s="5"/>
      <c r="H290" s="6"/>
      <c r="J290" s="14" t="s">
        <v>25</v>
      </c>
      <c r="K290" s="16">
        <v>8542310000</v>
      </c>
    </row>
    <row r="291" spans="1:11" ht="15.75" x14ac:dyDescent="0.25">
      <c r="A291" s="26"/>
      <c r="B291" s="26"/>
      <c r="C291" s="5"/>
      <c r="D291" s="26"/>
      <c r="E291" s="26"/>
      <c r="F291" s="5"/>
      <c r="G291" s="5"/>
      <c r="H291" s="6"/>
      <c r="J291" s="14" t="s">
        <v>26</v>
      </c>
      <c r="K291" s="17">
        <v>8542900000</v>
      </c>
    </row>
    <row r="292" spans="1:11" ht="15.75" x14ac:dyDescent="0.25">
      <c r="A292" s="26"/>
      <c r="B292" s="26"/>
      <c r="C292" s="5"/>
      <c r="D292" s="26"/>
      <c r="E292" s="26"/>
      <c r="F292" s="5"/>
      <c r="G292" s="5"/>
      <c r="H292" s="6"/>
      <c r="J292" s="14" t="s">
        <v>34</v>
      </c>
      <c r="K292" s="17">
        <v>9031801000</v>
      </c>
    </row>
    <row r="293" spans="1:11" ht="15.75" x14ac:dyDescent="0.25">
      <c r="A293" s="26"/>
      <c r="B293" s="26"/>
      <c r="C293" s="5"/>
      <c r="D293" s="26"/>
      <c r="E293" s="26"/>
      <c r="F293" s="5"/>
      <c r="G293" s="5"/>
      <c r="H293" s="6"/>
      <c r="J293" s="14" t="s">
        <v>35</v>
      </c>
      <c r="K293" s="17">
        <v>8537019000</v>
      </c>
    </row>
    <row r="294" spans="1:11" x14ac:dyDescent="0.25">
      <c r="A294" s="26"/>
      <c r="B294" s="26"/>
      <c r="C294" s="5"/>
      <c r="D294" s="26"/>
      <c r="E294" s="26"/>
      <c r="F294" s="5"/>
      <c r="G294" s="5"/>
      <c r="H294" s="6"/>
    </row>
    <row r="295" spans="1:11" x14ac:dyDescent="0.25">
      <c r="A295" s="26"/>
      <c r="B295" s="26"/>
      <c r="C295" s="5"/>
      <c r="D295" s="26"/>
      <c r="E295" s="26"/>
      <c r="F295" s="5"/>
      <c r="G295" s="5"/>
      <c r="H295" s="6"/>
    </row>
    <row r="296" spans="1:11" x14ac:dyDescent="0.25">
      <c r="A296" s="26"/>
      <c r="B296" s="26"/>
      <c r="C296" s="5"/>
      <c r="D296" s="26"/>
      <c r="E296" s="26"/>
      <c r="F296" s="5"/>
      <c r="G296" s="5"/>
      <c r="H296" s="6"/>
    </row>
    <row r="297" spans="1:11" x14ac:dyDescent="0.25">
      <c r="A297" s="26"/>
      <c r="B297" s="26"/>
      <c r="C297" s="5"/>
      <c r="D297" s="26"/>
      <c r="E297" s="26"/>
      <c r="F297" s="5"/>
      <c r="G297" s="5"/>
      <c r="H297" s="6"/>
    </row>
    <row r="298" spans="1:11" x14ac:dyDescent="0.25">
      <c r="A298" s="26"/>
      <c r="B298" s="26"/>
      <c r="C298" s="5"/>
      <c r="D298" s="26"/>
      <c r="E298" s="26"/>
      <c r="F298" s="5"/>
      <c r="G298" s="5"/>
      <c r="H298" s="6"/>
    </row>
    <row r="299" spans="1:11" x14ac:dyDescent="0.25">
      <c r="A299" s="26"/>
      <c r="B299" s="26"/>
      <c r="C299" s="5"/>
      <c r="D299" s="26"/>
      <c r="E299" s="26"/>
      <c r="F299" s="5"/>
      <c r="G299" s="5"/>
      <c r="H299" s="6"/>
    </row>
    <row r="300" spans="1:11" x14ac:dyDescent="0.25">
      <c r="A300" s="26"/>
      <c r="B300" s="26"/>
      <c r="C300" s="5"/>
      <c r="D300" s="26"/>
      <c r="E300" s="26"/>
      <c r="F300" s="5"/>
      <c r="G300" s="5"/>
      <c r="H300" s="6"/>
    </row>
    <row r="301" spans="1:11" x14ac:dyDescent="0.25">
      <c r="A301" s="26"/>
      <c r="B301" s="26"/>
      <c r="C301" s="5"/>
      <c r="D301" s="26"/>
      <c r="E301" s="26"/>
      <c r="F301" s="5"/>
      <c r="G301" s="5"/>
      <c r="H301" s="6"/>
    </row>
    <row r="302" spans="1:11" x14ac:dyDescent="0.25">
      <c r="A302" s="26"/>
      <c r="B302" s="26"/>
      <c r="C302" s="5"/>
      <c r="D302" s="26"/>
      <c r="E302" s="26"/>
      <c r="F302" s="5"/>
      <c r="G302" s="5"/>
      <c r="H302" s="6"/>
    </row>
    <row r="303" spans="1:11" x14ac:dyDescent="0.25">
      <c r="A303" s="26"/>
      <c r="B303" s="26"/>
      <c r="C303" s="5"/>
      <c r="D303" s="26"/>
      <c r="E303" s="26"/>
      <c r="F303" s="5"/>
      <c r="G303" s="5"/>
      <c r="H303" s="6"/>
    </row>
    <row r="304" spans="1:11" x14ac:dyDescent="0.25">
      <c r="A304" s="26"/>
      <c r="B304" s="26"/>
      <c r="C304" s="5"/>
      <c r="D304" s="26"/>
      <c r="E304" s="26"/>
      <c r="F304" s="5"/>
      <c r="G304" s="5"/>
      <c r="H304" s="6"/>
    </row>
    <row r="305" spans="1:8" x14ac:dyDescent="0.25">
      <c r="A305" s="26"/>
      <c r="B305" s="26"/>
      <c r="C305" s="5"/>
      <c r="D305" s="26"/>
      <c r="E305" s="26"/>
      <c r="F305" s="5"/>
      <c r="G305" s="5"/>
      <c r="H305" s="6"/>
    </row>
    <row r="306" spans="1:8" x14ac:dyDescent="0.25">
      <c r="A306" s="26"/>
      <c r="B306" s="26"/>
      <c r="C306" s="5"/>
      <c r="D306" s="26"/>
      <c r="E306" s="26"/>
      <c r="F306" s="5"/>
      <c r="G306" s="5"/>
      <c r="H306" s="6"/>
    </row>
    <row r="307" spans="1:8" x14ac:dyDescent="0.25">
      <c r="A307" s="26"/>
      <c r="B307" s="26"/>
      <c r="C307" s="5"/>
      <c r="D307" s="26"/>
      <c r="E307" s="26"/>
      <c r="F307" s="5"/>
      <c r="G307" s="5"/>
      <c r="H307" s="6"/>
    </row>
    <row r="308" spans="1:8" x14ac:dyDescent="0.25">
      <c r="A308" s="26"/>
      <c r="B308" s="26"/>
      <c r="C308" s="5"/>
      <c r="D308" s="26"/>
      <c r="E308" s="26"/>
      <c r="F308" s="5"/>
      <c r="G308" s="5"/>
      <c r="H308" s="6"/>
    </row>
    <row r="309" spans="1:8" x14ac:dyDescent="0.25">
      <c r="A309" s="26"/>
      <c r="B309" s="26"/>
      <c r="C309" s="5"/>
      <c r="D309" s="26"/>
      <c r="E309" s="26"/>
      <c r="F309" s="5"/>
      <c r="G309" s="5"/>
      <c r="H309" s="6"/>
    </row>
    <row r="310" spans="1:8" x14ac:dyDescent="0.25">
      <c r="A310" s="26"/>
      <c r="B310" s="26"/>
      <c r="C310" s="5"/>
      <c r="D310" s="26"/>
      <c r="E310" s="26"/>
      <c r="F310" s="5"/>
      <c r="G310" s="5"/>
      <c r="H310" s="6"/>
    </row>
    <row r="311" spans="1:8" x14ac:dyDescent="0.25">
      <c r="A311" s="26"/>
      <c r="B311" s="26"/>
      <c r="C311" s="5"/>
      <c r="D311" s="26"/>
      <c r="E311" s="26"/>
      <c r="F311" s="5"/>
      <c r="G311" s="5"/>
      <c r="H311" s="6"/>
    </row>
    <row r="312" spans="1:8" x14ac:dyDescent="0.25">
      <c r="A312" s="26"/>
      <c r="B312" s="26"/>
      <c r="C312" s="5"/>
      <c r="D312" s="26"/>
      <c r="E312" s="26"/>
      <c r="F312" s="5"/>
      <c r="G312" s="5"/>
      <c r="H312" s="6"/>
    </row>
    <row r="313" spans="1:8" x14ac:dyDescent="0.25">
      <c r="A313" s="26"/>
      <c r="B313" s="26"/>
      <c r="C313" s="5"/>
      <c r="D313" s="26"/>
      <c r="E313" s="26"/>
      <c r="F313" s="5"/>
      <c r="G313" s="5"/>
      <c r="H313" s="6"/>
    </row>
    <row r="314" spans="1:8" x14ac:dyDescent="0.25">
      <c r="A314" s="26"/>
      <c r="B314" s="26"/>
      <c r="C314" s="5"/>
      <c r="D314" s="26"/>
      <c r="E314" s="26"/>
      <c r="F314" s="5"/>
      <c r="G314" s="5"/>
      <c r="H314" s="6"/>
    </row>
    <row r="315" spans="1:8" x14ac:dyDescent="0.25">
      <c r="A315" s="26"/>
      <c r="B315" s="26"/>
      <c r="C315" s="5"/>
      <c r="D315" s="26"/>
      <c r="E315" s="26"/>
      <c r="F315" s="5"/>
      <c r="G315" s="5"/>
      <c r="H315" s="6"/>
    </row>
    <row r="316" spans="1:8" x14ac:dyDescent="0.25">
      <c r="A316" s="26"/>
      <c r="B316" s="26"/>
      <c r="C316" s="5"/>
      <c r="D316" s="26"/>
      <c r="E316" s="26"/>
      <c r="F316" s="5"/>
      <c r="G316" s="5"/>
      <c r="H316" s="6"/>
    </row>
    <row r="317" spans="1:8" x14ac:dyDescent="0.25">
      <c r="A317" s="26"/>
      <c r="B317" s="26"/>
      <c r="C317" s="5"/>
      <c r="D317" s="26"/>
      <c r="E317" s="26"/>
      <c r="F317" s="5"/>
      <c r="G317" s="5"/>
      <c r="H317" s="6"/>
    </row>
    <row r="318" spans="1:8" x14ac:dyDescent="0.25">
      <c r="A318" s="26"/>
      <c r="B318" s="26"/>
      <c r="C318" s="5"/>
      <c r="D318" s="26"/>
      <c r="E318" s="26"/>
      <c r="F318" s="5"/>
      <c r="G318" s="5"/>
      <c r="H318" s="6"/>
    </row>
    <row r="319" spans="1:8" x14ac:dyDescent="0.25">
      <c r="A319" s="26"/>
      <c r="B319" s="26"/>
      <c r="C319" s="5"/>
      <c r="D319" s="26"/>
      <c r="E319" s="26"/>
      <c r="F319" s="5"/>
      <c r="G319" s="5"/>
      <c r="H319" s="6"/>
    </row>
    <row r="320" spans="1:8" x14ac:dyDescent="0.25">
      <c r="A320" s="26"/>
      <c r="B320" s="26"/>
      <c r="C320" s="5"/>
      <c r="D320" s="26"/>
      <c r="E320" s="26"/>
      <c r="F320" s="5"/>
      <c r="G320" s="5"/>
      <c r="H320" s="6"/>
    </row>
    <row r="321" spans="1:8" x14ac:dyDescent="0.25">
      <c r="A321" s="26"/>
      <c r="B321" s="26"/>
      <c r="C321" s="5"/>
      <c r="D321" s="26"/>
      <c r="E321" s="26"/>
      <c r="F321" s="5"/>
      <c r="G321" s="5"/>
      <c r="H321" s="6"/>
    </row>
    <row r="322" spans="1:8" x14ac:dyDescent="0.25">
      <c r="A322" s="26"/>
      <c r="B322" s="26"/>
      <c r="C322" s="5"/>
      <c r="D322" s="26"/>
      <c r="E322" s="26"/>
      <c r="F322" s="5"/>
      <c r="G322" s="5"/>
      <c r="H322" s="6"/>
    </row>
    <row r="323" spans="1:8" x14ac:dyDescent="0.25">
      <c r="A323" s="26"/>
      <c r="B323" s="26"/>
      <c r="C323" s="5"/>
      <c r="D323" s="26"/>
      <c r="E323" s="26"/>
      <c r="F323" s="5"/>
      <c r="G323" s="5"/>
      <c r="H323" s="6"/>
    </row>
    <row r="324" spans="1:8" x14ac:dyDescent="0.25">
      <c r="A324" s="26"/>
      <c r="B324" s="26"/>
      <c r="C324" s="5"/>
      <c r="D324" s="26"/>
      <c r="E324" s="26"/>
      <c r="F324" s="5"/>
      <c r="G324" s="5"/>
      <c r="H324" s="6"/>
    </row>
    <row r="325" spans="1:8" x14ac:dyDescent="0.25">
      <c r="A325" s="26"/>
      <c r="B325" s="26"/>
      <c r="C325" s="5"/>
      <c r="D325" s="26"/>
      <c r="E325" s="26"/>
      <c r="F325" s="5"/>
      <c r="G325" s="5"/>
      <c r="H325" s="6"/>
    </row>
    <row r="326" spans="1:8" x14ac:dyDescent="0.25">
      <c r="A326" s="26"/>
      <c r="B326" s="26"/>
      <c r="C326" s="5"/>
      <c r="D326" s="26"/>
      <c r="E326" s="26"/>
      <c r="F326" s="5"/>
      <c r="G326" s="5"/>
      <c r="H326" s="6"/>
    </row>
    <row r="327" spans="1:8" x14ac:dyDescent="0.25">
      <c r="A327" s="27"/>
      <c r="B327" s="58"/>
      <c r="C327" s="59"/>
      <c r="D327" s="58"/>
      <c r="E327" s="58"/>
      <c r="F327" s="5"/>
      <c r="G327" s="5"/>
      <c r="H327" s="6"/>
    </row>
    <row r="328" spans="1:8" x14ac:dyDescent="0.25">
      <c r="A328" s="27"/>
      <c r="B328" s="58"/>
      <c r="C328" s="59"/>
      <c r="D328" s="58"/>
      <c r="E328" s="58"/>
      <c r="F328" s="5"/>
      <c r="G328" s="5"/>
      <c r="H328" s="6"/>
    </row>
    <row r="329" spans="1:8" x14ac:dyDescent="0.25">
      <c r="A329" s="27"/>
      <c r="B329" s="58"/>
      <c r="C329" s="59"/>
      <c r="D329" s="58"/>
      <c r="E329" s="58"/>
      <c r="F329" s="5"/>
      <c r="G329" s="5"/>
      <c r="H329" s="6"/>
    </row>
    <row r="330" spans="1:8" x14ac:dyDescent="0.25">
      <c r="A330" s="27"/>
      <c r="B330" s="58"/>
      <c r="C330" s="59"/>
      <c r="D330" s="58"/>
      <c r="E330" s="58"/>
      <c r="F330" s="5"/>
      <c r="G330" s="5"/>
      <c r="H330" s="6"/>
    </row>
    <row r="331" spans="1:8" x14ac:dyDescent="0.25">
      <c r="A331" s="27"/>
      <c r="B331" s="58"/>
      <c r="C331" s="59"/>
      <c r="D331" s="58"/>
      <c r="E331" s="58"/>
      <c r="F331" s="5"/>
      <c r="G331" s="5"/>
      <c r="H331" s="6"/>
    </row>
    <row r="332" spans="1:8" x14ac:dyDescent="0.25">
      <c r="A332" s="27"/>
      <c r="B332" s="58"/>
      <c r="C332" s="59"/>
      <c r="D332" s="58"/>
      <c r="E332" s="58"/>
      <c r="F332" s="5"/>
      <c r="G332" s="5"/>
      <c r="H332" s="6"/>
    </row>
    <row r="333" spans="1:8" x14ac:dyDescent="0.25">
      <c r="A333" s="27"/>
      <c r="B333" s="58"/>
      <c r="C333" s="59"/>
      <c r="D333" s="58"/>
      <c r="E333" s="58"/>
      <c r="F333" s="5"/>
      <c r="G333" s="5"/>
      <c r="H333" s="6"/>
    </row>
    <row r="334" spans="1:8" x14ac:dyDescent="0.25">
      <c r="A334" s="27"/>
      <c r="B334" s="58"/>
      <c r="C334" s="59"/>
      <c r="D334" s="58"/>
      <c r="E334" s="58"/>
      <c r="F334" s="5"/>
      <c r="G334" s="5"/>
      <c r="H334" s="6"/>
    </row>
    <row r="335" spans="1:8" x14ac:dyDescent="0.25">
      <c r="A335" s="27"/>
      <c r="B335" s="58"/>
      <c r="C335" s="59"/>
      <c r="D335" s="58"/>
      <c r="E335" s="58"/>
      <c r="F335" s="5"/>
      <c r="G335" s="5"/>
      <c r="H335" s="6"/>
    </row>
    <row r="336" spans="1:8" x14ac:dyDescent="0.25">
      <c r="A336" s="27"/>
      <c r="B336" s="58"/>
      <c r="C336" s="59"/>
      <c r="D336" s="58"/>
      <c r="E336" s="58"/>
      <c r="F336" s="5"/>
      <c r="G336" s="5"/>
      <c r="H336" s="6"/>
    </row>
    <row r="337" spans="1:8" x14ac:dyDescent="0.25">
      <c r="A337" s="27"/>
      <c r="B337" s="58"/>
      <c r="C337" s="59"/>
      <c r="D337" s="58"/>
      <c r="E337" s="58"/>
      <c r="F337" s="5"/>
      <c r="G337" s="5"/>
      <c r="H337" s="6"/>
    </row>
    <row r="338" spans="1:8" x14ac:dyDescent="0.25">
      <c r="A338" s="27"/>
      <c r="B338" s="58"/>
      <c r="C338" s="59"/>
      <c r="D338" s="58"/>
      <c r="E338" s="58"/>
      <c r="F338" s="5"/>
      <c r="G338" s="5"/>
      <c r="H338" s="6"/>
    </row>
    <row r="339" spans="1:8" x14ac:dyDescent="0.25">
      <c r="A339" s="27"/>
      <c r="B339" s="58"/>
      <c r="C339" s="59"/>
      <c r="D339" s="58"/>
      <c r="E339" s="58"/>
      <c r="F339" s="5"/>
      <c r="G339" s="5"/>
      <c r="H339" s="6"/>
    </row>
    <row r="340" spans="1:8" x14ac:dyDescent="0.25">
      <c r="A340" s="27"/>
      <c r="B340" s="58"/>
      <c r="C340" s="59"/>
      <c r="D340" s="58"/>
      <c r="E340" s="58"/>
      <c r="F340" s="5"/>
      <c r="G340" s="5"/>
      <c r="H340" s="6"/>
    </row>
    <row r="341" spans="1:8" x14ac:dyDescent="0.25">
      <c r="A341" s="27"/>
      <c r="B341" s="58"/>
      <c r="C341" s="59"/>
      <c r="D341" s="58"/>
      <c r="E341" s="58"/>
      <c r="F341" s="5"/>
      <c r="G341" s="5"/>
      <c r="H341" s="6"/>
    </row>
    <row r="342" spans="1:8" x14ac:dyDescent="0.25">
      <c r="A342" s="27"/>
      <c r="B342" s="58"/>
      <c r="C342" s="59"/>
      <c r="D342" s="58"/>
      <c r="E342" s="58"/>
      <c r="F342" s="5"/>
      <c r="G342" s="5"/>
      <c r="H342" s="6"/>
    </row>
    <row r="343" spans="1:8" x14ac:dyDescent="0.25">
      <c r="A343" s="27"/>
      <c r="B343" s="58"/>
      <c r="C343" s="59"/>
      <c r="D343" s="58"/>
      <c r="E343" s="58"/>
      <c r="F343" s="5"/>
      <c r="G343" s="5"/>
      <c r="H343" s="6"/>
    </row>
    <row r="344" spans="1:8" x14ac:dyDescent="0.25">
      <c r="A344" s="27"/>
      <c r="B344" s="58"/>
      <c r="C344" s="59"/>
      <c r="D344" s="58"/>
      <c r="E344" s="58"/>
      <c r="F344" s="5"/>
      <c r="G344" s="5"/>
      <c r="H344" s="6"/>
    </row>
    <row r="345" spans="1:8" x14ac:dyDescent="0.25">
      <c r="A345" s="27"/>
      <c r="B345" s="58"/>
      <c r="C345" s="59"/>
      <c r="D345" s="58"/>
      <c r="E345" s="58"/>
      <c r="F345" s="5"/>
      <c r="G345" s="5"/>
      <c r="H345" s="6"/>
    </row>
    <row r="346" spans="1:8" x14ac:dyDescent="0.25">
      <c r="A346" s="27"/>
      <c r="B346" s="58"/>
      <c r="C346" s="59"/>
      <c r="D346" s="58"/>
      <c r="E346" s="58"/>
      <c r="F346" s="5"/>
      <c r="G346" s="5"/>
      <c r="H346" s="6"/>
    </row>
    <row r="347" spans="1:8" x14ac:dyDescent="0.25">
      <c r="A347" s="27"/>
      <c r="B347" s="58"/>
      <c r="C347" s="59"/>
      <c r="D347" s="58"/>
      <c r="E347" s="58"/>
      <c r="F347" s="5"/>
      <c r="G347" s="5"/>
      <c r="H347" s="6"/>
    </row>
    <row r="348" spans="1:8" x14ac:dyDescent="0.25">
      <c r="A348" s="27"/>
      <c r="B348" s="58"/>
      <c r="C348" s="59"/>
      <c r="D348" s="58"/>
      <c r="E348" s="58"/>
      <c r="F348" s="5"/>
      <c r="G348" s="5"/>
      <c r="H348" s="6"/>
    </row>
    <row r="349" spans="1:8" x14ac:dyDescent="0.25">
      <c r="A349" s="27"/>
      <c r="B349" s="58"/>
      <c r="C349" s="59"/>
      <c r="D349" s="58"/>
      <c r="E349" s="58"/>
      <c r="F349" s="5"/>
      <c r="G349" s="5"/>
      <c r="H349" s="6"/>
    </row>
    <row r="350" spans="1:8" x14ac:dyDescent="0.25">
      <c r="A350" s="27"/>
      <c r="B350" s="58"/>
      <c r="C350" s="59"/>
      <c r="D350" s="58"/>
      <c r="E350" s="58"/>
      <c r="F350" s="5"/>
      <c r="G350" s="5"/>
      <c r="H350" s="6"/>
    </row>
    <row r="351" spans="1:8" x14ac:dyDescent="0.25">
      <c r="A351" s="27"/>
      <c r="B351" s="58"/>
      <c r="C351" s="59"/>
      <c r="D351" s="58"/>
      <c r="E351" s="58"/>
      <c r="F351" s="5"/>
      <c r="G351" s="5"/>
      <c r="H351" s="6"/>
    </row>
    <row r="352" spans="1:8" x14ac:dyDescent="0.25">
      <c r="A352" s="27"/>
      <c r="B352" s="58"/>
      <c r="C352" s="59"/>
      <c r="D352" s="58"/>
      <c r="E352" s="58"/>
      <c r="F352" s="5"/>
      <c r="G352" s="5"/>
      <c r="H352" s="6"/>
    </row>
    <row r="353" spans="1:8" x14ac:dyDescent="0.25">
      <c r="A353" s="27"/>
      <c r="B353" s="58"/>
      <c r="C353" s="59"/>
      <c r="D353" s="58"/>
      <c r="E353" s="58"/>
      <c r="F353" s="5"/>
      <c r="G353" s="5"/>
      <c r="H353" s="6"/>
    </row>
    <row r="354" spans="1:8" x14ac:dyDescent="0.25">
      <c r="A354" s="27"/>
      <c r="B354" s="58"/>
      <c r="C354" s="59"/>
      <c r="D354" s="58"/>
      <c r="E354" s="58"/>
      <c r="F354" s="5"/>
      <c r="G354" s="5"/>
      <c r="H354" s="6"/>
    </row>
    <row r="355" spans="1:8" x14ac:dyDescent="0.25">
      <c r="A355" s="27"/>
      <c r="B355" s="58"/>
      <c r="C355" s="59"/>
      <c r="D355" s="58"/>
      <c r="E355" s="58"/>
      <c r="F355" s="5"/>
      <c r="G355" s="5"/>
      <c r="H355" s="6"/>
    </row>
    <row r="356" spans="1:8" x14ac:dyDescent="0.25">
      <c r="A356" s="27"/>
      <c r="B356" s="58"/>
      <c r="C356" s="59"/>
      <c r="D356" s="58"/>
      <c r="E356" s="58"/>
      <c r="F356" s="5"/>
      <c r="G356" s="5"/>
      <c r="H356" s="6"/>
    </row>
    <row r="357" spans="1:8" x14ac:dyDescent="0.25">
      <c r="A357" s="27"/>
      <c r="B357" s="58"/>
      <c r="C357" s="59"/>
      <c r="D357" s="58"/>
      <c r="E357" s="58"/>
      <c r="F357" s="5"/>
      <c r="G357" s="5"/>
      <c r="H357" s="6"/>
    </row>
    <row r="358" spans="1:8" x14ac:dyDescent="0.25">
      <c r="A358" s="27"/>
      <c r="B358" s="58"/>
      <c r="C358" s="59"/>
      <c r="D358" s="58"/>
      <c r="E358" s="58"/>
      <c r="F358" s="5"/>
      <c r="G358" s="5"/>
      <c r="H358" s="6"/>
    </row>
    <row r="359" spans="1:8" x14ac:dyDescent="0.25">
      <c r="A359" s="27"/>
      <c r="B359" s="58"/>
      <c r="C359" s="59"/>
      <c r="D359" s="58"/>
      <c r="E359" s="58"/>
      <c r="F359" s="5"/>
      <c r="G359" s="5"/>
      <c r="H359" s="6"/>
    </row>
    <row r="360" spans="1:8" x14ac:dyDescent="0.25">
      <c r="A360" s="27"/>
      <c r="B360" s="58"/>
      <c r="C360" s="59"/>
      <c r="D360" s="58"/>
      <c r="E360" s="58"/>
      <c r="F360" s="5"/>
      <c r="G360" s="5"/>
      <c r="H360" s="6"/>
    </row>
    <row r="361" spans="1:8" x14ac:dyDescent="0.25">
      <c r="A361" s="26"/>
      <c r="B361" s="26"/>
      <c r="C361" s="5"/>
      <c r="D361" s="26"/>
      <c r="E361" s="26"/>
      <c r="F361" s="5"/>
      <c r="G361" s="5"/>
      <c r="H361" s="6"/>
    </row>
    <row r="362" spans="1:8" x14ac:dyDescent="0.25">
      <c r="A362" s="26"/>
      <c r="B362" s="26"/>
      <c r="C362" s="5"/>
      <c r="D362" s="26"/>
      <c r="E362" s="26"/>
      <c r="F362" s="5"/>
      <c r="G362" s="5"/>
      <c r="H362" s="6"/>
    </row>
    <row r="363" spans="1:8" x14ac:dyDescent="0.25">
      <c r="A363" s="26"/>
      <c r="B363" s="26"/>
      <c r="C363" s="5"/>
      <c r="D363" s="26"/>
      <c r="E363" s="26"/>
      <c r="F363" s="5"/>
      <c r="G363" s="5"/>
      <c r="H363" s="6"/>
    </row>
    <row r="364" spans="1:8" x14ac:dyDescent="0.25">
      <c r="A364" s="26"/>
      <c r="B364" s="26"/>
      <c r="C364" s="5"/>
      <c r="D364" s="26"/>
      <c r="E364" s="26"/>
      <c r="F364" s="5"/>
      <c r="G364" s="5"/>
      <c r="H364" s="6"/>
    </row>
    <row r="365" spans="1:8" x14ac:dyDescent="0.25">
      <c r="A365" s="26"/>
      <c r="B365" s="26"/>
      <c r="C365" s="5"/>
      <c r="D365" s="26"/>
      <c r="E365" s="26"/>
      <c r="F365" s="5"/>
      <c r="G365" s="5"/>
      <c r="H365" s="6"/>
    </row>
    <row r="366" spans="1:8" x14ac:dyDescent="0.25">
      <c r="A366" s="26"/>
      <c r="B366" s="26"/>
      <c r="C366" s="5"/>
      <c r="D366" s="26"/>
      <c r="E366" s="26"/>
      <c r="F366" s="5"/>
      <c r="G366" s="5"/>
      <c r="H366" s="6"/>
    </row>
    <row r="367" spans="1:8" x14ac:dyDescent="0.25">
      <c r="A367" s="26"/>
      <c r="B367" s="26"/>
      <c r="C367" s="5"/>
      <c r="D367" s="26"/>
      <c r="E367" s="26"/>
      <c r="F367" s="5"/>
      <c r="G367" s="5"/>
      <c r="H367" s="6"/>
    </row>
    <row r="368" spans="1:8" x14ac:dyDescent="0.25">
      <c r="A368" s="26"/>
      <c r="B368" s="26"/>
      <c r="C368" s="5"/>
      <c r="D368" s="26"/>
      <c r="E368" s="26"/>
      <c r="F368" s="5"/>
      <c r="G368" s="5"/>
      <c r="H368" s="6"/>
    </row>
    <row r="369" spans="1:8" x14ac:dyDescent="0.25">
      <c r="A369" s="26"/>
      <c r="B369" s="26"/>
      <c r="C369" s="5"/>
      <c r="D369" s="26"/>
      <c r="E369" s="26"/>
      <c r="F369" s="5"/>
      <c r="G369" s="5"/>
      <c r="H369" s="6"/>
    </row>
    <row r="370" spans="1:8" x14ac:dyDescent="0.25">
      <c r="A370" s="26"/>
      <c r="B370" s="26"/>
      <c r="C370" s="5"/>
      <c r="D370" s="26"/>
      <c r="E370" s="26"/>
      <c r="F370" s="5"/>
      <c r="G370" s="5"/>
      <c r="H370" s="6"/>
    </row>
    <row r="371" spans="1:8" x14ac:dyDescent="0.25">
      <c r="A371" s="26"/>
      <c r="B371" s="26"/>
      <c r="C371" s="5"/>
      <c r="D371" s="26"/>
      <c r="E371" s="26"/>
      <c r="F371" s="5"/>
      <c r="G371" s="5"/>
      <c r="H371" s="6"/>
    </row>
    <row r="372" spans="1:8" x14ac:dyDescent="0.25">
      <c r="A372" s="26"/>
      <c r="B372" s="26"/>
      <c r="C372" s="5"/>
      <c r="D372" s="26"/>
      <c r="E372" s="26"/>
      <c r="F372" s="5"/>
      <c r="G372" s="5"/>
      <c r="H372" s="6"/>
    </row>
    <row r="373" spans="1:8" x14ac:dyDescent="0.25">
      <c r="A373" s="26"/>
      <c r="B373" s="26"/>
      <c r="C373" s="5"/>
      <c r="D373" s="26"/>
      <c r="E373" s="26"/>
      <c r="F373" s="5"/>
      <c r="G373" s="5"/>
      <c r="H373" s="6"/>
    </row>
    <row r="374" spans="1:8" x14ac:dyDescent="0.25">
      <c r="A374" s="26"/>
      <c r="B374" s="26"/>
      <c r="C374" s="5"/>
      <c r="D374" s="26"/>
      <c r="E374" s="26"/>
      <c r="F374" s="5"/>
      <c r="G374" s="5"/>
      <c r="H374" s="6"/>
    </row>
    <row r="375" spans="1:8" x14ac:dyDescent="0.25">
      <c r="A375" s="26"/>
      <c r="B375" s="26"/>
      <c r="C375" s="5"/>
      <c r="D375" s="26"/>
      <c r="E375" s="26"/>
      <c r="F375" s="5"/>
      <c r="G375" s="5"/>
      <c r="H375" s="6"/>
    </row>
    <row r="376" spans="1:8" x14ac:dyDescent="0.25">
      <c r="A376" s="26"/>
      <c r="B376" s="26"/>
      <c r="C376" s="5"/>
      <c r="D376" s="26"/>
      <c r="E376" s="26"/>
      <c r="F376" s="5"/>
      <c r="G376" s="5"/>
      <c r="H376" s="6"/>
    </row>
    <row r="377" spans="1:8" x14ac:dyDescent="0.25">
      <c r="A377" s="26"/>
      <c r="B377" s="26"/>
      <c r="C377" s="5"/>
      <c r="D377" s="26"/>
      <c r="E377" s="26"/>
      <c r="F377" s="5"/>
      <c r="G377" s="5"/>
      <c r="H377" s="6"/>
    </row>
    <row r="378" spans="1:8" x14ac:dyDescent="0.25">
      <c r="A378" s="26"/>
      <c r="B378" s="26"/>
      <c r="C378" s="5"/>
      <c r="D378" s="26"/>
      <c r="E378" s="26"/>
      <c r="F378" s="5"/>
      <c r="G378" s="5"/>
      <c r="H378" s="6"/>
    </row>
    <row r="379" spans="1:8" x14ac:dyDescent="0.25">
      <c r="A379" s="26"/>
      <c r="B379" s="26"/>
      <c r="C379" s="5"/>
      <c r="D379" s="26"/>
      <c r="E379" s="26"/>
      <c r="F379" s="5"/>
      <c r="G379" s="5"/>
      <c r="H379" s="6"/>
    </row>
    <row r="380" spans="1:8" x14ac:dyDescent="0.25">
      <c r="A380" s="26"/>
      <c r="B380" s="26"/>
      <c r="C380" s="5"/>
      <c r="D380" s="26"/>
      <c r="E380" s="26"/>
      <c r="F380" s="5"/>
      <c r="G380" s="5"/>
      <c r="H380" s="6"/>
    </row>
    <row r="381" spans="1:8" x14ac:dyDescent="0.25">
      <c r="A381" s="26"/>
      <c r="B381" s="26"/>
      <c r="C381" s="5"/>
      <c r="D381" s="26"/>
      <c r="E381" s="26"/>
      <c r="F381" s="5"/>
      <c r="G381" s="5"/>
      <c r="H381" s="6"/>
    </row>
    <row r="382" spans="1:8" x14ac:dyDescent="0.25">
      <c r="A382" s="26"/>
      <c r="B382" s="26"/>
      <c r="C382" s="5"/>
      <c r="D382" s="26"/>
      <c r="E382" s="26"/>
      <c r="F382" s="5"/>
      <c r="G382" s="5"/>
      <c r="H382" s="6"/>
    </row>
    <row r="383" spans="1:8" x14ac:dyDescent="0.25">
      <c r="A383" s="26"/>
      <c r="B383" s="26"/>
      <c r="C383" s="5"/>
      <c r="D383" s="26"/>
      <c r="E383" s="26"/>
      <c r="F383" s="5"/>
      <c r="G383" s="5"/>
      <c r="H383" s="6"/>
    </row>
    <row r="384" spans="1:8" x14ac:dyDescent="0.25">
      <c r="A384" s="26"/>
      <c r="B384" s="26"/>
      <c r="C384" s="5"/>
      <c r="D384" s="26"/>
      <c r="E384" s="26"/>
      <c r="F384" s="5"/>
      <c r="G384" s="5"/>
      <c r="H384" s="6"/>
    </row>
    <row r="385" spans="1:8" x14ac:dyDescent="0.25">
      <c r="A385" s="26"/>
      <c r="B385" s="26"/>
      <c r="C385" s="5"/>
      <c r="D385" s="26"/>
      <c r="E385" s="26"/>
      <c r="F385" s="5"/>
      <c r="G385" s="5"/>
      <c r="H385" s="6"/>
    </row>
    <row r="386" spans="1:8" x14ac:dyDescent="0.25">
      <c r="A386" s="26"/>
      <c r="B386" s="26"/>
      <c r="C386" s="5"/>
      <c r="D386" s="26"/>
      <c r="E386" s="26"/>
      <c r="F386" s="5"/>
      <c r="G386" s="5"/>
      <c r="H386" s="6"/>
    </row>
    <row r="387" spans="1:8" x14ac:dyDescent="0.25">
      <c r="A387" s="26"/>
      <c r="B387" s="26"/>
      <c r="C387" s="5"/>
      <c r="D387" s="26"/>
      <c r="E387" s="26"/>
      <c r="F387" s="5"/>
      <c r="G387" s="5"/>
      <c r="H387" s="6"/>
    </row>
    <row r="388" spans="1:8" x14ac:dyDescent="0.25">
      <c r="A388" s="26"/>
      <c r="B388" s="26"/>
      <c r="C388" s="5"/>
      <c r="D388" s="26"/>
      <c r="E388" s="26"/>
      <c r="F388" s="5"/>
      <c r="G388" s="5"/>
      <c r="H388" s="6"/>
    </row>
    <row r="389" spans="1:8" x14ac:dyDescent="0.25">
      <c r="A389" s="26"/>
      <c r="B389" s="26"/>
      <c r="C389" s="5"/>
      <c r="D389" s="26"/>
      <c r="E389" s="26"/>
      <c r="F389" s="5"/>
      <c r="G389" s="5"/>
      <c r="H389" s="6"/>
    </row>
    <row r="390" spans="1:8" x14ac:dyDescent="0.25">
      <c r="A390" s="26"/>
      <c r="B390" s="26"/>
      <c r="C390" s="5"/>
      <c r="D390" s="26"/>
      <c r="E390" s="26"/>
      <c r="F390" s="5"/>
      <c r="G390" s="5"/>
      <c r="H390" s="6"/>
    </row>
    <row r="391" spans="1:8" x14ac:dyDescent="0.25">
      <c r="A391" s="26"/>
      <c r="B391" s="26"/>
      <c r="C391" s="5"/>
      <c r="D391" s="26"/>
      <c r="E391" s="26"/>
      <c r="F391" s="5"/>
      <c r="G391" s="5"/>
      <c r="H391" s="6"/>
    </row>
    <row r="392" spans="1:8" x14ac:dyDescent="0.25">
      <c r="A392" s="26"/>
      <c r="B392" s="26"/>
      <c r="C392" s="5"/>
      <c r="D392" s="26"/>
      <c r="E392" s="26"/>
      <c r="F392" s="5"/>
      <c r="G392" s="5"/>
      <c r="H392" s="6"/>
    </row>
    <row r="393" spans="1:8" x14ac:dyDescent="0.25">
      <c r="A393" s="26"/>
      <c r="B393" s="26"/>
      <c r="C393" s="5"/>
      <c r="D393" s="26"/>
      <c r="E393" s="26"/>
      <c r="F393" s="5"/>
      <c r="G393" s="5"/>
      <c r="H393" s="6"/>
    </row>
    <row r="394" spans="1:8" x14ac:dyDescent="0.25">
      <c r="A394" s="26"/>
      <c r="B394" s="26"/>
      <c r="C394" s="5"/>
      <c r="D394" s="26"/>
      <c r="E394" s="26"/>
      <c r="F394" s="5"/>
      <c r="G394" s="5"/>
      <c r="H394" s="6"/>
    </row>
    <row r="395" spans="1:8" x14ac:dyDescent="0.25">
      <c r="A395" s="26"/>
      <c r="B395" s="26"/>
      <c r="C395" s="5"/>
      <c r="D395" s="26"/>
      <c r="E395" s="26"/>
      <c r="F395" s="5"/>
      <c r="G395" s="5"/>
      <c r="H395" s="6"/>
    </row>
    <row r="396" spans="1:8" x14ac:dyDescent="0.25">
      <c r="A396" s="26"/>
      <c r="B396" s="26"/>
      <c r="C396" s="5"/>
      <c r="D396" s="26"/>
      <c r="E396" s="26"/>
      <c r="F396" s="5"/>
      <c r="G396" s="5"/>
      <c r="H396" s="6"/>
    </row>
    <row r="397" spans="1:8" x14ac:dyDescent="0.25">
      <c r="A397" s="26"/>
      <c r="B397" s="26"/>
      <c r="C397" s="5"/>
      <c r="D397" s="26"/>
      <c r="E397" s="26"/>
      <c r="F397" s="5"/>
      <c r="G397" s="5"/>
      <c r="H397" s="6"/>
    </row>
    <row r="398" spans="1:8" x14ac:dyDescent="0.25">
      <c r="A398" s="26"/>
      <c r="B398" s="26"/>
      <c r="C398" s="5"/>
      <c r="D398" s="26"/>
      <c r="E398" s="26"/>
      <c r="F398" s="5"/>
      <c r="G398" s="5"/>
      <c r="H398" s="6"/>
    </row>
    <row r="399" spans="1:8" x14ac:dyDescent="0.25">
      <c r="A399" s="26"/>
      <c r="B399" s="26"/>
      <c r="C399" s="5"/>
      <c r="D399" s="26"/>
      <c r="E399" s="26"/>
      <c r="F399" s="5"/>
      <c r="G399" s="5"/>
      <c r="H399" s="6"/>
    </row>
    <row r="400" spans="1:8" x14ac:dyDescent="0.25">
      <c r="A400" s="26"/>
      <c r="B400" s="26"/>
      <c r="C400" s="5"/>
      <c r="D400" s="26"/>
      <c r="E400" s="26"/>
      <c r="F400" s="5"/>
      <c r="G400" s="5"/>
      <c r="H400" s="6"/>
    </row>
    <row r="401" spans="1:8" x14ac:dyDescent="0.25">
      <c r="A401" s="26"/>
      <c r="B401" s="26"/>
      <c r="C401" s="5"/>
      <c r="D401" s="26"/>
      <c r="E401" s="26"/>
      <c r="F401" s="5"/>
      <c r="G401" s="5"/>
      <c r="H401" s="6"/>
    </row>
    <row r="402" spans="1:8" x14ac:dyDescent="0.25">
      <c r="A402" s="26"/>
      <c r="B402" s="26"/>
      <c r="C402" s="5"/>
      <c r="D402" s="26"/>
      <c r="E402" s="26"/>
      <c r="F402" s="5"/>
      <c r="G402" s="5"/>
      <c r="H402" s="6"/>
    </row>
    <row r="403" spans="1:8" x14ac:dyDescent="0.25">
      <c r="A403" s="26"/>
      <c r="B403" s="26"/>
      <c r="C403" s="5"/>
      <c r="D403" s="26"/>
      <c r="E403" s="26"/>
      <c r="F403" s="5"/>
      <c r="G403" s="5"/>
      <c r="H403" s="6"/>
    </row>
    <row r="404" spans="1:8" x14ac:dyDescent="0.25">
      <c r="A404" s="26"/>
      <c r="B404" s="26"/>
      <c r="C404" s="5"/>
      <c r="D404" s="26"/>
      <c r="E404" s="26"/>
      <c r="F404" s="5"/>
      <c r="G404" s="5"/>
      <c r="H404" s="6"/>
    </row>
    <row r="405" spans="1:8" x14ac:dyDescent="0.25">
      <c r="A405" s="26"/>
      <c r="B405" s="26"/>
      <c r="C405" s="5"/>
      <c r="D405" s="26"/>
      <c r="E405" s="26"/>
      <c r="F405" s="5"/>
      <c r="G405" s="5"/>
      <c r="H405" s="6"/>
    </row>
    <row r="406" spans="1:8" x14ac:dyDescent="0.25">
      <c r="A406" s="26"/>
      <c r="B406" s="26"/>
      <c r="C406" s="5"/>
      <c r="D406" s="26"/>
      <c r="E406" s="26"/>
      <c r="F406" s="5"/>
      <c r="G406" s="5"/>
      <c r="H406" s="6"/>
    </row>
    <row r="407" spans="1:8" x14ac:dyDescent="0.25">
      <c r="A407" s="26"/>
      <c r="B407" s="26"/>
      <c r="C407" s="5"/>
      <c r="D407" s="26"/>
      <c r="E407" s="26"/>
      <c r="F407" s="5"/>
      <c r="G407" s="5"/>
      <c r="H407" s="6"/>
    </row>
    <row r="408" spans="1:8" x14ac:dyDescent="0.25">
      <c r="A408" s="26"/>
      <c r="B408" s="26"/>
      <c r="C408" s="5"/>
      <c r="D408" s="26"/>
      <c r="E408" s="26"/>
      <c r="F408" s="5"/>
      <c r="G408" s="5"/>
      <c r="H408" s="6"/>
    </row>
    <row r="409" spans="1:8" x14ac:dyDescent="0.25">
      <c r="A409" s="26"/>
      <c r="B409" s="26"/>
      <c r="C409" s="5"/>
      <c r="D409" s="26"/>
      <c r="E409" s="26"/>
      <c r="F409" s="5"/>
      <c r="G409" s="5"/>
      <c r="H409" s="6"/>
    </row>
    <row r="410" spans="1:8" x14ac:dyDescent="0.25">
      <c r="A410" s="26"/>
      <c r="B410" s="26"/>
      <c r="C410" s="5"/>
      <c r="D410" s="26"/>
      <c r="E410" s="26"/>
      <c r="F410" s="5"/>
      <c r="G410" s="5"/>
      <c r="H410" s="6"/>
    </row>
    <row r="411" spans="1:8" x14ac:dyDescent="0.25">
      <c r="A411" s="26"/>
      <c r="B411" s="26"/>
      <c r="C411" s="5"/>
      <c r="D411" s="26"/>
      <c r="E411" s="26"/>
      <c r="F411" s="5"/>
      <c r="G411" s="5"/>
      <c r="H411" s="6"/>
    </row>
    <row r="412" spans="1:8" x14ac:dyDescent="0.25">
      <c r="A412" s="26"/>
      <c r="B412" s="26"/>
      <c r="C412" s="5"/>
      <c r="D412" s="26"/>
      <c r="E412" s="26"/>
      <c r="F412" s="5"/>
      <c r="G412" s="5"/>
      <c r="H412" s="6"/>
    </row>
    <row r="413" spans="1:8" x14ac:dyDescent="0.25">
      <c r="A413" s="26"/>
      <c r="B413" s="26"/>
      <c r="C413" s="5"/>
      <c r="D413" s="26"/>
      <c r="E413" s="26"/>
      <c r="F413" s="5"/>
      <c r="G413" s="5"/>
      <c r="H413" s="6"/>
    </row>
    <row r="414" spans="1:8" x14ac:dyDescent="0.25">
      <c r="A414" s="26"/>
      <c r="B414" s="26"/>
      <c r="C414" s="5"/>
      <c r="D414" s="26"/>
      <c r="E414" s="26"/>
      <c r="F414" s="5"/>
      <c r="G414" s="5"/>
      <c r="H414" s="6"/>
    </row>
    <row r="415" spans="1:8" x14ac:dyDescent="0.25">
      <c r="A415" s="26"/>
      <c r="B415" s="26"/>
      <c r="C415" s="5"/>
      <c r="D415" s="26"/>
      <c r="E415" s="26"/>
      <c r="F415" s="5"/>
      <c r="G415" s="5"/>
      <c r="H415" s="6"/>
    </row>
    <row r="416" spans="1:8" x14ac:dyDescent="0.25">
      <c r="A416" s="26"/>
      <c r="B416" s="26"/>
      <c r="C416" s="5"/>
      <c r="D416" s="26"/>
      <c r="E416" s="26"/>
      <c r="F416" s="5"/>
      <c r="G416" s="5"/>
      <c r="H416" s="6"/>
    </row>
    <row r="417" spans="1:8" x14ac:dyDescent="0.25">
      <c r="A417" s="26"/>
      <c r="B417" s="26"/>
      <c r="C417" s="5"/>
      <c r="D417" s="26"/>
      <c r="E417" s="26"/>
      <c r="F417" s="5"/>
      <c r="G417" s="5"/>
      <c r="H417" s="6"/>
    </row>
    <row r="418" spans="1:8" x14ac:dyDescent="0.25">
      <c r="A418" s="26"/>
      <c r="B418" s="26"/>
      <c r="C418" s="5"/>
      <c r="D418" s="26"/>
      <c r="E418" s="26"/>
      <c r="F418" s="5"/>
      <c r="G418" s="5"/>
      <c r="H418" s="6"/>
    </row>
    <row r="419" spans="1:8" x14ac:dyDescent="0.25">
      <c r="A419" s="26"/>
      <c r="B419" s="26"/>
      <c r="C419" s="5"/>
      <c r="D419" s="26"/>
      <c r="E419" s="26"/>
      <c r="F419" s="5"/>
      <c r="G419" s="5"/>
      <c r="H419" s="6"/>
    </row>
    <row r="420" spans="1:8" x14ac:dyDescent="0.25">
      <c r="A420" s="26"/>
      <c r="B420" s="26"/>
      <c r="C420" s="5"/>
      <c r="D420" s="26"/>
      <c r="E420" s="26"/>
      <c r="F420" s="5"/>
      <c r="G420" s="5"/>
      <c r="H420" s="6"/>
    </row>
    <row r="421" spans="1:8" x14ac:dyDescent="0.25">
      <c r="A421" s="26"/>
      <c r="B421" s="26"/>
      <c r="C421" s="5"/>
      <c r="D421" s="26"/>
      <c r="E421" s="26"/>
      <c r="F421" s="5"/>
      <c r="G421" s="5"/>
      <c r="H421" s="6"/>
    </row>
    <row r="422" spans="1:8" x14ac:dyDescent="0.25">
      <c r="A422" s="26"/>
      <c r="B422" s="26"/>
      <c r="C422" s="5"/>
      <c r="D422" s="26"/>
      <c r="E422" s="26"/>
      <c r="F422" s="5"/>
      <c r="G422" s="5"/>
      <c r="H422" s="6"/>
    </row>
    <row r="423" spans="1:8" x14ac:dyDescent="0.25">
      <c r="A423" s="26"/>
      <c r="B423" s="26"/>
      <c r="C423" s="5"/>
      <c r="D423" s="26"/>
      <c r="E423" s="26"/>
      <c r="F423" s="5"/>
      <c r="G423" s="5"/>
      <c r="H423" s="6"/>
    </row>
    <row r="424" spans="1:8" x14ac:dyDescent="0.25">
      <c r="A424" s="26"/>
      <c r="B424" s="26"/>
      <c r="C424" s="5"/>
      <c r="D424" s="26"/>
      <c r="E424" s="26"/>
      <c r="F424" s="5"/>
      <c r="G424" s="5"/>
      <c r="H424" s="6"/>
    </row>
    <row r="425" spans="1:8" x14ac:dyDescent="0.25">
      <c r="A425" s="26"/>
      <c r="B425" s="26"/>
      <c r="C425" s="5"/>
      <c r="D425" s="26"/>
      <c r="E425" s="26"/>
      <c r="F425" s="5"/>
      <c r="G425" s="5"/>
      <c r="H425" s="6"/>
    </row>
    <row r="426" spans="1:8" x14ac:dyDescent="0.25">
      <c r="A426" s="26"/>
      <c r="B426" s="26"/>
      <c r="C426" s="5"/>
      <c r="D426" s="26"/>
      <c r="E426" s="26"/>
      <c r="F426" s="5"/>
      <c r="G426" s="5"/>
      <c r="H426" s="6"/>
    </row>
    <row r="427" spans="1:8" x14ac:dyDescent="0.25">
      <c r="A427" s="26"/>
      <c r="B427" s="26"/>
      <c r="C427" s="5"/>
      <c r="D427" s="26"/>
      <c r="E427" s="26"/>
      <c r="F427" s="5"/>
      <c r="G427" s="5"/>
      <c r="H427" s="6"/>
    </row>
    <row r="428" spans="1:8" x14ac:dyDescent="0.25">
      <c r="A428" s="26"/>
      <c r="B428" s="26"/>
      <c r="C428" s="5"/>
      <c r="D428" s="26"/>
      <c r="E428" s="26"/>
      <c r="F428" s="5"/>
      <c r="G428" s="5"/>
      <c r="H428" s="6"/>
    </row>
    <row r="429" spans="1:8" x14ac:dyDescent="0.25">
      <c r="A429" s="26"/>
      <c r="B429" s="26"/>
      <c r="C429" s="5"/>
      <c r="D429" s="26"/>
      <c r="E429" s="26"/>
      <c r="F429" s="5"/>
      <c r="G429" s="5"/>
      <c r="H429" s="6"/>
    </row>
    <row r="430" spans="1:8" x14ac:dyDescent="0.25">
      <c r="A430" s="26"/>
      <c r="B430" s="26"/>
      <c r="C430" s="5"/>
      <c r="D430" s="26"/>
      <c r="E430" s="26"/>
      <c r="F430" s="5"/>
      <c r="G430" s="5"/>
      <c r="H430" s="6"/>
    </row>
  </sheetData>
  <autoFilter ref="A7:G430" xr:uid="{3F9BAE92-76A2-4AF2-A23C-216A75DBFD9C}"/>
  <mergeCells count="1">
    <mergeCell ref="A6:E6"/>
  </mergeCells>
  <phoneticPr fontId="9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d19505-5873-4cf7-b98f-ab573d793237">
      <Terms xmlns="http://schemas.microsoft.com/office/infopath/2007/PartnerControls"/>
    </lcf76f155ced4ddcb4097134ff3c332f>
    <TaxCatchAll xmlns="7ff01d4a-d9bd-4f1d-8d9e-0fa88185bc9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55274B9ADB68438BAC565DAD1B238D" ma:contentTypeVersion="15" ma:contentTypeDescription="Create a new document." ma:contentTypeScope="" ma:versionID="697477d57b367d4107e56c883f262c69">
  <xsd:schema xmlns:xsd="http://www.w3.org/2001/XMLSchema" xmlns:xs="http://www.w3.org/2001/XMLSchema" xmlns:p="http://schemas.microsoft.com/office/2006/metadata/properties" xmlns:ns2="16d19505-5873-4cf7-b98f-ab573d793237" xmlns:ns3="7ff01d4a-d9bd-4f1d-8d9e-0fa88185bc99" targetNamespace="http://schemas.microsoft.com/office/2006/metadata/properties" ma:root="true" ma:fieldsID="011d2ed3f81f118126167f6b56ee6f66" ns2:_="" ns3:_="">
    <xsd:import namespace="16d19505-5873-4cf7-b98f-ab573d793237"/>
    <xsd:import namespace="7ff01d4a-d9bd-4f1d-8d9e-0fa88185bc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d19505-5873-4cf7-b98f-ab573d7932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b9e2a73-f419-4c44-99f5-cd310bbfdd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f01d4a-d9bd-4f1d-8d9e-0fa88185bc9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b6b1f90-8e7a-4563-a042-fc29fc9e760d}" ma:internalName="TaxCatchAll" ma:showField="CatchAllData" ma:web="7ff01d4a-d9bd-4f1d-8d9e-0fa88185bc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122D6A-7365-49E8-A106-8987C1F930BE}">
  <ds:schemaRefs>
    <ds:schemaRef ds:uri="http://schemas.microsoft.com/office/2006/metadata/properties"/>
    <ds:schemaRef ds:uri="http://schemas.microsoft.com/office/infopath/2007/PartnerControls"/>
    <ds:schemaRef ds:uri="bc323393-34cb-405d-bbdb-2148a25b0672"/>
    <ds:schemaRef ds:uri="a7bc6c04-a6f3-4b85-abcc-278c78dc556b"/>
    <ds:schemaRef ds:uri="16d19505-5873-4cf7-b98f-ab573d793237"/>
    <ds:schemaRef ds:uri="7ff01d4a-d9bd-4f1d-8d9e-0fa88185bc99"/>
  </ds:schemaRefs>
</ds:datastoreItem>
</file>

<file path=customXml/itemProps2.xml><?xml version="1.0" encoding="utf-8"?>
<ds:datastoreItem xmlns:ds="http://schemas.openxmlformats.org/officeDocument/2006/customXml" ds:itemID="{4EA3B9A4-3BAF-4451-9075-CA32E07052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d19505-5873-4cf7-b98f-ab573d793237"/>
    <ds:schemaRef ds:uri="7ff01d4a-d9bd-4f1d-8d9e-0fa88185bc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8B0E8F-D50B-46D8-909B-33FEFF42593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K1</vt:lpstr>
      <vt:lpstr>K2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Hew, KienX Boon</dc:creator>
  <cp:keywords/>
  <dc:description/>
  <cp:lastModifiedBy>Thinh Ngo</cp:lastModifiedBy>
  <cp:revision/>
  <dcterms:created xsi:type="dcterms:W3CDTF">2023-12-09T09:02:24Z</dcterms:created>
  <dcterms:modified xsi:type="dcterms:W3CDTF">2025-09-01T14:13:07Z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0x0101008D55274B9ADB68438BAC565DAD1B238D</vt:lpwstr>
  </property>
  <property fmtid="{D5CDD505-2E9C-101B-9397-08002B2CF9AE}" pid="3" name="MediaServiceImageTags">
    <vt:lpwstr/>
  </property>
</Properties>
</file>