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tate Source Data\State Data Recd\2022 Data Recd\NE\"/>
    </mc:Choice>
  </mc:AlternateContent>
  <xr:revisionPtr revIDLastSave="0" documentId="13_ncr:1_{CEE8F794-C6F3-42D4-807E-32F1206FE8B1}" xr6:coauthVersionLast="47" xr6:coauthVersionMax="47" xr10:uidLastSave="{00000000-0000-0000-0000-000000000000}"/>
  <bookViews>
    <workbookView xWindow="-120" yWindow="-120" windowWidth="29040" windowHeight="15840" activeTab="2" xr2:uid="{1967B882-3F00-4E2B-A429-4DB9502F0A91}"/>
  </bookViews>
  <sheets>
    <sheet name="Sheet1" sheetId="1" r:id="rId1"/>
    <sheet name="Sheet2" sheetId="2" r:id="rId2"/>
    <sheet name="Jan 22" sheetId="3" r:id="rId3"/>
    <sheet name="Feb 22" sheetId="4" r:id="rId4"/>
    <sheet name="Mar 22" sheetId="5" r:id="rId5"/>
    <sheet name="Apr 22" sheetId="6" r:id="rId6"/>
    <sheet name="May 22" sheetId="7" r:id="rId7"/>
    <sheet name="Jun 22" sheetId="8" r:id="rId8"/>
    <sheet name="Jul 22" sheetId="9" r:id="rId9"/>
    <sheet name="Aug 22" sheetId="10" r:id="rId10"/>
    <sheet name="Sep 22" sheetId="11" r:id="rId11"/>
    <sheet name="Oct 22" sheetId="12" r:id="rId12"/>
    <sheet name="Nov 22" sheetId="13" r:id="rId13"/>
    <sheet name="Dec 22" sheetId="14" r:id="rId14"/>
  </sheets>
  <definedNames>
    <definedName name="motfuel.mf_petroleum_marketers" localSheetId="0">Sheet1!$C$1:$F$213</definedName>
    <definedName name="motfuel.mf_petroleum_marketers" localSheetId="1">Sheet2!$B$3:$E$215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9" i="2" l="1"/>
  <c r="AA111" i="2" s="1"/>
  <c r="Z109" i="2"/>
  <c r="Y109" i="2"/>
  <c r="X109" i="2"/>
  <c r="W109" i="2"/>
  <c r="V109" i="2"/>
  <c r="U109" i="2"/>
  <c r="U111" i="2" s="1"/>
  <c r="T109" i="2"/>
  <c r="T111" i="2" s="1"/>
  <c r="S109" i="2"/>
  <c r="S111" i="2" s="1"/>
  <c r="T181" i="2"/>
  <c r="T183" i="2" s="1"/>
  <c r="S181" i="2"/>
  <c r="S183" i="2" s="1"/>
  <c r="Z111" i="2"/>
  <c r="Y111" i="2"/>
  <c r="X111" i="2"/>
  <c r="W111" i="2"/>
  <c r="V111" i="2"/>
  <c r="AB108" i="2"/>
  <c r="V180" i="2"/>
  <c r="U181" i="2" s="1"/>
  <c r="U183" i="2" s="1"/>
  <c r="F213" i="14"/>
  <c r="F213" i="13"/>
  <c r="F213" i="12"/>
  <c r="F213" i="11"/>
  <c r="F213" i="10"/>
  <c r="F213" i="9"/>
  <c r="F213" i="8"/>
  <c r="F213" i="7"/>
  <c r="F213" i="6"/>
  <c r="F213" i="5"/>
  <c r="F213" i="4"/>
  <c r="AD5" i="2"/>
  <c r="Y5" i="2"/>
  <c r="J197" i="2"/>
  <c r="N186" i="2"/>
  <c r="N169" i="2"/>
  <c r="J166" i="2"/>
  <c r="K154" i="2"/>
  <c r="K150" i="2"/>
  <c r="M144" i="2"/>
  <c r="J143" i="2"/>
  <c r="N140" i="2"/>
  <c r="M140" i="2"/>
  <c r="N136" i="2"/>
  <c r="M136" i="2"/>
  <c r="L130" i="2"/>
  <c r="K130" i="2"/>
  <c r="M128" i="2"/>
  <c r="L122" i="2"/>
  <c r="K122" i="2"/>
  <c r="M120" i="2"/>
  <c r="L114" i="2"/>
  <c r="K114" i="2"/>
  <c r="N112" i="2"/>
  <c r="M112" i="2"/>
  <c r="L105" i="2"/>
  <c r="K105" i="2"/>
  <c r="N103" i="2"/>
  <c r="M103" i="2"/>
  <c r="K100" i="2"/>
  <c r="J100" i="2"/>
  <c r="N89" i="2"/>
  <c r="N87" i="2"/>
  <c r="M87" i="2"/>
  <c r="M85" i="2"/>
  <c r="L85" i="2"/>
  <c r="L83" i="2"/>
  <c r="K83" i="2"/>
  <c r="K81" i="2"/>
  <c r="N77" i="2"/>
  <c r="N75" i="2"/>
  <c r="M75" i="2"/>
  <c r="M73" i="2"/>
  <c r="L73" i="2"/>
  <c r="N69" i="2"/>
  <c r="M69" i="2"/>
  <c r="L65" i="2"/>
  <c r="K65" i="2"/>
  <c r="N63" i="2"/>
  <c r="M63" i="2"/>
  <c r="L58" i="2"/>
  <c r="K58" i="2"/>
  <c r="N57" i="2"/>
  <c r="M57" i="2"/>
  <c r="L54" i="2"/>
  <c r="K54" i="2"/>
  <c r="N53" i="2"/>
  <c r="M53" i="2"/>
  <c r="L50" i="2"/>
  <c r="K50" i="2"/>
  <c r="N49" i="2"/>
  <c r="M49" i="2"/>
  <c r="L46" i="2"/>
  <c r="K46" i="2"/>
  <c r="N45" i="2"/>
  <c r="M45" i="2"/>
  <c r="L42" i="2"/>
  <c r="K42" i="2"/>
  <c r="N41" i="2"/>
  <c r="M41" i="2"/>
  <c r="L38" i="2"/>
  <c r="K38" i="2"/>
  <c r="N37" i="2"/>
  <c r="M37" i="2"/>
  <c r="L34" i="2"/>
  <c r="K34" i="2"/>
  <c r="N33" i="2"/>
  <c r="M33" i="2"/>
  <c r="L30" i="2"/>
  <c r="K30" i="2"/>
  <c r="N29" i="2"/>
  <c r="M29" i="2"/>
  <c r="L26" i="2"/>
  <c r="K26" i="2"/>
  <c r="N25" i="2"/>
  <c r="M25" i="2"/>
  <c r="L22" i="2"/>
  <c r="K22" i="2"/>
  <c r="N21" i="2"/>
  <c r="M21" i="2"/>
  <c r="L18" i="2"/>
  <c r="K18" i="2"/>
  <c r="N17" i="2"/>
  <c r="M17" i="2"/>
  <c r="L14" i="2"/>
  <c r="K14" i="2"/>
  <c r="N13" i="2"/>
  <c r="M13" i="2"/>
  <c r="L10" i="2"/>
  <c r="K10" i="2"/>
  <c r="N9" i="2"/>
  <c r="M9" i="2"/>
  <c r="N1" i="2"/>
  <c r="N188" i="2" s="1"/>
  <c r="M1" i="2"/>
  <c r="M175" i="2" s="1"/>
  <c r="L1" i="2"/>
  <c r="L89" i="2" s="1"/>
  <c r="K1" i="2"/>
  <c r="K138" i="2" s="1"/>
  <c r="J1" i="2"/>
  <c r="J215" i="2" s="1"/>
  <c r="I1" i="2"/>
  <c r="R2" i="2"/>
  <c r="Z5" i="2"/>
  <c r="Z6" i="2" s="1"/>
  <c r="Y6" i="2"/>
  <c r="AF6" i="2"/>
  <c r="AE6" i="2"/>
  <c r="AB6" i="2"/>
  <c r="X6" i="2"/>
  <c r="W6" i="2"/>
  <c r="AF4" i="2"/>
  <c r="AE4" i="2"/>
  <c r="AD4" i="2"/>
  <c r="AC4" i="2"/>
  <c r="AB4" i="2"/>
  <c r="AA4" i="2"/>
  <c r="Z4" i="2"/>
  <c r="Y4" i="2"/>
  <c r="X4" i="2"/>
  <c r="W4" i="2"/>
  <c r="V4" i="2"/>
  <c r="U4" i="2"/>
  <c r="V7" i="2"/>
  <c r="V6" i="2" s="1"/>
  <c r="U7" i="2"/>
  <c r="AD6" i="2"/>
  <c r="AC6" i="2"/>
  <c r="AA6" i="2"/>
  <c r="I214" i="2" l="1"/>
  <c r="I212" i="2"/>
  <c r="I210" i="2"/>
  <c r="I208" i="2"/>
  <c r="I206" i="2"/>
  <c r="I204" i="2"/>
  <c r="I202" i="2"/>
  <c r="I200" i="2"/>
  <c r="I198" i="2"/>
  <c r="I196" i="2"/>
  <c r="I194" i="2"/>
  <c r="I192" i="2"/>
  <c r="I190" i="2"/>
  <c r="I188" i="2"/>
  <c r="I186" i="2"/>
  <c r="I184" i="2"/>
  <c r="I182" i="2"/>
  <c r="I180" i="2"/>
  <c r="I177" i="2"/>
  <c r="I175" i="2"/>
  <c r="I173" i="2"/>
  <c r="I171" i="2"/>
  <c r="I169" i="2"/>
  <c r="I167" i="2"/>
  <c r="I165" i="2"/>
  <c r="I163" i="2"/>
  <c r="I161" i="2"/>
  <c r="I215" i="2"/>
  <c r="I207" i="2"/>
  <c r="I199" i="2"/>
  <c r="I191" i="2"/>
  <c r="I183" i="2"/>
  <c r="I174" i="2"/>
  <c r="I166" i="2"/>
  <c r="I158" i="2"/>
  <c r="I156" i="2"/>
  <c r="I154" i="2"/>
  <c r="I152" i="2"/>
  <c r="I150" i="2"/>
  <c r="I148" i="2"/>
  <c r="I146" i="2"/>
  <c r="I144" i="2"/>
  <c r="I142" i="2"/>
  <c r="I140" i="2"/>
  <c r="I138" i="2"/>
  <c r="I136" i="2"/>
  <c r="I134" i="2"/>
  <c r="I132" i="2"/>
  <c r="I130" i="2"/>
  <c r="I128" i="2"/>
  <c r="I126" i="2"/>
  <c r="I124" i="2"/>
  <c r="I122" i="2"/>
  <c r="I120" i="2"/>
  <c r="I118" i="2"/>
  <c r="I116" i="2"/>
  <c r="I114" i="2"/>
  <c r="I112" i="2"/>
  <c r="I110" i="2"/>
  <c r="I108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9" i="2"/>
  <c r="I209" i="2"/>
  <c r="I201" i="2"/>
  <c r="I193" i="2"/>
  <c r="I185" i="2"/>
  <c r="I176" i="2"/>
  <c r="I168" i="2"/>
  <c r="I160" i="2"/>
  <c r="I213" i="2"/>
  <c r="I197" i="2"/>
  <c r="I181" i="2"/>
  <c r="I164" i="2"/>
  <c r="I159" i="2"/>
  <c r="I88" i="2"/>
  <c r="I72" i="2"/>
  <c r="I90" i="2"/>
  <c r="I74" i="2"/>
  <c r="I70" i="2"/>
  <c r="I62" i="2"/>
  <c r="I211" i="2"/>
  <c r="I195" i="2"/>
  <c r="I178" i="2"/>
  <c r="I162" i="2"/>
  <c r="I92" i="2"/>
  <c r="I76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4" i="2"/>
  <c r="I94" i="2"/>
  <c r="I78" i="2"/>
  <c r="I68" i="2"/>
  <c r="I60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9" i="2"/>
  <c r="I205" i="2"/>
  <c r="I189" i="2"/>
  <c r="I172" i="2"/>
  <c r="I98" i="2"/>
  <c r="I96" i="2"/>
  <c r="J147" i="2"/>
  <c r="J88" i="2"/>
  <c r="I155" i="2"/>
  <c r="I7" i="2"/>
  <c r="J12" i="2"/>
  <c r="J24" i="2"/>
  <c r="J32" i="2"/>
  <c r="L62" i="2"/>
  <c r="K88" i="2"/>
  <c r="J106" i="2"/>
  <c r="J115" i="2"/>
  <c r="N120" i="2"/>
  <c r="N128" i="2"/>
  <c r="J131" i="2"/>
  <c r="N144" i="2"/>
  <c r="M148" i="2"/>
  <c r="J155" i="2"/>
  <c r="J159" i="2"/>
  <c r="N171" i="2"/>
  <c r="I187" i="2"/>
  <c r="N202" i="2"/>
  <c r="J214" i="2"/>
  <c r="J212" i="2"/>
  <c r="J210" i="2"/>
  <c r="J208" i="2"/>
  <c r="J206" i="2"/>
  <c r="J204" i="2"/>
  <c r="J202" i="2"/>
  <c r="J200" i="2"/>
  <c r="J198" i="2"/>
  <c r="J196" i="2"/>
  <c r="J194" i="2"/>
  <c r="J192" i="2"/>
  <c r="J190" i="2"/>
  <c r="J188" i="2"/>
  <c r="J186" i="2"/>
  <c r="J184" i="2"/>
  <c r="J182" i="2"/>
  <c r="J180" i="2"/>
  <c r="J177" i="2"/>
  <c r="J175" i="2"/>
  <c r="J173" i="2"/>
  <c r="J171" i="2"/>
  <c r="J169" i="2"/>
  <c r="J167" i="2"/>
  <c r="J165" i="2"/>
  <c r="J163" i="2"/>
  <c r="J161" i="2"/>
  <c r="J158" i="2"/>
  <c r="J156" i="2"/>
  <c r="J154" i="2"/>
  <c r="J152" i="2"/>
  <c r="J150" i="2"/>
  <c r="J148" i="2"/>
  <c r="J146" i="2"/>
  <c r="J144" i="2"/>
  <c r="J142" i="2"/>
  <c r="J140" i="2"/>
  <c r="J138" i="2"/>
  <c r="J136" i="2"/>
  <c r="J134" i="2"/>
  <c r="J132" i="2"/>
  <c r="J130" i="2"/>
  <c r="J128" i="2"/>
  <c r="J126" i="2"/>
  <c r="J124" i="2"/>
  <c r="J122" i="2"/>
  <c r="J120" i="2"/>
  <c r="J118" i="2"/>
  <c r="J116" i="2"/>
  <c r="J114" i="2"/>
  <c r="J112" i="2"/>
  <c r="J110" i="2"/>
  <c r="J108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209" i="2"/>
  <c r="J201" i="2"/>
  <c r="J193" i="2"/>
  <c r="J185" i="2"/>
  <c r="J176" i="2"/>
  <c r="J168" i="2"/>
  <c r="J160" i="2"/>
  <c r="J211" i="2"/>
  <c r="J203" i="2"/>
  <c r="J195" i="2"/>
  <c r="J187" i="2"/>
  <c r="J178" i="2"/>
  <c r="J170" i="2"/>
  <c r="J162" i="2"/>
  <c r="J90" i="2"/>
  <c r="J74" i="2"/>
  <c r="J70" i="2"/>
  <c r="J62" i="2"/>
  <c r="J33" i="2"/>
  <c r="J27" i="2"/>
  <c r="J25" i="2"/>
  <c r="J23" i="2"/>
  <c r="J21" i="2"/>
  <c r="J19" i="2"/>
  <c r="J17" i="2"/>
  <c r="J15" i="2"/>
  <c r="J207" i="2"/>
  <c r="J191" i="2"/>
  <c r="J174" i="2"/>
  <c r="J92" i="2"/>
  <c r="J76" i="2"/>
  <c r="J13" i="2"/>
  <c r="J11" i="2"/>
  <c r="J9" i="2"/>
  <c r="J157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4" i="2"/>
  <c r="J94" i="2"/>
  <c r="J78" i="2"/>
  <c r="J68" i="2"/>
  <c r="J60" i="2"/>
  <c r="J57" i="2"/>
  <c r="J55" i="2"/>
  <c r="J53" i="2"/>
  <c r="J51" i="2"/>
  <c r="J49" i="2"/>
  <c r="J47" i="2"/>
  <c r="J45" i="2"/>
  <c r="J43" i="2"/>
  <c r="J41" i="2"/>
  <c r="J39" i="2"/>
  <c r="J37" i="2"/>
  <c r="J35" i="2"/>
  <c r="J31" i="2"/>
  <c r="J29" i="2"/>
  <c r="J7" i="2"/>
  <c r="J205" i="2"/>
  <c r="J189" i="2"/>
  <c r="J172" i="2"/>
  <c r="J96" i="2"/>
  <c r="J80" i="2"/>
  <c r="J8" i="2"/>
  <c r="I24" i="2"/>
  <c r="I32" i="2"/>
  <c r="I48" i="2"/>
  <c r="J20" i="2"/>
  <c r="J28" i="2"/>
  <c r="J86" i="2"/>
  <c r="K101" i="2"/>
  <c r="M5" i="2"/>
  <c r="K6" i="2"/>
  <c r="M7" i="2"/>
  <c r="L8" i="2"/>
  <c r="K12" i="2"/>
  <c r="K16" i="2"/>
  <c r="K20" i="2"/>
  <c r="K24" i="2"/>
  <c r="K28" i="2"/>
  <c r="K32" i="2"/>
  <c r="K36" i="2"/>
  <c r="K40" i="2"/>
  <c r="K44" i="2"/>
  <c r="K48" i="2"/>
  <c r="K52" i="2"/>
  <c r="K56" i="2"/>
  <c r="K64" i="2"/>
  <c r="I66" i="2"/>
  <c r="M71" i="2"/>
  <c r="N73" i="2"/>
  <c r="I82" i="2"/>
  <c r="J84" i="2"/>
  <c r="K86" i="2"/>
  <c r="K99" i="2"/>
  <c r="L101" i="2"/>
  <c r="K110" i="2"/>
  <c r="K118" i="2"/>
  <c r="K126" i="2"/>
  <c r="K134" i="2"/>
  <c r="N148" i="2"/>
  <c r="M152" i="2"/>
  <c r="M159" i="2"/>
  <c r="I203" i="2"/>
  <c r="I147" i="2"/>
  <c r="J213" i="2"/>
  <c r="I6" i="2"/>
  <c r="I28" i="2"/>
  <c r="I40" i="2"/>
  <c r="K62" i="2"/>
  <c r="I106" i="2"/>
  <c r="J5" i="2"/>
  <c r="J44" i="2"/>
  <c r="J52" i="2"/>
  <c r="J64" i="2"/>
  <c r="N215" i="2"/>
  <c r="N213" i="2"/>
  <c r="N211" i="2"/>
  <c r="N209" i="2"/>
  <c r="N207" i="2"/>
  <c r="N205" i="2"/>
  <c r="N203" i="2"/>
  <c r="N201" i="2"/>
  <c r="N199" i="2"/>
  <c r="N197" i="2"/>
  <c r="N195" i="2"/>
  <c r="N193" i="2"/>
  <c r="N191" i="2"/>
  <c r="N189" i="2"/>
  <c r="N187" i="2"/>
  <c r="N185" i="2"/>
  <c r="N183" i="2"/>
  <c r="N181" i="2"/>
  <c r="N178" i="2"/>
  <c r="N176" i="2"/>
  <c r="N174" i="2"/>
  <c r="N172" i="2"/>
  <c r="N170" i="2"/>
  <c r="N168" i="2"/>
  <c r="N166" i="2"/>
  <c r="N164" i="2"/>
  <c r="N162" i="2"/>
  <c r="N160" i="2"/>
  <c r="N157" i="2"/>
  <c r="N155" i="2"/>
  <c r="N153" i="2"/>
  <c r="N151" i="2"/>
  <c r="N149" i="2"/>
  <c r="N147" i="2"/>
  <c r="N145" i="2"/>
  <c r="N143" i="2"/>
  <c r="N141" i="2"/>
  <c r="N139" i="2"/>
  <c r="N137" i="2"/>
  <c r="N135" i="2"/>
  <c r="N133" i="2"/>
  <c r="N131" i="2"/>
  <c r="N129" i="2"/>
  <c r="N127" i="2"/>
  <c r="N125" i="2"/>
  <c r="N123" i="2"/>
  <c r="N121" i="2"/>
  <c r="N119" i="2"/>
  <c r="N117" i="2"/>
  <c r="N115" i="2"/>
  <c r="N113" i="2"/>
  <c r="N111" i="2"/>
  <c r="N109" i="2"/>
  <c r="N106" i="2"/>
  <c r="N104" i="2"/>
  <c r="N102" i="2"/>
  <c r="N100" i="2"/>
  <c r="N98" i="2"/>
  <c r="N96" i="2"/>
  <c r="N94" i="2"/>
  <c r="N92" i="2"/>
  <c r="N90" i="2"/>
  <c r="N88" i="2"/>
  <c r="N86" i="2"/>
  <c r="N84" i="2"/>
  <c r="N82" i="2"/>
  <c r="N80" i="2"/>
  <c r="N78" i="2"/>
  <c r="N76" i="2"/>
  <c r="N74" i="2"/>
  <c r="N72" i="2"/>
  <c r="N70" i="2"/>
  <c r="N68" i="2"/>
  <c r="N66" i="2"/>
  <c r="N64" i="2"/>
  <c r="N62" i="2"/>
  <c r="N60" i="2"/>
  <c r="N214" i="2"/>
  <c r="N206" i="2"/>
  <c r="N198" i="2"/>
  <c r="N190" i="2"/>
  <c r="N182" i="2"/>
  <c r="N173" i="2"/>
  <c r="N165" i="2"/>
  <c r="N208" i="2"/>
  <c r="N200" i="2"/>
  <c r="N192" i="2"/>
  <c r="N184" i="2"/>
  <c r="N175" i="2"/>
  <c r="N167" i="2"/>
  <c r="N159" i="2"/>
  <c r="N95" i="2"/>
  <c r="N79" i="2"/>
  <c r="N67" i="2"/>
  <c r="N59" i="2"/>
  <c r="N10" i="2"/>
  <c r="N8" i="2"/>
  <c r="N212" i="2"/>
  <c r="N196" i="2"/>
  <c r="N180" i="2"/>
  <c r="N163" i="2"/>
  <c r="N97" i="2"/>
  <c r="N81" i="2"/>
  <c r="N32" i="2"/>
  <c r="N26" i="2"/>
  <c r="N24" i="2"/>
  <c r="N22" i="2"/>
  <c r="N20" i="2"/>
  <c r="N16" i="2"/>
  <c r="N14" i="2"/>
  <c r="N6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5" i="2"/>
  <c r="N99" i="2"/>
  <c r="N83" i="2"/>
  <c r="N65" i="2"/>
  <c r="N58" i="2"/>
  <c r="N56" i="2"/>
  <c r="N54" i="2"/>
  <c r="N52" i="2"/>
  <c r="N50" i="2"/>
  <c r="N48" i="2"/>
  <c r="N46" i="2"/>
  <c r="N44" i="2"/>
  <c r="N42" i="2"/>
  <c r="N40" i="2"/>
  <c r="N38" i="2"/>
  <c r="N36" i="2"/>
  <c r="N34" i="2"/>
  <c r="N30" i="2"/>
  <c r="N28" i="2"/>
  <c r="N18" i="2"/>
  <c r="N12" i="2"/>
  <c r="N210" i="2"/>
  <c r="N194" i="2"/>
  <c r="N177" i="2"/>
  <c r="N161" i="2"/>
  <c r="N101" i="2"/>
  <c r="N85" i="2"/>
  <c r="N7" i="2"/>
  <c r="L16" i="2"/>
  <c r="L24" i="2"/>
  <c r="L28" i="2"/>
  <c r="L32" i="2"/>
  <c r="L36" i="2"/>
  <c r="L40" i="2"/>
  <c r="L44" i="2"/>
  <c r="L48" i="2"/>
  <c r="L52" i="2"/>
  <c r="L56" i="2"/>
  <c r="L64" i="2"/>
  <c r="J66" i="2"/>
  <c r="N71" i="2"/>
  <c r="I80" i="2"/>
  <c r="J82" i="2"/>
  <c r="K84" i="2"/>
  <c r="K97" i="2"/>
  <c r="L99" i="2"/>
  <c r="M101" i="2"/>
  <c r="L110" i="2"/>
  <c r="L118" i="2"/>
  <c r="L126" i="2"/>
  <c r="I135" i="2"/>
  <c r="N152" i="2"/>
  <c r="M156" i="2"/>
  <c r="N204" i="2"/>
  <c r="I8" i="2"/>
  <c r="K214" i="2"/>
  <c r="K212" i="2"/>
  <c r="K210" i="2"/>
  <c r="K208" i="2"/>
  <c r="K206" i="2"/>
  <c r="K204" i="2"/>
  <c r="K202" i="2"/>
  <c r="K200" i="2"/>
  <c r="K198" i="2"/>
  <c r="K196" i="2"/>
  <c r="K194" i="2"/>
  <c r="K192" i="2"/>
  <c r="K190" i="2"/>
  <c r="K188" i="2"/>
  <c r="K186" i="2"/>
  <c r="K184" i="2"/>
  <c r="K182" i="2"/>
  <c r="K180" i="2"/>
  <c r="K177" i="2"/>
  <c r="K175" i="2"/>
  <c r="K173" i="2"/>
  <c r="K171" i="2"/>
  <c r="K169" i="2"/>
  <c r="K167" i="2"/>
  <c r="K165" i="2"/>
  <c r="K163" i="2"/>
  <c r="K161" i="2"/>
  <c r="K159" i="2"/>
  <c r="K215" i="2"/>
  <c r="K213" i="2"/>
  <c r="K211" i="2"/>
  <c r="K209" i="2"/>
  <c r="K207" i="2"/>
  <c r="K205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8" i="2"/>
  <c r="K176" i="2"/>
  <c r="K174" i="2"/>
  <c r="K172" i="2"/>
  <c r="K170" i="2"/>
  <c r="K168" i="2"/>
  <c r="K166" i="2"/>
  <c r="K164" i="2"/>
  <c r="K162" i="2"/>
  <c r="K160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5" i="2"/>
  <c r="K113" i="2"/>
  <c r="K111" i="2"/>
  <c r="K109" i="2"/>
  <c r="K106" i="2"/>
  <c r="K104" i="2"/>
  <c r="K102" i="2"/>
  <c r="K92" i="2"/>
  <c r="K89" i="2"/>
  <c r="K76" i="2"/>
  <c r="K73" i="2"/>
  <c r="K11" i="2"/>
  <c r="K7" i="2"/>
  <c r="K5" i="2"/>
  <c r="K217" i="2" s="1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3" i="2"/>
  <c r="K94" i="2"/>
  <c r="K91" i="2"/>
  <c r="K78" i="2"/>
  <c r="K75" i="2"/>
  <c r="K69" i="2"/>
  <c r="K68" i="2"/>
  <c r="K61" i="2"/>
  <c r="K60" i="2"/>
  <c r="K57" i="2"/>
  <c r="K55" i="2"/>
  <c r="K53" i="2"/>
  <c r="K51" i="2"/>
  <c r="K49" i="2"/>
  <c r="K47" i="2"/>
  <c r="K45" i="2"/>
  <c r="K43" i="2"/>
  <c r="K41" i="2"/>
  <c r="K39" i="2"/>
  <c r="K37" i="2"/>
  <c r="K35" i="2"/>
  <c r="K33" i="2"/>
  <c r="K31" i="2"/>
  <c r="K29" i="2"/>
  <c r="K27" i="2"/>
  <c r="K25" i="2"/>
  <c r="K23" i="2"/>
  <c r="K21" i="2"/>
  <c r="K19" i="2"/>
  <c r="K17" i="2"/>
  <c r="K15" i="2"/>
  <c r="K13" i="2"/>
  <c r="K9" i="2"/>
  <c r="K96" i="2"/>
  <c r="K93" i="2"/>
  <c r="K80" i="2"/>
  <c r="K77" i="2"/>
  <c r="K98" i="2"/>
  <c r="K95" i="2"/>
  <c r="K82" i="2"/>
  <c r="K79" i="2"/>
  <c r="K67" i="2"/>
  <c r="K66" i="2"/>
  <c r="K59" i="2"/>
  <c r="I36" i="2"/>
  <c r="I52" i="2"/>
  <c r="I64" i="2"/>
  <c r="K90" i="2"/>
  <c r="K8" i="2"/>
  <c r="J16" i="2"/>
  <c r="J36" i="2"/>
  <c r="J48" i="2"/>
  <c r="J123" i="2"/>
  <c r="M215" i="2"/>
  <c r="M213" i="2"/>
  <c r="M211" i="2"/>
  <c r="M209" i="2"/>
  <c r="M207" i="2"/>
  <c r="M205" i="2"/>
  <c r="M203" i="2"/>
  <c r="M201" i="2"/>
  <c r="M199" i="2"/>
  <c r="M197" i="2"/>
  <c r="M195" i="2"/>
  <c r="M193" i="2"/>
  <c r="M191" i="2"/>
  <c r="M189" i="2"/>
  <c r="M187" i="2"/>
  <c r="M185" i="2"/>
  <c r="M183" i="2"/>
  <c r="M181" i="2"/>
  <c r="M178" i="2"/>
  <c r="M176" i="2"/>
  <c r="M174" i="2"/>
  <c r="M172" i="2"/>
  <c r="M170" i="2"/>
  <c r="M168" i="2"/>
  <c r="M166" i="2"/>
  <c r="M164" i="2"/>
  <c r="M162" i="2"/>
  <c r="M160" i="2"/>
  <c r="M212" i="2"/>
  <c r="M204" i="2"/>
  <c r="M196" i="2"/>
  <c r="M188" i="2"/>
  <c r="M180" i="2"/>
  <c r="M171" i="2"/>
  <c r="M163" i="2"/>
  <c r="M157" i="2"/>
  <c r="M155" i="2"/>
  <c r="M153" i="2"/>
  <c r="M151" i="2"/>
  <c r="M149" i="2"/>
  <c r="M147" i="2"/>
  <c r="M145" i="2"/>
  <c r="M143" i="2"/>
  <c r="M141" i="2"/>
  <c r="M139" i="2"/>
  <c r="M137" i="2"/>
  <c r="M135" i="2"/>
  <c r="M133" i="2"/>
  <c r="M131" i="2"/>
  <c r="M129" i="2"/>
  <c r="M127" i="2"/>
  <c r="M125" i="2"/>
  <c r="M123" i="2"/>
  <c r="M121" i="2"/>
  <c r="M119" i="2"/>
  <c r="M117" i="2"/>
  <c r="M115" i="2"/>
  <c r="M113" i="2"/>
  <c r="M111" i="2"/>
  <c r="M109" i="2"/>
  <c r="M106" i="2"/>
  <c r="M104" i="2"/>
  <c r="M102" i="2"/>
  <c r="M100" i="2"/>
  <c r="M98" i="2"/>
  <c r="M96" i="2"/>
  <c r="M94" i="2"/>
  <c r="M92" i="2"/>
  <c r="M90" i="2"/>
  <c r="M88" i="2"/>
  <c r="M86" i="2"/>
  <c r="M84" i="2"/>
  <c r="M82" i="2"/>
  <c r="M80" i="2"/>
  <c r="M78" i="2"/>
  <c r="M76" i="2"/>
  <c r="M74" i="2"/>
  <c r="M72" i="2"/>
  <c r="M70" i="2"/>
  <c r="M68" i="2"/>
  <c r="M66" i="2"/>
  <c r="M64" i="2"/>
  <c r="M62" i="2"/>
  <c r="M60" i="2"/>
  <c r="M214" i="2"/>
  <c r="M206" i="2"/>
  <c r="M198" i="2"/>
  <c r="M190" i="2"/>
  <c r="M182" i="2"/>
  <c r="M173" i="2"/>
  <c r="M165" i="2"/>
  <c r="M202" i="2"/>
  <c r="M186" i="2"/>
  <c r="M169" i="2"/>
  <c r="M93" i="2"/>
  <c r="M77" i="2"/>
  <c r="M95" i="2"/>
  <c r="M79" i="2"/>
  <c r="M67" i="2"/>
  <c r="M59" i="2"/>
  <c r="M200" i="2"/>
  <c r="M184" i="2"/>
  <c r="M167" i="2"/>
  <c r="M97" i="2"/>
  <c r="M81" i="2"/>
  <c r="M158" i="2"/>
  <c r="M154" i="2"/>
  <c r="M150" i="2"/>
  <c r="M146" i="2"/>
  <c r="M142" i="2"/>
  <c r="M138" i="2"/>
  <c r="M134" i="2"/>
  <c r="M130" i="2"/>
  <c r="M126" i="2"/>
  <c r="M122" i="2"/>
  <c r="M118" i="2"/>
  <c r="M114" i="2"/>
  <c r="M110" i="2"/>
  <c r="M105" i="2"/>
  <c r="M99" i="2"/>
  <c r="M83" i="2"/>
  <c r="M65" i="2"/>
  <c r="M58" i="2"/>
  <c r="M56" i="2"/>
  <c r="M54" i="2"/>
  <c r="M52" i="2"/>
  <c r="M50" i="2"/>
  <c r="M48" i="2"/>
  <c r="M46" i="2"/>
  <c r="M44" i="2"/>
  <c r="M42" i="2"/>
  <c r="M40" i="2"/>
  <c r="M38" i="2"/>
  <c r="M36" i="2"/>
  <c r="M34" i="2"/>
  <c r="M32" i="2"/>
  <c r="M30" i="2"/>
  <c r="M28" i="2"/>
  <c r="M26" i="2"/>
  <c r="M24" i="2"/>
  <c r="M22" i="2"/>
  <c r="M20" i="2"/>
  <c r="M18" i="2"/>
  <c r="M16" i="2"/>
  <c r="M14" i="2"/>
  <c r="M12" i="2"/>
  <c r="M10" i="2"/>
  <c r="M210" i="2"/>
  <c r="M194" i="2"/>
  <c r="M177" i="2"/>
  <c r="M161" i="2"/>
  <c r="P1" i="2"/>
  <c r="H1" i="2"/>
  <c r="G1" i="2"/>
  <c r="O1" i="2"/>
  <c r="I10" i="2"/>
  <c r="M15" i="2"/>
  <c r="I18" i="2"/>
  <c r="M23" i="2"/>
  <c r="I26" i="2"/>
  <c r="I30" i="2"/>
  <c r="M31" i="2"/>
  <c r="I34" i="2"/>
  <c r="M35" i="2"/>
  <c r="I38" i="2"/>
  <c r="M39" i="2"/>
  <c r="I42" i="2"/>
  <c r="M43" i="2"/>
  <c r="I46" i="2"/>
  <c r="M47" i="2"/>
  <c r="I50" i="2"/>
  <c r="M51" i="2"/>
  <c r="I54" i="2"/>
  <c r="M55" i="2"/>
  <c r="I58" i="2"/>
  <c r="M61" i="2"/>
  <c r="K63" i="2"/>
  <c r="K70" i="2"/>
  <c r="J72" i="2"/>
  <c r="K74" i="2"/>
  <c r="K87" i="2"/>
  <c r="M91" i="2"/>
  <c r="N93" i="2"/>
  <c r="I102" i="2"/>
  <c r="M108" i="2"/>
  <c r="I111" i="2"/>
  <c r="M116" i="2"/>
  <c r="I119" i="2"/>
  <c r="M124" i="2"/>
  <c r="I127" i="2"/>
  <c r="M132" i="2"/>
  <c r="J135" i="2"/>
  <c r="I139" i="2"/>
  <c r="K142" i="2"/>
  <c r="N156" i="2"/>
  <c r="J164" i="2"/>
  <c r="M192" i="2"/>
  <c r="J98" i="2"/>
  <c r="I151" i="2"/>
  <c r="J183" i="2"/>
  <c r="I5" i="2"/>
  <c r="I12" i="2"/>
  <c r="I16" i="2"/>
  <c r="I20" i="2"/>
  <c r="I44" i="2"/>
  <c r="I56" i="2"/>
  <c r="K71" i="2"/>
  <c r="I86" i="2"/>
  <c r="I115" i="2"/>
  <c r="I123" i="2"/>
  <c r="I131" i="2"/>
  <c r="J151" i="2"/>
  <c r="K158" i="2"/>
  <c r="I170" i="2"/>
  <c r="J199" i="2"/>
  <c r="L214" i="2"/>
  <c r="L212" i="2"/>
  <c r="L210" i="2"/>
  <c r="L208" i="2"/>
  <c r="L206" i="2"/>
  <c r="L204" i="2"/>
  <c r="L202" i="2"/>
  <c r="L200" i="2"/>
  <c r="L198" i="2"/>
  <c r="L196" i="2"/>
  <c r="L194" i="2"/>
  <c r="L192" i="2"/>
  <c r="L190" i="2"/>
  <c r="L188" i="2"/>
  <c r="L186" i="2"/>
  <c r="L184" i="2"/>
  <c r="L182" i="2"/>
  <c r="L180" i="2"/>
  <c r="L177" i="2"/>
  <c r="L175" i="2"/>
  <c r="L173" i="2"/>
  <c r="L171" i="2"/>
  <c r="L169" i="2"/>
  <c r="L167" i="2"/>
  <c r="L165" i="2"/>
  <c r="L163" i="2"/>
  <c r="L161" i="2"/>
  <c r="L159" i="2"/>
  <c r="L215" i="2"/>
  <c r="L213" i="2"/>
  <c r="L211" i="2"/>
  <c r="L209" i="2"/>
  <c r="L207" i="2"/>
  <c r="L205" i="2"/>
  <c r="L203" i="2"/>
  <c r="L201" i="2"/>
  <c r="L199" i="2"/>
  <c r="L197" i="2"/>
  <c r="L195" i="2"/>
  <c r="L193" i="2"/>
  <c r="L191" i="2"/>
  <c r="L189" i="2"/>
  <c r="L187" i="2"/>
  <c r="L185" i="2"/>
  <c r="L183" i="2"/>
  <c r="L181" i="2"/>
  <c r="L178" i="2"/>
  <c r="L176" i="2"/>
  <c r="L174" i="2"/>
  <c r="L172" i="2"/>
  <c r="L170" i="2"/>
  <c r="L168" i="2"/>
  <c r="L166" i="2"/>
  <c r="L164" i="2"/>
  <c r="L162" i="2"/>
  <c r="L160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131" i="2"/>
  <c r="L129" i="2"/>
  <c r="L127" i="2"/>
  <c r="L125" i="2"/>
  <c r="L123" i="2"/>
  <c r="L121" i="2"/>
  <c r="L119" i="2"/>
  <c r="L117" i="2"/>
  <c r="L115" i="2"/>
  <c r="L113" i="2"/>
  <c r="L111" i="2"/>
  <c r="L109" i="2"/>
  <c r="L106" i="2"/>
  <c r="L104" i="2"/>
  <c r="L102" i="2"/>
  <c r="L100" i="2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72" i="2"/>
  <c r="L156" i="2"/>
  <c r="L152" i="2"/>
  <c r="L148" i="2"/>
  <c r="L144" i="2"/>
  <c r="L140" i="2"/>
  <c r="L136" i="2"/>
  <c r="L132" i="2"/>
  <c r="L128" i="2"/>
  <c r="L124" i="2"/>
  <c r="L120" i="2"/>
  <c r="L116" i="2"/>
  <c r="L112" i="2"/>
  <c r="L108" i="2"/>
  <c r="L103" i="2"/>
  <c r="L91" i="2"/>
  <c r="L75" i="2"/>
  <c r="L69" i="2"/>
  <c r="L68" i="2"/>
  <c r="L61" i="2"/>
  <c r="L60" i="2"/>
  <c r="L57" i="2"/>
  <c r="L55" i="2"/>
  <c r="L5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93" i="2"/>
  <c r="L77" i="2"/>
  <c r="L95" i="2"/>
  <c r="L79" i="2"/>
  <c r="L67" i="2"/>
  <c r="L66" i="2"/>
  <c r="L59" i="2"/>
  <c r="L97" i="2"/>
  <c r="L81" i="2"/>
  <c r="L158" i="2"/>
  <c r="L154" i="2"/>
  <c r="L150" i="2"/>
  <c r="L146" i="2"/>
  <c r="L142" i="2"/>
  <c r="L138" i="2"/>
  <c r="L134" i="2"/>
  <c r="J6" i="2"/>
  <c r="J40" i="2"/>
  <c r="J56" i="2"/>
  <c r="L71" i="2"/>
  <c r="I84" i="2"/>
  <c r="N5" i="2"/>
  <c r="L6" i="2"/>
  <c r="M8" i="2"/>
  <c r="L12" i="2"/>
  <c r="L20" i="2"/>
  <c r="Q1" i="2"/>
  <c r="M6" i="2"/>
  <c r="M11" i="2"/>
  <c r="I14" i="2"/>
  <c r="M19" i="2"/>
  <c r="I22" i="2"/>
  <c r="M27" i="2"/>
  <c r="F1" i="2"/>
  <c r="J10" i="2"/>
  <c r="N11" i="2"/>
  <c r="J14" i="2"/>
  <c r="N15" i="2"/>
  <c r="J18" i="2"/>
  <c r="N19" i="2"/>
  <c r="J22" i="2"/>
  <c r="N23" i="2"/>
  <c r="J26" i="2"/>
  <c r="N27" i="2"/>
  <c r="J30" i="2"/>
  <c r="N31" i="2"/>
  <c r="J34" i="2"/>
  <c r="N35" i="2"/>
  <c r="J38" i="2"/>
  <c r="N39" i="2"/>
  <c r="J42" i="2"/>
  <c r="N43" i="2"/>
  <c r="J46" i="2"/>
  <c r="N47" i="2"/>
  <c r="J50" i="2"/>
  <c r="N51" i="2"/>
  <c r="J54" i="2"/>
  <c r="N55" i="2"/>
  <c r="J58" i="2"/>
  <c r="N61" i="2"/>
  <c r="L63" i="2"/>
  <c r="L70" i="2"/>
  <c r="K72" i="2"/>
  <c r="K85" i="2"/>
  <c r="L87" i="2"/>
  <c r="M89" i="2"/>
  <c r="N91" i="2"/>
  <c r="I100" i="2"/>
  <c r="J102" i="2"/>
  <c r="N108" i="2"/>
  <c r="J111" i="2"/>
  <c r="N116" i="2"/>
  <c r="J119" i="2"/>
  <c r="N124" i="2"/>
  <c r="J127" i="2"/>
  <c r="N132" i="2"/>
  <c r="J139" i="2"/>
  <c r="I143" i="2"/>
  <c r="K146" i="2"/>
  <c r="J181" i="2"/>
  <c r="M208" i="2"/>
  <c r="AG5" i="2"/>
  <c r="U6" i="2"/>
  <c r="AG4" i="2"/>
  <c r="AG7" i="2"/>
  <c r="M217" i="2" l="1"/>
  <c r="F215" i="2"/>
  <c r="F213" i="2"/>
  <c r="F211" i="2"/>
  <c r="F209" i="2"/>
  <c r="F207" i="2"/>
  <c r="F205" i="2"/>
  <c r="F203" i="2"/>
  <c r="F201" i="2"/>
  <c r="F199" i="2"/>
  <c r="F197" i="2"/>
  <c r="F195" i="2"/>
  <c r="F193" i="2"/>
  <c r="F191" i="2"/>
  <c r="F189" i="2"/>
  <c r="F187" i="2"/>
  <c r="F185" i="2"/>
  <c r="F183" i="2"/>
  <c r="F181" i="2"/>
  <c r="F178" i="2"/>
  <c r="F176" i="2"/>
  <c r="F174" i="2"/>
  <c r="F172" i="2"/>
  <c r="F170" i="2"/>
  <c r="F168" i="2"/>
  <c r="F166" i="2"/>
  <c r="F164" i="2"/>
  <c r="F162" i="2"/>
  <c r="F160" i="2"/>
  <c r="F159" i="2"/>
  <c r="F157" i="2"/>
  <c r="F155" i="2"/>
  <c r="F153" i="2"/>
  <c r="F151" i="2"/>
  <c r="F149" i="2"/>
  <c r="F147" i="2"/>
  <c r="F145" i="2"/>
  <c r="F143" i="2"/>
  <c r="F141" i="2"/>
  <c r="F139" i="2"/>
  <c r="F137" i="2"/>
  <c r="F135" i="2"/>
  <c r="F133" i="2"/>
  <c r="F131" i="2"/>
  <c r="F129" i="2"/>
  <c r="F127" i="2"/>
  <c r="F125" i="2"/>
  <c r="F123" i="2"/>
  <c r="F121" i="2"/>
  <c r="F119" i="2"/>
  <c r="F117" i="2"/>
  <c r="F115" i="2"/>
  <c r="F113" i="2"/>
  <c r="F111" i="2"/>
  <c r="F109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212" i="2"/>
  <c r="F204" i="2"/>
  <c r="F196" i="2"/>
  <c r="F188" i="2"/>
  <c r="F180" i="2"/>
  <c r="F171" i="2"/>
  <c r="F163" i="2"/>
  <c r="F214" i="2"/>
  <c r="F206" i="2"/>
  <c r="F198" i="2"/>
  <c r="F190" i="2"/>
  <c r="F182" i="2"/>
  <c r="F173" i="2"/>
  <c r="F165" i="2"/>
  <c r="F101" i="2"/>
  <c r="F85" i="2"/>
  <c r="F65" i="2"/>
  <c r="F14" i="2"/>
  <c r="F12" i="2"/>
  <c r="F202" i="2"/>
  <c r="F186" i="2"/>
  <c r="F169" i="2"/>
  <c r="F87" i="2"/>
  <c r="F20" i="2"/>
  <c r="F18" i="2"/>
  <c r="F8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3" i="2"/>
  <c r="F89" i="2"/>
  <c r="F73" i="2"/>
  <c r="F71" i="2"/>
  <c r="F63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16" i="2"/>
  <c r="F10" i="2"/>
  <c r="F217" i="2" s="1"/>
  <c r="F200" i="2"/>
  <c r="F184" i="2"/>
  <c r="F167" i="2"/>
  <c r="F91" i="2"/>
  <c r="F75" i="2"/>
  <c r="F194" i="2"/>
  <c r="F150" i="2"/>
  <c r="F130" i="2"/>
  <c r="F122" i="2"/>
  <c r="F114" i="2"/>
  <c r="F105" i="2"/>
  <c r="F81" i="2"/>
  <c r="F67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35" i="2"/>
  <c r="F23" i="2"/>
  <c r="F11" i="2"/>
  <c r="F99" i="2"/>
  <c r="F77" i="2"/>
  <c r="F208" i="2"/>
  <c r="F177" i="2"/>
  <c r="F146" i="2"/>
  <c r="F83" i="2"/>
  <c r="F59" i="2"/>
  <c r="F55" i="2"/>
  <c r="F43" i="2"/>
  <c r="F31" i="2"/>
  <c r="F192" i="2"/>
  <c r="F161" i="2"/>
  <c r="F142" i="2"/>
  <c r="F93" i="2"/>
  <c r="F61" i="2"/>
  <c r="F39" i="2"/>
  <c r="F27" i="2"/>
  <c r="F158" i="2"/>
  <c r="F6" i="2"/>
  <c r="F210" i="2"/>
  <c r="F79" i="2"/>
  <c r="F175" i="2"/>
  <c r="F138" i="2"/>
  <c r="F95" i="2"/>
  <c r="F134" i="2"/>
  <c r="F51" i="2"/>
  <c r="F15" i="2"/>
  <c r="F69" i="2"/>
  <c r="F126" i="2"/>
  <c r="F118" i="2"/>
  <c r="F110" i="2"/>
  <c r="F97" i="2"/>
  <c r="F47" i="2"/>
  <c r="F19" i="2"/>
  <c r="F154" i="2"/>
  <c r="F7" i="2"/>
  <c r="O215" i="2"/>
  <c r="O213" i="2"/>
  <c r="O211" i="2"/>
  <c r="O209" i="2"/>
  <c r="O207" i="2"/>
  <c r="O205" i="2"/>
  <c r="O203" i="2"/>
  <c r="O201" i="2"/>
  <c r="O199" i="2"/>
  <c r="O197" i="2"/>
  <c r="O195" i="2"/>
  <c r="O193" i="2"/>
  <c r="O191" i="2"/>
  <c r="O189" i="2"/>
  <c r="O187" i="2"/>
  <c r="O185" i="2"/>
  <c r="O183" i="2"/>
  <c r="O181" i="2"/>
  <c r="O178" i="2"/>
  <c r="O176" i="2"/>
  <c r="O174" i="2"/>
  <c r="O172" i="2"/>
  <c r="O170" i="2"/>
  <c r="O168" i="2"/>
  <c r="O166" i="2"/>
  <c r="O164" i="2"/>
  <c r="O162" i="2"/>
  <c r="O160" i="2"/>
  <c r="O214" i="2"/>
  <c r="O212" i="2"/>
  <c r="O210" i="2"/>
  <c r="O208" i="2"/>
  <c r="O206" i="2"/>
  <c r="O204" i="2"/>
  <c r="O202" i="2"/>
  <c r="O200" i="2"/>
  <c r="O198" i="2"/>
  <c r="O196" i="2"/>
  <c r="O194" i="2"/>
  <c r="O192" i="2"/>
  <c r="O190" i="2"/>
  <c r="O188" i="2"/>
  <c r="O186" i="2"/>
  <c r="O184" i="2"/>
  <c r="O182" i="2"/>
  <c r="O180" i="2"/>
  <c r="O177" i="2"/>
  <c r="O175" i="2"/>
  <c r="O173" i="2"/>
  <c r="O171" i="2"/>
  <c r="O169" i="2"/>
  <c r="O167" i="2"/>
  <c r="O165" i="2"/>
  <c r="O163" i="2"/>
  <c r="O161" i="2"/>
  <c r="O159" i="2"/>
  <c r="O158" i="2"/>
  <c r="O156" i="2"/>
  <c r="O154" i="2"/>
  <c r="O152" i="2"/>
  <c r="O150" i="2"/>
  <c r="O148" i="2"/>
  <c r="O146" i="2"/>
  <c r="O144" i="2"/>
  <c r="O142" i="2"/>
  <c r="O140" i="2"/>
  <c r="O138" i="2"/>
  <c r="O136" i="2"/>
  <c r="O134" i="2"/>
  <c r="O132" i="2"/>
  <c r="O130" i="2"/>
  <c r="O128" i="2"/>
  <c r="O126" i="2"/>
  <c r="O124" i="2"/>
  <c r="O122" i="2"/>
  <c r="O120" i="2"/>
  <c r="O118" i="2"/>
  <c r="O116" i="2"/>
  <c r="O114" i="2"/>
  <c r="O112" i="2"/>
  <c r="O110" i="2"/>
  <c r="O108" i="2"/>
  <c r="O105" i="2"/>
  <c r="O103" i="2"/>
  <c r="O97" i="2"/>
  <c r="O94" i="2"/>
  <c r="O81" i="2"/>
  <c r="O78" i="2"/>
  <c r="O18" i="2"/>
  <c r="O12" i="2"/>
  <c r="O8" i="2"/>
  <c r="O6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4" i="2"/>
  <c r="O99" i="2"/>
  <c r="O96" i="2"/>
  <c r="O83" i="2"/>
  <c r="O80" i="2"/>
  <c r="O66" i="2"/>
  <c r="O65" i="2"/>
  <c r="O58" i="2"/>
  <c r="O56" i="2"/>
  <c r="O54" i="2"/>
  <c r="O52" i="2"/>
  <c r="O50" i="2"/>
  <c r="O48" i="2"/>
  <c r="O46" i="2"/>
  <c r="O44" i="2"/>
  <c r="O42" i="2"/>
  <c r="O40" i="2"/>
  <c r="O38" i="2"/>
  <c r="O36" i="2"/>
  <c r="O34" i="2"/>
  <c r="O32" i="2"/>
  <c r="O30" i="2"/>
  <c r="O28" i="2"/>
  <c r="O26" i="2"/>
  <c r="O24" i="2"/>
  <c r="O22" i="2"/>
  <c r="O20" i="2"/>
  <c r="O16" i="2"/>
  <c r="O14" i="2"/>
  <c r="O10" i="2"/>
  <c r="O101" i="2"/>
  <c r="O98" i="2"/>
  <c r="O85" i="2"/>
  <c r="O82" i="2"/>
  <c r="O100" i="2"/>
  <c r="O87" i="2"/>
  <c r="O84" i="2"/>
  <c r="O71" i="2"/>
  <c r="O64" i="2"/>
  <c r="O63" i="2"/>
  <c r="O135" i="2"/>
  <c r="O93" i="2"/>
  <c r="O74" i="2"/>
  <c r="O90" i="2"/>
  <c r="O77" i="2"/>
  <c r="O89" i="2"/>
  <c r="O139" i="2"/>
  <c r="O127" i="2"/>
  <c r="O119" i="2"/>
  <c r="O111" i="2"/>
  <c r="O91" i="2"/>
  <c r="O70" i="2"/>
  <c r="O11" i="2"/>
  <c r="O95" i="2"/>
  <c r="O76" i="2"/>
  <c r="O68" i="2"/>
  <c r="O59" i="2"/>
  <c r="O7" i="2"/>
  <c r="O5" i="2"/>
  <c r="O86" i="2"/>
  <c r="O73" i="2"/>
  <c r="O92" i="2"/>
  <c r="O143" i="2"/>
  <c r="O102" i="2"/>
  <c r="O51" i="2"/>
  <c r="O39" i="2"/>
  <c r="O155" i="2"/>
  <c r="O131" i="2"/>
  <c r="O123" i="2"/>
  <c r="O115" i="2"/>
  <c r="O106" i="2"/>
  <c r="O88" i="2"/>
  <c r="O75" i="2"/>
  <c r="O69" i="2"/>
  <c r="O62" i="2"/>
  <c r="O57" i="2"/>
  <c r="O53" i="2"/>
  <c r="O49" i="2"/>
  <c r="O45" i="2"/>
  <c r="O41" i="2"/>
  <c r="O37" i="2"/>
  <c r="O33" i="2"/>
  <c r="O29" i="2"/>
  <c r="O25" i="2"/>
  <c r="O21" i="2"/>
  <c r="O17" i="2"/>
  <c r="O13" i="2"/>
  <c r="O9" i="2"/>
  <c r="O79" i="2"/>
  <c r="O35" i="2"/>
  <c r="O151" i="2"/>
  <c r="O147" i="2"/>
  <c r="O67" i="2"/>
  <c r="O60" i="2"/>
  <c r="O72" i="2"/>
  <c r="O61" i="2"/>
  <c r="O55" i="2"/>
  <c r="O47" i="2"/>
  <c r="O43" i="2"/>
  <c r="O31" i="2"/>
  <c r="O27" i="2"/>
  <c r="O23" i="2"/>
  <c r="O19" i="2"/>
  <c r="O15" i="2"/>
  <c r="Q214" i="2"/>
  <c r="Q212" i="2"/>
  <c r="Q210" i="2"/>
  <c r="Q208" i="2"/>
  <c r="Q206" i="2"/>
  <c r="Q204" i="2"/>
  <c r="Q202" i="2"/>
  <c r="Q200" i="2"/>
  <c r="Q198" i="2"/>
  <c r="Q196" i="2"/>
  <c r="Q194" i="2"/>
  <c r="Q192" i="2"/>
  <c r="Q190" i="2"/>
  <c r="Q188" i="2"/>
  <c r="Q186" i="2"/>
  <c r="Q184" i="2"/>
  <c r="Q182" i="2"/>
  <c r="Q180" i="2"/>
  <c r="Q177" i="2"/>
  <c r="Q175" i="2"/>
  <c r="Q173" i="2"/>
  <c r="Q171" i="2"/>
  <c r="Q169" i="2"/>
  <c r="Q167" i="2"/>
  <c r="Q165" i="2"/>
  <c r="Q163" i="2"/>
  <c r="Q161" i="2"/>
  <c r="Q159" i="2"/>
  <c r="Q209" i="2"/>
  <c r="Q201" i="2"/>
  <c r="Q193" i="2"/>
  <c r="Q185" i="2"/>
  <c r="Q176" i="2"/>
  <c r="Q168" i="2"/>
  <c r="Q160" i="2"/>
  <c r="Q158" i="2"/>
  <c r="Q156" i="2"/>
  <c r="Q154" i="2"/>
  <c r="Q152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116" i="2"/>
  <c r="Q114" i="2"/>
  <c r="Q112" i="2"/>
  <c r="Q110" i="2"/>
  <c r="Q108" i="2"/>
  <c r="Q105" i="2"/>
  <c r="Q103" i="2"/>
  <c r="Q101" i="2"/>
  <c r="Q99" i="2"/>
  <c r="Q97" i="2"/>
  <c r="Q95" i="2"/>
  <c r="Q93" i="2"/>
  <c r="Q91" i="2"/>
  <c r="Q89" i="2"/>
  <c r="Q87" i="2"/>
  <c r="Q85" i="2"/>
  <c r="Q83" i="2"/>
  <c r="Q81" i="2"/>
  <c r="Q79" i="2"/>
  <c r="Q77" i="2"/>
  <c r="Q75" i="2"/>
  <c r="Q73" i="2"/>
  <c r="Q71" i="2"/>
  <c r="Q69" i="2"/>
  <c r="Q67" i="2"/>
  <c r="Q65" i="2"/>
  <c r="Q63" i="2"/>
  <c r="Q61" i="2"/>
  <c r="Q59" i="2"/>
  <c r="Q211" i="2"/>
  <c r="Q203" i="2"/>
  <c r="Q195" i="2"/>
  <c r="Q187" i="2"/>
  <c r="Q178" i="2"/>
  <c r="Q170" i="2"/>
  <c r="Q162" i="2"/>
  <c r="Q207" i="2"/>
  <c r="Q191" i="2"/>
  <c r="Q174" i="2"/>
  <c r="Q98" i="2"/>
  <c r="Q82" i="2"/>
  <c r="Q100" i="2"/>
  <c r="Q84" i="2"/>
  <c r="Q64" i="2"/>
  <c r="Q205" i="2"/>
  <c r="Q189" i="2"/>
  <c r="Q172" i="2"/>
  <c r="Q86" i="2"/>
  <c r="Q155" i="2"/>
  <c r="Q151" i="2"/>
  <c r="Q147" i="2"/>
  <c r="Q143" i="2"/>
  <c r="Q139" i="2"/>
  <c r="Q135" i="2"/>
  <c r="Q131" i="2"/>
  <c r="Q127" i="2"/>
  <c r="Q123" i="2"/>
  <c r="Q119" i="2"/>
  <c r="Q115" i="2"/>
  <c r="Q111" i="2"/>
  <c r="Q106" i="2"/>
  <c r="Q102" i="2"/>
  <c r="Q88" i="2"/>
  <c r="Q72" i="2"/>
  <c r="Q70" i="2"/>
  <c r="Q62" i="2"/>
  <c r="Q57" i="2"/>
  <c r="Q55" i="2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215" i="2"/>
  <c r="Q199" i="2"/>
  <c r="Q183" i="2"/>
  <c r="Q166" i="2"/>
  <c r="Q164" i="2"/>
  <c r="Q153" i="2"/>
  <c r="Q78" i="2"/>
  <c r="Q6" i="2"/>
  <c r="Q16" i="2"/>
  <c r="Q8" i="2"/>
  <c r="Q137" i="2"/>
  <c r="Q58" i="2"/>
  <c r="Q50" i="2"/>
  <c r="Q38" i="2"/>
  <c r="Q26" i="2"/>
  <c r="Q76" i="2"/>
  <c r="Q7" i="2"/>
  <c r="Q5" i="2"/>
  <c r="Q217" i="2" s="1"/>
  <c r="Q149" i="2"/>
  <c r="Q129" i="2"/>
  <c r="Q121" i="2"/>
  <c r="Q113" i="2"/>
  <c r="Q104" i="2"/>
  <c r="Q80" i="2"/>
  <c r="Q66" i="2"/>
  <c r="Q56" i="2"/>
  <c r="Q52" i="2"/>
  <c r="Q48" i="2"/>
  <c r="Q44" i="2"/>
  <c r="Q40" i="2"/>
  <c r="Q36" i="2"/>
  <c r="Q32" i="2"/>
  <c r="Q28" i="2"/>
  <c r="Q24" i="2"/>
  <c r="Q20" i="2"/>
  <c r="Q12" i="2"/>
  <c r="Q133" i="2"/>
  <c r="Q30" i="2"/>
  <c r="Q18" i="2"/>
  <c r="Q10" i="2"/>
  <c r="Q197" i="2"/>
  <c r="Q145" i="2"/>
  <c r="Q90" i="2"/>
  <c r="Q213" i="2"/>
  <c r="Q46" i="2"/>
  <c r="Q34" i="2"/>
  <c r="Q157" i="2"/>
  <c r="Q141" i="2"/>
  <c r="Q92" i="2"/>
  <c r="Q60" i="2"/>
  <c r="Q117" i="2"/>
  <c r="Q54" i="2"/>
  <c r="Q14" i="2"/>
  <c r="Q68" i="2"/>
  <c r="Q94" i="2"/>
  <c r="Q125" i="2"/>
  <c r="Q109" i="2"/>
  <c r="Q96" i="2"/>
  <c r="Q42" i="2"/>
  <c r="Q22" i="2"/>
  <c r="Q74" i="2"/>
  <c r="Q181" i="2"/>
  <c r="G215" i="2"/>
  <c r="G213" i="2"/>
  <c r="G211" i="2"/>
  <c r="G209" i="2"/>
  <c r="G207" i="2"/>
  <c r="G205" i="2"/>
  <c r="G203" i="2"/>
  <c r="G201" i="2"/>
  <c r="G199" i="2"/>
  <c r="G197" i="2"/>
  <c r="G195" i="2"/>
  <c r="G193" i="2"/>
  <c r="G191" i="2"/>
  <c r="G189" i="2"/>
  <c r="G187" i="2"/>
  <c r="G185" i="2"/>
  <c r="G183" i="2"/>
  <c r="G181" i="2"/>
  <c r="G178" i="2"/>
  <c r="G176" i="2"/>
  <c r="G174" i="2"/>
  <c r="G172" i="2"/>
  <c r="G170" i="2"/>
  <c r="G168" i="2"/>
  <c r="G166" i="2"/>
  <c r="G164" i="2"/>
  <c r="G162" i="2"/>
  <c r="G160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7" i="2"/>
  <c r="G175" i="2"/>
  <c r="G173" i="2"/>
  <c r="G171" i="2"/>
  <c r="G169" i="2"/>
  <c r="G167" i="2"/>
  <c r="G165" i="2"/>
  <c r="G163" i="2"/>
  <c r="G161" i="2"/>
  <c r="G159" i="2"/>
  <c r="G158" i="2"/>
  <c r="G156" i="2"/>
  <c r="G154" i="2"/>
  <c r="G152" i="2"/>
  <c r="G150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4" i="2"/>
  <c r="G122" i="2"/>
  <c r="G120" i="2"/>
  <c r="G118" i="2"/>
  <c r="G116" i="2"/>
  <c r="G114" i="2"/>
  <c r="G112" i="2"/>
  <c r="G110" i="2"/>
  <c r="G108" i="2"/>
  <c r="G105" i="2"/>
  <c r="G103" i="2"/>
  <c r="G100" i="2"/>
  <c r="G87" i="2"/>
  <c r="G84" i="2"/>
  <c r="G16" i="2"/>
  <c r="G14" i="2"/>
  <c r="G10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6" i="2"/>
  <c r="G102" i="2"/>
  <c r="G89" i="2"/>
  <c r="G86" i="2"/>
  <c r="G73" i="2"/>
  <c r="G71" i="2"/>
  <c r="G64" i="2"/>
  <c r="G63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28" i="2"/>
  <c r="G26" i="2"/>
  <c r="G24" i="2"/>
  <c r="G22" i="2"/>
  <c r="G20" i="2"/>
  <c r="G18" i="2"/>
  <c r="G12" i="2"/>
  <c r="G8" i="2"/>
  <c r="G6" i="2"/>
  <c r="G91" i="2"/>
  <c r="G88" i="2"/>
  <c r="G75" i="2"/>
  <c r="G72" i="2"/>
  <c r="G93" i="2"/>
  <c r="G90" i="2"/>
  <c r="G77" i="2"/>
  <c r="G74" i="2"/>
  <c r="G70" i="2"/>
  <c r="G69" i="2"/>
  <c r="G62" i="2"/>
  <c r="G61" i="2"/>
  <c r="G157" i="2"/>
  <c r="G96" i="2"/>
  <c r="G83" i="2"/>
  <c r="G99" i="2"/>
  <c r="G82" i="2"/>
  <c r="G7" i="2"/>
  <c r="G60" i="2"/>
  <c r="G41" i="2"/>
  <c r="G37" i="2"/>
  <c r="G33" i="2"/>
  <c r="G29" i="2"/>
  <c r="G25" i="2"/>
  <c r="G21" i="2"/>
  <c r="G17" i="2"/>
  <c r="G153" i="2"/>
  <c r="G98" i="2"/>
  <c r="G85" i="2"/>
  <c r="G65" i="2"/>
  <c r="G92" i="2"/>
  <c r="G149" i="2"/>
  <c r="G95" i="2"/>
  <c r="G76" i="2"/>
  <c r="G133" i="2"/>
  <c r="G125" i="2"/>
  <c r="G67" i="2"/>
  <c r="G57" i="2"/>
  <c r="G45" i="2"/>
  <c r="G145" i="2"/>
  <c r="G129" i="2"/>
  <c r="G121" i="2"/>
  <c r="G113" i="2"/>
  <c r="G104" i="2"/>
  <c r="G97" i="2"/>
  <c r="G78" i="2"/>
  <c r="G68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66" i="2"/>
  <c r="G79" i="2"/>
  <c r="G94" i="2"/>
  <c r="G81" i="2"/>
  <c r="G49" i="2"/>
  <c r="G5" i="2"/>
  <c r="G141" i="2"/>
  <c r="G80" i="2"/>
  <c r="G137" i="2"/>
  <c r="G101" i="2"/>
  <c r="G117" i="2"/>
  <c r="G109" i="2"/>
  <c r="G53" i="2"/>
  <c r="G13" i="2"/>
  <c r="G9" i="2"/>
  <c r="L217" i="2"/>
  <c r="I217" i="2"/>
  <c r="H215" i="2"/>
  <c r="H213" i="2"/>
  <c r="H211" i="2"/>
  <c r="H209" i="2"/>
  <c r="H207" i="2"/>
  <c r="H205" i="2"/>
  <c r="H203" i="2"/>
  <c r="H201" i="2"/>
  <c r="H199" i="2"/>
  <c r="H197" i="2"/>
  <c r="H195" i="2"/>
  <c r="H193" i="2"/>
  <c r="H191" i="2"/>
  <c r="H189" i="2"/>
  <c r="H187" i="2"/>
  <c r="H185" i="2"/>
  <c r="H183" i="2"/>
  <c r="H181" i="2"/>
  <c r="H178" i="2"/>
  <c r="H176" i="2"/>
  <c r="H174" i="2"/>
  <c r="H172" i="2"/>
  <c r="H170" i="2"/>
  <c r="H168" i="2"/>
  <c r="H166" i="2"/>
  <c r="H164" i="2"/>
  <c r="H162" i="2"/>
  <c r="H160" i="2"/>
  <c r="H214" i="2"/>
  <c r="H212" i="2"/>
  <c r="H210" i="2"/>
  <c r="H208" i="2"/>
  <c r="H206" i="2"/>
  <c r="H204" i="2"/>
  <c r="H202" i="2"/>
  <c r="H200" i="2"/>
  <c r="H198" i="2"/>
  <c r="H196" i="2"/>
  <c r="H194" i="2"/>
  <c r="H192" i="2"/>
  <c r="H190" i="2"/>
  <c r="H188" i="2"/>
  <c r="H186" i="2"/>
  <c r="H184" i="2"/>
  <c r="H182" i="2"/>
  <c r="H180" i="2"/>
  <c r="H177" i="2"/>
  <c r="H175" i="2"/>
  <c r="H173" i="2"/>
  <c r="H171" i="2"/>
  <c r="H169" i="2"/>
  <c r="H167" i="2"/>
  <c r="H165" i="2"/>
  <c r="H163" i="2"/>
  <c r="H161" i="2"/>
  <c r="H158" i="2"/>
  <c r="H156" i="2"/>
  <c r="H154" i="2"/>
  <c r="H152" i="2"/>
  <c r="H150" i="2"/>
  <c r="H148" i="2"/>
  <c r="H146" i="2"/>
  <c r="H144" i="2"/>
  <c r="H142" i="2"/>
  <c r="H140" i="2"/>
  <c r="H138" i="2"/>
  <c r="H136" i="2"/>
  <c r="H134" i="2"/>
  <c r="H132" i="2"/>
  <c r="H130" i="2"/>
  <c r="H128" i="2"/>
  <c r="H126" i="2"/>
  <c r="H124" i="2"/>
  <c r="H122" i="2"/>
  <c r="H120" i="2"/>
  <c r="H118" i="2"/>
  <c r="H116" i="2"/>
  <c r="H114" i="2"/>
  <c r="H112" i="2"/>
  <c r="H110" i="2"/>
  <c r="H108" i="2"/>
  <c r="H105" i="2"/>
  <c r="H103" i="2"/>
  <c r="H101" i="2"/>
  <c r="H99" i="2"/>
  <c r="H97" i="2"/>
  <c r="H95" i="2"/>
  <c r="H93" i="2"/>
  <c r="H91" i="2"/>
  <c r="H89" i="2"/>
  <c r="H87" i="2"/>
  <c r="H85" i="2"/>
  <c r="H83" i="2"/>
  <c r="H81" i="2"/>
  <c r="H79" i="2"/>
  <c r="H77" i="2"/>
  <c r="H75" i="2"/>
  <c r="H73" i="2"/>
  <c r="H155" i="2"/>
  <c r="H151" i="2"/>
  <c r="H147" i="2"/>
  <c r="H143" i="2"/>
  <c r="H139" i="2"/>
  <c r="H135" i="2"/>
  <c r="H131" i="2"/>
  <c r="H127" i="2"/>
  <c r="H123" i="2"/>
  <c r="H119" i="2"/>
  <c r="H115" i="2"/>
  <c r="H111" i="2"/>
  <c r="H106" i="2"/>
  <c r="H102" i="2"/>
  <c r="H86" i="2"/>
  <c r="H71" i="2"/>
  <c r="H64" i="2"/>
  <c r="H63" i="2"/>
  <c r="H58" i="2"/>
  <c r="H56" i="2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H159" i="2"/>
  <c r="H88" i="2"/>
  <c r="H72" i="2"/>
  <c r="H90" i="2"/>
  <c r="H74" i="2"/>
  <c r="H70" i="2"/>
  <c r="H69" i="2"/>
  <c r="H62" i="2"/>
  <c r="H61" i="2"/>
  <c r="H92" i="2"/>
  <c r="H76" i="2"/>
  <c r="H157" i="2"/>
  <c r="H153" i="2"/>
  <c r="H149" i="2"/>
  <c r="H145" i="2"/>
  <c r="H141" i="2"/>
  <c r="H137" i="2"/>
  <c r="H98" i="2"/>
  <c r="H65" i="2"/>
  <c r="H31" i="2"/>
  <c r="H23" i="2"/>
  <c r="H15" i="2"/>
  <c r="H11" i="2"/>
  <c r="H7" i="2"/>
  <c r="H125" i="2"/>
  <c r="H60" i="2"/>
  <c r="H45" i="2"/>
  <c r="H41" i="2"/>
  <c r="H37" i="2"/>
  <c r="H33" i="2"/>
  <c r="H29" i="2"/>
  <c r="H25" i="2"/>
  <c r="H21" i="2"/>
  <c r="H100" i="2"/>
  <c r="H82" i="2"/>
  <c r="H66" i="2"/>
  <c r="H53" i="2"/>
  <c r="H129" i="2"/>
  <c r="H121" i="2"/>
  <c r="H113" i="2"/>
  <c r="H104" i="2"/>
  <c r="H78" i="2"/>
  <c r="H68" i="2"/>
  <c r="H59" i="2"/>
  <c r="H55" i="2"/>
  <c r="H51" i="2"/>
  <c r="H47" i="2"/>
  <c r="H43" i="2"/>
  <c r="H39" i="2"/>
  <c r="H35" i="2"/>
  <c r="H27" i="2"/>
  <c r="H19" i="2"/>
  <c r="H57" i="2"/>
  <c r="H13" i="2"/>
  <c r="H96" i="2"/>
  <c r="H80" i="2"/>
  <c r="H109" i="2"/>
  <c r="H94" i="2"/>
  <c r="H49" i="2"/>
  <c r="H17" i="2"/>
  <c r="H84" i="2"/>
  <c r="H133" i="2"/>
  <c r="H117" i="2"/>
  <c r="H67" i="2"/>
  <c r="H9" i="2"/>
  <c r="H5" i="2"/>
  <c r="H217" i="2" s="1"/>
  <c r="J217" i="2"/>
  <c r="P215" i="2"/>
  <c r="P213" i="2"/>
  <c r="P211" i="2"/>
  <c r="P209" i="2"/>
  <c r="P207" i="2"/>
  <c r="P205" i="2"/>
  <c r="P203" i="2"/>
  <c r="P201" i="2"/>
  <c r="P199" i="2"/>
  <c r="P197" i="2"/>
  <c r="P195" i="2"/>
  <c r="P193" i="2"/>
  <c r="P191" i="2"/>
  <c r="P189" i="2"/>
  <c r="P187" i="2"/>
  <c r="P185" i="2"/>
  <c r="P183" i="2"/>
  <c r="P181" i="2"/>
  <c r="P178" i="2"/>
  <c r="P176" i="2"/>
  <c r="P174" i="2"/>
  <c r="P172" i="2"/>
  <c r="P170" i="2"/>
  <c r="P168" i="2"/>
  <c r="P166" i="2"/>
  <c r="P164" i="2"/>
  <c r="P162" i="2"/>
  <c r="P160" i="2"/>
  <c r="P214" i="2"/>
  <c r="P212" i="2"/>
  <c r="P210" i="2"/>
  <c r="P208" i="2"/>
  <c r="P206" i="2"/>
  <c r="P204" i="2"/>
  <c r="P202" i="2"/>
  <c r="P200" i="2"/>
  <c r="P198" i="2"/>
  <c r="P196" i="2"/>
  <c r="P194" i="2"/>
  <c r="P192" i="2"/>
  <c r="P190" i="2"/>
  <c r="P188" i="2"/>
  <c r="P186" i="2"/>
  <c r="P184" i="2"/>
  <c r="P182" i="2"/>
  <c r="P180" i="2"/>
  <c r="P177" i="2"/>
  <c r="P175" i="2"/>
  <c r="P173" i="2"/>
  <c r="P171" i="2"/>
  <c r="P169" i="2"/>
  <c r="P167" i="2"/>
  <c r="P165" i="2"/>
  <c r="P163" i="2"/>
  <c r="P161" i="2"/>
  <c r="P159" i="2"/>
  <c r="P158" i="2"/>
  <c r="P156" i="2"/>
  <c r="P154" i="2"/>
  <c r="P152" i="2"/>
  <c r="P150" i="2"/>
  <c r="P148" i="2"/>
  <c r="P146" i="2"/>
  <c r="P144" i="2"/>
  <c r="P142" i="2"/>
  <c r="P140" i="2"/>
  <c r="P138" i="2"/>
  <c r="P136" i="2"/>
  <c r="P134" i="2"/>
  <c r="P132" i="2"/>
  <c r="P130" i="2"/>
  <c r="P128" i="2"/>
  <c r="P126" i="2"/>
  <c r="P124" i="2"/>
  <c r="P122" i="2"/>
  <c r="P120" i="2"/>
  <c r="P118" i="2"/>
  <c r="P116" i="2"/>
  <c r="P114" i="2"/>
  <c r="P112" i="2"/>
  <c r="P110" i="2"/>
  <c r="P108" i="2"/>
  <c r="P105" i="2"/>
  <c r="P103" i="2"/>
  <c r="P101" i="2"/>
  <c r="P99" i="2"/>
  <c r="P97" i="2"/>
  <c r="P95" i="2"/>
  <c r="P93" i="2"/>
  <c r="P91" i="2"/>
  <c r="P89" i="2"/>
  <c r="P87" i="2"/>
  <c r="P85" i="2"/>
  <c r="P83" i="2"/>
  <c r="P81" i="2"/>
  <c r="P79" i="2"/>
  <c r="P77" i="2"/>
  <c r="P75" i="2"/>
  <c r="P73" i="2"/>
  <c r="P71" i="2"/>
  <c r="P157" i="2"/>
  <c r="P153" i="2"/>
  <c r="P149" i="2"/>
  <c r="P145" i="2"/>
  <c r="P141" i="2"/>
  <c r="P137" i="2"/>
  <c r="P133" i="2"/>
  <c r="P129" i="2"/>
  <c r="P125" i="2"/>
  <c r="P121" i="2"/>
  <c r="P117" i="2"/>
  <c r="P113" i="2"/>
  <c r="P109" i="2"/>
  <c r="P104" i="2"/>
  <c r="P96" i="2"/>
  <c r="P80" i="2"/>
  <c r="P66" i="2"/>
  <c r="P65" i="2"/>
  <c r="P58" i="2"/>
  <c r="P56" i="2"/>
  <c r="P54" i="2"/>
  <c r="P52" i="2"/>
  <c r="P50" i="2"/>
  <c r="P48" i="2"/>
  <c r="P46" i="2"/>
  <c r="P44" i="2"/>
  <c r="P42" i="2"/>
  <c r="P40" i="2"/>
  <c r="P38" i="2"/>
  <c r="P36" i="2"/>
  <c r="P34" i="2"/>
  <c r="P32" i="2"/>
  <c r="P30" i="2"/>
  <c r="P28" i="2"/>
  <c r="P26" i="2"/>
  <c r="P24" i="2"/>
  <c r="P22" i="2"/>
  <c r="P20" i="2"/>
  <c r="P18" i="2"/>
  <c r="P16" i="2"/>
  <c r="P14" i="2"/>
  <c r="P12" i="2"/>
  <c r="P10" i="2"/>
  <c r="P8" i="2"/>
  <c r="P6" i="2"/>
  <c r="P98" i="2"/>
  <c r="P82" i="2"/>
  <c r="P100" i="2"/>
  <c r="P84" i="2"/>
  <c r="P64" i="2"/>
  <c r="P63" i="2"/>
  <c r="P86" i="2"/>
  <c r="P155" i="2"/>
  <c r="P151" i="2"/>
  <c r="P147" i="2"/>
  <c r="P143" i="2"/>
  <c r="P139" i="2"/>
  <c r="P135" i="2"/>
  <c r="P76" i="2"/>
  <c r="P68" i="2"/>
  <c r="P59" i="2"/>
  <c r="P7" i="2"/>
  <c r="P5" i="2"/>
  <c r="P25" i="2"/>
  <c r="P17" i="2"/>
  <c r="P15" i="2"/>
  <c r="P11" i="2"/>
  <c r="P78" i="2"/>
  <c r="P119" i="2"/>
  <c r="P102" i="2"/>
  <c r="P72" i="2"/>
  <c r="P43" i="2"/>
  <c r="P35" i="2"/>
  <c r="P27" i="2"/>
  <c r="P131" i="2"/>
  <c r="P123" i="2"/>
  <c r="P115" i="2"/>
  <c r="P106" i="2"/>
  <c r="P88" i="2"/>
  <c r="P69" i="2"/>
  <c r="P62" i="2"/>
  <c r="P57" i="2"/>
  <c r="P53" i="2"/>
  <c r="P49" i="2"/>
  <c r="P45" i="2"/>
  <c r="P41" i="2"/>
  <c r="P37" i="2"/>
  <c r="P33" i="2"/>
  <c r="P29" i="2"/>
  <c r="P21" i="2"/>
  <c r="P13" i="2"/>
  <c r="P9" i="2"/>
  <c r="P127" i="2"/>
  <c r="P111" i="2"/>
  <c r="P70" i="2"/>
  <c r="P47" i="2"/>
  <c r="P90" i="2"/>
  <c r="P92" i="2"/>
  <c r="P94" i="2"/>
  <c r="P39" i="2"/>
  <c r="P31" i="2"/>
  <c r="P23" i="2"/>
  <c r="P67" i="2"/>
  <c r="P60" i="2"/>
  <c r="P61" i="2"/>
  <c r="P55" i="2"/>
  <c r="P51" i="2"/>
  <c r="P19" i="2"/>
  <c r="P74" i="2"/>
  <c r="N217" i="2"/>
  <c r="AG6" i="2"/>
  <c r="O217" i="2" l="1"/>
  <c r="G217" i="2"/>
  <c r="P217" i="2"/>
  <c r="F2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6584AC-E66A-4E41-8B80-8528390AE416}" name="Connection" type="4" refreshedVersion="7" background="1" saveData="1">
    <webPr sourceData="1" parsePre="1" consecutive="1" xl2000="1" url="https://revapp02.stone.ne.gov/ords/app19db/motfuel.mf_petroleum_marketers.main"/>
  </connection>
  <connection id="2" xr16:uid="{DD9887F1-757A-4F50-A5D7-BB667411B939}" name="Connection1" type="4" refreshedVersion="7" background="1" saveData="1">
    <webPr sourceData="1" parsePre="1" consecutive="1" xl2000="1" url="https://revapp02.stone.ne.gov/ords/app19db/motfuel.mf_petroleum_marketers.main"/>
  </connection>
</connections>
</file>

<file path=xl/sharedStrings.xml><?xml version="1.0" encoding="utf-8"?>
<sst xmlns="http://schemas.openxmlformats.org/spreadsheetml/2006/main" count="10103" uniqueCount="494">
  <si>
    <t xml:space="preserve">NDR Motor Fuels Petroleum Marketers Report for 2022 </t>
  </si>
  <si>
    <t>Name</t>
  </si>
  <si>
    <t>City</t>
  </si>
  <si>
    <t>State</t>
  </si>
  <si>
    <t>Gas</t>
  </si>
  <si>
    <t>FOOTE SERVICE INC</t>
  </si>
  <si>
    <t>KEARNEY</t>
  </si>
  <si>
    <t>NE</t>
  </si>
  <si>
    <t>WESTERN COOP CO</t>
  </si>
  <si>
    <t>ALLIANCE</t>
  </si>
  <si>
    <t>FARMERS COOPERATIVE</t>
  </si>
  <si>
    <t>PILGER</t>
  </si>
  <si>
    <t>NEBRASKA IOWA SUPPLY CO INC</t>
  </si>
  <si>
    <t>BLAIR</t>
  </si>
  <si>
    <t>FARMERS UNION COOP SUPPLY CO</t>
  </si>
  <si>
    <t>CLARKSON</t>
  </si>
  <si>
    <t>SCHUYLER COOP ASSN</t>
  </si>
  <si>
    <t>SCHUYLER</t>
  </si>
  <si>
    <t>FARMER'S COOPERATIVE ASSOCIATION OF LINDSAY</t>
  </si>
  <si>
    <t>LINDSAY</t>
  </si>
  <si>
    <t>CRYSTAL OIL CO INC</t>
  </si>
  <si>
    <t>S SIOUX CITY</t>
  </si>
  <si>
    <t>FRONTIER COOP CO</t>
  </si>
  <si>
    <t>LINCOLN</t>
  </si>
  <si>
    <t>BATTLE CREEK FARMERS COOP NONSTOCK</t>
  </si>
  <si>
    <t>BATTLE CREEK</t>
  </si>
  <si>
    <t>FARMERS UNION COOPERATIVE ASSN</t>
  </si>
  <si>
    <t>BURWELL INDEPENDENT OIL CO</t>
  </si>
  <si>
    <t>BURWELL</t>
  </si>
  <si>
    <t>FARMERS UNION GAS &amp; OIL CO</t>
  </si>
  <si>
    <t>HARTINGTON</t>
  </si>
  <si>
    <t>COOPERATIVE SUPPLY INC</t>
  </si>
  <si>
    <t>DODGE</t>
  </si>
  <si>
    <t>FARMERS COOP CO</t>
  </si>
  <si>
    <t>TALMAGE</t>
  </si>
  <si>
    <t>FARMERS COOP ASSN</t>
  </si>
  <si>
    <t>RAVENNA</t>
  </si>
  <si>
    <t>AURORA COOPERATIVE ELEVATOR CO</t>
  </si>
  <si>
    <t>AURORA</t>
  </si>
  <si>
    <t>HERGERT OIL CO</t>
  </si>
  <si>
    <t>COUNTRY PARTNERS COOPERATIVE</t>
  </si>
  <si>
    <t>GOTHENBURG</t>
  </si>
  <si>
    <t>AG VALLEY COOP</t>
  </si>
  <si>
    <t>EDISON</t>
  </si>
  <si>
    <t>EGGLESTON OIL COMPANY</t>
  </si>
  <si>
    <t>OCONTO</t>
  </si>
  <si>
    <t>PANHANDLE COOP ASSN INC</t>
  </si>
  <si>
    <t>SCOTTSBLUFF</t>
  </si>
  <si>
    <t>GEORGE BROS PROPANE &amp; FERTILIZER CORP</t>
  </si>
  <si>
    <t>SUTTON</t>
  </si>
  <si>
    <t>FARMERS UNION COOPERATIVE CO</t>
  </si>
  <si>
    <t>FRIEND</t>
  </si>
  <si>
    <t>FARMERS UNION COOP ASSN</t>
  </si>
  <si>
    <t>GRETNA</t>
  </si>
  <si>
    <t>BERWICK COOP OIL CO</t>
  </si>
  <si>
    <t>SABETHA</t>
  </si>
  <si>
    <t>KS</t>
  </si>
  <si>
    <t>FARMERS CO-OPERATIVE</t>
  </si>
  <si>
    <t>PLYMOUTH</t>
  </si>
  <si>
    <t>ROSEBUD FARMERS UNION COOP</t>
  </si>
  <si>
    <t>GREGORY</t>
  </si>
  <si>
    <t>SD</t>
  </si>
  <si>
    <t>FRENCHMAN VALLEY FARMERS COOP INC</t>
  </si>
  <si>
    <t>IMPERIAL</t>
  </si>
  <si>
    <t>IA</t>
  </si>
  <si>
    <t>FLINT HILLS RESOURCES LP</t>
  </si>
  <si>
    <t>WICHITA</t>
  </si>
  <si>
    <t>JOHN E JONES OIL CO INC</t>
  </si>
  <si>
    <t>STOCKTON</t>
  </si>
  <si>
    <t>ST FRANCIS MERCANTILE EQUITY EXCH</t>
  </si>
  <si>
    <t>ST FRANCIS</t>
  </si>
  <si>
    <t>HI-LINE COOP INC</t>
  </si>
  <si>
    <t>ELSIE</t>
  </si>
  <si>
    <t>FORT WORTH</t>
  </si>
  <si>
    <t>TX</t>
  </si>
  <si>
    <t>TAYLOR QUIK-PIK</t>
  </si>
  <si>
    <t>SCHOLL OIL &amp; TRANSPORTATION CO</t>
  </si>
  <si>
    <t>HOLYOKE</t>
  </si>
  <si>
    <t>CO</t>
  </si>
  <si>
    <t>BERN OIL CO INC</t>
  </si>
  <si>
    <t>BERN</t>
  </si>
  <si>
    <t>FREDRICKSON OIL CO INC</t>
  </si>
  <si>
    <t>WAYNE</t>
  </si>
  <si>
    <t>HANSEN PETROLEUM</t>
  </si>
  <si>
    <t>CHAPPELL</t>
  </si>
  <si>
    <t>KEN &amp; AL'S SERVICE INC</t>
  </si>
  <si>
    <t>FAIRFIELD</t>
  </si>
  <si>
    <t>KWIK SHOP INC</t>
  </si>
  <si>
    <t>WESTBOROUGH</t>
  </si>
  <si>
    <t>MA</t>
  </si>
  <si>
    <t>LUEDEKE OIL CO INC</t>
  </si>
  <si>
    <t>STANTON</t>
  </si>
  <si>
    <t>SANDHILL OIL CO INC</t>
  </si>
  <si>
    <t>THEDFORD</t>
  </si>
  <si>
    <t>JIM'S TRUCK STOP</t>
  </si>
  <si>
    <t>ST PAUL</t>
  </si>
  <si>
    <t>TROTTER INC</t>
  </si>
  <si>
    <t>ARCADIA</t>
  </si>
  <si>
    <t>CODY OIL CO</t>
  </si>
  <si>
    <t>CODY</t>
  </si>
  <si>
    <t>THOMSEN OIL CO</t>
  </si>
  <si>
    <t>HASTINGS</t>
  </si>
  <si>
    <t>MAATSCH OIL COMPANY INC</t>
  </si>
  <si>
    <t>FAIRBURY</t>
  </si>
  <si>
    <t>TOM'S SERVICE LLC</t>
  </si>
  <si>
    <t>PIERCE</t>
  </si>
  <si>
    <t>PEETZ FARMERS COOP CO</t>
  </si>
  <si>
    <t>PEETZ</t>
  </si>
  <si>
    <t>LOAF N' JUG</t>
  </si>
  <si>
    <t>GIT'N SPLIT</t>
  </si>
  <si>
    <t>ZOUBEK OIL CO INC</t>
  </si>
  <si>
    <t>NORFOLK</t>
  </si>
  <si>
    <t>LICHTI BROS OIL CO INC</t>
  </si>
  <si>
    <t>SHICKLEY</t>
  </si>
  <si>
    <t>COFFIN'S CORNER INC</t>
  </si>
  <si>
    <t>GRAND ISLAND</t>
  </si>
  <si>
    <t>RAWHIDE CHEMOIL INC</t>
  </si>
  <si>
    <t>FREMONT</t>
  </si>
  <si>
    <t>STERN OIL CO INC</t>
  </si>
  <si>
    <t>FREEMAN</t>
  </si>
  <si>
    <t>KWIK STOP FOOD STORES INC</t>
  </si>
  <si>
    <t>NORTH PLATTE</t>
  </si>
  <si>
    <t>C-MART FUEL DISTRIBUTING</t>
  </si>
  <si>
    <t>CRETE</t>
  </si>
  <si>
    <t>HOWES OIL COMPANY INC</t>
  </si>
  <si>
    <t>SIOUX FALLS</t>
  </si>
  <si>
    <t>GERSTNER OIL CO INC</t>
  </si>
  <si>
    <t>YANKTON</t>
  </si>
  <si>
    <t>HUNKE OIL &amp; PROPANE</t>
  </si>
  <si>
    <t>NORTH BEND</t>
  </si>
  <si>
    <t>HALLS OIL INC</t>
  </si>
  <si>
    <t>CAMPBELL</t>
  </si>
  <si>
    <t>EUSTIS 66 SERVICE INC</t>
  </si>
  <si>
    <t>EUSTIS</t>
  </si>
  <si>
    <t>AG PARTNERS COOP INC</t>
  </si>
  <si>
    <t>HIAWATHA</t>
  </si>
  <si>
    <t>ZIMMERMAN OIL CO</t>
  </si>
  <si>
    <t>WAHOO</t>
  </si>
  <si>
    <t>HERBERT FEED &amp; GRAIN CO</t>
  </si>
  <si>
    <t>VERDIGRE</t>
  </si>
  <si>
    <t>MIAMI</t>
  </si>
  <si>
    <t>FL</t>
  </si>
  <si>
    <t>HARMS OIL CO</t>
  </si>
  <si>
    <t>ABERDEEN</t>
  </si>
  <si>
    <t>SMITH FARM SERVICE INC</t>
  </si>
  <si>
    <t>PENDER</t>
  </si>
  <si>
    <t>BUCKY'S EXPRESS</t>
  </si>
  <si>
    <t>OMAHA</t>
  </si>
  <si>
    <t xml:space="preserve">FARSTAD OIL </t>
  </si>
  <si>
    <t>MINOT</t>
  </si>
  <si>
    <t>ND</t>
  </si>
  <si>
    <t>C &amp; M SUPPLY INC</t>
  </si>
  <si>
    <t>RUSKIN</t>
  </si>
  <si>
    <t>SHOEMAKERS TRUCK STATION INC</t>
  </si>
  <si>
    <t>AVFUEL CORP</t>
  </si>
  <si>
    <t>ANN ARBOR</t>
  </si>
  <si>
    <t>MI</t>
  </si>
  <si>
    <t>GOKIE OIL CO INC</t>
  </si>
  <si>
    <t>O'NEILL</t>
  </si>
  <si>
    <t>CUBBYS INC</t>
  </si>
  <si>
    <t>MOYLE PETROLEUM CO</t>
  </si>
  <si>
    <t>RAPID CITY</t>
  </si>
  <si>
    <t>CO GRAIN INC</t>
  </si>
  <si>
    <t>ATKINSON</t>
  </si>
  <si>
    <t>GEMCO INC</t>
  </si>
  <si>
    <t>PLATTSMOUTH</t>
  </si>
  <si>
    <t>RANDOLPH FARM SUPPLY INC</t>
  </si>
  <si>
    <t>RANDOLPH</t>
  </si>
  <si>
    <t>UNITED AVIATION FUELS CORPORATION</t>
  </si>
  <si>
    <t>SYCAMORE</t>
  </si>
  <si>
    <t>IL</t>
  </si>
  <si>
    <t>GROWMARK INC</t>
  </si>
  <si>
    <t>BLOOMINGTON</t>
  </si>
  <si>
    <t>FILL-N-CHILL</t>
  </si>
  <si>
    <t>E-Z STOP INC</t>
  </si>
  <si>
    <t>CORTLAND</t>
  </si>
  <si>
    <t>GOTTULA PROPANE SERVICE INC</t>
  </si>
  <si>
    <t>ELK CREEK</t>
  </si>
  <si>
    <t>JBC INC</t>
  </si>
  <si>
    <t>GERING</t>
  </si>
  <si>
    <t>AURORA MALL</t>
  </si>
  <si>
    <t>COMMUNITY OIL CO</t>
  </si>
  <si>
    <t>CARROLL</t>
  </si>
  <si>
    <t>NEBRASKALAND TIRE CO INC</t>
  </si>
  <si>
    <t>LEXINGTON</t>
  </si>
  <si>
    <t>M G OIL CO</t>
  </si>
  <si>
    <t>ZIEGLER OIL CO</t>
  </si>
  <si>
    <t>MONROE</t>
  </si>
  <si>
    <t>SAPP BROTHERS PETROLEUM</t>
  </si>
  <si>
    <t>UNITED PARCEL SERVICE CO</t>
  </si>
  <si>
    <t>OOP INC</t>
  </si>
  <si>
    <t>WISNER WEST INC</t>
  </si>
  <si>
    <t>WISNER</t>
  </si>
  <si>
    <t>FOX'S FOOD PLAZA</t>
  </si>
  <si>
    <t>MAHASKA PROPANE INC</t>
  </si>
  <si>
    <t>MAHASKA</t>
  </si>
  <si>
    <t>WHITEHEAD OIL CO</t>
  </si>
  <si>
    <t>VP RACING FUELS INC</t>
  </si>
  <si>
    <t>ELMENDORF</t>
  </si>
  <si>
    <t>SUMMERFIELD PROPANE SERV INC</t>
  </si>
  <si>
    <t>SUMMERFIELD</t>
  </si>
  <si>
    <t>BOSSELMAN ENERGY INC</t>
  </si>
  <si>
    <t>WORLD FUEL SERVICES INC</t>
  </si>
  <si>
    <t>MO</t>
  </si>
  <si>
    <t>MENTZER OIL COMPANY</t>
  </si>
  <si>
    <t>COOPERATIVE PRODUCERS INC</t>
  </si>
  <si>
    <t>ARROW ENERGY INC</t>
  </si>
  <si>
    <t>SALINE</t>
  </si>
  <si>
    <t>HUNKE OIL CO</t>
  </si>
  <si>
    <t>PETRO PLUS INC</t>
  </si>
  <si>
    <t>SUPERIOR</t>
  </si>
  <si>
    <t>KUSKIE OIL COMPANY</t>
  </si>
  <si>
    <t>CROOK</t>
  </si>
  <si>
    <t>JERRY'S SERVICE INC</t>
  </si>
  <si>
    <t>DOOLEY OIL INC</t>
  </si>
  <si>
    <t>LARAMIE</t>
  </si>
  <si>
    <t>WY</t>
  </si>
  <si>
    <t>M MART</t>
  </si>
  <si>
    <t>HEYEN OIL COMPANY</t>
  </si>
  <si>
    <t>DAVENPORT</t>
  </si>
  <si>
    <t>MURPHY OIL USA INC</t>
  </si>
  <si>
    <t xml:space="preserve">EL DORADO </t>
  </si>
  <si>
    <t>AR</t>
  </si>
  <si>
    <t>DECATUR COOP ASSN</t>
  </si>
  <si>
    <t>DANBURY</t>
  </si>
  <si>
    <t>COLE PETROLEUM INC</t>
  </si>
  <si>
    <t>ONEILL</t>
  </si>
  <si>
    <t>SOUTHWEST AIRLINES CO</t>
  </si>
  <si>
    <t>DALLAS</t>
  </si>
  <si>
    <t>B&amp;R STORES INC</t>
  </si>
  <si>
    <t>KNUDSEN OIL &amp; FEED CO INC</t>
  </si>
  <si>
    <t>WASHINGTON</t>
  </si>
  <si>
    <t>VALERO MARKETING &amp; SUPPLY CO</t>
  </si>
  <si>
    <t>SAN ANTONIO</t>
  </si>
  <si>
    <t>HTP ENERGY</t>
  </si>
  <si>
    <t>ONALASKA</t>
  </si>
  <si>
    <t>WI</t>
  </si>
  <si>
    <t>TRUMAN ARNOLD COMPANIES</t>
  </si>
  <si>
    <t>TEXARKANA</t>
  </si>
  <si>
    <t>REGIS FOOD MART</t>
  </si>
  <si>
    <t>THIRSTY'S</t>
  </si>
  <si>
    <t>TRAVELCENTERS OF AMERICA</t>
  </si>
  <si>
    <t>WESTLAKE</t>
  </si>
  <si>
    <t>OH</t>
  </si>
  <si>
    <t>GRAFTON OIL INC</t>
  </si>
  <si>
    <t>GRAFTON</t>
  </si>
  <si>
    <t>THE CORNER STOP</t>
  </si>
  <si>
    <t>CALLAWAY</t>
  </si>
  <si>
    <t>PONCA VALLEY OIL CO</t>
  </si>
  <si>
    <t>LYNCH</t>
  </si>
  <si>
    <t>EPIC AVIATION LLC</t>
  </si>
  <si>
    <t>SALEM</t>
  </si>
  <si>
    <t>OR</t>
  </si>
  <si>
    <t>WESTERN OIL INC</t>
  </si>
  <si>
    <t>VALENTINE</t>
  </si>
  <si>
    <t>CASEYS MARKETING CO</t>
  </si>
  <si>
    <t>ANKENY</t>
  </si>
  <si>
    <t>NELSON GAS &amp; OIL CO</t>
  </si>
  <si>
    <t>VALPARAISO</t>
  </si>
  <si>
    <t>CHS INC</t>
  </si>
  <si>
    <t>INVER GROVE HGTS</t>
  </si>
  <si>
    <t>MN</t>
  </si>
  <si>
    <t>MANSFIELD OIL CO OF GAINESVILLE INC</t>
  </si>
  <si>
    <t>GAINESVILLE</t>
  </si>
  <si>
    <t>GA</t>
  </si>
  <si>
    <t>MIDWEST FUELS INC</t>
  </si>
  <si>
    <t>REMSEN</t>
  </si>
  <si>
    <t>PILOT TRAVEL CENTERS LLC</t>
  </si>
  <si>
    <t>KNOXVILLE</t>
  </si>
  <si>
    <t>TN</t>
  </si>
  <si>
    <t>HWY 91 OIL COMPANY LLC</t>
  </si>
  <si>
    <t>ALBION</t>
  </si>
  <si>
    <t>R K FUELS INC</t>
  </si>
  <si>
    <t>DIAGONAL</t>
  </si>
  <si>
    <t>KUM &amp; GO LLC</t>
  </si>
  <si>
    <t>DES MOINES</t>
  </si>
  <si>
    <t>EAGLE TRAVEL STOPS &amp; CONVENIENCE STORES</t>
  </si>
  <si>
    <t>STERLING</t>
  </si>
  <si>
    <t>T BONE TRUCK STOP</t>
  </si>
  <si>
    <t>COLUMBUS</t>
  </si>
  <si>
    <t>THOMSON OIL CO</t>
  </si>
  <si>
    <t>PALMYRA</t>
  </si>
  <si>
    <t>DILLON COMPANIES LLC</t>
  </si>
  <si>
    <t>HUTCHINSON</t>
  </si>
  <si>
    <t>CENTRAL VALLEY AG COOP</t>
  </si>
  <si>
    <t>YORK</t>
  </si>
  <si>
    <t>R &amp; K SERVICES INC</t>
  </si>
  <si>
    <t>LAWRENCE</t>
  </si>
  <si>
    <t>HY VEE INC</t>
  </si>
  <si>
    <t>W DES MOINES</t>
  </si>
  <si>
    <t>DIAMOND OIL COMPANY</t>
  </si>
  <si>
    <t>UPS FUEL SERVICES INC</t>
  </si>
  <si>
    <t>ATLANTA</t>
  </si>
  <si>
    <t>CITYSERVICEVALCON LLC</t>
  </si>
  <si>
    <t>KALISPELL</t>
  </si>
  <si>
    <t>MT</t>
  </si>
  <si>
    <t>PINE BLUFFS SINCLAIR LLC</t>
  </si>
  <si>
    <t>PINE BLUFFS</t>
  </si>
  <si>
    <t>LEE'S SERVICE INC</t>
  </si>
  <si>
    <t>BRIDGEPORT</t>
  </si>
  <si>
    <t>PETROLEUM TRADERS CORPORATION</t>
  </si>
  <si>
    <t>FORT WAYNE</t>
  </si>
  <si>
    <t>IN</t>
  </si>
  <si>
    <t>MUSKET CORPORATION</t>
  </si>
  <si>
    <t>OKLAHOMA CITY</t>
  </si>
  <si>
    <t>OK</t>
  </si>
  <si>
    <t>BENCHMARK RESOURCES INC</t>
  </si>
  <si>
    <t>BENTONVILLE</t>
  </si>
  <si>
    <t>VICTORY ROAD DISCOUNT FUELS</t>
  </si>
  <si>
    <t xml:space="preserve">NORFOLK </t>
  </si>
  <si>
    <t>OFFEN PETROLEUM LLC</t>
  </si>
  <si>
    <t>COMMERCE CITY</t>
  </si>
  <si>
    <t>SINCLAIR OIL LLC</t>
  </si>
  <si>
    <t>SALT LAKE CITY</t>
  </si>
  <si>
    <t>UT</t>
  </si>
  <si>
    <t>FUEL MASTERS LLC</t>
  </si>
  <si>
    <t>ABILENE</t>
  </si>
  <si>
    <t>NEAL OIL &amp; AUTO CENTER INC</t>
  </si>
  <si>
    <t>TRYON</t>
  </si>
  <si>
    <t>ELGIN ONE STOP</t>
  </si>
  <si>
    <t xml:space="preserve">ELGIN </t>
  </si>
  <si>
    <t>STOP 'N SHOP</t>
  </si>
  <si>
    <t>COSTCO WHOLESALE #1012</t>
  </si>
  <si>
    <t>ISSAQUAH</t>
  </si>
  <si>
    <t>WA</t>
  </si>
  <si>
    <t>GREEN PLAINS TRADE GROUP LLC</t>
  </si>
  <si>
    <t>CLEVENGER PETROLEUM INC</t>
  </si>
  <si>
    <t>ORTHMAN ENERGY LLC</t>
  </si>
  <si>
    <t>FUEL MART EXPRESS</t>
  </si>
  <si>
    <t>HENDERSON</t>
  </si>
  <si>
    <t>EPSILON TRADING LLC</t>
  </si>
  <si>
    <t>HF SINCLAIR REFINING &amp; MARKETING LLC</t>
  </si>
  <si>
    <t>BAUMGART OIL COMPANY LLC</t>
  </si>
  <si>
    <t>HUMPHREY</t>
  </si>
  <si>
    <t>MAVERIK STORES INC</t>
  </si>
  <si>
    <t>ASCENT AVIATION GROUP INC</t>
  </si>
  <si>
    <t>PARISH</t>
  </si>
  <si>
    <t>NY</t>
  </si>
  <si>
    <t>AG 91 ENERGY LLC</t>
  </si>
  <si>
    <t>PHILLIPS 66 COMPANY</t>
  </si>
  <si>
    <t>HOUSTON</t>
  </si>
  <si>
    <t>JET A USA</t>
  </si>
  <si>
    <t>PHOENIX</t>
  </si>
  <si>
    <t>AZ</t>
  </si>
  <si>
    <t>AGRILAND FS INC</t>
  </si>
  <si>
    <t>WINTERSET</t>
  </si>
  <si>
    <t>VERDIGRE FARM SERVICE</t>
  </si>
  <si>
    <t>ARBUDA INC</t>
  </si>
  <si>
    <t>OVERTON</t>
  </si>
  <si>
    <t>MITTEN INC</t>
  </si>
  <si>
    <t>OAKLEY</t>
  </si>
  <si>
    <t xml:space="preserve">NUTRIEN AG SOLUTIONS INC </t>
  </si>
  <si>
    <t>LOVELAND</t>
  </si>
  <si>
    <t>C S GAS INC</t>
  </si>
  <si>
    <t>ATWOOD</t>
  </si>
  <si>
    <t>NORTHEAST NEBRASKA TIRE &amp; TRAILER SALES LLC</t>
  </si>
  <si>
    <t>OSMOND</t>
  </si>
  <si>
    <t>FREEMAN OIL COMPANY LLC</t>
  </si>
  <si>
    <t>BLOOMFIELD</t>
  </si>
  <si>
    <t>QT FUELS INCORPORATED</t>
  </si>
  <si>
    <t>TULSA</t>
  </si>
  <si>
    <t>NEBRASKA CORN PROCESSING LLC</t>
  </si>
  <si>
    <t>CAMBRIDGE</t>
  </si>
  <si>
    <t>APM</t>
  </si>
  <si>
    <t>COLUMBIA</t>
  </si>
  <si>
    <t>THREE RIVERS ENERGY CO</t>
  </si>
  <si>
    <t>WINNEBAGO</t>
  </si>
  <si>
    <t>THE GROVE</t>
  </si>
  <si>
    <t>NEWMAN GROVE</t>
  </si>
  <si>
    <t>CUBBY'S II INC</t>
  </si>
  <si>
    <t>MFA OIL COMPANY</t>
  </si>
  <si>
    <t>GPM PETROLEUM LLC</t>
  </si>
  <si>
    <t>RICHMOND</t>
  </si>
  <si>
    <t>VA</t>
  </si>
  <si>
    <t>AMERICAN AVIATION SUPPLY LLC</t>
  </si>
  <si>
    <t>AKAL ENERGY LLC</t>
  </si>
  <si>
    <t>VALOR LLC</t>
  </si>
  <si>
    <t>OWENSBORO</t>
  </si>
  <si>
    <t>KY</t>
  </si>
  <si>
    <t>BEST OIL COOPERATIVE</t>
  </si>
  <si>
    <t>TRIMONT</t>
  </si>
  <si>
    <t>BUCKLES FUEL SERVICE INC</t>
  </si>
  <si>
    <t>MERRIMAN</t>
  </si>
  <si>
    <t>FAIRWAY OIL LLC</t>
  </si>
  <si>
    <t>KENSINGER SERVICE &amp; SUPPLY LLC</t>
  </si>
  <si>
    <t>HAMPEL OIL DISTRIBUTORS INC</t>
  </si>
  <si>
    <t>FRONTIER AG INC</t>
  </si>
  <si>
    <t>KOTACO FUEL &amp; PROPANE</t>
  </si>
  <si>
    <t>FARGO</t>
  </si>
  <si>
    <t>KRAMER OIL</t>
  </si>
  <si>
    <t>MARYSVILLE</t>
  </si>
  <si>
    <t>WYOMING REFINING COMPANY</t>
  </si>
  <si>
    <t xml:space="preserve">HOUSTON </t>
  </si>
  <si>
    <t>BOSSFUELS INC</t>
  </si>
  <si>
    <t>PARKLAND (U.S.) SUPPLY CORP</t>
  </si>
  <si>
    <t>TRINITY AG LLC</t>
  </si>
  <si>
    <t>SMITH CENTER</t>
  </si>
  <si>
    <t>DALE PETROLEUM COMPANY</t>
  </si>
  <si>
    <t>GALYEN ENERGY SUPPLY LLC</t>
  </si>
  <si>
    <t xml:space="preserve">VALENTINE </t>
  </si>
  <si>
    <t>ASAP ENERGY INC</t>
  </si>
  <si>
    <t>WEATHERFORD</t>
  </si>
  <si>
    <t>BW GAS &amp; CONVENIENCE JOBBER LLC</t>
  </si>
  <si>
    <t xml:space="preserve">BEVERLY </t>
  </si>
  <si>
    <t>BREUNIG SUPPLY CO LLC</t>
  </si>
  <si>
    <t>ALTA</t>
  </si>
  <si>
    <t>DENVER</t>
  </si>
  <si>
    <t>K300</t>
  </si>
  <si>
    <t>K304</t>
  </si>
  <si>
    <t>K528</t>
  </si>
  <si>
    <t>K476</t>
  </si>
  <si>
    <t>ALTA CONVENIENCE</t>
  </si>
  <si>
    <t>K478</t>
  </si>
  <si>
    <t>K400</t>
  </si>
  <si>
    <t>K480</t>
  </si>
  <si>
    <t>K112</t>
  </si>
  <si>
    <t>K306</t>
  </si>
  <si>
    <t>K538</t>
  </si>
  <si>
    <t>K464</t>
  </si>
  <si>
    <t>K310</t>
  </si>
  <si>
    <t>K205</t>
  </si>
  <si>
    <t>K312</t>
  </si>
  <si>
    <t>K314</t>
  </si>
  <si>
    <t>K486</t>
  </si>
  <si>
    <t>K145</t>
  </si>
  <si>
    <t>K316</t>
  </si>
  <si>
    <t>K250</t>
  </si>
  <si>
    <t>K356</t>
  </si>
  <si>
    <t>K209</t>
  </si>
  <si>
    <t>K470</t>
  </si>
  <si>
    <t>K135</t>
  </si>
  <si>
    <t>K510</t>
  </si>
  <si>
    <t>K410</t>
  </si>
  <si>
    <t>K488</t>
  </si>
  <si>
    <t>K540</t>
  </si>
  <si>
    <t>K548</t>
  </si>
  <si>
    <t>K472</t>
  </si>
  <si>
    <t>K492</t>
  </si>
  <si>
    <t>K452</t>
  </si>
  <si>
    <t>K534</t>
  </si>
  <si>
    <t>K118</t>
  </si>
  <si>
    <t>K364</t>
  </si>
  <si>
    <t>K516</t>
  </si>
  <si>
    <t>K518</t>
  </si>
  <si>
    <t>K496</t>
  </si>
  <si>
    <t>K456</t>
  </si>
  <si>
    <t>K264</t>
  </si>
  <si>
    <t>K372</t>
  </si>
  <si>
    <t>K458</t>
  </si>
  <si>
    <t>K374</t>
  </si>
  <si>
    <t>K376</t>
  </si>
  <si>
    <t>K522</t>
  </si>
  <si>
    <t>K544</t>
  </si>
  <si>
    <t>K324</t>
  </si>
  <si>
    <t>K554</t>
  </si>
  <si>
    <t>K326</t>
  </si>
  <si>
    <t>K380</t>
  </si>
  <si>
    <t>SINCLAIR OIL CORPORATION</t>
  </si>
  <si>
    <t>K428</t>
  </si>
  <si>
    <t>K150</t>
  </si>
  <si>
    <t>K430</t>
  </si>
  <si>
    <t>K432</t>
  </si>
  <si>
    <t>K526</t>
  </si>
  <si>
    <t>K462</t>
  </si>
  <si>
    <t>K386</t>
  </si>
  <si>
    <t>K328</t>
  </si>
  <si>
    <t>K122</t>
  </si>
  <si>
    <t>K560</t>
  </si>
  <si>
    <t>K562</t>
  </si>
  <si>
    <t>K564</t>
  </si>
  <si>
    <t>K566</t>
  </si>
  <si>
    <t>K568</t>
  </si>
  <si>
    <t>K362</t>
  </si>
  <si>
    <t>K570</t>
  </si>
  <si>
    <t>K121</t>
  </si>
  <si>
    <t>K572</t>
  </si>
  <si>
    <t>K502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</si>
  <si>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</si>
  <si>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</si>
  <si>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</si>
  <si>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</si>
  <si>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</si>
  <si>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</si>
  <si>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</si>
  <si>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</si>
  <si>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</si>
  <si>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 xml:space="preserve">Oct </t>
  </si>
  <si>
    <t>Nov</t>
  </si>
  <si>
    <t>Dec</t>
  </si>
  <si>
    <t>Oct</t>
  </si>
  <si>
    <t>NE 2021</t>
  </si>
  <si>
    <t>Adjusted</t>
  </si>
  <si>
    <t>NE 2022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</si>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</sst>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3" applyAlignment="1">
      <alignment horizontal="left"/>
    </xf>
    <xf numFmtId="0" fontId="4" fillId="0" borderId="0" xfId="0" applyFont="1"/>
    <xf numFmtId="37" fontId="4" fillId="0" borderId="0" xfId="0" applyNumberFormat="1" applyFont="1"/>
    <xf numFmtId="0" fontId="5" fillId="0" borderId="0" xfId="3" applyFont="1" applyAlignment="1">
      <alignment horizontal="left"/>
    </xf>
    <xf numFmtId="0" fontId="4" fillId="2" borderId="0" xfId="0" applyFont="1" applyFill="1"/>
    <xf numFmtId="164" fontId="4" fillId="2" borderId="0" xfId="1" applyNumberFormat="1" applyFont="1" applyFill="1"/>
    <xf numFmtId="10" fontId="4" fillId="2" borderId="0" xfId="2" applyNumberFormat="1" applyFont="1" applyFill="1"/>
    <xf numFmtId="0" fontId="6" fillId="0" borderId="0" xfId="3" applyFont="1" applyAlignment="1">
      <alignment horizontal="left"/>
    </xf>
    <xf numFmtId="0" fontId="5" fillId="0" borderId="0" xfId="0" applyFont="1"/>
    <xf numFmtId="164" fontId="4" fillId="3" borderId="0" xfId="1" applyNumberFormat="1" applyFont="1" applyFill="1"/>
    <xf numFmtId="0" fontId="6" fillId="0" borderId="0" xfId="0" applyFont="1"/>
    <xf numFmtId="10" fontId="4" fillId="0" borderId="0" xfId="2" applyNumberFormat="1" applyFont="1"/>
    <xf numFmtId="164" fontId="7" fillId="0" borderId="0" xfId="1" applyNumberFormat="1" applyFont="1"/>
    <xf numFmtId="164" fontId="7" fillId="0" borderId="0" xfId="1" applyNumberFormat="1" applyFont="1" applyFill="1"/>
    <xf numFmtId="164" fontId="7" fillId="0" borderId="0" xfId="0" applyNumberFormat="1" applyFont="1"/>
    <xf numFmtId="0" fontId="7" fillId="0" borderId="0" xfId="0" applyFont="1"/>
    <xf numFmtId="0" fontId="7" fillId="0" borderId="1" xfId="0" applyFont="1" applyBorder="1"/>
    <xf numFmtId="164" fontId="4" fillId="0" borderId="0" xfId="1" applyNumberFormat="1" applyFont="1"/>
    <xf numFmtId="164" fontId="4" fillId="0" borderId="0" xfId="0" applyNumberFormat="1" applyFont="1"/>
    <xf numFmtId="164" fontId="5" fillId="0" borderId="0" xfId="1" applyNumberFormat="1" applyFont="1"/>
    <xf numFmtId="1" fontId="4" fillId="0" borderId="0" xfId="0" applyNumberFormat="1" applyFont="1"/>
    <xf numFmtId="164" fontId="5" fillId="0" borderId="0" xfId="0" applyNumberFormat="1" applyFont="1"/>
    <xf numFmtId="164" fontId="6" fillId="0" borderId="0" xfId="1" applyNumberFormat="1" applyFont="1"/>
    <xf numFmtId="164" fontId="6" fillId="0" borderId="0" xfId="0" applyNumberFormat="1" applyFont="1"/>
  </cellXfs>
  <cellStyles count="4">
    <cellStyle name="Comma" xfId="1" builtinId="3"/>
    <cellStyle name="Normal" xfId="0" builtinId="0"/>
    <cellStyle name="Normal_Sheet1" xfId="3" xr:uid="{F301831C-3FB7-4296-B434-0DCF07A4DEC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tfuel.mf_petroleum_marketers" connectionId="1" xr16:uid="{E02D16A1-0A04-4296-A655-D2FEDA32295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tfuel.mf_petroleum_marketers" connectionId="2" xr16:uid="{C0E50477-8F5B-4980-808F-21E3EB8EF73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7386-B411-489B-B960-84F6EFE7C04B}">
  <dimension ref="A1:F213"/>
  <sheetViews>
    <sheetView workbookViewId="0">
      <selection activeCell="B3" sqref="B3"/>
    </sheetView>
  </sheetViews>
  <sheetFormatPr defaultRowHeight="15" x14ac:dyDescent="0.25"/>
  <cols>
    <col min="1" max="1" width="8.7109375" bestFit="1" customWidth="1"/>
    <col min="2" max="2" width="53" bestFit="1" customWidth="1"/>
    <col min="3" max="3" width="51.140625" bestFit="1" customWidth="1"/>
    <col min="4" max="4" width="18.28515625" bestFit="1" customWidth="1"/>
    <col min="5" max="5" width="5.85546875" customWidth="1"/>
    <col min="6" max="6" width="12.7109375" bestFit="1" customWidth="1"/>
  </cols>
  <sheetData>
    <row r="1" spans="1:6" x14ac:dyDescent="0.25">
      <c r="C1" s="1" t="s">
        <v>0</v>
      </c>
      <c r="D1" s="1"/>
      <c r="E1" s="1"/>
      <c r="F1" s="1"/>
    </row>
    <row r="2" spans="1:6" ht="15.75" thickBot="1" x14ac:dyDescent="0.3"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3" t="s">
        <v>407</v>
      </c>
      <c r="B3" s="4" t="s">
        <v>338</v>
      </c>
      <c r="C3" s="4" t="s">
        <v>338</v>
      </c>
      <c r="D3" s="4" t="s">
        <v>15</v>
      </c>
      <c r="E3" s="4" t="s">
        <v>7</v>
      </c>
      <c r="F3" s="5">
        <v>197201</v>
      </c>
    </row>
    <row r="4" spans="1:6" x14ac:dyDescent="0.25">
      <c r="A4" s="3">
        <v>4232178</v>
      </c>
      <c r="B4" s="4" t="s">
        <v>134</v>
      </c>
      <c r="C4" s="4" t="s">
        <v>134</v>
      </c>
      <c r="D4" s="4" t="s">
        <v>135</v>
      </c>
      <c r="E4" s="4" t="s">
        <v>56</v>
      </c>
      <c r="F4" s="5">
        <v>36825</v>
      </c>
    </row>
    <row r="5" spans="1:6" x14ac:dyDescent="0.25">
      <c r="A5" s="3">
        <v>213330</v>
      </c>
      <c r="B5" s="4" t="s">
        <v>42</v>
      </c>
      <c r="C5" s="4" t="s">
        <v>42</v>
      </c>
      <c r="D5" s="4" t="s">
        <v>43</v>
      </c>
      <c r="E5" s="4" t="s">
        <v>7</v>
      </c>
      <c r="F5" s="5">
        <v>2643774</v>
      </c>
    </row>
    <row r="6" spans="1:6" x14ac:dyDescent="0.25">
      <c r="A6" s="3" t="s">
        <v>408</v>
      </c>
      <c r="B6" s="4" t="s">
        <v>344</v>
      </c>
      <c r="C6" s="4" t="s">
        <v>344</v>
      </c>
      <c r="D6" s="4" t="s">
        <v>345</v>
      </c>
      <c r="E6" s="4" t="s">
        <v>64</v>
      </c>
      <c r="F6" s="5">
        <v>201422</v>
      </c>
    </row>
    <row r="7" spans="1:6" x14ac:dyDescent="0.25">
      <c r="A7" s="3" t="s">
        <v>409</v>
      </c>
      <c r="B7" s="4" t="s">
        <v>375</v>
      </c>
      <c r="C7" s="4" t="s">
        <v>375</v>
      </c>
      <c r="D7" s="4" t="s">
        <v>215</v>
      </c>
      <c r="E7" s="4" t="s">
        <v>216</v>
      </c>
      <c r="F7" s="5">
        <v>704413</v>
      </c>
    </row>
    <row r="8" spans="1:6" x14ac:dyDescent="0.25">
      <c r="A8" s="3" t="s">
        <v>410</v>
      </c>
      <c r="B8" s="4" t="s">
        <v>411</v>
      </c>
      <c r="C8" s="4" t="s">
        <v>405</v>
      </c>
      <c r="D8" s="4" t="s">
        <v>406</v>
      </c>
      <c r="E8" s="4" t="s">
        <v>78</v>
      </c>
      <c r="F8" s="5">
        <v>714394</v>
      </c>
    </row>
    <row r="9" spans="1:6" x14ac:dyDescent="0.25">
      <c r="A9" s="3" t="s">
        <v>412</v>
      </c>
      <c r="B9" s="4" t="s">
        <v>374</v>
      </c>
      <c r="C9" s="4" t="s">
        <v>374</v>
      </c>
      <c r="D9" s="4" t="s">
        <v>73</v>
      </c>
      <c r="E9" s="4" t="s">
        <v>74</v>
      </c>
      <c r="F9" s="5">
        <v>6507262</v>
      </c>
    </row>
    <row r="10" spans="1:6" x14ac:dyDescent="0.25">
      <c r="A10" s="3" t="s">
        <v>413</v>
      </c>
      <c r="B10" s="4" t="s">
        <v>363</v>
      </c>
      <c r="C10" s="4" t="s">
        <v>363</v>
      </c>
      <c r="D10" s="4" t="s">
        <v>364</v>
      </c>
      <c r="E10" s="4" t="s">
        <v>203</v>
      </c>
      <c r="F10" s="5">
        <v>422613</v>
      </c>
    </row>
    <row r="11" spans="1:6" x14ac:dyDescent="0.25">
      <c r="A11" s="3" t="s">
        <v>414</v>
      </c>
      <c r="B11" s="4" t="s">
        <v>347</v>
      </c>
      <c r="C11" s="4" t="s">
        <v>347</v>
      </c>
      <c r="D11" s="4" t="s">
        <v>348</v>
      </c>
      <c r="E11" s="4" t="s">
        <v>7</v>
      </c>
      <c r="F11" s="5">
        <v>8007</v>
      </c>
    </row>
    <row r="12" spans="1:6" x14ac:dyDescent="0.25">
      <c r="A12" s="3" t="s">
        <v>415</v>
      </c>
      <c r="B12" s="4" t="s">
        <v>206</v>
      </c>
      <c r="C12" s="4" t="s">
        <v>206</v>
      </c>
      <c r="D12" s="4" t="s">
        <v>207</v>
      </c>
      <c r="E12" s="4" t="s">
        <v>156</v>
      </c>
      <c r="F12" s="5">
        <v>109553</v>
      </c>
    </row>
    <row r="13" spans="1:6" x14ac:dyDescent="0.25">
      <c r="A13" s="6" t="s">
        <v>467</v>
      </c>
      <c r="B13" s="4"/>
      <c r="C13" s="4" t="s">
        <v>400</v>
      </c>
      <c r="D13" s="4" t="s">
        <v>401</v>
      </c>
      <c r="E13" s="4" t="s">
        <v>305</v>
      </c>
      <c r="F13" s="5">
        <v>29414</v>
      </c>
    </row>
    <row r="14" spans="1:6" x14ac:dyDescent="0.25">
      <c r="A14" s="3" t="s">
        <v>416</v>
      </c>
      <c r="B14" s="4" t="s">
        <v>335</v>
      </c>
      <c r="C14" s="4" t="s">
        <v>335</v>
      </c>
      <c r="D14" s="4" t="s">
        <v>336</v>
      </c>
      <c r="E14" s="4" t="s">
        <v>337</v>
      </c>
      <c r="F14" s="5">
        <v>1564281</v>
      </c>
    </row>
    <row r="15" spans="1:6" x14ac:dyDescent="0.25">
      <c r="A15" s="3">
        <v>191493</v>
      </c>
      <c r="B15" s="4" t="s">
        <v>37</v>
      </c>
      <c r="C15" s="4" t="s">
        <v>37</v>
      </c>
      <c r="D15" s="4" t="s">
        <v>38</v>
      </c>
      <c r="E15" s="4" t="s">
        <v>7</v>
      </c>
      <c r="F15" s="5">
        <v>4498149</v>
      </c>
    </row>
    <row r="16" spans="1:6" x14ac:dyDescent="0.25">
      <c r="A16" s="3">
        <v>5478251</v>
      </c>
      <c r="B16" s="4" t="s">
        <v>180</v>
      </c>
      <c r="C16" s="4" t="s">
        <v>180</v>
      </c>
      <c r="D16" s="4" t="s">
        <v>38</v>
      </c>
      <c r="E16" s="4" t="s">
        <v>7</v>
      </c>
      <c r="F16" s="5">
        <v>359160</v>
      </c>
    </row>
    <row r="17" spans="1:6" x14ac:dyDescent="0.25">
      <c r="A17" s="3">
        <v>4803086</v>
      </c>
      <c r="B17" s="4" t="s">
        <v>154</v>
      </c>
      <c r="C17" s="4" t="s">
        <v>154</v>
      </c>
      <c r="D17" s="4" t="s">
        <v>155</v>
      </c>
      <c r="E17" s="4" t="s">
        <v>156</v>
      </c>
      <c r="F17" s="5">
        <v>4183605</v>
      </c>
    </row>
    <row r="18" spans="1:6" x14ac:dyDescent="0.25">
      <c r="A18" s="3">
        <v>7341512</v>
      </c>
      <c r="B18" s="4" t="s">
        <v>229</v>
      </c>
      <c r="C18" s="4" t="s">
        <v>229</v>
      </c>
      <c r="D18" s="4" t="s">
        <v>23</v>
      </c>
      <c r="E18" s="4" t="s">
        <v>7</v>
      </c>
      <c r="F18" s="5">
        <v>3948575</v>
      </c>
    </row>
    <row r="19" spans="1:6" x14ac:dyDescent="0.25">
      <c r="A19" s="3">
        <v>78476</v>
      </c>
      <c r="B19" s="4" t="s">
        <v>24</v>
      </c>
      <c r="C19" s="4" t="s">
        <v>24</v>
      </c>
      <c r="D19" s="4" t="s">
        <v>25</v>
      </c>
      <c r="E19" s="4" t="s">
        <v>7</v>
      </c>
      <c r="F19" s="5">
        <v>4826002</v>
      </c>
    </row>
    <row r="20" spans="1:6" x14ac:dyDescent="0.25">
      <c r="A20" s="3">
        <v>3200590</v>
      </c>
      <c r="B20" s="4" t="s">
        <v>332</v>
      </c>
      <c r="C20" s="4" t="s">
        <v>332</v>
      </c>
      <c r="D20" s="4" t="s">
        <v>333</v>
      </c>
      <c r="E20" s="4" t="s">
        <v>7</v>
      </c>
      <c r="F20" s="5">
        <v>959064</v>
      </c>
    </row>
    <row r="21" spans="1:6" x14ac:dyDescent="0.25">
      <c r="A21" s="3">
        <v>9384812</v>
      </c>
      <c r="B21" s="4" t="s">
        <v>306</v>
      </c>
      <c r="C21" s="4" t="s">
        <v>306</v>
      </c>
      <c r="D21" s="4" t="s">
        <v>307</v>
      </c>
      <c r="E21" s="4" t="s">
        <v>222</v>
      </c>
      <c r="F21" s="5">
        <v>34132020</v>
      </c>
    </row>
    <row r="22" spans="1:6" x14ac:dyDescent="0.25">
      <c r="A22" s="3">
        <v>1897993</v>
      </c>
      <c r="B22" s="4" t="s">
        <v>79</v>
      </c>
      <c r="C22" s="4" t="s">
        <v>79</v>
      </c>
      <c r="D22" s="4" t="s">
        <v>80</v>
      </c>
      <c r="E22" s="4" t="s">
        <v>56</v>
      </c>
      <c r="F22" s="5">
        <v>968</v>
      </c>
    </row>
    <row r="23" spans="1:6" x14ac:dyDescent="0.25">
      <c r="A23" s="3">
        <v>563404</v>
      </c>
      <c r="B23" s="4" t="s">
        <v>54</v>
      </c>
      <c r="C23" s="4" t="s">
        <v>54</v>
      </c>
      <c r="D23" s="4" t="s">
        <v>55</v>
      </c>
      <c r="E23" s="4" t="s">
        <v>56</v>
      </c>
      <c r="F23" s="5">
        <v>516909</v>
      </c>
    </row>
    <row r="24" spans="1:6" x14ac:dyDescent="0.25">
      <c r="A24" s="6" t="s">
        <v>468</v>
      </c>
      <c r="B24" s="4"/>
      <c r="C24" s="4" t="s">
        <v>379</v>
      </c>
      <c r="D24" s="4" t="s">
        <v>380</v>
      </c>
      <c r="E24" s="4" t="s">
        <v>261</v>
      </c>
      <c r="F24" s="5">
        <v>480332</v>
      </c>
    </row>
    <row r="25" spans="1:6" x14ac:dyDescent="0.25">
      <c r="A25" s="3">
        <v>5952492</v>
      </c>
      <c r="B25" s="4" t="s">
        <v>201</v>
      </c>
      <c r="C25" s="4" t="s">
        <v>201</v>
      </c>
      <c r="D25" s="4" t="s">
        <v>115</v>
      </c>
      <c r="E25" s="4" t="s">
        <v>7</v>
      </c>
      <c r="F25" s="5">
        <v>23092084</v>
      </c>
    </row>
    <row r="26" spans="1:6" x14ac:dyDescent="0.25">
      <c r="A26" s="3" t="s">
        <v>417</v>
      </c>
      <c r="B26" s="4" t="s">
        <v>393</v>
      </c>
      <c r="C26" s="4" t="s">
        <v>393</v>
      </c>
      <c r="D26" s="4" t="s">
        <v>115</v>
      </c>
      <c r="E26" s="4" t="s">
        <v>7</v>
      </c>
      <c r="F26" s="5">
        <v>35818828</v>
      </c>
    </row>
    <row r="27" spans="1:6" x14ac:dyDescent="0.25">
      <c r="A27" s="6" t="s">
        <v>469</v>
      </c>
      <c r="B27" s="4"/>
      <c r="C27" s="4" t="s">
        <v>404</v>
      </c>
      <c r="D27" s="4" t="s">
        <v>137</v>
      </c>
      <c r="E27" s="4" t="s">
        <v>7</v>
      </c>
      <c r="F27" s="5">
        <v>43517</v>
      </c>
    </row>
    <row r="28" spans="1:6" x14ac:dyDescent="0.25">
      <c r="A28" s="3" t="s">
        <v>418</v>
      </c>
      <c r="B28" s="4" t="s">
        <v>381</v>
      </c>
      <c r="C28" s="4" t="s">
        <v>381</v>
      </c>
      <c r="D28" s="4" t="s">
        <v>382</v>
      </c>
      <c r="E28" s="4" t="s">
        <v>7</v>
      </c>
      <c r="F28" s="5">
        <v>229289</v>
      </c>
    </row>
    <row r="29" spans="1:6" x14ac:dyDescent="0.25">
      <c r="A29" s="3">
        <v>4530837</v>
      </c>
      <c r="B29" s="4" t="s">
        <v>146</v>
      </c>
      <c r="C29" s="4" t="s">
        <v>146</v>
      </c>
      <c r="D29" s="4" t="s">
        <v>147</v>
      </c>
      <c r="E29" s="4" t="s">
        <v>7</v>
      </c>
      <c r="F29" s="5">
        <v>3962958</v>
      </c>
    </row>
    <row r="30" spans="1:6" x14ac:dyDescent="0.25">
      <c r="A30" s="3">
        <v>131547</v>
      </c>
      <c r="B30" s="4" t="s">
        <v>27</v>
      </c>
      <c r="C30" s="4" t="s">
        <v>27</v>
      </c>
      <c r="D30" s="4" t="s">
        <v>28</v>
      </c>
      <c r="E30" s="4" t="s">
        <v>7</v>
      </c>
      <c r="F30" s="5">
        <v>333785</v>
      </c>
    </row>
    <row r="31" spans="1:6" x14ac:dyDescent="0.25">
      <c r="A31" s="6" t="s">
        <v>470</v>
      </c>
      <c r="B31" s="4"/>
      <c r="C31" s="4" t="s">
        <v>402</v>
      </c>
      <c r="D31" s="4" t="s">
        <v>403</v>
      </c>
      <c r="E31" s="4" t="s">
        <v>89</v>
      </c>
      <c r="F31" s="5">
        <v>370703</v>
      </c>
    </row>
    <row r="32" spans="1:6" x14ac:dyDescent="0.25">
      <c r="A32" s="3">
        <v>4676416</v>
      </c>
      <c r="B32" s="4" t="s">
        <v>151</v>
      </c>
      <c r="C32" s="4" t="s">
        <v>151</v>
      </c>
      <c r="D32" s="4" t="s">
        <v>152</v>
      </c>
      <c r="E32" s="4" t="s">
        <v>7</v>
      </c>
      <c r="F32" s="5">
        <v>2008054</v>
      </c>
    </row>
    <row r="33" spans="1:6" x14ac:dyDescent="0.25">
      <c r="A33" s="3" t="s">
        <v>419</v>
      </c>
      <c r="B33" s="4" t="s">
        <v>353</v>
      </c>
      <c r="C33" s="4" t="s">
        <v>353</v>
      </c>
      <c r="D33" s="4" t="s">
        <v>354</v>
      </c>
      <c r="E33" s="4" t="s">
        <v>56</v>
      </c>
      <c r="F33" s="5">
        <v>370</v>
      </c>
    </row>
    <row r="34" spans="1:6" x14ac:dyDescent="0.25">
      <c r="A34" s="3">
        <v>7835795</v>
      </c>
      <c r="B34" s="4" t="s">
        <v>255</v>
      </c>
      <c r="C34" s="4" t="s">
        <v>255</v>
      </c>
      <c r="D34" s="4" t="s">
        <v>256</v>
      </c>
      <c r="E34" s="4" t="s">
        <v>64</v>
      </c>
      <c r="F34" s="5">
        <v>192161936</v>
      </c>
    </row>
    <row r="35" spans="1:6" x14ac:dyDescent="0.25">
      <c r="A35" s="3">
        <v>7663099</v>
      </c>
      <c r="B35" s="4" t="s">
        <v>284</v>
      </c>
      <c r="C35" s="4" t="s">
        <v>284</v>
      </c>
      <c r="D35" s="4" t="s">
        <v>285</v>
      </c>
      <c r="E35" s="4" t="s">
        <v>7</v>
      </c>
      <c r="F35" s="5">
        <v>4607330</v>
      </c>
    </row>
    <row r="36" spans="1:6" x14ac:dyDescent="0.25">
      <c r="A36" s="3">
        <v>7906056</v>
      </c>
      <c r="B36" s="4" t="s">
        <v>259</v>
      </c>
      <c r="C36" s="4" t="s">
        <v>259</v>
      </c>
      <c r="D36" s="4" t="s">
        <v>260</v>
      </c>
      <c r="E36" s="4" t="s">
        <v>261</v>
      </c>
      <c r="F36" s="5">
        <v>2614959</v>
      </c>
    </row>
    <row r="37" spans="1:6" x14ac:dyDescent="0.25">
      <c r="A37" s="3">
        <v>8849978</v>
      </c>
      <c r="B37" s="4" t="s">
        <v>293</v>
      </c>
      <c r="C37" s="4" t="s">
        <v>293</v>
      </c>
      <c r="D37" s="4" t="s">
        <v>294</v>
      </c>
      <c r="E37" s="4" t="s">
        <v>295</v>
      </c>
      <c r="F37" s="5">
        <v>629730</v>
      </c>
    </row>
    <row r="38" spans="1:6" x14ac:dyDescent="0.25">
      <c r="A38" s="3">
        <v>4598636</v>
      </c>
      <c r="B38" s="4" t="s">
        <v>326</v>
      </c>
      <c r="C38" s="4" t="s">
        <v>326</v>
      </c>
      <c r="D38" s="4" t="s">
        <v>6</v>
      </c>
      <c r="E38" s="4" t="s">
        <v>7</v>
      </c>
      <c r="F38" s="5">
        <v>1719775</v>
      </c>
    </row>
    <row r="39" spans="1:6" x14ac:dyDescent="0.25">
      <c r="A39" s="3">
        <v>3755924</v>
      </c>
      <c r="B39" s="4" t="s">
        <v>122</v>
      </c>
      <c r="C39" s="4" t="s">
        <v>122</v>
      </c>
      <c r="D39" s="4" t="s">
        <v>123</v>
      </c>
      <c r="E39" s="4" t="s">
        <v>7</v>
      </c>
      <c r="F39" s="5">
        <v>298873</v>
      </c>
    </row>
    <row r="40" spans="1:6" x14ac:dyDescent="0.25">
      <c r="A40" s="3" t="s">
        <v>420</v>
      </c>
      <c r="B40" s="4" t="s">
        <v>162</v>
      </c>
      <c r="C40" s="4" t="s">
        <v>162</v>
      </c>
      <c r="D40" s="4" t="s">
        <v>163</v>
      </c>
      <c r="E40" s="4" t="s">
        <v>7</v>
      </c>
      <c r="F40" s="5">
        <v>237064</v>
      </c>
    </row>
    <row r="41" spans="1:6" x14ac:dyDescent="0.25">
      <c r="A41" s="3">
        <v>2921944</v>
      </c>
      <c r="B41" s="4" t="s">
        <v>98</v>
      </c>
      <c r="C41" s="4" t="s">
        <v>98</v>
      </c>
      <c r="D41" s="4" t="s">
        <v>99</v>
      </c>
      <c r="E41" s="4" t="s">
        <v>7</v>
      </c>
      <c r="F41" s="5">
        <v>211136</v>
      </c>
    </row>
    <row r="42" spans="1:6" x14ac:dyDescent="0.25">
      <c r="A42" s="3">
        <v>3592952</v>
      </c>
      <c r="B42" s="4" t="s">
        <v>114</v>
      </c>
      <c r="C42" s="4" t="s">
        <v>114</v>
      </c>
      <c r="D42" s="4" t="s">
        <v>115</v>
      </c>
      <c r="E42" s="4" t="s">
        <v>7</v>
      </c>
      <c r="F42" s="5">
        <v>1023164</v>
      </c>
    </row>
    <row r="43" spans="1:6" x14ac:dyDescent="0.25">
      <c r="A43" s="3">
        <v>3057933</v>
      </c>
      <c r="B43" s="4" t="s">
        <v>225</v>
      </c>
      <c r="C43" s="4" t="s">
        <v>225</v>
      </c>
      <c r="D43" s="4" t="s">
        <v>226</v>
      </c>
      <c r="E43" s="4" t="s">
        <v>7</v>
      </c>
      <c r="F43" s="5">
        <v>229656</v>
      </c>
    </row>
    <row r="44" spans="1:6" x14ac:dyDescent="0.25">
      <c r="A44" s="3" t="s">
        <v>421</v>
      </c>
      <c r="B44" s="4" t="s">
        <v>181</v>
      </c>
      <c r="C44" s="4" t="s">
        <v>181</v>
      </c>
      <c r="D44" s="4" t="s">
        <v>182</v>
      </c>
      <c r="E44" s="4" t="s">
        <v>64</v>
      </c>
      <c r="F44" s="5">
        <v>450142</v>
      </c>
    </row>
    <row r="45" spans="1:6" x14ac:dyDescent="0.25">
      <c r="A45" s="3">
        <v>3548341</v>
      </c>
      <c r="B45" s="4" t="s">
        <v>205</v>
      </c>
      <c r="C45" s="4" t="s">
        <v>205</v>
      </c>
      <c r="D45" s="4" t="s">
        <v>101</v>
      </c>
      <c r="E45" s="4" t="s">
        <v>7</v>
      </c>
      <c r="F45" s="5">
        <v>8706137</v>
      </c>
    </row>
    <row r="46" spans="1:6" x14ac:dyDescent="0.25">
      <c r="A46" s="3">
        <v>171379</v>
      </c>
      <c r="B46" s="4" t="s">
        <v>31</v>
      </c>
      <c r="C46" s="4" t="s">
        <v>31</v>
      </c>
      <c r="D46" s="4" t="s">
        <v>32</v>
      </c>
      <c r="E46" s="4" t="s">
        <v>7</v>
      </c>
      <c r="F46" s="5">
        <v>350815</v>
      </c>
    </row>
    <row r="47" spans="1:6" x14ac:dyDescent="0.25">
      <c r="A47" s="3" t="s">
        <v>422</v>
      </c>
      <c r="B47" s="4" t="s">
        <v>322</v>
      </c>
      <c r="C47" s="4" t="s">
        <v>322</v>
      </c>
      <c r="D47" s="4" t="s">
        <v>323</v>
      </c>
      <c r="E47" s="4" t="s">
        <v>324</v>
      </c>
      <c r="F47" s="5">
        <v>31846263</v>
      </c>
    </row>
    <row r="48" spans="1:6" x14ac:dyDescent="0.25">
      <c r="A48" s="3">
        <v>197904</v>
      </c>
      <c r="B48" s="4" t="s">
        <v>40</v>
      </c>
      <c r="C48" s="4" t="s">
        <v>40</v>
      </c>
      <c r="D48" s="4" t="s">
        <v>41</v>
      </c>
      <c r="E48" s="4" t="s">
        <v>7</v>
      </c>
      <c r="F48" s="5">
        <v>8107132</v>
      </c>
    </row>
    <row r="49" spans="1:6" x14ac:dyDescent="0.25">
      <c r="A49" s="3">
        <v>62979</v>
      </c>
      <c r="B49" s="4" t="s">
        <v>20</v>
      </c>
      <c r="C49" s="4" t="s">
        <v>20</v>
      </c>
      <c r="D49" s="4" t="s">
        <v>21</v>
      </c>
      <c r="E49" s="4" t="s">
        <v>7</v>
      </c>
      <c r="F49" s="5">
        <v>143287</v>
      </c>
    </row>
    <row r="50" spans="1:6" x14ac:dyDescent="0.25">
      <c r="A50" s="3">
        <v>4951905</v>
      </c>
      <c r="B50" s="4" t="s">
        <v>369</v>
      </c>
      <c r="C50" s="4" t="s">
        <v>369</v>
      </c>
      <c r="D50" s="4" t="s">
        <v>147</v>
      </c>
      <c r="E50" s="4" t="s">
        <v>7</v>
      </c>
      <c r="F50" s="5">
        <v>4592488</v>
      </c>
    </row>
    <row r="51" spans="1:6" x14ac:dyDescent="0.25">
      <c r="A51" s="3">
        <v>4951905</v>
      </c>
      <c r="B51" s="4" t="s">
        <v>159</v>
      </c>
      <c r="C51" s="4" t="s">
        <v>159</v>
      </c>
      <c r="D51" s="4" t="s">
        <v>147</v>
      </c>
      <c r="E51" s="4" t="s">
        <v>7</v>
      </c>
      <c r="F51" s="5">
        <v>12344124</v>
      </c>
    </row>
    <row r="52" spans="1:6" x14ac:dyDescent="0.25">
      <c r="A52" s="3" t="s">
        <v>423</v>
      </c>
      <c r="B52" s="4" t="s">
        <v>397</v>
      </c>
      <c r="C52" s="4" t="s">
        <v>397</v>
      </c>
      <c r="D52" s="4" t="s">
        <v>388</v>
      </c>
      <c r="E52" s="4" t="s">
        <v>150</v>
      </c>
      <c r="F52" s="5">
        <v>995801</v>
      </c>
    </row>
    <row r="53" spans="1:6" x14ac:dyDescent="0.25">
      <c r="A53" s="3">
        <v>6940471</v>
      </c>
      <c r="B53" s="4" t="s">
        <v>223</v>
      </c>
      <c r="C53" s="4" t="s">
        <v>223</v>
      </c>
      <c r="D53" s="4" t="s">
        <v>224</v>
      </c>
      <c r="E53" s="4" t="s">
        <v>7</v>
      </c>
      <c r="F53" s="5">
        <v>108902</v>
      </c>
    </row>
    <row r="54" spans="1:6" x14ac:dyDescent="0.25">
      <c r="A54" s="3" t="s">
        <v>424</v>
      </c>
      <c r="B54" s="4" t="s">
        <v>290</v>
      </c>
      <c r="C54" s="4" t="s">
        <v>290</v>
      </c>
      <c r="D54" s="4" t="s">
        <v>275</v>
      </c>
      <c r="E54" s="4" t="s">
        <v>64</v>
      </c>
      <c r="F54" s="5">
        <v>252498</v>
      </c>
    </row>
    <row r="55" spans="1:6" x14ac:dyDescent="0.25">
      <c r="A55" s="3" t="s">
        <v>425</v>
      </c>
      <c r="B55" s="4" t="s">
        <v>282</v>
      </c>
      <c r="C55" s="4" t="s">
        <v>282</v>
      </c>
      <c r="D55" s="4" t="s">
        <v>283</v>
      </c>
      <c r="E55" s="4" t="s">
        <v>56</v>
      </c>
      <c r="F55" s="5">
        <v>11161847</v>
      </c>
    </row>
    <row r="56" spans="1:6" x14ac:dyDescent="0.25">
      <c r="A56" s="3" t="s">
        <v>426</v>
      </c>
      <c r="B56" s="4" t="s">
        <v>214</v>
      </c>
      <c r="C56" s="4" t="s">
        <v>214</v>
      </c>
      <c r="D56" s="4" t="s">
        <v>215</v>
      </c>
      <c r="E56" s="4" t="s">
        <v>216</v>
      </c>
      <c r="F56" s="5">
        <v>206954</v>
      </c>
    </row>
    <row r="57" spans="1:6" x14ac:dyDescent="0.25">
      <c r="A57" s="3" t="s">
        <v>427</v>
      </c>
      <c r="B57" s="4" t="s">
        <v>276</v>
      </c>
      <c r="C57" s="4" t="s">
        <v>276</v>
      </c>
      <c r="D57" s="4" t="s">
        <v>277</v>
      </c>
      <c r="E57" s="4" t="s">
        <v>78</v>
      </c>
      <c r="F57" s="5">
        <v>675437</v>
      </c>
    </row>
    <row r="58" spans="1:6" x14ac:dyDescent="0.25">
      <c r="A58" s="3">
        <v>215341</v>
      </c>
      <c r="B58" s="4" t="s">
        <v>44</v>
      </c>
      <c r="C58" s="4" t="s">
        <v>44</v>
      </c>
      <c r="D58" s="4" t="s">
        <v>45</v>
      </c>
      <c r="E58" s="4" t="s">
        <v>7</v>
      </c>
      <c r="F58" s="5">
        <v>370600</v>
      </c>
    </row>
    <row r="59" spans="1:6" x14ac:dyDescent="0.25">
      <c r="A59" s="3">
        <v>9476091</v>
      </c>
      <c r="B59" s="4" t="s">
        <v>319</v>
      </c>
      <c r="C59" s="4" t="s">
        <v>319</v>
      </c>
      <c r="D59" s="4" t="s">
        <v>320</v>
      </c>
      <c r="E59" s="4" t="s">
        <v>7</v>
      </c>
      <c r="F59" s="5">
        <v>564017</v>
      </c>
    </row>
    <row r="60" spans="1:6" x14ac:dyDescent="0.25">
      <c r="A60" s="3">
        <v>7834330</v>
      </c>
      <c r="B60" s="4" t="s">
        <v>250</v>
      </c>
      <c r="C60" s="4" t="s">
        <v>250</v>
      </c>
      <c r="D60" s="4" t="s">
        <v>251</v>
      </c>
      <c r="E60" s="4" t="s">
        <v>252</v>
      </c>
      <c r="F60" s="5">
        <v>876494</v>
      </c>
    </row>
    <row r="61" spans="1:6" x14ac:dyDescent="0.25">
      <c r="A61" s="3" t="s">
        <v>428</v>
      </c>
      <c r="B61" s="4" t="s">
        <v>330</v>
      </c>
      <c r="C61" s="4" t="s">
        <v>330</v>
      </c>
      <c r="D61" s="4" t="s">
        <v>147</v>
      </c>
      <c r="E61" s="4" t="s">
        <v>7</v>
      </c>
      <c r="F61" s="5">
        <v>6930546</v>
      </c>
    </row>
    <row r="62" spans="1:6" x14ac:dyDescent="0.25">
      <c r="A62" s="3">
        <v>4122038</v>
      </c>
      <c r="B62" s="4" t="s">
        <v>132</v>
      </c>
      <c r="C62" s="4" t="s">
        <v>132</v>
      </c>
      <c r="D62" s="4" t="s">
        <v>133</v>
      </c>
      <c r="E62" s="4" t="s">
        <v>7</v>
      </c>
      <c r="F62" s="5">
        <v>307525</v>
      </c>
    </row>
    <row r="63" spans="1:6" x14ac:dyDescent="0.25">
      <c r="A63" s="3">
        <v>5410568</v>
      </c>
      <c r="B63" s="4" t="s">
        <v>174</v>
      </c>
      <c r="C63" s="4" t="s">
        <v>174</v>
      </c>
      <c r="D63" s="4" t="s">
        <v>175</v>
      </c>
      <c r="E63" s="4" t="s">
        <v>7</v>
      </c>
      <c r="F63" s="5">
        <v>841667</v>
      </c>
    </row>
    <row r="64" spans="1:6" x14ac:dyDescent="0.25">
      <c r="A64" s="3">
        <v>6455433</v>
      </c>
      <c r="B64" s="4" t="s">
        <v>383</v>
      </c>
      <c r="C64" s="4" t="s">
        <v>383</v>
      </c>
      <c r="D64" s="4" t="s">
        <v>13</v>
      </c>
      <c r="E64" s="4" t="s">
        <v>7</v>
      </c>
      <c r="F64" s="5">
        <v>101611</v>
      </c>
    </row>
    <row r="65" spans="1:6" x14ac:dyDescent="0.25">
      <c r="A65" s="3">
        <v>186716</v>
      </c>
      <c r="B65" s="4" t="s">
        <v>35</v>
      </c>
      <c r="C65" s="4" t="s">
        <v>35</v>
      </c>
      <c r="D65" s="4" t="s">
        <v>36</v>
      </c>
      <c r="E65" s="4" t="s">
        <v>7</v>
      </c>
      <c r="F65" s="5">
        <v>594662</v>
      </c>
    </row>
    <row r="66" spans="1:6" x14ac:dyDescent="0.25">
      <c r="A66" s="3">
        <v>179485</v>
      </c>
      <c r="B66" s="4" t="s">
        <v>33</v>
      </c>
      <c r="C66" s="4" t="s">
        <v>33</v>
      </c>
      <c r="D66" s="4" t="s">
        <v>34</v>
      </c>
      <c r="E66" s="4" t="s">
        <v>7</v>
      </c>
      <c r="F66" s="5">
        <v>274417</v>
      </c>
    </row>
    <row r="67" spans="1:6" x14ac:dyDescent="0.25">
      <c r="A67" s="3">
        <v>17868</v>
      </c>
      <c r="B67" s="4" t="s">
        <v>10</v>
      </c>
      <c r="C67" s="4" t="s">
        <v>10</v>
      </c>
      <c r="D67" s="4" t="s">
        <v>11</v>
      </c>
      <c r="E67" s="4" t="s">
        <v>7</v>
      </c>
      <c r="F67" s="5">
        <v>956438</v>
      </c>
    </row>
    <row r="68" spans="1:6" x14ac:dyDescent="0.25">
      <c r="A68" s="3">
        <v>576751</v>
      </c>
      <c r="B68" s="4" t="s">
        <v>57</v>
      </c>
      <c r="C68" s="4" t="s">
        <v>57</v>
      </c>
      <c r="D68" s="4" t="s">
        <v>58</v>
      </c>
      <c r="E68" s="4" t="s">
        <v>7</v>
      </c>
      <c r="F68" s="5">
        <v>5856587</v>
      </c>
    </row>
    <row r="69" spans="1:6" x14ac:dyDescent="0.25">
      <c r="A69" s="3" t="s">
        <v>429</v>
      </c>
      <c r="B69" s="4" t="s">
        <v>18</v>
      </c>
      <c r="C69" s="4" t="s">
        <v>18</v>
      </c>
      <c r="D69" s="4" t="s">
        <v>19</v>
      </c>
      <c r="E69" s="4" t="s">
        <v>7</v>
      </c>
      <c r="F69" s="5">
        <v>414711</v>
      </c>
    </row>
    <row r="70" spans="1:6" x14ac:dyDescent="0.25">
      <c r="A70" s="3">
        <v>395331</v>
      </c>
      <c r="B70" s="4" t="s">
        <v>52</v>
      </c>
      <c r="C70" s="4" t="s">
        <v>52</v>
      </c>
      <c r="D70" s="4" t="s">
        <v>53</v>
      </c>
      <c r="E70" s="4" t="s">
        <v>7</v>
      </c>
      <c r="F70" s="5">
        <v>311207</v>
      </c>
    </row>
    <row r="71" spans="1:6" x14ac:dyDescent="0.25">
      <c r="A71" s="3">
        <v>30961</v>
      </c>
      <c r="B71" s="4" t="s">
        <v>14</v>
      </c>
      <c r="C71" s="4" t="s">
        <v>14</v>
      </c>
      <c r="D71" s="4" t="s">
        <v>15</v>
      </c>
      <c r="E71" s="4" t="s">
        <v>7</v>
      </c>
      <c r="F71" s="5">
        <v>319922</v>
      </c>
    </row>
    <row r="72" spans="1:6" x14ac:dyDescent="0.25">
      <c r="A72" s="3">
        <v>82341</v>
      </c>
      <c r="B72" s="4" t="s">
        <v>26</v>
      </c>
      <c r="C72" s="4" t="s">
        <v>26</v>
      </c>
      <c r="D72" s="4" t="s">
        <v>6</v>
      </c>
      <c r="E72" s="4" t="s">
        <v>7</v>
      </c>
      <c r="F72" s="5">
        <v>1108283</v>
      </c>
    </row>
    <row r="73" spans="1:6" x14ac:dyDescent="0.25">
      <c r="A73" s="3">
        <v>327522</v>
      </c>
      <c r="B73" s="4" t="s">
        <v>50</v>
      </c>
      <c r="C73" s="4" t="s">
        <v>50</v>
      </c>
      <c r="D73" s="4" t="s">
        <v>51</v>
      </c>
      <c r="E73" s="4" t="s">
        <v>7</v>
      </c>
      <c r="F73" s="5">
        <v>1273792</v>
      </c>
    </row>
    <row r="74" spans="1:6" x14ac:dyDescent="0.25">
      <c r="A74" s="3">
        <v>168912</v>
      </c>
      <c r="B74" s="4" t="s">
        <v>29</v>
      </c>
      <c r="C74" s="4" t="s">
        <v>29</v>
      </c>
      <c r="D74" s="4" t="s">
        <v>30</v>
      </c>
      <c r="E74" s="4" t="s">
        <v>7</v>
      </c>
      <c r="F74" s="5">
        <v>232806</v>
      </c>
    </row>
    <row r="75" spans="1:6" x14ac:dyDescent="0.25">
      <c r="A75" s="6" t="s">
        <v>471</v>
      </c>
      <c r="B75" s="4"/>
      <c r="C75" s="4" t="s">
        <v>148</v>
      </c>
      <c r="D75" s="4" t="s">
        <v>149</v>
      </c>
      <c r="E75" s="4" t="s">
        <v>150</v>
      </c>
      <c r="F75" s="5">
        <v>7998</v>
      </c>
    </row>
    <row r="76" spans="1:6" x14ac:dyDescent="0.25">
      <c r="A76" s="3">
        <v>5400538</v>
      </c>
      <c r="B76" s="4" t="s">
        <v>173</v>
      </c>
      <c r="C76" s="4" t="s">
        <v>173</v>
      </c>
      <c r="D76" s="4" t="s">
        <v>6</v>
      </c>
      <c r="E76" s="4" t="s">
        <v>7</v>
      </c>
      <c r="F76" s="5">
        <v>5863492</v>
      </c>
    </row>
    <row r="77" spans="1:6" x14ac:dyDescent="0.25">
      <c r="A77" s="3" t="s">
        <v>430</v>
      </c>
      <c r="B77" s="4" t="s">
        <v>65</v>
      </c>
      <c r="C77" s="4" t="s">
        <v>65</v>
      </c>
      <c r="D77" s="4" t="s">
        <v>66</v>
      </c>
      <c r="E77" s="4" t="s">
        <v>56</v>
      </c>
      <c r="F77" s="5">
        <v>60028</v>
      </c>
    </row>
    <row r="78" spans="1:6" x14ac:dyDescent="0.25">
      <c r="A78" s="3">
        <v>3301</v>
      </c>
      <c r="B78" s="4" t="s">
        <v>5</v>
      </c>
      <c r="C78" s="4" t="s">
        <v>5</v>
      </c>
      <c r="D78" s="4" t="s">
        <v>6</v>
      </c>
      <c r="E78" s="4" t="s">
        <v>7</v>
      </c>
      <c r="F78" s="5">
        <v>1029156</v>
      </c>
    </row>
    <row r="79" spans="1:6" x14ac:dyDescent="0.25">
      <c r="A79" s="3">
        <v>5808332</v>
      </c>
      <c r="B79" s="4" t="s">
        <v>193</v>
      </c>
      <c r="C79" s="4" t="s">
        <v>193</v>
      </c>
      <c r="D79" s="4" t="s">
        <v>158</v>
      </c>
      <c r="E79" s="4" t="s">
        <v>7</v>
      </c>
      <c r="F79" s="5">
        <v>328721</v>
      </c>
    </row>
    <row r="80" spans="1:6" x14ac:dyDescent="0.25">
      <c r="A80" s="3">
        <v>1901532</v>
      </c>
      <c r="B80" s="4" t="s">
        <v>81</v>
      </c>
      <c r="C80" s="4" t="s">
        <v>81</v>
      </c>
      <c r="D80" s="4" t="s">
        <v>82</v>
      </c>
      <c r="E80" s="4" t="s">
        <v>7</v>
      </c>
      <c r="F80" s="5">
        <v>330047</v>
      </c>
    </row>
    <row r="81" spans="1:6" x14ac:dyDescent="0.25">
      <c r="A81" s="3">
        <v>4033345</v>
      </c>
      <c r="B81" s="4" t="s">
        <v>357</v>
      </c>
      <c r="C81" s="4" t="s">
        <v>357</v>
      </c>
      <c r="D81" s="4" t="s">
        <v>358</v>
      </c>
      <c r="E81" s="4" t="s">
        <v>7</v>
      </c>
      <c r="F81" s="5">
        <v>69801</v>
      </c>
    </row>
    <row r="82" spans="1:6" x14ac:dyDescent="0.25">
      <c r="A82" s="3">
        <v>812994</v>
      </c>
      <c r="B82" s="4" t="s">
        <v>62</v>
      </c>
      <c r="C82" s="4" t="s">
        <v>62</v>
      </c>
      <c r="D82" s="4" t="s">
        <v>63</v>
      </c>
      <c r="E82" s="4" t="s">
        <v>7</v>
      </c>
      <c r="F82" s="5">
        <v>4843487</v>
      </c>
    </row>
    <row r="83" spans="1:6" x14ac:dyDescent="0.25">
      <c r="A83" s="3" t="s">
        <v>431</v>
      </c>
      <c r="B83" s="4" t="s">
        <v>386</v>
      </c>
      <c r="C83" s="4" t="s">
        <v>386</v>
      </c>
      <c r="D83" s="4" t="s">
        <v>350</v>
      </c>
      <c r="E83" s="4" t="s">
        <v>56</v>
      </c>
      <c r="F83" s="5">
        <v>329</v>
      </c>
    </row>
    <row r="84" spans="1:6" x14ac:dyDescent="0.25">
      <c r="A84" s="3">
        <v>74659</v>
      </c>
      <c r="B84" s="4" t="s">
        <v>22</v>
      </c>
      <c r="C84" s="4" t="s">
        <v>22</v>
      </c>
      <c r="D84" s="4" t="s">
        <v>23</v>
      </c>
      <c r="E84" s="4" t="s">
        <v>7</v>
      </c>
      <c r="F84" s="5">
        <v>5527701</v>
      </c>
    </row>
    <row r="85" spans="1:6" x14ac:dyDescent="0.25">
      <c r="A85" s="3" t="s">
        <v>432</v>
      </c>
      <c r="B85" s="4" t="s">
        <v>328</v>
      </c>
      <c r="C85" s="4" t="s">
        <v>328</v>
      </c>
      <c r="D85" s="4" t="s">
        <v>329</v>
      </c>
      <c r="E85" s="4" t="s">
        <v>7</v>
      </c>
      <c r="F85" s="5">
        <v>760105</v>
      </c>
    </row>
    <row r="86" spans="1:6" x14ac:dyDescent="0.25">
      <c r="A86" s="3" t="s">
        <v>433</v>
      </c>
      <c r="B86" s="4" t="s">
        <v>315</v>
      </c>
      <c r="C86" s="4" t="s">
        <v>315</v>
      </c>
      <c r="D86" s="4" t="s">
        <v>316</v>
      </c>
      <c r="E86" s="4" t="s">
        <v>74</v>
      </c>
      <c r="F86" s="5">
        <v>57306</v>
      </c>
    </row>
    <row r="87" spans="1:6" x14ac:dyDescent="0.25">
      <c r="A87" s="3" t="s">
        <v>434</v>
      </c>
      <c r="B87" s="4" t="s">
        <v>398</v>
      </c>
      <c r="C87" s="4" t="s">
        <v>398</v>
      </c>
      <c r="D87" s="4" t="s">
        <v>399</v>
      </c>
      <c r="E87" s="4" t="s">
        <v>7</v>
      </c>
      <c r="F87" s="5">
        <v>506332</v>
      </c>
    </row>
    <row r="88" spans="1:6" x14ac:dyDescent="0.25">
      <c r="A88" s="3">
        <v>5075807</v>
      </c>
      <c r="B88" s="4" t="s">
        <v>164</v>
      </c>
      <c r="C88" s="4" t="s">
        <v>164</v>
      </c>
      <c r="D88" s="4" t="s">
        <v>165</v>
      </c>
      <c r="E88" s="4" t="s">
        <v>7</v>
      </c>
      <c r="F88" s="5">
        <v>48019</v>
      </c>
    </row>
    <row r="89" spans="1:6" x14ac:dyDescent="0.25">
      <c r="A89" s="3">
        <v>322350</v>
      </c>
      <c r="B89" s="4" t="s">
        <v>48</v>
      </c>
      <c r="C89" s="4" t="s">
        <v>48</v>
      </c>
      <c r="D89" s="4" t="s">
        <v>49</v>
      </c>
      <c r="E89" s="4" t="s">
        <v>7</v>
      </c>
      <c r="F89" s="5">
        <v>801008</v>
      </c>
    </row>
    <row r="90" spans="1:6" x14ac:dyDescent="0.25">
      <c r="A90" s="3">
        <v>3811093</v>
      </c>
      <c r="B90" s="4" t="s">
        <v>126</v>
      </c>
      <c r="C90" s="4" t="s">
        <v>126</v>
      </c>
      <c r="D90" s="4" t="s">
        <v>127</v>
      </c>
      <c r="E90" s="4" t="s">
        <v>61</v>
      </c>
      <c r="F90" s="5">
        <v>3671948</v>
      </c>
    </row>
    <row r="91" spans="1:6" x14ac:dyDescent="0.25">
      <c r="A91" s="3">
        <v>3501450</v>
      </c>
      <c r="B91" s="4" t="s">
        <v>109</v>
      </c>
      <c r="C91" s="4" t="s">
        <v>109</v>
      </c>
      <c r="D91" s="4" t="s">
        <v>23</v>
      </c>
      <c r="E91" s="4" t="s">
        <v>7</v>
      </c>
      <c r="F91" s="5">
        <v>5721571</v>
      </c>
    </row>
    <row r="92" spans="1:6" x14ac:dyDescent="0.25">
      <c r="A92" s="3">
        <v>4839838</v>
      </c>
      <c r="B92" s="4" t="s">
        <v>157</v>
      </c>
      <c r="C92" s="4" t="s">
        <v>157</v>
      </c>
      <c r="D92" s="4" t="s">
        <v>158</v>
      </c>
      <c r="E92" s="4" t="s">
        <v>7</v>
      </c>
      <c r="F92" s="5">
        <v>8992656</v>
      </c>
    </row>
    <row r="93" spans="1:6" x14ac:dyDescent="0.25">
      <c r="A93" s="3" t="s">
        <v>435</v>
      </c>
      <c r="B93" s="4" t="s">
        <v>176</v>
      </c>
      <c r="C93" s="4" t="s">
        <v>176</v>
      </c>
      <c r="D93" s="4" t="s">
        <v>177</v>
      </c>
      <c r="E93" s="4" t="s">
        <v>7</v>
      </c>
      <c r="F93" s="5">
        <v>249265</v>
      </c>
    </row>
    <row r="94" spans="1:6" x14ac:dyDescent="0.25">
      <c r="A94" s="3" t="s">
        <v>436</v>
      </c>
      <c r="B94" s="4" t="s">
        <v>371</v>
      </c>
      <c r="C94" s="4" t="s">
        <v>371</v>
      </c>
      <c r="D94" s="4" t="s">
        <v>372</v>
      </c>
      <c r="E94" s="4" t="s">
        <v>373</v>
      </c>
      <c r="F94" s="5">
        <v>1810243</v>
      </c>
    </row>
    <row r="95" spans="1:6" x14ac:dyDescent="0.25">
      <c r="A95" s="3">
        <v>7738714</v>
      </c>
      <c r="B95" s="4" t="s">
        <v>244</v>
      </c>
      <c r="C95" s="4" t="s">
        <v>244</v>
      </c>
      <c r="D95" s="4" t="s">
        <v>245</v>
      </c>
      <c r="E95" s="4" t="s">
        <v>7</v>
      </c>
      <c r="F95" s="5">
        <v>210000</v>
      </c>
    </row>
    <row r="96" spans="1:6" x14ac:dyDescent="0.25">
      <c r="A96" s="6" t="s">
        <v>472</v>
      </c>
      <c r="B96" s="4"/>
      <c r="C96" s="4" t="s">
        <v>325</v>
      </c>
      <c r="D96" s="4" t="s">
        <v>147</v>
      </c>
      <c r="E96" s="4" t="s">
        <v>7</v>
      </c>
      <c r="F96" s="5">
        <v>1605</v>
      </c>
    </row>
    <row r="97" spans="1:6" x14ac:dyDescent="0.25">
      <c r="A97" s="3">
        <v>5236800</v>
      </c>
      <c r="B97" s="4" t="s">
        <v>171</v>
      </c>
      <c r="C97" s="4" t="s">
        <v>171</v>
      </c>
      <c r="D97" s="4" t="s">
        <v>172</v>
      </c>
      <c r="E97" s="4" t="s">
        <v>170</v>
      </c>
      <c r="F97" s="5">
        <v>480692</v>
      </c>
    </row>
    <row r="98" spans="1:6" x14ac:dyDescent="0.25">
      <c r="A98" s="3">
        <v>4106199</v>
      </c>
      <c r="B98" s="4" t="s">
        <v>130</v>
      </c>
      <c r="C98" s="4" t="s">
        <v>130</v>
      </c>
      <c r="D98" s="4" t="s">
        <v>131</v>
      </c>
      <c r="E98" s="4" t="s">
        <v>7</v>
      </c>
      <c r="F98" s="5">
        <v>164077</v>
      </c>
    </row>
    <row r="99" spans="1:6" x14ac:dyDescent="0.25">
      <c r="A99" s="3" t="s">
        <v>437</v>
      </c>
      <c r="B99" s="4" t="s">
        <v>385</v>
      </c>
      <c r="C99" s="4" t="s">
        <v>385</v>
      </c>
      <c r="D99" s="4" t="s">
        <v>66</v>
      </c>
      <c r="E99" s="4" t="s">
        <v>56</v>
      </c>
      <c r="F99" s="5">
        <v>170143</v>
      </c>
    </row>
    <row r="100" spans="1:6" x14ac:dyDescent="0.25">
      <c r="A100" s="3">
        <v>1903411</v>
      </c>
      <c r="B100" s="4" t="s">
        <v>83</v>
      </c>
      <c r="C100" s="4" t="s">
        <v>83</v>
      </c>
      <c r="D100" s="4" t="s">
        <v>84</v>
      </c>
      <c r="E100" s="4" t="s">
        <v>7</v>
      </c>
      <c r="F100" s="5">
        <v>392616</v>
      </c>
    </row>
    <row r="101" spans="1:6" x14ac:dyDescent="0.25">
      <c r="A101" s="3">
        <v>4497414</v>
      </c>
      <c r="B101" s="4" t="s">
        <v>142</v>
      </c>
      <c r="C101" s="4" t="s">
        <v>142</v>
      </c>
      <c r="D101" s="4" t="s">
        <v>143</v>
      </c>
      <c r="E101" s="4" t="s">
        <v>61</v>
      </c>
      <c r="F101" s="5">
        <v>14356973</v>
      </c>
    </row>
    <row r="102" spans="1:6" x14ac:dyDescent="0.25">
      <c r="A102" s="3">
        <v>4424891</v>
      </c>
      <c r="B102" s="4" t="s">
        <v>138</v>
      </c>
      <c r="C102" s="4" t="s">
        <v>138</v>
      </c>
      <c r="D102" s="4" t="s">
        <v>139</v>
      </c>
      <c r="E102" s="4" t="s">
        <v>7</v>
      </c>
      <c r="F102" s="5">
        <v>-3692</v>
      </c>
    </row>
    <row r="103" spans="1:6" x14ac:dyDescent="0.25">
      <c r="A103" s="3">
        <v>194700</v>
      </c>
      <c r="B103" s="4" t="s">
        <v>39</v>
      </c>
      <c r="C103" s="4" t="s">
        <v>39</v>
      </c>
      <c r="D103" s="4" t="s">
        <v>23</v>
      </c>
      <c r="E103" s="4" t="s">
        <v>7</v>
      </c>
      <c r="F103" s="5">
        <v>6095268</v>
      </c>
    </row>
    <row r="104" spans="1:6" x14ac:dyDescent="0.25">
      <c r="A104" s="3">
        <v>6731430</v>
      </c>
      <c r="B104" s="4" t="s">
        <v>218</v>
      </c>
      <c r="C104" s="4" t="s">
        <v>218</v>
      </c>
      <c r="D104" s="4" t="s">
        <v>219</v>
      </c>
      <c r="E104" s="4" t="s">
        <v>7</v>
      </c>
      <c r="F104" s="5">
        <v>5501</v>
      </c>
    </row>
    <row r="105" spans="1:6" x14ac:dyDescent="0.25">
      <c r="A105" s="6" t="s">
        <v>473</v>
      </c>
      <c r="B105" s="4"/>
      <c r="C105" s="4" t="s">
        <v>331</v>
      </c>
      <c r="D105" s="4" t="s">
        <v>228</v>
      </c>
      <c r="E105" s="4" t="s">
        <v>74</v>
      </c>
      <c r="F105" s="5">
        <v>42318</v>
      </c>
    </row>
    <row r="106" spans="1:6" x14ac:dyDescent="0.25">
      <c r="A106" s="3">
        <v>1113275</v>
      </c>
      <c r="B106" s="4" t="s">
        <v>71</v>
      </c>
      <c r="C106" s="4" t="s">
        <v>71</v>
      </c>
      <c r="D106" s="4" t="s">
        <v>72</v>
      </c>
      <c r="E106" s="4" t="s">
        <v>7</v>
      </c>
      <c r="F106" s="5">
        <v>1526498</v>
      </c>
    </row>
    <row r="107" spans="1:6" x14ac:dyDescent="0.25">
      <c r="A107" s="3" t="s">
        <v>438</v>
      </c>
      <c r="B107" s="4" t="s">
        <v>124</v>
      </c>
      <c r="C107" s="4" t="s">
        <v>124</v>
      </c>
      <c r="D107" s="4" t="s">
        <v>125</v>
      </c>
      <c r="E107" s="4" t="s">
        <v>61</v>
      </c>
      <c r="F107" s="5">
        <v>1017687</v>
      </c>
    </row>
    <row r="108" spans="1:6" x14ac:dyDescent="0.25">
      <c r="A108" s="3" t="s">
        <v>439</v>
      </c>
      <c r="B108" s="4" t="s">
        <v>234</v>
      </c>
      <c r="C108" s="4" t="s">
        <v>234</v>
      </c>
      <c r="D108" s="4" t="s">
        <v>235</v>
      </c>
      <c r="E108" s="4" t="s">
        <v>236</v>
      </c>
      <c r="F108" s="5">
        <v>4105935</v>
      </c>
    </row>
    <row r="109" spans="1:6" x14ac:dyDescent="0.25">
      <c r="A109" s="3">
        <v>4039491</v>
      </c>
      <c r="B109" s="4" t="s">
        <v>128</v>
      </c>
      <c r="C109" s="4" t="s">
        <v>128</v>
      </c>
      <c r="D109" s="4" t="s">
        <v>129</v>
      </c>
      <c r="E109" s="4" t="s">
        <v>7</v>
      </c>
      <c r="F109" s="5">
        <v>39800</v>
      </c>
    </row>
    <row r="110" spans="1:6" x14ac:dyDescent="0.25">
      <c r="A110" s="3">
        <v>6382592</v>
      </c>
      <c r="B110" s="4" t="s">
        <v>208</v>
      </c>
      <c r="C110" s="4" t="s">
        <v>208</v>
      </c>
      <c r="D110" s="4" t="s">
        <v>129</v>
      </c>
      <c r="E110" s="4" t="s">
        <v>7</v>
      </c>
      <c r="F110" s="5">
        <v>133299</v>
      </c>
    </row>
    <row r="111" spans="1:6" x14ac:dyDescent="0.25">
      <c r="A111" s="3">
        <v>7909683</v>
      </c>
      <c r="B111" s="4" t="s">
        <v>270</v>
      </c>
      <c r="C111" s="4" t="s">
        <v>270</v>
      </c>
      <c r="D111" s="4" t="s">
        <v>271</v>
      </c>
      <c r="E111" s="4" t="s">
        <v>7</v>
      </c>
      <c r="F111" s="5">
        <v>26599</v>
      </c>
    </row>
    <row r="112" spans="1:6" x14ac:dyDescent="0.25">
      <c r="A112" s="3">
        <v>8671206</v>
      </c>
      <c r="B112" s="4" t="s">
        <v>288</v>
      </c>
      <c r="C112" s="4" t="s">
        <v>288</v>
      </c>
      <c r="D112" s="4" t="s">
        <v>289</v>
      </c>
      <c r="E112" s="4" t="s">
        <v>64</v>
      </c>
      <c r="F112" s="5">
        <v>44569963</v>
      </c>
    </row>
    <row r="113" spans="1:6" x14ac:dyDescent="0.25">
      <c r="A113" s="3" t="s">
        <v>440</v>
      </c>
      <c r="B113" s="4" t="s">
        <v>178</v>
      </c>
      <c r="C113" s="4" t="s">
        <v>178</v>
      </c>
      <c r="D113" s="4" t="s">
        <v>179</v>
      </c>
      <c r="E113" s="4" t="s">
        <v>7</v>
      </c>
      <c r="F113" s="5">
        <v>1074805</v>
      </c>
    </row>
    <row r="114" spans="1:6" x14ac:dyDescent="0.25">
      <c r="A114" s="3">
        <v>6569404</v>
      </c>
      <c r="B114" s="4" t="s">
        <v>213</v>
      </c>
      <c r="C114" s="4" t="s">
        <v>213</v>
      </c>
      <c r="D114" s="4" t="s">
        <v>30</v>
      </c>
      <c r="E114" s="4" t="s">
        <v>7</v>
      </c>
      <c r="F114" s="5">
        <v>1964483</v>
      </c>
    </row>
    <row r="115" spans="1:6" x14ac:dyDescent="0.25">
      <c r="A115" s="3" t="s">
        <v>441</v>
      </c>
      <c r="B115" s="4" t="s">
        <v>341</v>
      </c>
      <c r="C115" s="4" t="s">
        <v>341</v>
      </c>
      <c r="D115" s="4" t="s">
        <v>342</v>
      </c>
      <c r="E115" s="4" t="s">
        <v>343</v>
      </c>
      <c r="F115" s="5">
        <v>363553</v>
      </c>
    </row>
    <row r="116" spans="1:6" x14ac:dyDescent="0.25">
      <c r="A116" s="3">
        <v>2596555</v>
      </c>
      <c r="B116" s="4" t="s">
        <v>94</v>
      </c>
      <c r="C116" s="4" t="s">
        <v>94</v>
      </c>
      <c r="D116" s="4" t="s">
        <v>95</v>
      </c>
      <c r="E116" s="4" t="s">
        <v>7</v>
      </c>
      <c r="F116" s="5">
        <v>203291</v>
      </c>
    </row>
    <row r="117" spans="1:6" x14ac:dyDescent="0.25">
      <c r="A117" s="3" t="s">
        <v>437</v>
      </c>
      <c r="B117" s="4" t="s">
        <v>67</v>
      </c>
      <c r="C117" s="4" t="s">
        <v>67</v>
      </c>
      <c r="D117" s="4" t="s">
        <v>68</v>
      </c>
      <c r="E117" s="4" t="s">
        <v>56</v>
      </c>
      <c r="F117" s="5">
        <v>285932</v>
      </c>
    </row>
    <row r="118" spans="1:6" x14ac:dyDescent="0.25">
      <c r="A118" s="3">
        <v>2093936</v>
      </c>
      <c r="B118" s="4" t="s">
        <v>85</v>
      </c>
      <c r="C118" s="4" t="s">
        <v>85</v>
      </c>
      <c r="D118" s="4" t="s">
        <v>86</v>
      </c>
      <c r="E118" s="4" t="s">
        <v>7</v>
      </c>
      <c r="F118" s="5">
        <v>159003</v>
      </c>
    </row>
    <row r="119" spans="1:6" x14ac:dyDescent="0.25">
      <c r="A119" s="3">
        <v>4985591</v>
      </c>
      <c r="B119" s="4" t="s">
        <v>384</v>
      </c>
      <c r="C119" s="4" t="s">
        <v>384</v>
      </c>
      <c r="D119" s="4" t="s">
        <v>115</v>
      </c>
      <c r="E119" s="4" t="s">
        <v>7</v>
      </c>
      <c r="F119" s="5">
        <v>165160</v>
      </c>
    </row>
    <row r="120" spans="1:6" x14ac:dyDescent="0.25">
      <c r="A120" s="3">
        <v>7369700</v>
      </c>
      <c r="B120" s="4" t="s">
        <v>230</v>
      </c>
      <c r="C120" s="4" t="s">
        <v>230</v>
      </c>
      <c r="D120" s="4" t="s">
        <v>231</v>
      </c>
      <c r="E120" s="4" t="s">
        <v>7</v>
      </c>
      <c r="F120" s="5">
        <v>74895</v>
      </c>
    </row>
    <row r="121" spans="1:6" x14ac:dyDescent="0.25">
      <c r="A121" s="3" t="s">
        <v>442</v>
      </c>
      <c r="B121" s="4" t="s">
        <v>387</v>
      </c>
      <c r="C121" s="4" t="s">
        <v>387</v>
      </c>
      <c r="D121" s="4" t="s">
        <v>388</v>
      </c>
      <c r="E121" s="4" t="s">
        <v>150</v>
      </c>
      <c r="F121" s="5">
        <v>4495551</v>
      </c>
    </row>
    <row r="122" spans="1:6" x14ac:dyDescent="0.25">
      <c r="A122" s="3" t="s">
        <v>443</v>
      </c>
      <c r="B122" s="4" t="s">
        <v>389</v>
      </c>
      <c r="C122" s="4" t="s">
        <v>389</v>
      </c>
      <c r="D122" s="4" t="s">
        <v>390</v>
      </c>
      <c r="E122" s="4" t="s">
        <v>56</v>
      </c>
      <c r="F122" s="5">
        <v>32444</v>
      </c>
    </row>
    <row r="123" spans="1:6" x14ac:dyDescent="0.25">
      <c r="A123" s="3">
        <v>7934742</v>
      </c>
      <c r="B123" s="4" t="s">
        <v>274</v>
      </c>
      <c r="C123" s="4" t="s">
        <v>274</v>
      </c>
      <c r="D123" s="4" t="s">
        <v>275</v>
      </c>
      <c r="E123" s="4" t="s">
        <v>64</v>
      </c>
      <c r="F123" s="5">
        <v>29266842</v>
      </c>
    </row>
    <row r="124" spans="1:6" x14ac:dyDescent="0.25">
      <c r="A124" s="3">
        <v>6443214</v>
      </c>
      <c r="B124" s="4" t="s">
        <v>211</v>
      </c>
      <c r="C124" s="4" t="s">
        <v>211</v>
      </c>
      <c r="D124" s="4" t="s">
        <v>212</v>
      </c>
      <c r="E124" s="4" t="s">
        <v>78</v>
      </c>
      <c r="F124" s="5">
        <v>1058966</v>
      </c>
    </row>
    <row r="125" spans="1:6" x14ac:dyDescent="0.25">
      <c r="A125" s="3">
        <v>2302233</v>
      </c>
      <c r="B125" s="4" t="s">
        <v>87</v>
      </c>
      <c r="C125" s="4" t="s">
        <v>87</v>
      </c>
      <c r="D125" s="4" t="s">
        <v>88</v>
      </c>
      <c r="E125" s="4" t="s">
        <v>89</v>
      </c>
      <c r="F125" s="5">
        <v>19865722</v>
      </c>
    </row>
    <row r="126" spans="1:6" x14ac:dyDescent="0.25">
      <c r="A126" s="3">
        <v>3755010</v>
      </c>
      <c r="B126" s="4" t="s">
        <v>120</v>
      </c>
      <c r="C126" s="4" t="s">
        <v>120</v>
      </c>
      <c r="D126" s="4" t="s">
        <v>121</v>
      </c>
      <c r="E126" s="4" t="s">
        <v>7</v>
      </c>
      <c r="F126" s="5">
        <v>10416332</v>
      </c>
    </row>
    <row r="127" spans="1:6" x14ac:dyDescent="0.25">
      <c r="A127" s="3">
        <v>9066527</v>
      </c>
      <c r="B127" s="4" t="s">
        <v>298</v>
      </c>
      <c r="C127" s="4" t="s">
        <v>298</v>
      </c>
      <c r="D127" s="4" t="s">
        <v>299</v>
      </c>
      <c r="E127" s="4" t="s">
        <v>7</v>
      </c>
      <c r="F127" s="5">
        <v>317520</v>
      </c>
    </row>
    <row r="128" spans="1:6" x14ac:dyDescent="0.25">
      <c r="A128" s="3">
        <v>3587304</v>
      </c>
      <c r="B128" s="4" t="s">
        <v>112</v>
      </c>
      <c r="C128" s="4" t="s">
        <v>112</v>
      </c>
      <c r="D128" s="4" t="s">
        <v>113</v>
      </c>
      <c r="E128" s="4" t="s">
        <v>7</v>
      </c>
      <c r="F128" s="5">
        <v>8933884</v>
      </c>
    </row>
    <row r="129" spans="1:6" x14ac:dyDescent="0.25">
      <c r="A129" s="3">
        <v>3304906</v>
      </c>
      <c r="B129" s="4" t="s">
        <v>108</v>
      </c>
      <c r="C129" s="4" t="s">
        <v>108</v>
      </c>
      <c r="D129" s="4" t="s">
        <v>88</v>
      </c>
      <c r="E129" s="4" t="s">
        <v>89</v>
      </c>
      <c r="F129" s="5">
        <v>570235</v>
      </c>
    </row>
    <row r="130" spans="1:6" x14ac:dyDescent="0.25">
      <c r="A130" s="3">
        <v>2305577</v>
      </c>
      <c r="B130" s="4" t="s">
        <v>90</v>
      </c>
      <c r="C130" s="4" t="s">
        <v>90</v>
      </c>
      <c r="D130" s="4" t="s">
        <v>91</v>
      </c>
      <c r="E130" s="4" t="s">
        <v>7</v>
      </c>
      <c r="F130" s="5">
        <v>212838</v>
      </c>
    </row>
    <row r="131" spans="1:6" x14ac:dyDescent="0.25">
      <c r="A131" s="3">
        <v>5570247</v>
      </c>
      <c r="B131" s="4" t="s">
        <v>185</v>
      </c>
      <c r="C131" s="4" t="s">
        <v>185</v>
      </c>
      <c r="D131" s="4" t="s">
        <v>161</v>
      </c>
      <c r="E131" s="4" t="s">
        <v>61</v>
      </c>
      <c r="F131" s="5">
        <v>1000</v>
      </c>
    </row>
    <row r="132" spans="1:6" x14ac:dyDescent="0.25">
      <c r="A132" s="3" t="s">
        <v>444</v>
      </c>
      <c r="B132" s="4" t="s">
        <v>217</v>
      </c>
      <c r="C132" s="4" t="s">
        <v>217</v>
      </c>
      <c r="D132" s="4" t="s">
        <v>187</v>
      </c>
      <c r="E132" s="4" t="s">
        <v>7</v>
      </c>
      <c r="F132" s="5">
        <v>257498</v>
      </c>
    </row>
    <row r="133" spans="1:6" x14ac:dyDescent="0.25">
      <c r="A133" s="3">
        <v>3112349</v>
      </c>
      <c r="B133" s="4" t="s">
        <v>102</v>
      </c>
      <c r="C133" s="4" t="s">
        <v>102</v>
      </c>
      <c r="D133" s="4" t="s">
        <v>103</v>
      </c>
      <c r="E133" s="4" t="s">
        <v>7</v>
      </c>
      <c r="F133" s="5">
        <v>2214418</v>
      </c>
    </row>
    <row r="134" spans="1:6" x14ac:dyDescent="0.25">
      <c r="A134" s="3" t="s">
        <v>445</v>
      </c>
      <c r="B134" s="4" t="s">
        <v>194</v>
      </c>
      <c r="C134" s="4" t="s">
        <v>194</v>
      </c>
      <c r="D134" s="4" t="s">
        <v>195</v>
      </c>
      <c r="E134" s="4" t="s">
        <v>56</v>
      </c>
      <c r="F134" s="5">
        <v>20642</v>
      </c>
    </row>
    <row r="135" spans="1:6" x14ac:dyDescent="0.25">
      <c r="A135" s="3">
        <v>7907133</v>
      </c>
      <c r="B135" s="4" t="s">
        <v>262</v>
      </c>
      <c r="C135" s="4" t="s">
        <v>262</v>
      </c>
      <c r="D135" s="4" t="s">
        <v>263</v>
      </c>
      <c r="E135" s="4" t="s">
        <v>264</v>
      </c>
      <c r="F135" s="5">
        <v>479101</v>
      </c>
    </row>
    <row r="136" spans="1:6" x14ac:dyDescent="0.25">
      <c r="A136" s="3" t="s">
        <v>446</v>
      </c>
      <c r="B136" s="4" t="s">
        <v>334</v>
      </c>
      <c r="C136" s="4" t="s">
        <v>334</v>
      </c>
      <c r="D136" s="4" t="s">
        <v>313</v>
      </c>
      <c r="E136" s="4" t="s">
        <v>314</v>
      </c>
      <c r="F136" s="5">
        <v>5845645</v>
      </c>
    </row>
    <row r="137" spans="1:6" x14ac:dyDescent="0.25">
      <c r="A137" s="3">
        <v>6133703</v>
      </c>
      <c r="B137" s="4" t="s">
        <v>204</v>
      </c>
      <c r="C137" s="4" t="s">
        <v>204</v>
      </c>
      <c r="D137" s="4" t="s">
        <v>121</v>
      </c>
      <c r="E137" s="4" t="s">
        <v>7</v>
      </c>
      <c r="F137" s="5">
        <v>3743339</v>
      </c>
    </row>
    <row r="138" spans="1:6" x14ac:dyDescent="0.25">
      <c r="A138" s="6" t="s">
        <v>444</v>
      </c>
      <c r="B138" s="4"/>
      <c r="C138" s="4" t="s">
        <v>370</v>
      </c>
      <c r="D138" s="4" t="s">
        <v>364</v>
      </c>
      <c r="E138" s="4" t="s">
        <v>203</v>
      </c>
      <c r="F138" s="5">
        <v>6999</v>
      </c>
    </row>
    <row r="139" spans="1:6" x14ac:dyDescent="0.25">
      <c r="A139" s="3">
        <v>7907435</v>
      </c>
      <c r="B139" s="4" t="s">
        <v>265</v>
      </c>
      <c r="C139" s="4" t="s">
        <v>265</v>
      </c>
      <c r="D139" s="4" t="s">
        <v>266</v>
      </c>
      <c r="E139" s="4" t="s">
        <v>64</v>
      </c>
      <c r="F139" s="5">
        <v>227465</v>
      </c>
    </row>
    <row r="140" spans="1:6" x14ac:dyDescent="0.25">
      <c r="A140" s="3" t="s">
        <v>447</v>
      </c>
      <c r="B140" s="4" t="s">
        <v>349</v>
      </c>
      <c r="C140" s="4" t="s">
        <v>349</v>
      </c>
      <c r="D140" s="4" t="s">
        <v>350</v>
      </c>
      <c r="E140" s="4" t="s">
        <v>56</v>
      </c>
      <c r="F140" s="5">
        <v>107508</v>
      </c>
    </row>
    <row r="141" spans="1:6" x14ac:dyDescent="0.25">
      <c r="A141" s="3">
        <v>4981189</v>
      </c>
      <c r="B141" s="4" t="s">
        <v>160</v>
      </c>
      <c r="C141" s="4" t="s">
        <v>160</v>
      </c>
      <c r="D141" s="4" t="s">
        <v>161</v>
      </c>
      <c r="E141" s="4" t="s">
        <v>61</v>
      </c>
      <c r="F141" s="5">
        <v>324429</v>
      </c>
    </row>
    <row r="142" spans="1:6" x14ac:dyDescent="0.25">
      <c r="A142" s="3" t="s">
        <v>448</v>
      </c>
      <c r="B142" s="4" t="s">
        <v>220</v>
      </c>
      <c r="C142" s="4" t="s">
        <v>220</v>
      </c>
      <c r="D142" s="4" t="s">
        <v>221</v>
      </c>
      <c r="E142" s="4" t="s">
        <v>222</v>
      </c>
      <c r="F142" s="5">
        <v>9227023</v>
      </c>
    </row>
    <row r="143" spans="1:6" x14ac:dyDescent="0.25">
      <c r="A143" s="3">
        <v>9143033</v>
      </c>
      <c r="B143" s="4" t="s">
        <v>303</v>
      </c>
      <c r="C143" s="4" t="s">
        <v>303</v>
      </c>
      <c r="D143" s="4" t="s">
        <v>304</v>
      </c>
      <c r="E143" s="4" t="s">
        <v>305</v>
      </c>
      <c r="F143" s="5">
        <v>13677156</v>
      </c>
    </row>
    <row r="144" spans="1:6" x14ac:dyDescent="0.25">
      <c r="A144" s="3">
        <v>9444785</v>
      </c>
      <c r="B144" s="4" t="s">
        <v>317</v>
      </c>
      <c r="C144" s="4" t="s">
        <v>317</v>
      </c>
      <c r="D144" s="4" t="s">
        <v>318</v>
      </c>
      <c r="E144" s="4" t="s">
        <v>7</v>
      </c>
      <c r="F144" s="5">
        <v>597749</v>
      </c>
    </row>
    <row r="145" spans="1:6" x14ac:dyDescent="0.25">
      <c r="A145" s="3" t="s">
        <v>449</v>
      </c>
      <c r="B145" s="4" t="s">
        <v>361</v>
      </c>
      <c r="C145" s="4" t="s">
        <v>361</v>
      </c>
      <c r="D145" s="4" t="s">
        <v>362</v>
      </c>
      <c r="E145" s="4" t="s">
        <v>7</v>
      </c>
      <c r="F145" s="5">
        <v>362211</v>
      </c>
    </row>
    <row r="146" spans="1:6" x14ac:dyDescent="0.25">
      <c r="A146" s="3">
        <v>20443</v>
      </c>
      <c r="B146" s="4" t="s">
        <v>12</v>
      </c>
      <c r="C146" s="4" t="s">
        <v>12</v>
      </c>
      <c r="D146" s="4" t="s">
        <v>13</v>
      </c>
      <c r="E146" s="4" t="s">
        <v>7</v>
      </c>
      <c r="F146" s="5">
        <v>42371276</v>
      </c>
    </row>
    <row r="147" spans="1:6" x14ac:dyDescent="0.25">
      <c r="A147" s="3">
        <v>5555590</v>
      </c>
      <c r="B147" s="4" t="s">
        <v>183</v>
      </c>
      <c r="C147" s="4" t="s">
        <v>183</v>
      </c>
      <c r="D147" s="4" t="s">
        <v>184</v>
      </c>
      <c r="E147" s="4" t="s">
        <v>7</v>
      </c>
      <c r="F147" s="5">
        <v>486338</v>
      </c>
    </row>
    <row r="148" spans="1:6" x14ac:dyDescent="0.25">
      <c r="A148" s="3">
        <v>7867727</v>
      </c>
      <c r="B148" s="4" t="s">
        <v>257</v>
      </c>
      <c r="C148" s="4" t="s">
        <v>257</v>
      </c>
      <c r="D148" s="4" t="s">
        <v>258</v>
      </c>
      <c r="E148" s="4" t="s">
        <v>7</v>
      </c>
      <c r="F148" s="5">
        <v>336477</v>
      </c>
    </row>
    <row r="149" spans="1:6" x14ac:dyDescent="0.25">
      <c r="A149" s="3" t="s">
        <v>450</v>
      </c>
      <c r="B149" s="4" t="s">
        <v>355</v>
      </c>
      <c r="C149" s="4" t="s">
        <v>355</v>
      </c>
      <c r="D149" s="4" t="s">
        <v>356</v>
      </c>
      <c r="E149" s="4" t="s">
        <v>7</v>
      </c>
      <c r="F149" s="5">
        <v>110781</v>
      </c>
    </row>
    <row r="150" spans="1:6" x14ac:dyDescent="0.25">
      <c r="A150" s="3" t="s">
        <v>451</v>
      </c>
      <c r="B150" s="4" t="s">
        <v>351</v>
      </c>
      <c r="C150" s="4" t="s">
        <v>351</v>
      </c>
      <c r="D150" s="4" t="s">
        <v>352</v>
      </c>
      <c r="E150" s="4" t="s">
        <v>78</v>
      </c>
      <c r="F150" s="5">
        <v>608610</v>
      </c>
    </row>
    <row r="151" spans="1:6" x14ac:dyDescent="0.25">
      <c r="A151" s="3" t="s">
        <v>452</v>
      </c>
      <c r="B151" s="4" t="s">
        <v>310</v>
      </c>
      <c r="C151" s="4" t="s">
        <v>310</v>
      </c>
      <c r="D151" s="4" t="s">
        <v>311</v>
      </c>
      <c r="E151" s="4" t="s">
        <v>78</v>
      </c>
      <c r="F151" s="5">
        <v>59029</v>
      </c>
    </row>
    <row r="152" spans="1:6" x14ac:dyDescent="0.25">
      <c r="A152" s="3">
        <v>5732069</v>
      </c>
      <c r="B152" s="4" t="s">
        <v>190</v>
      </c>
      <c r="C152" s="4" t="s">
        <v>190</v>
      </c>
      <c r="D152" s="4" t="s">
        <v>137</v>
      </c>
      <c r="E152" s="4" t="s">
        <v>7</v>
      </c>
      <c r="F152" s="5">
        <v>1464875</v>
      </c>
    </row>
    <row r="153" spans="1:6" x14ac:dyDescent="0.25">
      <c r="A153" s="3" t="s">
        <v>453</v>
      </c>
      <c r="B153" s="4" t="s">
        <v>327</v>
      </c>
      <c r="C153" s="4" t="s">
        <v>327</v>
      </c>
      <c r="D153" s="4" t="s">
        <v>184</v>
      </c>
      <c r="E153" s="4" t="s">
        <v>7</v>
      </c>
      <c r="F153" s="5">
        <v>69149</v>
      </c>
    </row>
    <row r="154" spans="1:6" x14ac:dyDescent="0.25">
      <c r="A154" s="3">
        <v>276553</v>
      </c>
      <c r="B154" s="4" t="s">
        <v>46</v>
      </c>
      <c r="C154" s="4" t="s">
        <v>46</v>
      </c>
      <c r="D154" s="4" t="s">
        <v>47</v>
      </c>
      <c r="E154" s="4" t="s">
        <v>7</v>
      </c>
      <c r="F154" s="5">
        <v>3361354</v>
      </c>
    </row>
    <row r="155" spans="1:6" x14ac:dyDescent="0.25">
      <c r="A155" s="3" t="s">
        <v>454</v>
      </c>
      <c r="B155" s="4" t="s">
        <v>394</v>
      </c>
      <c r="C155" s="4" t="s">
        <v>394</v>
      </c>
      <c r="D155" s="4" t="s">
        <v>340</v>
      </c>
      <c r="E155" s="4" t="s">
        <v>74</v>
      </c>
      <c r="F155" s="5">
        <v>28000</v>
      </c>
    </row>
    <row r="156" spans="1:6" x14ac:dyDescent="0.25">
      <c r="A156" s="3">
        <v>3262480</v>
      </c>
      <c r="B156" s="4" t="s">
        <v>106</v>
      </c>
      <c r="C156" s="4" t="s">
        <v>106</v>
      </c>
      <c r="D156" s="4" t="s">
        <v>107</v>
      </c>
      <c r="E156" s="4" t="s">
        <v>78</v>
      </c>
      <c r="F156" s="5">
        <v>101794</v>
      </c>
    </row>
    <row r="157" spans="1:6" x14ac:dyDescent="0.25">
      <c r="A157" s="3">
        <v>6416845</v>
      </c>
      <c r="B157" s="4" t="s">
        <v>209</v>
      </c>
      <c r="C157" s="4" t="s">
        <v>209</v>
      </c>
      <c r="D157" s="4" t="s">
        <v>210</v>
      </c>
      <c r="E157" s="4" t="s">
        <v>7</v>
      </c>
      <c r="F157" s="5">
        <v>112648</v>
      </c>
    </row>
    <row r="158" spans="1:6" x14ac:dyDescent="0.25">
      <c r="A158" s="3">
        <v>9100954</v>
      </c>
      <c r="B158" s="4" t="s">
        <v>300</v>
      </c>
      <c r="C158" s="4" t="s">
        <v>300</v>
      </c>
      <c r="D158" s="4" t="s">
        <v>301</v>
      </c>
      <c r="E158" s="4" t="s">
        <v>302</v>
      </c>
      <c r="F158" s="5">
        <v>1111639</v>
      </c>
    </row>
    <row r="159" spans="1:6" x14ac:dyDescent="0.25">
      <c r="A159" s="3" t="s">
        <v>455</v>
      </c>
      <c r="B159" s="4" t="s">
        <v>339</v>
      </c>
      <c r="C159" s="4" t="s">
        <v>339</v>
      </c>
      <c r="D159" s="4" t="s">
        <v>340</v>
      </c>
      <c r="E159" s="4" t="s">
        <v>74</v>
      </c>
      <c r="F159" s="5">
        <v>8035912</v>
      </c>
    </row>
    <row r="160" spans="1:6" x14ac:dyDescent="0.25">
      <c r="A160" s="3">
        <v>7909276</v>
      </c>
      <c r="B160" s="4" t="s">
        <v>267</v>
      </c>
      <c r="C160" s="4" t="s">
        <v>267</v>
      </c>
      <c r="D160" s="4" t="s">
        <v>268</v>
      </c>
      <c r="E160" s="4" t="s">
        <v>269</v>
      </c>
      <c r="F160" s="5">
        <v>7721328</v>
      </c>
    </row>
    <row r="161" spans="1:6" x14ac:dyDescent="0.25">
      <c r="A161" s="3">
        <v>8999864</v>
      </c>
      <c r="B161" s="4" t="s">
        <v>296</v>
      </c>
      <c r="C161" s="4" t="s">
        <v>296</v>
      </c>
      <c r="D161" s="4" t="s">
        <v>297</v>
      </c>
      <c r="E161" s="4" t="s">
        <v>216</v>
      </c>
      <c r="F161" s="5">
        <v>16676</v>
      </c>
    </row>
    <row r="162" spans="1:6" x14ac:dyDescent="0.25">
      <c r="A162" s="3">
        <v>7834071</v>
      </c>
      <c r="B162" s="4" t="s">
        <v>248</v>
      </c>
      <c r="C162" s="4" t="s">
        <v>248</v>
      </c>
      <c r="D162" s="4" t="s">
        <v>249</v>
      </c>
      <c r="E162" s="4" t="s">
        <v>7</v>
      </c>
      <c r="F162" s="5">
        <v>70001</v>
      </c>
    </row>
    <row r="163" spans="1:6" x14ac:dyDescent="0.25">
      <c r="A163" s="3">
        <v>5010861</v>
      </c>
      <c r="B163" s="4" t="s">
        <v>359</v>
      </c>
      <c r="C163" s="4" t="s">
        <v>359</v>
      </c>
      <c r="D163" s="4" t="s">
        <v>360</v>
      </c>
      <c r="E163" s="4" t="s">
        <v>305</v>
      </c>
      <c r="F163" s="5">
        <v>34746512</v>
      </c>
    </row>
    <row r="164" spans="1:6" x14ac:dyDescent="0.25">
      <c r="A164" s="3">
        <v>8615128</v>
      </c>
      <c r="B164" s="4" t="s">
        <v>286</v>
      </c>
      <c r="C164" s="4" t="s">
        <v>286</v>
      </c>
      <c r="D164" s="4" t="s">
        <v>287</v>
      </c>
      <c r="E164" s="4" t="s">
        <v>7</v>
      </c>
      <c r="F164" s="5">
        <v>446168</v>
      </c>
    </row>
    <row r="165" spans="1:6" x14ac:dyDescent="0.25">
      <c r="A165" s="3" t="s">
        <v>456</v>
      </c>
      <c r="B165" s="4" t="s">
        <v>272</v>
      </c>
      <c r="C165" s="4" t="s">
        <v>272</v>
      </c>
      <c r="D165" s="4" t="s">
        <v>273</v>
      </c>
      <c r="E165" s="4" t="s">
        <v>64</v>
      </c>
      <c r="F165" s="5">
        <v>16003</v>
      </c>
    </row>
    <row r="166" spans="1:6" x14ac:dyDescent="0.25">
      <c r="A166" s="3">
        <v>5112877</v>
      </c>
      <c r="B166" s="4" t="s">
        <v>166</v>
      </c>
      <c r="C166" s="4" t="s">
        <v>166</v>
      </c>
      <c r="D166" s="4" t="s">
        <v>167</v>
      </c>
      <c r="E166" s="4" t="s">
        <v>7</v>
      </c>
      <c r="F166" s="5">
        <v>850874</v>
      </c>
    </row>
    <row r="167" spans="1:6" x14ac:dyDescent="0.25">
      <c r="A167" s="3">
        <v>3664139</v>
      </c>
      <c r="B167" s="4" t="s">
        <v>116</v>
      </c>
      <c r="C167" s="4" t="s">
        <v>116</v>
      </c>
      <c r="D167" s="4" t="s">
        <v>117</v>
      </c>
      <c r="E167" s="4" t="s">
        <v>7</v>
      </c>
      <c r="F167" s="5">
        <v>1544724</v>
      </c>
    </row>
    <row r="168" spans="1:6" x14ac:dyDescent="0.25">
      <c r="A168" s="3">
        <v>7579888</v>
      </c>
      <c r="B168" s="4" t="s">
        <v>239</v>
      </c>
      <c r="C168" s="4" t="s">
        <v>239</v>
      </c>
      <c r="D168" s="4" t="s">
        <v>147</v>
      </c>
      <c r="E168" s="4" t="s">
        <v>7</v>
      </c>
      <c r="F168" s="5">
        <v>634539</v>
      </c>
    </row>
    <row r="169" spans="1:6" x14ac:dyDescent="0.25">
      <c r="A169" s="3">
        <v>7579888</v>
      </c>
      <c r="B169" s="4" t="s">
        <v>239</v>
      </c>
      <c r="C169" s="4" t="s">
        <v>239</v>
      </c>
      <c r="D169" s="4" t="s">
        <v>147</v>
      </c>
      <c r="E169" s="4" t="s">
        <v>7</v>
      </c>
      <c r="F169" s="5">
        <v>737619</v>
      </c>
    </row>
    <row r="170" spans="1:6" x14ac:dyDescent="0.25">
      <c r="A170" s="3">
        <v>7579888</v>
      </c>
      <c r="B170" s="4" t="s">
        <v>239</v>
      </c>
      <c r="C170" s="4" t="s">
        <v>239</v>
      </c>
      <c r="D170" s="4" t="s">
        <v>147</v>
      </c>
      <c r="E170" s="4" t="s">
        <v>7</v>
      </c>
      <c r="F170" s="5">
        <v>469591</v>
      </c>
    </row>
    <row r="171" spans="1:6" x14ac:dyDescent="0.25">
      <c r="A171" s="3">
        <v>639028</v>
      </c>
      <c r="B171" s="4" t="s">
        <v>59</v>
      </c>
      <c r="C171" s="4" t="s">
        <v>59</v>
      </c>
      <c r="D171" s="4" t="s">
        <v>60</v>
      </c>
      <c r="E171" s="4" t="s">
        <v>61</v>
      </c>
      <c r="F171" s="5">
        <v>54138</v>
      </c>
    </row>
    <row r="172" spans="1:6" x14ac:dyDescent="0.25">
      <c r="A172" s="3">
        <v>2387115</v>
      </c>
      <c r="B172" s="4" t="s">
        <v>92</v>
      </c>
      <c r="C172" s="4" t="s">
        <v>92</v>
      </c>
      <c r="D172" s="4" t="s">
        <v>93</v>
      </c>
      <c r="E172" s="4" t="s">
        <v>7</v>
      </c>
      <c r="F172" s="5">
        <v>6764383</v>
      </c>
    </row>
    <row r="173" spans="1:6" x14ac:dyDescent="0.25">
      <c r="A173" s="3">
        <v>5713447</v>
      </c>
      <c r="B173" s="4" t="s">
        <v>188</v>
      </c>
      <c r="C173" s="4" t="s">
        <v>188</v>
      </c>
      <c r="D173" s="4" t="s">
        <v>147</v>
      </c>
      <c r="E173" s="4" t="s">
        <v>7</v>
      </c>
      <c r="F173" s="5">
        <v>40721280</v>
      </c>
    </row>
    <row r="174" spans="1:6" x14ac:dyDescent="0.25">
      <c r="A174" s="3">
        <v>1482092</v>
      </c>
      <c r="B174" s="4" t="s">
        <v>76</v>
      </c>
      <c r="C174" s="4" t="s">
        <v>76</v>
      </c>
      <c r="D174" s="4" t="s">
        <v>77</v>
      </c>
      <c r="E174" s="4" t="s">
        <v>78</v>
      </c>
      <c r="F174" s="5">
        <v>36699</v>
      </c>
    </row>
    <row r="175" spans="1:6" x14ac:dyDescent="0.25">
      <c r="A175" s="3">
        <v>37281</v>
      </c>
      <c r="B175" s="4" t="s">
        <v>16</v>
      </c>
      <c r="C175" s="4" t="s">
        <v>16</v>
      </c>
      <c r="D175" s="4" t="s">
        <v>17</v>
      </c>
      <c r="E175" s="4" t="s">
        <v>7</v>
      </c>
      <c r="F175" s="5">
        <v>857131</v>
      </c>
    </row>
    <row r="176" spans="1:6" x14ac:dyDescent="0.25">
      <c r="A176" s="3">
        <v>4752201</v>
      </c>
      <c r="B176" s="4" t="s">
        <v>153</v>
      </c>
      <c r="C176" s="4" t="s">
        <v>153</v>
      </c>
      <c r="D176" s="4" t="s">
        <v>23</v>
      </c>
      <c r="E176" s="4" t="s">
        <v>7</v>
      </c>
      <c r="F176" s="5">
        <v>2746098</v>
      </c>
    </row>
    <row r="177" spans="1:6" x14ac:dyDescent="0.25">
      <c r="A177" s="3">
        <v>5303567</v>
      </c>
      <c r="B177" s="4" t="s">
        <v>457</v>
      </c>
      <c r="C177" s="4" t="s">
        <v>312</v>
      </c>
      <c r="D177" s="4" t="s">
        <v>313</v>
      </c>
      <c r="E177" s="4" t="s">
        <v>314</v>
      </c>
      <c r="F177" s="5">
        <v>38086</v>
      </c>
    </row>
    <row r="178" spans="1:6" x14ac:dyDescent="0.25">
      <c r="A178" s="3">
        <v>4503430</v>
      </c>
      <c r="B178" s="4" t="s">
        <v>144</v>
      </c>
      <c r="C178" s="4" t="s">
        <v>144</v>
      </c>
      <c r="D178" s="4" t="s">
        <v>145</v>
      </c>
      <c r="E178" s="4" t="s">
        <v>7</v>
      </c>
      <c r="F178" s="5">
        <v>137800</v>
      </c>
    </row>
    <row r="179" spans="1:6" x14ac:dyDescent="0.25">
      <c r="A179" s="3" t="s">
        <v>458</v>
      </c>
      <c r="B179" s="4" t="s">
        <v>227</v>
      </c>
      <c r="C179" s="4" t="s">
        <v>227</v>
      </c>
      <c r="D179" s="4" t="s">
        <v>228</v>
      </c>
      <c r="E179" s="4" t="s">
        <v>74</v>
      </c>
      <c r="F179" s="5">
        <v>9627892</v>
      </c>
    </row>
    <row r="180" spans="1:6" x14ac:dyDescent="0.25">
      <c r="A180" s="3">
        <v>904910</v>
      </c>
      <c r="B180" s="4" t="s">
        <v>69</v>
      </c>
      <c r="C180" s="4" t="s">
        <v>69</v>
      </c>
      <c r="D180" s="4" t="s">
        <v>70</v>
      </c>
      <c r="E180" s="4" t="s">
        <v>56</v>
      </c>
      <c r="F180" s="5">
        <v>153924</v>
      </c>
    </row>
    <row r="181" spans="1:6" x14ac:dyDescent="0.25">
      <c r="A181" s="6" t="s">
        <v>474</v>
      </c>
      <c r="B181" s="4"/>
      <c r="C181" s="4" t="s">
        <v>118</v>
      </c>
      <c r="D181" s="4" t="s">
        <v>119</v>
      </c>
      <c r="E181" s="4" t="s">
        <v>61</v>
      </c>
      <c r="F181" s="5">
        <v>912</v>
      </c>
    </row>
    <row r="182" spans="1:6" x14ac:dyDescent="0.25">
      <c r="A182" s="3" t="s">
        <v>459</v>
      </c>
      <c r="B182" s="4" t="s">
        <v>321</v>
      </c>
      <c r="C182" s="4" t="s">
        <v>321</v>
      </c>
      <c r="D182" s="4" t="s">
        <v>23</v>
      </c>
      <c r="E182" s="4" t="s">
        <v>7</v>
      </c>
      <c r="F182" s="5">
        <v>5481128</v>
      </c>
    </row>
    <row r="183" spans="1:6" x14ac:dyDescent="0.25">
      <c r="A183" s="3">
        <v>5926092</v>
      </c>
      <c r="B183" s="4" t="s">
        <v>199</v>
      </c>
      <c r="C183" s="4" t="s">
        <v>199</v>
      </c>
      <c r="D183" s="4" t="s">
        <v>200</v>
      </c>
      <c r="E183" s="4" t="s">
        <v>56</v>
      </c>
      <c r="F183" s="5">
        <v>9327</v>
      </c>
    </row>
    <row r="184" spans="1:6" x14ac:dyDescent="0.25">
      <c r="A184" s="3">
        <v>8036004</v>
      </c>
      <c r="B184" s="4" t="s">
        <v>278</v>
      </c>
      <c r="C184" s="4" t="s">
        <v>278</v>
      </c>
      <c r="D184" s="4" t="s">
        <v>279</v>
      </c>
      <c r="E184" s="4" t="s">
        <v>7</v>
      </c>
      <c r="F184" s="5">
        <v>2758462</v>
      </c>
    </row>
    <row r="185" spans="1:6" x14ac:dyDescent="0.25">
      <c r="A185" s="3">
        <v>1463551</v>
      </c>
      <c r="B185" s="4" t="s">
        <v>75</v>
      </c>
      <c r="C185" s="4" t="s">
        <v>75</v>
      </c>
      <c r="D185" s="4" t="s">
        <v>13</v>
      </c>
      <c r="E185" s="4" t="s">
        <v>7</v>
      </c>
      <c r="F185" s="5">
        <v>5246828</v>
      </c>
    </row>
    <row r="186" spans="1:6" x14ac:dyDescent="0.25">
      <c r="A186" s="3">
        <v>7744447</v>
      </c>
      <c r="B186" s="4" t="s">
        <v>246</v>
      </c>
      <c r="C186" s="4" t="s">
        <v>246</v>
      </c>
      <c r="D186" s="4" t="s">
        <v>247</v>
      </c>
      <c r="E186" s="4" t="s">
        <v>7</v>
      </c>
      <c r="F186" s="5">
        <v>12819</v>
      </c>
    </row>
    <row r="187" spans="1:6" x14ac:dyDescent="0.25">
      <c r="A187" s="3" t="s">
        <v>460</v>
      </c>
      <c r="B187" s="4" t="s">
        <v>367</v>
      </c>
      <c r="C187" s="4" t="s">
        <v>367</v>
      </c>
      <c r="D187" s="4" t="s">
        <v>368</v>
      </c>
      <c r="E187" s="4" t="s">
        <v>7</v>
      </c>
      <c r="F187" s="5">
        <v>118750</v>
      </c>
    </row>
    <row r="188" spans="1:6" x14ac:dyDescent="0.25">
      <c r="A188" s="3">
        <v>9385789</v>
      </c>
      <c r="B188" s="4" t="s">
        <v>240</v>
      </c>
      <c r="C188" s="4" t="s">
        <v>240</v>
      </c>
      <c r="D188" s="4" t="s">
        <v>6</v>
      </c>
      <c r="E188" s="4" t="s">
        <v>7</v>
      </c>
      <c r="F188" s="5">
        <v>473804</v>
      </c>
    </row>
    <row r="189" spans="1:6" x14ac:dyDescent="0.25">
      <c r="A189" s="3">
        <v>3034852</v>
      </c>
      <c r="B189" s="4" t="s">
        <v>100</v>
      </c>
      <c r="C189" s="4" t="s">
        <v>100</v>
      </c>
      <c r="D189" s="4" t="s">
        <v>101</v>
      </c>
      <c r="E189" s="4" t="s">
        <v>7</v>
      </c>
      <c r="F189" s="5">
        <v>1306276</v>
      </c>
    </row>
    <row r="190" spans="1:6" x14ac:dyDescent="0.25">
      <c r="A190" s="3">
        <v>8373426</v>
      </c>
      <c r="B190" s="4" t="s">
        <v>280</v>
      </c>
      <c r="C190" s="4" t="s">
        <v>280</v>
      </c>
      <c r="D190" s="4" t="s">
        <v>281</v>
      </c>
      <c r="E190" s="4" t="s">
        <v>7</v>
      </c>
      <c r="F190" s="5">
        <v>21759</v>
      </c>
    </row>
    <row r="191" spans="1:6" x14ac:dyDescent="0.25">
      <c r="A191" s="3" t="s">
        <v>461</v>
      </c>
      <c r="B191" s="4" t="s">
        <v>365</v>
      </c>
      <c r="C191" s="4" t="s">
        <v>365</v>
      </c>
      <c r="D191" s="4" t="s">
        <v>366</v>
      </c>
      <c r="E191" s="4" t="s">
        <v>7</v>
      </c>
      <c r="F191" s="5">
        <v>783252</v>
      </c>
    </row>
    <row r="192" spans="1:6" x14ac:dyDescent="0.25">
      <c r="A192" s="3">
        <v>3164519</v>
      </c>
      <c r="B192" s="4" t="s">
        <v>104</v>
      </c>
      <c r="C192" s="4" t="s">
        <v>104</v>
      </c>
      <c r="D192" s="4" t="s">
        <v>105</v>
      </c>
      <c r="E192" s="4" t="s">
        <v>7</v>
      </c>
      <c r="F192" s="5">
        <v>407644</v>
      </c>
    </row>
    <row r="193" spans="1:6" x14ac:dyDescent="0.25">
      <c r="A193" s="3">
        <v>7663455</v>
      </c>
      <c r="B193" s="4" t="s">
        <v>241</v>
      </c>
      <c r="C193" s="4" t="s">
        <v>241</v>
      </c>
      <c r="D193" s="4" t="s">
        <v>242</v>
      </c>
      <c r="E193" s="4" t="s">
        <v>243</v>
      </c>
      <c r="F193" s="5">
        <v>2835292</v>
      </c>
    </row>
    <row r="194" spans="1:6" x14ac:dyDescent="0.25">
      <c r="A194" s="3" t="s">
        <v>462</v>
      </c>
      <c r="B194" s="4" t="s">
        <v>395</v>
      </c>
      <c r="C194" s="4" t="s">
        <v>395</v>
      </c>
      <c r="D194" s="4" t="s">
        <v>396</v>
      </c>
      <c r="E194" s="4" t="s">
        <v>56</v>
      </c>
      <c r="F194" s="5">
        <v>5435</v>
      </c>
    </row>
    <row r="195" spans="1:6" x14ac:dyDescent="0.25">
      <c r="A195" s="3">
        <v>2830493</v>
      </c>
      <c r="B195" s="4" t="s">
        <v>96</v>
      </c>
      <c r="C195" s="4" t="s">
        <v>96</v>
      </c>
      <c r="D195" s="4" t="s">
        <v>97</v>
      </c>
      <c r="E195" s="4" t="s">
        <v>7</v>
      </c>
      <c r="F195" s="5">
        <v>5949074</v>
      </c>
    </row>
    <row r="196" spans="1:6" x14ac:dyDescent="0.25">
      <c r="A196" s="3">
        <v>7444842</v>
      </c>
      <c r="B196" s="4" t="s">
        <v>237</v>
      </c>
      <c r="C196" s="4" t="s">
        <v>237</v>
      </c>
      <c r="D196" s="4" t="s">
        <v>238</v>
      </c>
      <c r="E196" s="4" t="s">
        <v>74</v>
      </c>
      <c r="F196" s="5">
        <v>1768930</v>
      </c>
    </row>
    <row r="197" spans="1:6" x14ac:dyDescent="0.25">
      <c r="A197" s="3" t="s">
        <v>463</v>
      </c>
      <c r="B197" s="4" t="s">
        <v>168</v>
      </c>
      <c r="C197" s="4" t="s">
        <v>168</v>
      </c>
      <c r="D197" s="4" t="s">
        <v>169</v>
      </c>
      <c r="E197" s="4" t="s">
        <v>170</v>
      </c>
      <c r="F197" s="5">
        <v>6160687</v>
      </c>
    </row>
    <row r="198" spans="1:6" x14ac:dyDescent="0.25">
      <c r="A198" s="3">
        <v>5717531</v>
      </c>
      <c r="B198" s="4" t="s">
        <v>189</v>
      </c>
      <c r="C198" s="4" t="s">
        <v>189</v>
      </c>
      <c r="D198" s="4" t="s">
        <v>147</v>
      </c>
      <c r="E198" s="4" t="s">
        <v>7</v>
      </c>
      <c r="F198" s="5">
        <v>1223376</v>
      </c>
    </row>
    <row r="199" spans="1:6" x14ac:dyDescent="0.25">
      <c r="A199" s="3">
        <v>8849676</v>
      </c>
      <c r="B199" s="4" t="s">
        <v>291</v>
      </c>
      <c r="C199" s="4" t="s">
        <v>291</v>
      </c>
      <c r="D199" s="4" t="s">
        <v>292</v>
      </c>
      <c r="E199" s="4" t="s">
        <v>264</v>
      </c>
      <c r="F199" s="5">
        <v>447784</v>
      </c>
    </row>
    <row r="200" spans="1:6" x14ac:dyDescent="0.25">
      <c r="A200" s="3" t="s">
        <v>464</v>
      </c>
      <c r="B200" s="4" t="s">
        <v>232</v>
      </c>
      <c r="C200" s="4" t="s">
        <v>232</v>
      </c>
      <c r="D200" s="4" t="s">
        <v>233</v>
      </c>
      <c r="E200" s="4" t="s">
        <v>74</v>
      </c>
      <c r="F200" s="5">
        <v>1638705</v>
      </c>
    </row>
    <row r="201" spans="1:6" x14ac:dyDescent="0.25">
      <c r="A201" s="6" t="s">
        <v>476</v>
      </c>
      <c r="B201" s="4"/>
      <c r="C201" s="4" t="s">
        <v>376</v>
      </c>
      <c r="D201" s="4" t="s">
        <v>377</v>
      </c>
      <c r="E201" s="4" t="s">
        <v>378</v>
      </c>
      <c r="F201" s="5">
        <v>1113</v>
      </c>
    </row>
    <row r="202" spans="1:6" x14ac:dyDescent="0.25">
      <c r="A202" s="3">
        <v>6446787</v>
      </c>
      <c r="B202" s="4" t="s">
        <v>346</v>
      </c>
      <c r="C202" s="4" t="s">
        <v>346</v>
      </c>
      <c r="D202" s="4" t="s">
        <v>139</v>
      </c>
      <c r="E202" s="4" t="s">
        <v>7</v>
      </c>
      <c r="F202" s="5">
        <v>238703</v>
      </c>
    </row>
    <row r="203" spans="1:6" x14ac:dyDescent="0.25">
      <c r="A203" s="3">
        <v>9385622</v>
      </c>
      <c r="B203" s="4" t="s">
        <v>308</v>
      </c>
      <c r="C203" s="4" t="s">
        <v>308</v>
      </c>
      <c r="D203" s="4" t="s">
        <v>309</v>
      </c>
      <c r="E203" s="4" t="s">
        <v>7</v>
      </c>
      <c r="F203" s="5">
        <v>913399</v>
      </c>
    </row>
    <row r="204" spans="1:6" x14ac:dyDescent="0.25">
      <c r="A204" s="3" t="s">
        <v>465</v>
      </c>
      <c r="B204" s="4" t="s">
        <v>197</v>
      </c>
      <c r="C204" s="4" t="s">
        <v>197</v>
      </c>
      <c r="D204" s="4" t="s">
        <v>198</v>
      </c>
      <c r="E204" s="4" t="s">
        <v>74</v>
      </c>
      <c r="F204" s="5">
        <v>2197</v>
      </c>
    </row>
    <row r="205" spans="1:6" x14ac:dyDescent="0.25">
      <c r="A205" s="3">
        <v>12580</v>
      </c>
      <c r="B205" s="4" t="s">
        <v>8</v>
      </c>
      <c r="C205" s="4" t="s">
        <v>8</v>
      </c>
      <c r="D205" s="4" t="s">
        <v>9</v>
      </c>
      <c r="E205" s="4" t="s">
        <v>7</v>
      </c>
      <c r="F205" s="5">
        <v>4669860</v>
      </c>
    </row>
    <row r="206" spans="1:6" x14ac:dyDescent="0.25">
      <c r="A206" s="3">
        <v>7835434</v>
      </c>
      <c r="B206" s="4" t="s">
        <v>253</v>
      </c>
      <c r="C206" s="4" t="s">
        <v>253</v>
      </c>
      <c r="D206" s="4" t="s">
        <v>254</v>
      </c>
      <c r="E206" s="4" t="s">
        <v>7</v>
      </c>
      <c r="F206" s="5">
        <v>47631341</v>
      </c>
    </row>
    <row r="207" spans="1:6" x14ac:dyDescent="0.25">
      <c r="A207" s="3">
        <v>5878047</v>
      </c>
      <c r="B207" s="4" t="s">
        <v>196</v>
      </c>
      <c r="C207" s="4" t="s">
        <v>196</v>
      </c>
      <c r="D207" s="4" t="s">
        <v>23</v>
      </c>
      <c r="E207" s="4" t="s">
        <v>7</v>
      </c>
      <c r="F207" s="5">
        <v>28887175</v>
      </c>
    </row>
    <row r="208" spans="1:6" x14ac:dyDescent="0.25">
      <c r="A208" s="3">
        <v>5741270</v>
      </c>
      <c r="B208" s="4" t="s">
        <v>191</v>
      </c>
      <c r="C208" s="4" t="s">
        <v>191</v>
      </c>
      <c r="D208" s="4" t="s">
        <v>192</v>
      </c>
      <c r="E208" s="4" t="s">
        <v>7</v>
      </c>
      <c r="F208" s="5">
        <v>2783269</v>
      </c>
    </row>
    <row r="209" spans="1:6" x14ac:dyDescent="0.25">
      <c r="A209" s="3" t="s">
        <v>466</v>
      </c>
      <c r="B209" s="4" t="s">
        <v>202</v>
      </c>
      <c r="C209" s="4" t="s">
        <v>202</v>
      </c>
      <c r="D209" s="4" t="s">
        <v>140</v>
      </c>
      <c r="E209" s="4" t="s">
        <v>141</v>
      </c>
      <c r="F209" s="5">
        <v>5892932</v>
      </c>
    </row>
    <row r="210" spans="1:6" x14ac:dyDescent="0.25">
      <c r="A210" s="6" t="s">
        <v>475</v>
      </c>
      <c r="B210" s="4"/>
      <c r="C210" s="4" t="s">
        <v>391</v>
      </c>
      <c r="D210" s="4" t="s">
        <v>392</v>
      </c>
      <c r="E210" s="4" t="s">
        <v>74</v>
      </c>
      <c r="F210" s="5">
        <v>356028</v>
      </c>
    </row>
    <row r="211" spans="1:6" x14ac:dyDescent="0.25">
      <c r="A211" s="3">
        <v>5626064</v>
      </c>
      <c r="B211" s="4" t="s">
        <v>186</v>
      </c>
      <c r="C211" s="4" t="s">
        <v>186</v>
      </c>
      <c r="D211" s="4" t="s">
        <v>187</v>
      </c>
      <c r="E211" s="4" t="s">
        <v>7</v>
      </c>
      <c r="F211" s="5">
        <v>710175</v>
      </c>
    </row>
    <row r="212" spans="1:6" x14ac:dyDescent="0.25">
      <c r="A212" s="3">
        <v>4292316</v>
      </c>
      <c r="B212" s="4" t="s">
        <v>136</v>
      </c>
      <c r="C212" s="4" t="s">
        <v>136</v>
      </c>
      <c r="D212" s="4" t="s">
        <v>137</v>
      </c>
      <c r="E212" s="4" t="s">
        <v>7</v>
      </c>
      <c r="F212" s="5">
        <v>18802</v>
      </c>
    </row>
    <row r="213" spans="1:6" x14ac:dyDescent="0.25">
      <c r="A213" s="3">
        <v>3576604</v>
      </c>
      <c r="B213" s="4" t="s">
        <v>110</v>
      </c>
      <c r="C213" s="4" t="s">
        <v>110</v>
      </c>
      <c r="D213" s="4" t="s">
        <v>111</v>
      </c>
      <c r="E213" s="4" t="s">
        <v>7</v>
      </c>
      <c r="F213" s="5">
        <v>215306</v>
      </c>
    </row>
  </sheetData>
  <sortState xmlns:xlrd2="http://schemas.microsoft.com/office/spreadsheetml/2017/richdata2" ref="C3:F213">
    <sortCondition ref="C3:C21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2E39-006B-4CF1-95B9-5FBBB76AA248}">
  <dimension ref="A1:G213"/>
  <sheetViews>
    <sheetView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17.410510943468569</v>
      </c>
      <c r="G1" s="13">
        <v>8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3.2512110257718274</v>
      </c>
      <c r="G2" s="13">
        <v>8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233.41390844396159</v>
      </c>
      <c r="G3" s="13">
        <v>8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17.783175213387995</v>
      </c>
      <c r="G4" s="13">
        <v>8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62.191318731758592</v>
      </c>
      <c r="G5" s="13">
        <v>8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63.072522730352716</v>
      </c>
      <c r="G6" s="13">
        <v>8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574.51410623179981</v>
      </c>
      <c r="G7" s="13">
        <v>8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37.31171881152774</v>
      </c>
      <c r="G8" s="13">
        <v>8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0.70692319574623264</v>
      </c>
      <c r="G9" s="13">
        <v>8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9.6722314054685938</v>
      </c>
      <c r="G10" s="13">
        <v>8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2.5969075658398513</v>
      </c>
      <c r="G11" s="13">
        <v>8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138.10747140815693</v>
      </c>
      <c r="G12" s="13">
        <v>8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397.13324166638205</v>
      </c>
      <c r="G13" s="13">
        <v>8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31.709570998403517</v>
      </c>
      <c r="G14" s="13">
        <v>8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369.36273464967121</v>
      </c>
      <c r="G15" s="13">
        <v>8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348.61237138050217</v>
      </c>
      <c r="G16" s="13">
        <v>8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426.07877563603233</v>
      </c>
      <c r="G17" s="13">
        <v>8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84.673983739873222</v>
      </c>
      <c r="G18" s="13">
        <v>8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3013.452810749885</v>
      </c>
      <c r="G19" s="13">
        <v>8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8.5462926624497726E-2</v>
      </c>
      <c r="G20" s="13">
        <v>8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45.636937953039762</v>
      </c>
      <c r="G21" s="13">
        <v>8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42.407622387808097</v>
      </c>
      <c r="G22" s="13">
        <v>8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2038.7573145648118</v>
      </c>
      <c r="G23" s="13">
        <v>8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3162.3779639870913</v>
      </c>
      <c r="G24" s="13">
        <v>8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3.8420353077668055</v>
      </c>
      <c r="G25" s="13">
        <v>8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20.243501015293862</v>
      </c>
      <c r="G26" s="13">
        <v>8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349.88221980368417</v>
      </c>
      <c r="G27" s="13">
        <v>8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29.469259259667329</v>
      </c>
      <c r="G28" s="13">
        <v>8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32.728681083141709</v>
      </c>
      <c r="G29" s="13">
        <v>8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177.2873674173855</v>
      </c>
      <c r="G30" s="13">
        <v>8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3.2666614515562145E-2</v>
      </c>
      <c r="G31" s="13">
        <v>8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16965.621318584119</v>
      </c>
      <c r="G32" s="13">
        <v>8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406.77262988104036</v>
      </c>
      <c r="G33" s="13">
        <v>8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230.86988547837802</v>
      </c>
      <c r="G34" s="13">
        <v>8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55.597695024013383</v>
      </c>
      <c r="G35" s="13">
        <v>8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151.83574859054295</v>
      </c>
      <c r="G36" s="13">
        <v>8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26.386943459755688</v>
      </c>
      <c r="G37" s="13">
        <v>8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20.929941360857363</v>
      </c>
      <c r="G38" s="13">
        <v>8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18.640806276642511</v>
      </c>
      <c r="G39" s="13">
        <v>8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90.333253984326021</v>
      </c>
      <c r="G40" s="13">
        <v>8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20.275902765367405</v>
      </c>
      <c r="G41" s="13">
        <v>8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39.742203219632906</v>
      </c>
      <c r="G42" s="13">
        <v>8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768.64870621262889</v>
      </c>
      <c r="G43" s="13">
        <v>8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30.972806408856577</v>
      </c>
      <c r="G44" s="13">
        <v>8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2811.6475599519181</v>
      </c>
      <c r="G45" s="13">
        <v>8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715.76366451561717</v>
      </c>
      <c r="G46" s="13">
        <v>8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12.650543767814469</v>
      </c>
      <c r="G47" s="13">
        <v>8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405.46225719822968</v>
      </c>
      <c r="G48" s="13">
        <v>8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1089.8398384872946</v>
      </c>
      <c r="G49" s="13">
        <v>8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87.917425408679193</v>
      </c>
      <c r="G50" s="13">
        <v>8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9.6147558215506717</v>
      </c>
      <c r="G51" s="13">
        <v>8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22.292580626893002</v>
      </c>
      <c r="G52" s="13">
        <v>8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985.45879251536155</v>
      </c>
      <c r="G53" s="13">
        <v>8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18.271585244469321</v>
      </c>
      <c r="G54" s="13">
        <v>8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59.633081374453376</v>
      </c>
      <c r="G55" s="13">
        <v>8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32.719587403965761</v>
      </c>
      <c r="G56" s="13">
        <v>8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49.796015997902209</v>
      </c>
      <c r="G57" s="13">
        <v>8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77.384031414062505</v>
      </c>
      <c r="G58" s="13">
        <v>8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611.88506639019238</v>
      </c>
      <c r="G59" s="13">
        <v>8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27.150812510535808</v>
      </c>
      <c r="G60" s="13">
        <v>8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74.309220106674715</v>
      </c>
      <c r="G61" s="13">
        <v>8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8.9710469392994199</v>
      </c>
      <c r="G62" s="13">
        <v>8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52.501606273116806</v>
      </c>
      <c r="G63" s="13">
        <v>8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24.22776852842437</v>
      </c>
      <c r="G64" s="13">
        <v>8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84.442139064960074</v>
      </c>
      <c r="G65" s="13">
        <v>8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517.06721596176374</v>
      </c>
      <c r="G66" s="13">
        <v>8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36.614065871252144</v>
      </c>
      <c r="G67" s="13">
        <v>8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27.47588946903932</v>
      </c>
      <c r="G68" s="13">
        <v>8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28.245320673101819</v>
      </c>
      <c r="G69" s="13">
        <v>8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97.84825279770476</v>
      </c>
      <c r="G70" s="13">
        <v>8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112.46073577569442</v>
      </c>
      <c r="G71" s="13">
        <v>8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20.554010429486382</v>
      </c>
      <c r="G72" s="13">
        <v>8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0.7061286024201785</v>
      </c>
      <c r="G73" s="13">
        <v>8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517.676845619142</v>
      </c>
      <c r="G74" s="13">
        <v>8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5.299760908486931</v>
      </c>
      <c r="G75" s="13">
        <v>8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90.862276563183443</v>
      </c>
      <c r="G76" s="13">
        <v>8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29.022168081540823</v>
      </c>
      <c r="G77" s="13">
        <v>8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29.139238164912811</v>
      </c>
      <c r="G78" s="13">
        <v>8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6.1626009724344684</v>
      </c>
      <c r="G79" s="13">
        <v>8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427.62249389226093</v>
      </c>
      <c r="G80" s="13">
        <v>8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2.9046800474648506E-2</v>
      </c>
      <c r="G81" s="13">
        <v>8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488.03048033591188</v>
      </c>
      <c r="G82" s="13">
        <v>8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67.108262233382064</v>
      </c>
      <c r="G83" s="13">
        <v>8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5.0594405714292003</v>
      </c>
      <c r="G84" s="13">
        <v>8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44.703114218631384</v>
      </c>
      <c r="G85" s="13">
        <v>8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4.2395085470885912</v>
      </c>
      <c r="G86" s="13">
        <v>8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70.719512324003801</v>
      </c>
      <c r="G87" s="13">
        <v>8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324.18948604645777</v>
      </c>
      <c r="G88" s="13">
        <v>8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505.14690346059302</v>
      </c>
      <c r="G89" s="13">
        <v>8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793.94493790015417</v>
      </c>
      <c r="G90" s="13">
        <v>8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22.00714504654486</v>
      </c>
      <c r="G91" s="13">
        <v>8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159.82300070403991</v>
      </c>
      <c r="G92" s="13">
        <v>8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18.540510941265001</v>
      </c>
      <c r="G93" s="13">
        <v>8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0.14170247647966822</v>
      </c>
      <c r="G94" s="13">
        <v>8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42.439406120850265</v>
      </c>
      <c r="G95" s="13">
        <v>8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14.486054350999703</v>
      </c>
      <c r="G96" s="13">
        <v>8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15.021610252760244</v>
      </c>
      <c r="G97" s="13">
        <v>8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34.663339255789047</v>
      </c>
      <c r="G98" s="13">
        <v>8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1267.5505475711725</v>
      </c>
      <c r="G99" s="13">
        <v>8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-0.32595983997690664</v>
      </c>
      <c r="G100" s="13">
        <v>8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538.13991925686878</v>
      </c>
      <c r="G101" s="13">
        <v>8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0.48567309851380369</v>
      </c>
      <c r="G102" s="13">
        <v>8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>
        <v>4.8149084957595596</v>
      </c>
      <c r="G103" s="13">
        <v>8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134.77168033723402</v>
      </c>
      <c r="G104" s="13">
        <v>8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89.849699801348365</v>
      </c>
      <c r="G105" s="13">
        <v>8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362.50539424582342</v>
      </c>
      <c r="G106" s="13">
        <v>8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3.5138682641064145</v>
      </c>
      <c r="G107" s="13">
        <v>8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11.76872175218897</v>
      </c>
      <c r="G108" s="13">
        <v>8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2.348376431079561</v>
      </c>
      <c r="G109" s="13">
        <v>8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3934.9994602536972</v>
      </c>
      <c r="G110" s="13">
        <v>8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94.892542201077774</v>
      </c>
      <c r="G111" s="13">
        <v>8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173.44056454966235</v>
      </c>
      <c r="G112" s="13">
        <v>8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32.09742082966531</v>
      </c>
      <c r="G113" s="13">
        <v>8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17.948185760765256</v>
      </c>
      <c r="G114" s="13">
        <v>8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25.244406545037069</v>
      </c>
      <c r="G115" s="13">
        <v>8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14.038080291399805</v>
      </c>
      <c r="G116" s="13">
        <v>8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14.581670414568226</v>
      </c>
      <c r="G117" s="13">
        <v>8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6.6123407949811535</v>
      </c>
      <c r="G118" s="13">
        <v>8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396.9038690595944</v>
      </c>
      <c r="G119" s="13">
        <v>8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2.8644206522781035</v>
      </c>
      <c r="G120" s="13">
        <v>8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2583.9152586536861</v>
      </c>
      <c r="G121" s="13">
        <v>8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93.494146235369669</v>
      </c>
      <c r="G122" s="13">
        <v>8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1753.907790938709</v>
      </c>
      <c r="G123" s="13">
        <v>8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919.63865435166076</v>
      </c>
      <c r="G124" s="13">
        <v>8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28.033252543192681</v>
      </c>
      <c r="G125" s="13">
        <v>8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788.75606690472546</v>
      </c>
      <c r="G126" s="13">
        <v>8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50.34499169805833</v>
      </c>
      <c r="G127" s="13">
        <v>8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18.791072703414098</v>
      </c>
      <c r="G128" s="13">
        <v>8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8.8288147339357151E-2</v>
      </c>
      <c r="G129" s="13">
        <v>8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22.734021363589786</v>
      </c>
      <c r="G130" s="13">
        <v>8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195.50686265492459</v>
      </c>
      <c r="G131" s="13">
        <v>8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1.8224439373790102</v>
      </c>
      <c r="G132" s="13">
        <v>8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42.298939678433349</v>
      </c>
      <c r="G133" s="13">
        <v>8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516.10116705357643</v>
      </c>
      <c r="G134" s="13">
        <v>8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330.49246517316186</v>
      </c>
      <c r="G135" s="13">
        <v>8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0.61792874322816072</v>
      </c>
      <c r="G136" s="13">
        <v>8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20.082463434546874</v>
      </c>
      <c r="G137" s="13">
        <v>8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9.4916821441596078</v>
      </c>
      <c r="G138" s="13">
        <v>8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28.6432353531603</v>
      </c>
      <c r="G139" s="13">
        <v>8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814.6367661276372</v>
      </c>
      <c r="G140" s="13">
        <v>8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1207.5307641113727</v>
      </c>
      <c r="G141" s="13">
        <v>8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52.7741517839534</v>
      </c>
      <c r="G142" s="13">
        <v>8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31.978938135935895</v>
      </c>
      <c r="G143" s="13">
        <v>8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3740.8814584445672</v>
      </c>
      <c r="G144" s="13">
        <v>8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42.937881000728282</v>
      </c>
      <c r="G145" s="13">
        <v>8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29.706930952304873</v>
      </c>
      <c r="G146" s="13">
        <v>8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9.7806492504013249</v>
      </c>
      <c r="G147" s="13">
        <v>8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53.733049352206159</v>
      </c>
      <c r="G148" s="13">
        <v>8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5.2115610492949136</v>
      </c>
      <c r="G149" s="13">
        <v>8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129.33109983374081</v>
      </c>
      <c r="G150" s="13">
        <v>8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6.1050371003692074</v>
      </c>
      <c r="G151" s="13">
        <v>8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296.76771721173748</v>
      </c>
      <c r="G152" s="13">
        <v>8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2.4720681255020001</v>
      </c>
      <c r="G153" s="13">
        <v>8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8.987203670262522</v>
      </c>
      <c r="G154" s="13">
        <v>8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9.9454832214839044</v>
      </c>
      <c r="G155" s="13">
        <v>8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98.144547820175632</v>
      </c>
      <c r="G156" s="13">
        <v>8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709.47578266210826</v>
      </c>
      <c r="G157" s="13">
        <v>8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681.70174411950393</v>
      </c>
      <c r="G158" s="13">
        <v>8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1.4722931450311196</v>
      </c>
      <c r="G159" s="13">
        <v>8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6.1802586019023407</v>
      </c>
      <c r="G160" s="13">
        <v>8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3067.7051709847415</v>
      </c>
      <c r="G161" s="13">
        <v>8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39.391346122106299</v>
      </c>
      <c r="G162" s="13">
        <v>8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1.4128752218717324</v>
      </c>
      <c r="G163" s="13">
        <v>8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75.122089079228175</v>
      </c>
      <c r="G164" s="13">
        <v>8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136.38082011064114</v>
      </c>
      <c r="G165" s="13">
        <v>8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56.022272724568346</v>
      </c>
      <c r="G166" s="13">
        <v>8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65.12301495230929</v>
      </c>
      <c r="G167" s="13">
        <v>8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41.459319397236065</v>
      </c>
      <c r="G168" s="13">
        <v>8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4.779743720658117</v>
      </c>
      <c r="G169" s="13">
        <v>8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597.21484296384267</v>
      </c>
      <c r="G170" s="13">
        <v>8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3595.2063684872173</v>
      </c>
      <c r="G171" s="13">
        <v>8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3.2400867192070679</v>
      </c>
      <c r="G172" s="13">
        <v>8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75.674508017130535</v>
      </c>
      <c r="G173" s="13">
        <v>8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242.44790483231398</v>
      </c>
      <c r="G174" s="13">
        <v>8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/>
      <c r="G175" s="13">
        <v>8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12.166106703363416</v>
      </c>
      <c r="G176" s="13">
        <v>8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850.02874746341797</v>
      </c>
      <c r="G177" s="13">
        <v>8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13.58966479106321</v>
      </c>
      <c r="G178" s="13">
        <v>8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8.0518790373493729E-2</v>
      </c>
      <c r="G179" s="13">
        <v>8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483.91863644987598</v>
      </c>
      <c r="G180" s="13">
        <v>8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0.82346355023418416</v>
      </c>
      <c r="G181" s="13">
        <v>8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243.5394994860178</v>
      </c>
      <c r="G182" s="13">
        <v>8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463.23272352826461</v>
      </c>
      <c r="G183" s="13">
        <v>8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1.1317657607432194</v>
      </c>
      <c r="G184" s="13">
        <v>8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10.484217496548661</v>
      </c>
      <c r="G185" s="13">
        <v>8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41.831277361976774</v>
      </c>
      <c r="G186" s="13">
        <v>8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115.32868795386611</v>
      </c>
      <c r="G187" s="13">
        <v>8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1.9210617979570723</v>
      </c>
      <c r="G188" s="13">
        <v>8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69.151867979846159</v>
      </c>
      <c r="G189" s="13">
        <v>8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35.990133534004904</v>
      </c>
      <c r="G190" s="13">
        <v>8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250.32267784610062</v>
      </c>
      <c r="G191" s="13">
        <v>8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0.4798460807894061</v>
      </c>
      <c r="G192" s="13">
        <v>8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525.23272184473876</v>
      </c>
      <c r="G193" s="13">
        <v>8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156.17555247300905</v>
      </c>
      <c r="G194" s="13">
        <v>8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543.91564156766219</v>
      </c>
      <c r="G195" s="13">
        <v>8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108.00960053943339</v>
      </c>
      <c r="G196" s="13">
        <v>8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39.534019768206704</v>
      </c>
      <c r="G197" s="13">
        <v>8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144.67822848574124</v>
      </c>
      <c r="G198" s="13">
        <v>8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9.8264707988704514E-2</v>
      </c>
      <c r="G199" s="13">
        <v>8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21.07464563434657</v>
      </c>
      <c r="G200" s="13">
        <v>8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80.642305491621485</v>
      </c>
      <c r="G201" s="13">
        <v>8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0.19396905970456765</v>
      </c>
      <c r="G202" s="13">
        <v>8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412.29328773417035</v>
      </c>
      <c r="G203" s="13">
        <v>8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4205.2828521791635</v>
      </c>
      <c r="G204" s="13">
        <v>8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2550.3951626177945</v>
      </c>
      <c r="G205" s="13">
        <v>8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245.72966355706521</v>
      </c>
      <c r="G206" s="13">
        <v>8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520.27604867681259</v>
      </c>
      <c r="G207" s="13">
        <v>8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31.433052520936648</v>
      </c>
      <c r="G208" s="13">
        <v>8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62.700035036727961</v>
      </c>
      <c r="G209" s="13">
        <v>8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1.6599937462745931</v>
      </c>
      <c r="G210" s="13">
        <v>8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19.008967851047633</v>
      </c>
      <c r="G211" s="13">
        <v>8</v>
      </c>
    </row>
    <row r="212" spans="1:7" x14ac:dyDescent="0.2">
      <c r="C212" s="11" t="s">
        <v>493</v>
      </c>
      <c r="F212" s="25">
        <v>-4984.5213946050499</v>
      </c>
    </row>
    <row r="213" spans="1:7" x14ac:dyDescent="0.2">
      <c r="F213" s="26">
        <f>SUM(F1:F212)</f>
        <v>80132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3202-D03E-4F84-8E2F-2FCEB5964222}">
  <dimension ref="A1:G213"/>
  <sheetViews>
    <sheetView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17.174552588696358</v>
      </c>
      <c r="G1" s="13">
        <v>9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3.2071485391998187</v>
      </c>
      <c r="G2" s="13">
        <v>9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230.25053420433022</v>
      </c>
      <c r="G3" s="13">
        <v>9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17.54216627461523</v>
      </c>
      <c r="G4" s="13">
        <v>9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61.348462293098756</v>
      </c>
      <c r="G5" s="13">
        <v>9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62.217723652766189</v>
      </c>
      <c r="G6" s="13">
        <v>9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566.72792443966023</v>
      </c>
      <c r="G7" s="13">
        <v>9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36.806046587830352</v>
      </c>
      <c r="G8" s="13">
        <v>9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0.69734252147652254</v>
      </c>
      <c r="G9" s="13">
        <v>9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9.5411471531556735</v>
      </c>
      <c r="G10" s="13">
        <v>9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2.5617126172986682</v>
      </c>
      <c r="G11" s="13">
        <v>9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136.23575082275713</v>
      </c>
      <c r="G12" s="13">
        <v>9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391.75103854590969</v>
      </c>
      <c r="G13" s="13">
        <v>9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31.279822656863729</v>
      </c>
      <c r="G14" s="13">
        <v>9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364.35689516195669</v>
      </c>
      <c r="G15" s="13">
        <v>9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343.88775405759463</v>
      </c>
      <c r="G16" s="13">
        <v>9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420.30428416769593</v>
      </c>
      <c r="G17" s="13">
        <v>9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83.526427877776896</v>
      </c>
      <c r="G18" s="13">
        <v>9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2972.6125752325588</v>
      </c>
      <c r="G19" s="13">
        <v>9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8.4304678504967381E-2</v>
      </c>
      <c r="G20" s="13">
        <v>9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45.018437046822505</v>
      </c>
      <c r="G21" s="13">
        <v>9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41.832887226909087</v>
      </c>
      <c r="G22" s="13">
        <v>9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2011.1267744108484</v>
      </c>
      <c r="G23" s="13">
        <v>9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3119.5193997569463</v>
      </c>
      <c r="G24" s="13">
        <v>9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3.7899655934924237</v>
      </c>
      <c r="G25" s="13">
        <v>9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19.969148171203994</v>
      </c>
      <c r="G26" s="13">
        <v>9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345.14039268459561</v>
      </c>
      <c r="G27" s="13">
        <v>9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29.069873052459236</v>
      </c>
      <c r="G28" s="13">
        <v>9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32.285121111391447</v>
      </c>
      <c r="G29" s="13">
        <v>9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174.88465587873327</v>
      </c>
      <c r="G30" s="13">
        <v>9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3.2223895709543322E-2</v>
      </c>
      <c r="G31" s="13">
        <v>9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16735.692391913344</v>
      </c>
      <c r="G32" s="13">
        <v>9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401.25978762013574</v>
      </c>
      <c r="G33" s="13">
        <v>9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227.74098946143698</v>
      </c>
      <c r="G34" s="13">
        <v>9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54.844199581542476</v>
      </c>
      <c r="G35" s="13">
        <v>9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149.77797363210775</v>
      </c>
      <c r="G36" s="13">
        <v>9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26.029330763238757</v>
      </c>
      <c r="G37" s="13">
        <v>9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20.646285439154532</v>
      </c>
      <c r="G38" s="13">
        <v>9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18.38817417440578</v>
      </c>
      <c r="G39" s="13">
        <v>9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89.109000080430221</v>
      </c>
      <c r="G40" s="13">
        <v>9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20.001110792083463</v>
      </c>
      <c r="G41" s="13">
        <v>9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39.203591520230404</v>
      </c>
      <c r="G42" s="13">
        <v>9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758.23148843512536</v>
      </c>
      <c r="G43" s="13">
        <v>9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30.553043171198485</v>
      </c>
      <c r="G44" s="13">
        <v>9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2773.5423179748327</v>
      </c>
      <c r="G45" s="13">
        <v>9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706.06317857162526</v>
      </c>
      <c r="G46" s="13">
        <v>9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12.479095525765768</v>
      </c>
      <c r="G47" s="13">
        <v>9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399.96717394413292</v>
      </c>
      <c r="G48" s="13">
        <v>9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1075.0696335180289</v>
      </c>
      <c r="G49" s="13">
        <v>9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86.725912355294454</v>
      </c>
      <c r="G50" s="13">
        <v>9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9.4844505150288825</v>
      </c>
      <c r="G51" s="13">
        <v>9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21.990457348292619</v>
      </c>
      <c r="G52" s="13">
        <v>9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972.10322609156481</v>
      </c>
      <c r="G53" s="13">
        <v>9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18.023957061277915</v>
      </c>
      <c r="G54" s="13">
        <v>9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58.824895800991385</v>
      </c>
      <c r="G55" s="13">
        <v>9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32.276150675558796</v>
      </c>
      <c r="G56" s="13">
        <v>9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49.121148611917555</v>
      </c>
      <c r="G57" s="13">
        <v>9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76.335273637947196</v>
      </c>
      <c r="G58" s="13">
        <v>9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603.59240949781793</v>
      </c>
      <c r="G59" s="13">
        <v>9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26.782847373181916</v>
      </c>
      <c r="G60" s="13">
        <v>9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73.30213413557891</v>
      </c>
      <c r="G61" s="13">
        <v>9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8.8494655863308278</v>
      </c>
      <c r="G62" s="13">
        <v>9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51.790071001157976</v>
      </c>
      <c r="G63" s="13">
        <v>9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23.89941834844797</v>
      </c>
      <c r="G64" s="13">
        <v>9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83.29772530984917</v>
      </c>
      <c r="G65" s="13">
        <v>9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510.05959108612757</v>
      </c>
      <c r="G66" s="13">
        <v>9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36.117848685406543</v>
      </c>
      <c r="G67" s="13">
        <v>9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27.103518681296887</v>
      </c>
      <c r="G68" s="13">
        <v>9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27.862522062671673</v>
      </c>
      <c r="G69" s="13">
        <v>9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96.522150834215665</v>
      </c>
      <c r="G70" s="13">
        <v>9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110.9365961179746</v>
      </c>
      <c r="G71" s="13">
        <v>9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20.275449363664709</v>
      </c>
      <c r="G72" s="13">
        <v>9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0.69655869698629047</v>
      </c>
      <c r="G73" s="13">
        <v>9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510.66095865335564</v>
      </c>
      <c r="G74" s="13">
        <v>9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5.2279351666282876</v>
      </c>
      <c r="G75" s="13">
        <v>9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89.630853007704772</v>
      </c>
      <c r="G76" s="13">
        <v>9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28.628841139288621</v>
      </c>
      <c r="G77" s="13">
        <v>9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28.744324614182823</v>
      </c>
      <c r="G78" s="13">
        <v>9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6.07908147141036</v>
      </c>
      <c r="G79" s="13">
        <v>9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421.82708096899688</v>
      </c>
      <c r="G80" s="13">
        <v>9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2.8653139698485819E-2</v>
      </c>
      <c r="G81" s="13">
        <v>9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481.41637983118466</v>
      </c>
      <c r="G82" s="13">
        <v>9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66.198768238655205</v>
      </c>
      <c r="G83" s="13">
        <v>9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4.9908718041380791</v>
      </c>
      <c r="G84" s="13">
        <v>9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44.097269087579697</v>
      </c>
      <c r="G85" s="13">
        <v>9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4.1820520218285422</v>
      </c>
      <c r="G86" s="13">
        <v>9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69.761076363540212</v>
      </c>
      <c r="G87" s="13">
        <v>9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319.79586325098967</v>
      </c>
      <c r="G88" s="13">
        <v>9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498.3008302668851</v>
      </c>
      <c r="G89" s="13">
        <v>9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783.18488944810542</v>
      </c>
      <c r="G90" s="13">
        <v>9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21.708890173079229</v>
      </c>
      <c r="G91" s="13">
        <v>9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157.65697740792115</v>
      </c>
      <c r="G92" s="13">
        <v>9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18.28923810541648</v>
      </c>
      <c r="G93" s="13">
        <v>9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0.13978203409139736</v>
      </c>
      <c r="G94" s="13">
        <v>9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41.864240206518375</v>
      </c>
      <c r="G95" s="13">
        <v>9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14.289730098201998</v>
      </c>
      <c r="G96" s="13">
        <v>9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14.818027804618458</v>
      </c>
      <c r="G97" s="13">
        <v>9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34.193559561886644</v>
      </c>
      <c r="G98" s="13">
        <v>9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1250.3718936668358</v>
      </c>
      <c r="G99" s="13">
        <v>9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-0.32154222421522688</v>
      </c>
      <c r="G100" s="13">
        <v>9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530.84670365869374</v>
      </c>
      <c r="G101" s="13">
        <v>9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0.47909094675188596</v>
      </c>
      <c r="G102" s="13">
        <v>9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>
        <v>4.7496537832053383</v>
      </c>
      <c r="G103" s="13">
        <v>9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132.9451685211526</v>
      </c>
      <c r="G104" s="13">
        <v>9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88.631999332318955</v>
      </c>
      <c r="G105" s="13">
        <v>9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357.59248981125342</v>
      </c>
      <c r="G106" s="13">
        <v>9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3.4662460790265515</v>
      </c>
      <c r="G107" s="13">
        <v>9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11.60922452482815</v>
      </c>
      <c r="G108" s="13">
        <v>9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2.3165497350760615</v>
      </c>
      <c r="G109" s="13">
        <v>9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3881.6698364600124</v>
      </c>
      <c r="G110" s="13">
        <v>9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93.606497913772188</v>
      </c>
      <c r="G111" s="13">
        <v>9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171.08998733829944</v>
      </c>
      <c r="G112" s="13">
        <v>9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31.662416099707034</v>
      </c>
      <c r="G113" s="13">
        <v>9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17.704940493753433</v>
      </c>
      <c r="G114" s="13">
        <v>9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24.902278237894976</v>
      </c>
      <c r="G115" s="13">
        <v>9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13.847827268931125</v>
      </c>
      <c r="G116" s="13">
        <v>9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14.384050311859932</v>
      </c>
      <c r="G117" s="13">
        <v>9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6.5227261328817479</v>
      </c>
      <c r="G118" s="13">
        <v>9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391.52477454306268</v>
      </c>
      <c r="G119" s="13">
        <v>9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2.8256001956768206</v>
      </c>
      <c r="G120" s="13">
        <v>9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2548.8963901504926</v>
      </c>
      <c r="G121" s="13">
        <v>9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92.227053902573644</v>
      </c>
      <c r="G122" s="13">
        <v>9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1730.1377133048118</v>
      </c>
      <c r="G123" s="13">
        <v>9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907.17512444318595</v>
      </c>
      <c r="G124" s="13">
        <v>9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27.653328015389715</v>
      </c>
      <c r="G125" s="13">
        <v>9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778.06634134366948</v>
      </c>
      <c r="G126" s="13">
        <v>9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49.662684243057932</v>
      </c>
      <c r="G127" s="13">
        <v>9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18.536404094669678</v>
      </c>
      <c r="G128" s="13">
        <v>9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8.7091610025792757E-2</v>
      </c>
      <c r="G129" s="13">
        <v>9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22.425915398421584</v>
      </c>
      <c r="G130" s="13">
        <v>9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192.85722889009597</v>
      </c>
      <c r="G131" s="13">
        <v>9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1.7977450141524141</v>
      </c>
      <c r="G132" s="13">
        <v>9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41.725677454967332</v>
      </c>
      <c r="G133" s="13">
        <v>9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509.10663468922536</v>
      </c>
      <c r="G134" s="13">
        <v>9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326.01342038234105</v>
      </c>
      <c r="G135" s="13">
        <v>9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0.60955417857052352</v>
      </c>
      <c r="G136" s="13">
        <v>9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19.810293074516949</v>
      </c>
      <c r="G137" s="13">
        <v>9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9.3630448106529265</v>
      </c>
      <c r="G138" s="13">
        <v>9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28.255043949057917</v>
      </c>
      <c r="G139" s="13">
        <v>9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803.59628881502033</v>
      </c>
      <c r="G140" s="13">
        <v>9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1191.1655366139316</v>
      </c>
      <c r="G141" s="13">
        <v>9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52.058922801307595</v>
      </c>
      <c r="G142" s="13">
        <v>9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31.545539159052421</v>
      </c>
      <c r="G143" s="13">
        <v>9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3690.1826456872318</v>
      </c>
      <c r="G144" s="13">
        <v>9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42.355959436724</v>
      </c>
      <c r="G145" s="13">
        <v>9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29.304323666648667</v>
      </c>
      <c r="G146" s="13">
        <v>9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9.6480956502673472</v>
      </c>
      <c r="G147" s="13">
        <v>9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53.004824777797729</v>
      </c>
      <c r="G148" s="13">
        <v>9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5.140930648212521</v>
      </c>
      <c r="G149" s="13">
        <v>9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127.57832223653317</v>
      </c>
      <c r="G150" s="13">
        <v>9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6.022297741673543</v>
      </c>
      <c r="G151" s="13">
        <v>9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292.74573172663855</v>
      </c>
      <c r="G152" s="13">
        <v>9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2.438565080722197</v>
      </c>
      <c r="G153" s="13">
        <v>9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8.865403350965547</v>
      </c>
      <c r="G154" s="13">
        <v>9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9.8106956861855021</v>
      </c>
      <c r="G155" s="13">
        <v>9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96.814430277462222</v>
      </c>
      <c r="G156" s="13">
        <v>9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699.86051410558832</v>
      </c>
      <c r="G157" s="13">
        <v>9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672.46288705723441</v>
      </c>
      <c r="G158" s="13">
        <v>9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1.4523396887901199</v>
      </c>
      <c r="G159" s="13">
        <v>9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6.0964997934155196</v>
      </c>
      <c r="G160" s="13">
        <v>9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3026.1296728605284</v>
      </c>
      <c r="G161" s="13">
        <v>9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38.857489461987903</v>
      </c>
      <c r="G162" s="13">
        <v>9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1.3937270352427615</v>
      </c>
      <c r="G163" s="13">
        <v>9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74.103986589086389</v>
      </c>
      <c r="G164" s="13">
        <v>9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134.53250020548268</v>
      </c>
      <c r="G165" s="13">
        <v>9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55.263023134156512</v>
      </c>
      <c r="G166" s="13">
        <v>9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64.240426295615237</v>
      </c>
      <c r="G167" s="13">
        <v>9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40.897436243622046</v>
      </c>
      <c r="G168" s="13">
        <v>9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4.714965583576368</v>
      </c>
      <c r="G169" s="13">
        <v>9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589.12100630110206</v>
      </c>
      <c r="G170" s="13">
        <v>9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3546.481837511114</v>
      </c>
      <c r="G171" s="13">
        <v>9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3.1961749963365684</v>
      </c>
      <c r="G172" s="13">
        <v>9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74.648918793017771</v>
      </c>
      <c r="G173" s="13">
        <v>9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239.16209610860943</v>
      </c>
      <c r="G174" s="13">
        <v>9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/>
      <c r="G175" s="13">
        <v>9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12.001223861554243</v>
      </c>
      <c r="G176" s="13">
        <v>9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838.50861543444989</v>
      </c>
      <c r="G177" s="13">
        <v>9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13.405488981610125</v>
      </c>
      <c r="G178" s="13">
        <v>9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7.9427548343523002E-2</v>
      </c>
      <c r="G179" s="13">
        <v>9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477.36026227745339</v>
      </c>
      <c r="G180" s="13">
        <v>9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0.81230344671056909</v>
      </c>
      <c r="G181" s="13">
        <v>9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240.23889677496834</v>
      </c>
      <c r="G182" s="13">
        <v>9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456.95469804841019</v>
      </c>
      <c r="G183" s="13">
        <v>9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1.1164273489206373</v>
      </c>
      <c r="G184" s="13">
        <v>9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10.342128690562889</v>
      </c>
      <c r="G185" s="13">
        <v>9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41.264353196660707</v>
      </c>
      <c r="G186" s="13">
        <v>9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113.76567997805246</v>
      </c>
      <c r="G187" s="13">
        <v>9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1.8950263425512246</v>
      </c>
      <c r="G188" s="13">
        <v>9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68.214677735922223</v>
      </c>
      <c r="G189" s="13">
        <v>9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35.502372277354262</v>
      </c>
      <c r="G190" s="13">
        <v>9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246.93014517325</v>
      </c>
      <c r="G191" s="13">
        <v>9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0.47334290049018357</v>
      </c>
      <c r="G192" s="13">
        <v>9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518.11443282258301</v>
      </c>
      <c r="G193" s="13">
        <v>9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154.05896172292557</v>
      </c>
      <c r="G194" s="13">
        <v>9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536.54414969497111</v>
      </c>
      <c r="G195" s="13">
        <v>9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106.54578550691424</v>
      </c>
      <c r="G196" s="13">
        <v>9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38.998229503789581</v>
      </c>
      <c r="G197" s="13">
        <v>9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142.71745680731672</v>
      </c>
      <c r="G198" s="13">
        <v>9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9.6932961958707334E-2</v>
      </c>
      <c r="G199" s="13">
        <v>9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20.78902858798681</v>
      </c>
      <c r="G200" s="13">
        <v>9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79.54938950594908</v>
      </c>
      <c r="G201" s="13">
        <v>9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0.19134026722666669</v>
      </c>
      <c r="G202" s="13">
        <v>9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406.70562599504854</v>
      </c>
      <c r="G203" s="13">
        <v>9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4148.2901753775532</v>
      </c>
      <c r="G204" s="13">
        <v>9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2515.83057984683</v>
      </c>
      <c r="G205" s="13">
        <v>9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242.39937834487816</v>
      </c>
      <c r="G206" s="13">
        <v>9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513.22493565251489</v>
      </c>
      <c r="G207" s="13">
        <v>9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31.007051734262944</v>
      </c>
      <c r="G208" s="13">
        <v>9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61.850284150067367</v>
      </c>
      <c r="G209" s="13">
        <v>9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1.6374964517049553</v>
      </c>
      <c r="G210" s="13">
        <v>9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18.751346188213336</v>
      </c>
      <c r="G211" s="13">
        <v>9</v>
      </c>
    </row>
    <row r="212" spans="1:7" x14ac:dyDescent="0.2">
      <c r="C212" s="11" t="s">
        <v>493</v>
      </c>
      <c r="F212" s="25">
        <v>-4916.9679798076686</v>
      </c>
    </row>
    <row r="213" spans="1:7" x14ac:dyDescent="0.2">
      <c r="F213" s="26">
        <f>SUM(F1:F212)</f>
        <v>79046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3B05-1EA7-425A-AE8B-2A19D3071887}">
  <dimension ref="A1:G213"/>
  <sheetViews>
    <sheetView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16.922733313207416</v>
      </c>
      <c r="G1" s="13">
        <v>10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3.1601242096077766</v>
      </c>
      <c r="G2" s="13">
        <v>10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226.87452062814904</v>
      </c>
      <c r="G3" s="13">
        <v>10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17.284956919147792</v>
      </c>
      <c r="G4" s="13">
        <v>10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60.448949758654244</v>
      </c>
      <c r="G5" s="13">
        <v>10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61.305465705323492</v>
      </c>
      <c r="G6" s="13">
        <v>10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558.41836210348174</v>
      </c>
      <c r="G7" s="13">
        <v>10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36.266383505633975</v>
      </c>
      <c r="G8" s="13">
        <v>10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0.68711784239862761</v>
      </c>
      <c r="G9" s="13">
        <v>10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9.4012515284497127</v>
      </c>
      <c r="G10" s="13">
        <v>10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2.5241518941317889</v>
      </c>
      <c r="G11" s="13">
        <v>10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134.23821476522639</v>
      </c>
      <c r="G12" s="13">
        <v>10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386.00704829118831</v>
      </c>
      <c r="G13" s="13">
        <v>10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30.821186995865009</v>
      </c>
      <c r="G14" s="13">
        <v>10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359.01456738455232</v>
      </c>
      <c r="G15" s="13">
        <v>10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338.84555196067953</v>
      </c>
      <c r="G16" s="13">
        <v>10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414.14163627469242</v>
      </c>
      <c r="G17" s="13">
        <v>10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82.301734282777247</v>
      </c>
      <c r="G18" s="13">
        <v>10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2929.0270936813795</v>
      </c>
      <c r="G19" s="13">
        <v>10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8.306857392804691E-2</v>
      </c>
      <c r="G20" s="13">
        <v>10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44.358361033649587</v>
      </c>
      <c r="G21" s="13">
        <v>10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41.219518855378745</v>
      </c>
      <c r="G22" s="13">
        <v>10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1981.6389327548234</v>
      </c>
      <c r="G23" s="13">
        <v>10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3073.7799191466906</v>
      </c>
      <c r="G24" s="13">
        <v>10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3.734395797135142</v>
      </c>
      <c r="G25" s="13">
        <v>10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19.676353561351185</v>
      </c>
      <c r="G26" s="13">
        <v>10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340.07982396357949</v>
      </c>
      <c r="G27" s="13">
        <v>10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28.643640442740846</v>
      </c>
      <c r="G28" s="13">
        <v>10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31.81174541409997</v>
      </c>
      <c r="G29" s="13">
        <v>10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172.32043610589909</v>
      </c>
      <c r="G30" s="13">
        <v>10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3.1751417720431149E-2</v>
      </c>
      <c r="G31" s="13">
        <v>10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16490.307837575019</v>
      </c>
      <c r="G32" s="13">
        <v>10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395.37637677263257</v>
      </c>
      <c r="G33" s="13">
        <v>10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224.40177170486734</v>
      </c>
      <c r="G34" s="13">
        <v>10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54.040054813748945</v>
      </c>
      <c r="G35" s="13">
        <v>10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147.58187678420131</v>
      </c>
      <c r="G36" s="13">
        <v>10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25.647679644211944</v>
      </c>
      <c r="G37" s="13">
        <v>10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20.343562406692676</v>
      </c>
      <c r="G38" s="13">
        <v>10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18.118560356272841</v>
      </c>
      <c r="G39" s="13">
        <v>10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87.802452866235726</v>
      </c>
      <c r="G40" s="13">
        <v>10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19.707847535144154</v>
      </c>
      <c r="G41" s="13">
        <v>10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38.628774798676538</v>
      </c>
      <c r="G42" s="13">
        <v>10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747.11403410351716</v>
      </c>
      <c r="G43" s="13">
        <v>10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30.105063804305551</v>
      </c>
      <c r="G44" s="13">
        <v>10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2732.8756739127321</v>
      </c>
      <c r="G45" s="13">
        <v>10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695.71063418020117</v>
      </c>
      <c r="G46" s="13">
        <v>10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12.296122678128159</v>
      </c>
      <c r="G47" s="13">
        <v>10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394.10271584883088</v>
      </c>
      <c r="G48" s="13">
        <v>10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1059.3065878832417</v>
      </c>
      <c r="G49" s="13">
        <v>10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85.454306803846123</v>
      </c>
      <c r="G50" s="13">
        <v>10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9.3453861961902529</v>
      </c>
      <c r="G51" s="13">
        <v>10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21.668025598847095</v>
      </c>
      <c r="G52" s="13">
        <v>10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957.84990980686837</v>
      </c>
      <c r="G53" s="13">
        <v>10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17.759683521389483</v>
      </c>
      <c r="G54" s="13">
        <v>10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57.962384677932043</v>
      </c>
      <c r="G55" s="13">
        <v>10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31.802906505923744</v>
      </c>
      <c r="G56" s="13">
        <v>10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48.400917211957889</v>
      </c>
      <c r="G57" s="13">
        <v>10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75.21601925257184</v>
      </c>
      <c r="G58" s="13">
        <v>10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594.74232723422494</v>
      </c>
      <c r="G59" s="13">
        <v>10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26.390147931015107</v>
      </c>
      <c r="G60" s="13">
        <v>10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72.2273526986544</v>
      </c>
      <c r="G61" s="13">
        <v>10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8.7197116378127841</v>
      </c>
      <c r="G62" s="13">
        <v>10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51.030706930991975</v>
      </c>
      <c r="G63" s="13">
        <v>10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23.548996747533931</v>
      </c>
      <c r="G64" s="13">
        <v>10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82.076385031604673</v>
      </c>
      <c r="G65" s="13">
        <v>10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502.580919602829</v>
      </c>
      <c r="G66" s="13">
        <v>10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35.588276200696548</v>
      </c>
      <c r="G67" s="13">
        <v>10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26.706117444654641</v>
      </c>
      <c r="G68" s="13">
        <v>10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27.453992053934531</v>
      </c>
      <c r="G69" s="13">
        <v>10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95.106909420142145</v>
      </c>
      <c r="G70" s="13">
        <v>10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109.31000508363091</v>
      </c>
      <c r="G71" s="13">
        <v>10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19.978163658980257</v>
      </c>
      <c r="G72" s="13">
        <v>10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0.68634551061623883</v>
      </c>
      <c r="G73" s="13">
        <v>10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503.17346970920624</v>
      </c>
      <c r="G74" s="13">
        <v>10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5.1512813592487596</v>
      </c>
      <c r="G75" s="13">
        <v>10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88.316654204021731</v>
      </c>
      <c r="G76" s="13">
        <v>10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28.209075093183376</v>
      </c>
      <c r="G77" s="13">
        <v>10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28.322865309122005</v>
      </c>
      <c r="G78" s="13">
        <v>10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5.9899478602805809</v>
      </c>
      <c r="G79" s="13">
        <v>10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415.642105298589</v>
      </c>
      <c r="G80" s="13">
        <v>10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2.823301737843743E-2</v>
      </c>
      <c r="G81" s="13">
        <v>10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474.35768509363515</v>
      </c>
      <c r="G82" s="13">
        <v>10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65.228138828076538</v>
      </c>
      <c r="G83" s="13">
        <v>10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4.9176939023973718</v>
      </c>
      <c r="G84" s="13">
        <v>10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43.450699560057693</v>
      </c>
      <c r="G85" s="13">
        <v>10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4.1207333176145502</v>
      </c>
      <c r="G86" s="13">
        <v>10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68.738215149748967</v>
      </c>
      <c r="G87" s="13">
        <v>10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315.1069048532479</v>
      </c>
      <c r="G88" s="13">
        <v>10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490.99456983271619</v>
      </c>
      <c r="G89" s="13">
        <v>10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771.70155965443666</v>
      </c>
      <c r="G90" s="13">
        <v>10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21.390586859684515</v>
      </c>
      <c r="G91" s="13">
        <v>10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155.34535586077419</v>
      </c>
      <c r="G92" s="13">
        <v>10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18.021074922406871</v>
      </c>
      <c r="G93" s="13">
        <v>10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0.13773250119268107</v>
      </c>
      <c r="G94" s="13">
        <v>10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41.250412126674298</v>
      </c>
      <c r="G95" s="13">
        <v>10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14.080209095446438</v>
      </c>
      <c r="G96" s="13">
        <v>10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14.600760716776534</v>
      </c>
      <c r="G97" s="13">
        <v>10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33.69220167493188</v>
      </c>
      <c r="G98" s="13">
        <v>10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1232.0385051998692</v>
      </c>
      <c r="G99" s="13">
        <v>10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-0.31682766006441032</v>
      </c>
      <c r="G100" s="13">
        <v>10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523.06324428642415</v>
      </c>
      <c r="G101" s="13">
        <v>10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0.47206634832457239</v>
      </c>
      <c r="G102" s="13">
        <v>10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>
        <v>4.6800127041534569</v>
      </c>
      <c r="G103" s="13">
        <v>10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130.99588012811543</v>
      </c>
      <c r="G104" s="13">
        <v>10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87.332446069330857</v>
      </c>
      <c r="G105" s="13">
        <v>10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352.34934410253646</v>
      </c>
      <c r="G106" s="13">
        <v>10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3.4154227710085401</v>
      </c>
      <c r="G107" s="13">
        <v>10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11.439006028961494</v>
      </c>
      <c r="G108" s="13">
        <v>10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2.2825836755290494</v>
      </c>
      <c r="G109" s="13">
        <v>10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3824.7554405328674</v>
      </c>
      <c r="G110" s="13">
        <v>10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92.234006818940557</v>
      </c>
      <c r="G111" s="13">
        <v>10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168.58140631806958</v>
      </c>
      <c r="G112" s="13">
        <v>10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31.198170720313261</v>
      </c>
      <c r="G113" s="13">
        <v>10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17.445344485957214</v>
      </c>
      <c r="G114" s="13">
        <v>10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24.537152355779245</v>
      </c>
      <c r="G115" s="13">
        <v>10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13.644785599464091</v>
      </c>
      <c r="G116" s="13">
        <v>10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14.173146353260565</v>
      </c>
      <c r="G117" s="13">
        <v>10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6.4270876491126785</v>
      </c>
      <c r="G118" s="13">
        <v>10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385.78410185000541</v>
      </c>
      <c r="G119" s="13">
        <v>10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2.7841702608693741</v>
      </c>
      <c r="G120" s="13">
        <v>10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2511.5235829725912</v>
      </c>
      <c r="G121" s="13">
        <v>10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90.874788696578634</v>
      </c>
      <c r="G122" s="13">
        <v>10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1704.7698311890786</v>
      </c>
      <c r="G123" s="13">
        <v>10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893.87380661268674</v>
      </c>
      <c r="G124" s="13">
        <v>10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27.247865282679186</v>
      </c>
      <c r="G125" s="13">
        <v>10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766.65806148615229</v>
      </c>
      <c r="G126" s="13">
        <v>10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48.934512658946105</v>
      </c>
      <c r="G127" s="13">
        <v>10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18.264616877786825</v>
      </c>
      <c r="G128" s="13">
        <v>10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8.5814642487651763E-2</v>
      </c>
      <c r="G129" s="13">
        <v>10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22.097098811285353</v>
      </c>
      <c r="G130" s="13">
        <v>10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190.02948898822086</v>
      </c>
      <c r="G131" s="13">
        <v>10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1.7713858502301076</v>
      </c>
      <c r="G132" s="13">
        <v>10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41.113881030476449</v>
      </c>
      <c r="G133" s="13">
        <v>10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501.64193578472913</v>
      </c>
      <c r="G134" s="13">
        <v>10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321.23329799508383</v>
      </c>
      <c r="G135" s="13">
        <v>10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0.60061668277107461</v>
      </c>
      <c r="G136" s="13">
        <v>10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19.51982765345371</v>
      </c>
      <c r="G137" s="13">
        <v>10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9.2257605845624653</v>
      </c>
      <c r="G138" s="13">
        <v>10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27.840758647626373</v>
      </c>
      <c r="G139" s="13">
        <v>10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791.81367997033999</v>
      </c>
      <c r="G140" s="13">
        <v>10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1173.7002523878414</v>
      </c>
      <c r="G141" s="13">
        <v>10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51.295616732351355</v>
      </c>
      <c r="G142" s="13">
        <v>10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31.083007470094834</v>
      </c>
      <c r="G143" s="13">
        <v>10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3636.0759016856191</v>
      </c>
      <c r="G144" s="13">
        <v>10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41.734921598159588</v>
      </c>
      <c r="G145" s="13">
        <v>10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28.874653460317599</v>
      </c>
      <c r="G146" s="13">
        <v>10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9.5066319094245504</v>
      </c>
      <c r="G147" s="13">
        <v>10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52.227649564409738</v>
      </c>
      <c r="G148" s="13">
        <v>10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5.0655525314035961</v>
      </c>
      <c r="G149" s="13">
        <v>10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125.70772441409888</v>
      </c>
      <c r="G150" s="13">
        <v>10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5.9339967133786322</v>
      </c>
      <c r="G151" s="13">
        <v>10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288.45339178443817</v>
      </c>
      <c r="G152" s="13">
        <v>10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2.4028099896542492</v>
      </c>
      <c r="G153" s="13">
        <v>10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8.7354157173880225</v>
      </c>
      <c r="G154" s="13">
        <v>10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9.6668478469489951</v>
      </c>
      <c r="G155" s="13">
        <v>10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95.394903360330716</v>
      </c>
      <c r="G156" s="13">
        <v>10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689.59891534223073</v>
      </c>
      <c r="G157" s="13">
        <v>10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662.60300184989524</v>
      </c>
      <c r="G158" s="13">
        <v>10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1.4310449781240806</v>
      </c>
      <c r="G159" s="13">
        <v>10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6.0071107887781112</v>
      </c>
      <c r="G160" s="13">
        <v>10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2981.7595049729021</v>
      </c>
      <c r="G161" s="13">
        <v>10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38.287747409430615</v>
      </c>
      <c r="G162" s="13">
        <v>10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1.3732917237298912</v>
      </c>
      <c r="G163" s="13">
        <v>10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73.01744811203821</v>
      </c>
      <c r="G164" s="13">
        <v>10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132.55993780209536</v>
      </c>
      <c r="G165" s="13">
        <v>10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54.452737429472059</v>
      </c>
      <c r="G166" s="13">
        <v>10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63.29851077709921</v>
      </c>
      <c r="G167" s="13">
        <v>10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40.297783780418882</v>
      </c>
      <c r="G168" s="13">
        <v>10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4.6458331149964911</v>
      </c>
      <c r="G169" s="13">
        <v>10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580.48310879454925</v>
      </c>
      <c r="G170" s="13">
        <v>10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3494.4820848395639</v>
      </c>
      <c r="G171" s="13">
        <v>10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3.1493115646543317</v>
      </c>
      <c r="G172" s="13">
        <v>10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73.554390330083436</v>
      </c>
      <c r="G173" s="13">
        <v>10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235.65541810605552</v>
      </c>
      <c r="G174" s="13">
        <v>10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/>
      <c r="G175" s="13">
        <v>10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11.825257734798415</v>
      </c>
      <c r="G176" s="13">
        <v>10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826.21410988972252</v>
      </c>
      <c r="G177" s="13">
        <v>10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13.208933030269311</v>
      </c>
      <c r="G178" s="13">
        <v>10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7.8262953948738403E-2</v>
      </c>
      <c r="G179" s="13">
        <v>10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470.36103974905768</v>
      </c>
      <c r="G180" s="13">
        <v>10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0.80039317048232794</v>
      </c>
      <c r="G181" s="13">
        <v>10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236.71643034577286</v>
      </c>
      <c r="G182" s="13">
        <v>10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450.25466901420094</v>
      </c>
      <c r="G183" s="13">
        <v>10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1.1000579020492081</v>
      </c>
      <c r="G184" s="13">
        <v>10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10.190488795408648</v>
      </c>
      <c r="G185" s="13">
        <v>10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40.659320869219357</v>
      </c>
      <c r="G186" s="13">
        <v>10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112.0976079301998</v>
      </c>
      <c r="G187" s="13">
        <v>10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1.8672408058888148</v>
      </c>
      <c r="G188" s="13">
        <v>10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67.214490357738214</v>
      </c>
      <c r="G189" s="13">
        <v>10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34.981824122236318</v>
      </c>
      <c r="G190" s="13">
        <v>10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243.30956932809914</v>
      </c>
      <c r="G191" s="13">
        <v>10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0.4664025819203873</v>
      </c>
      <c r="G192" s="13">
        <v>10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510.51765844258438</v>
      </c>
      <c r="G193" s="13">
        <v>10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151.80009553568183</v>
      </c>
      <c r="G194" s="13">
        <v>10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528.67715238332391</v>
      </c>
      <c r="G195" s="13">
        <v>10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104.98357406797346</v>
      </c>
      <c r="G196" s="13">
        <v>10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38.426423871690659</v>
      </c>
      <c r="G197" s="13">
        <v>10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140.62488371772739</v>
      </c>
      <c r="G198" s="13">
        <v>10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9.5511697088756412E-2</v>
      </c>
      <c r="G199" s="13">
        <v>10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20.48421260572994</v>
      </c>
      <c r="G200" s="13">
        <v>10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78.383008633578626</v>
      </c>
      <c r="G201" s="13">
        <v>10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0.18853476954537093</v>
      </c>
      <c r="G202" s="13">
        <v>10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400.74236636738544</v>
      </c>
      <c r="G203" s="13">
        <v>10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4087.4664991224295</v>
      </c>
      <c r="G204" s="13">
        <v>10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2478.9425951032317</v>
      </c>
      <c r="G205" s="13">
        <v>10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238.845234181964</v>
      </c>
      <c r="G206" s="13">
        <v>10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505.69985278404266</v>
      </c>
      <c r="G207" s="13">
        <v>10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30.552415535593685</v>
      </c>
      <c r="G208" s="13">
        <v>10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60.943413728668084</v>
      </c>
      <c r="G209" s="13">
        <v>10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1.6134869080528285</v>
      </c>
      <c r="G210" s="13">
        <v>10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18.476407415446353</v>
      </c>
      <c r="G211" s="13">
        <v>10</v>
      </c>
    </row>
    <row r="212" spans="1:7" x14ac:dyDescent="0.2">
      <c r="C212" s="11" t="s">
        <v>493</v>
      </c>
      <c r="F212" s="25">
        <v>-4844.8736816952442</v>
      </c>
    </row>
    <row r="213" spans="1:7" x14ac:dyDescent="0.2">
      <c r="F213" s="26">
        <f>SUM(F1:F212)</f>
        <v>77887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F5E9-454A-4DE1-AF01-D08DBA911F80}">
  <dimension ref="A1:G213"/>
  <sheetViews>
    <sheetView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16.384331100384632</v>
      </c>
      <c r="G1" s="13">
        <v>11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3.05958383969485</v>
      </c>
      <c r="G2" s="13">
        <v>11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219.65643465595141</v>
      </c>
      <c r="G3" s="13">
        <v>11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16.735030445594461</v>
      </c>
      <c r="G4" s="13">
        <v>11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58.525746945579584</v>
      </c>
      <c r="G5" s="13">
        <v>11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59.355012561438222</v>
      </c>
      <c r="G6" s="13">
        <v>11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540.65210199213539</v>
      </c>
      <c r="G7" s="13">
        <v>11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35.112556829462584</v>
      </c>
      <c r="G8" s="13">
        <v>11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0.66525696685503488</v>
      </c>
      <c r="G9" s="13">
        <v>11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9.1021476820119442</v>
      </c>
      <c r="G10" s="13">
        <v>11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2.4438451883444485</v>
      </c>
      <c r="G11" s="13">
        <v>11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129.96738271124778</v>
      </c>
      <c r="G12" s="13">
        <v>11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373.72610967928171</v>
      </c>
      <c r="G13" s="13">
        <v>11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29.840601001080849</v>
      </c>
      <c r="G14" s="13">
        <v>11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347.59240324960138</v>
      </c>
      <c r="G15" s="13">
        <v>11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328.06507154984632</v>
      </c>
      <c r="G16" s="13">
        <v>11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400.96558668119553</v>
      </c>
      <c r="G17" s="13">
        <v>11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79.683278089154143</v>
      </c>
      <c r="G18" s="13">
        <v>11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2835.8391529705741</v>
      </c>
      <c r="G19" s="13">
        <v>11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8.0425720484035693E-2</v>
      </c>
      <c r="G20" s="13">
        <v>11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42.947085485209101</v>
      </c>
      <c r="G21" s="13">
        <v>11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39.908106582167186</v>
      </c>
      <c r="G22" s="13">
        <v>11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1918.592451630034</v>
      </c>
      <c r="G23" s="13">
        <v>11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2975.9866206547022</v>
      </c>
      <c r="G24" s="13">
        <v>11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3.6155847916361381</v>
      </c>
      <c r="G25" s="13">
        <v>11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19.050344033124031</v>
      </c>
      <c r="G26" s="13">
        <v>11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329.26007479129458</v>
      </c>
      <c r="G27" s="13">
        <v>11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27.73233379314448</v>
      </c>
      <c r="G28" s="13">
        <v>11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30.799644484084176</v>
      </c>
      <c r="G29" s="13">
        <v>11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166.83800590996884</v>
      </c>
      <c r="G30" s="13">
        <v>11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3.0741236135426866E-2</v>
      </c>
      <c r="G31" s="13">
        <v>11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15965.663380585906</v>
      </c>
      <c r="G32" s="13">
        <v>11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382.79734995631424</v>
      </c>
      <c r="G33" s="13">
        <v>11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217.26235703637758</v>
      </c>
      <c r="G34" s="13">
        <v>11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52.320753058276651</v>
      </c>
      <c r="G35" s="13">
        <v>11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142.88651182379391</v>
      </c>
      <c r="G36" s="13">
        <v>11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24.831690452711985</v>
      </c>
      <c r="G37" s="13">
        <v>11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19.696325414077933</v>
      </c>
      <c r="G38" s="13">
        <v>11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17.542112520782396</v>
      </c>
      <c r="G39" s="13">
        <v>11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85.008989538561877</v>
      </c>
      <c r="G40" s="13">
        <v>11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19.080836015993494</v>
      </c>
      <c r="G41" s="13">
        <v>11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37.399787882360329</v>
      </c>
      <c r="G42" s="13">
        <v>11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723.34436039020784</v>
      </c>
      <c r="G43" s="13">
        <v>11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29.147261499593991</v>
      </c>
      <c r="G44" s="13">
        <v>11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2645.9283538213717</v>
      </c>
      <c r="G45" s="13">
        <v>11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673.5763761975013</v>
      </c>
      <c r="G46" s="13">
        <v>11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11.904917573342999</v>
      </c>
      <c r="G47" s="13">
        <v>11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381.56421096517374</v>
      </c>
      <c r="G48" s="13">
        <v>11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1025.6044074837569</v>
      </c>
      <c r="G49" s="13">
        <v>11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82.73555049971408</v>
      </c>
      <c r="G50" s="13">
        <v>11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9.0480597232979907</v>
      </c>
      <c r="G51" s="13">
        <v>11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20.97865038303517</v>
      </c>
      <c r="G52" s="13">
        <v>11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927.37560630947564</v>
      </c>
      <c r="G53" s="13">
        <v>11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17.194653468030086</v>
      </c>
      <c r="G54" s="13">
        <v>11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56.118292734065726</v>
      </c>
      <c r="G55" s="13">
        <v>11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30.791086788619452</v>
      </c>
      <c r="G56" s="13">
        <v>11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46.861026436202856</v>
      </c>
      <c r="G57" s="13">
        <v>11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72.822997365634691</v>
      </c>
      <c r="G58" s="13">
        <v>11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575.82040846875179</v>
      </c>
      <c r="G59" s="13">
        <v>11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25.550536871749046</v>
      </c>
      <c r="G60" s="13">
        <v>11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69.929416201071149</v>
      </c>
      <c r="G61" s="13">
        <v>11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8.442291202586107</v>
      </c>
      <c r="G62" s="13">
        <v>11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49.407148548014092</v>
      </c>
      <c r="G63" s="13">
        <v>11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22.799777828582254</v>
      </c>
      <c r="G64" s="13">
        <v>11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79.4650983970146</v>
      </c>
      <c r="G65" s="13">
        <v>11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486.59114571532768</v>
      </c>
      <c r="G66" s="13">
        <v>11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34.45602372691625</v>
      </c>
      <c r="G67" s="13">
        <v>11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25.856453713507538</v>
      </c>
      <c r="G68" s="13">
        <v>11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26.580534451129825</v>
      </c>
      <c r="G69" s="13">
        <v>11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92.081052453727821</v>
      </c>
      <c r="G70" s="13">
        <v>11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105.83227205248016</v>
      </c>
      <c r="G71" s="13">
        <v>11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19.342551945254563</v>
      </c>
      <c r="G72" s="13">
        <v>11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0.66450920705714622</v>
      </c>
      <c r="G73" s="13">
        <v>11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487.16484364915232</v>
      </c>
      <c r="G74" s="13">
        <v>11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4.9873916830740646</v>
      </c>
      <c r="G75" s="13">
        <v>11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85.506831395111817</v>
      </c>
      <c r="G76" s="13">
        <v>11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27.311594280199071</v>
      </c>
      <c r="G77" s="13">
        <v>11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27.421764223754682</v>
      </c>
      <c r="G78" s="13">
        <v>11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5.7993757391592728</v>
      </c>
      <c r="G79" s="13">
        <v>11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402.4183177996494</v>
      </c>
      <c r="G80" s="13">
        <v>11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2.7334774833933623E-2</v>
      </c>
      <c r="G81" s="13">
        <v>11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459.26584250550064</v>
      </c>
      <c r="G82" s="13">
        <v>11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63.152884574915241</v>
      </c>
      <c r="G83" s="13">
        <v>11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4.7612358864237079</v>
      </c>
      <c r="G84" s="13">
        <v>11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42.068301553845828</v>
      </c>
      <c r="G85" s="13">
        <v>11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3.9896308594244938</v>
      </c>
      <c r="G86" s="13">
        <v>11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66.551286687475695</v>
      </c>
      <c r="G87" s="13">
        <v>11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305.08167714867136</v>
      </c>
      <c r="G88" s="13">
        <v>11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475.3734193962444</v>
      </c>
      <c r="G89" s="13">
        <v>11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747.14962589368452</v>
      </c>
      <c r="G90" s="13">
        <v>11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20.710038446749131</v>
      </c>
      <c r="G91" s="13">
        <v>11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150.40299331217173</v>
      </c>
      <c r="G92" s="13">
        <v>11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17.44772861740444</v>
      </c>
      <c r="G93" s="13">
        <v>11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0.13335049729016249</v>
      </c>
      <c r="G94" s="13">
        <v>11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39.938016974082736</v>
      </c>
      <c r="G95" s="13">
        <v>11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13.632242706466037</v>
      </c>
      <c r="G96" s="13">
        <v>11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14.136232810243063</v>
      </c>
      <c r="G97" s="13">
        <v>11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32.620273423099334</v>
      </c>
      <c r="G98" s="13">
        <v>11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1192.8408031971564</v>
      </c>
      <c r="G99" s="13">
        <v>11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-0.30674768597836755</v>
      </c>
      <c r="G100" s="13">
        <v>11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506.42181863975964</v>
      </c>
      <c r="G101" s="13">
        <v>11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0.45704740535400867</v>
      </c>
      <c r="G102" s="13">
        <v>11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>
        <v>4.5311165920822223</v>
      </c>
      <c r="G103" s="13">
        <v>11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126.82820399528877</v>
      </c>
      <c r="G104" s="13">
        <v>11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84.553936159335578</v>
      </c>
      <c r="G105" s="13">
        <v>11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341.13923619382143</v>
      </c>
      <c r="G106" s="13">
        <v>11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3.3067599951080791</v>
      </c>
      <c r="G107" s="13">
        <v>11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11.075070366530449</v>
      </c>
      <c r="G108" s="13">
        <v>11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2.2099625404492413</v>
      </c>
      <c r="G109" s="13">
        <v>11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3703.0696138655098</v>
      </c>
      <c r="G110" s="13">
        <v>11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89.299552174425614</v>
      </c>
      <c r="G111" s="13">
        <v>11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163.21793455954534</v>
      </c>
      <c r="G112" s="13">
        <v>11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30.205590866872551</v>
      </c>
      <c r="G113" s="13">
        <v>11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16.89031523028936</v>
      </c>
      <c r="G114" s="13">
        <v>11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23.756494947769934</v>
      </c>
      <c r="G115" s="13">
        <v>11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13.210672349300751</v>
      </c>
      <c r="G116" s="13">
        <v>11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13.722223135478652</v>
      </c>
      <c r="G117" s="13">
        <v>11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6.2226077847643113</v>
      </c>
      <c r="G118" s="13">
        <v>11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373.51025635095783</v>
      </c>
      <c r="G119" s="13">
        <v>11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2.6955909869669985</v>
      </c>
      <c r="G120" s="13">
        <v>11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2431.6186509735912</v>
      </c>
      <c r="G121" s="13">
        <v>11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87.983578014563363</v>
      </c>
      <c r="G122" s="13">
        <v>11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1650.5320297371475</v>
      </c>
      <c r="G123" s="13">
        <v>11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865.43492345136008</v>
      </c>
      <c r="G124" s="13">
        <v>11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26.380965669515511</v>
      </c>
      <c r="G125" s="13">
        <v>11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742.26658824462686</v>
      </c>
      <c r="G126" s="13">
        <v>11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47.377645372122004</v>
      </c>
      <c r="G127" s="13">
        <v>11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17.68352220700536</v>
      </c>
      <c r="G128" s="13">
        <v>11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8.3084421987640183E-2</v>
      </c>
      <c r="G129" s="13">
        <v>11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21.394072492973372</v>
      </c>
      <c r="G130" s="13">
        <v>11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183.98363956902622</v>
      </c>
      <c r="G131" s="13">
        <v>11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1.7150286386688687</v>
      </c>
      <c r="G132" s="13">
        <v>11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39.805829658700397</v>
      </c>
      <c r="G133" s="13">
        <v>11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485.68203596993891</v>
      </c>
      <c r="G134" s="13">
        <v>11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311.01315711879101</v>
      </c>
      <c r="G135" s="13">
        <v>11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0.58150786949149358</v>
      </c>
      <c r="G136" s="13">
        <v>11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18.898798047418573</v>
      </c>
      <c r="G137" s="13">
        <v>11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8.9322400390472207</v>
      </c>
      <c r="G138" s="13">
        <v>11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26.954995941028116</v>
      </c>
      <c r="G139" s="13">
        <v>11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766.62187262166162</v>
      </c>
      <c r="G140" s="13">
        <v>11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1136.3586006947849</v>
      </c>
      <c r="G141" s="13">
        <v>11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49.663630158689934</v>
      </c>
      <c r="G142" s="13">
        <v>11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30.094091572565141</v>
      </c>
      <c r="G143" s="13">
        <v>11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3520.3929753387706</v>
      </c>
      <c r="G144" s="13">
        <v>11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40.407111620624953</v>
      </c>
      <c r="G145" s="13">
        <v>11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27.955997057135203</v>
      </c>
      <c r="G146" s="13">
        <v>11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9.2041753522127685</v>
      </c>
      <c r="G147" s="13">
        <v>11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50.566010065897693</v>
      </c>
      <c r="G148" s="13">
        <v>11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4.9043903455084124</v>
      </c>
      <c r="G149" s="13">
        <v>11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121.70829265914442</v>
      </c>
      <c r="G150" s="13">
        <v>11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5.7452046960233307</v>
      </c>
      <c r="G151" s="13">
        <v>11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279.27615418584224</v>
      </c>
      <c r="G152" s="13">
        <v>11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2.326363815653925</v>
      </c>
      <c r="G153" s="13">
        <v>11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8.457495651809845</v>
      </c>
      <c r="G154" s="13">
        <v>11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9.3592939680636906</v>
      </c>
      <c r="G155" s="13">
        <v>11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92.359883773918341</v>
      </c>
      <c r="G156" s="13">
        <v>11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667.6591036635416</v>
      </c>
      <c r="G157" s="13">
        <v>11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641.52207385698182</v>
      </c>
      <c r="G158" s="13">
        <v>11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1.3855158210658876</v>
      </c>
      <c r="G159" s="13">
        <v>11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5.8159926235568005</v>
      </c>
      <c r="G160" s="13">
        <v>11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2886.8938656066039</v>
      </c>
      <c r="G161" s="13">
        <v>11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37.069610389381445</v>
      </c>
      <c r="G162" s="13">
        <v>11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1.329600005068206</v>
      </c>
      <c r="G163" s="13">
        <v>11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70.69437447431136</v>
      </c>
      <c r="G164" s="13">
        <v>11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128.3425006704355</v>
      </c>
      <c r="G165" s="13">
        <v>11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52.72030604361521</v>
      </c>
      <c r="G166" s="13">
        <v>11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61.284648262101165</v>
      </c>
      <c r="G167" s="13">
        <v>11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39.015696805597941</v>
      </c>
      <c r="G168" s="13">
        <v>11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4.4980244375668645</v>
      </c>
      <c r="G169" s="13">
        <v>11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562.01485165801944</v>
      </c>
      <c r="G170" s="13">
        <v>11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3383.3040113968523</v>
      </c>
      <c r="G171" s="13">
        <v>11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3.049115202524407</v>
      </c>
      <c r="G172" s="13">
        <v>11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71.21423370268802</v>
      </c>
      <c r="G173" s="13">
        <v>11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228.15796505141472</v>
      </c>
      <c r="G174" s="13">
        <v>11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/>
      <c r="G175" s="13">
        <v>11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11.449033349896819</v>
      </c>
      <c r="G176" s="13">
        <v>11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799.92784177942497</v>
      </c>
      <c r="G177" s="13">
        <v>11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12.788686570025527</v>
      </c>
      <c r="G178" s="13">
        <v>11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7.5772992852727844E-2</v>
      </c>
      <c r="G179" s="13">
        <v>11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455.39635172027022</v>
      </c>
      <c r="G180" s="13">
        <v>11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0.77492840387871997</v>
      </c>
      <c r="G181" s="13">
        <v>11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229.18522084486992</v>
      </c>
      <c r="G182" s="13">
        <v>11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435.92967164856623</v>
      </c>
      <c r="G183" s="13">
        <v>11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1.0650592054595596</v>
      </c>
      <c r="G184" s="13">
        <v>11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9.8662751110322713</v>
      </c>
      <c r="G185" s="13">
        <v>11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39.365731475431865</v>
      </c>
      <c r="G186" s="13">
        <v>11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108.53118641632668</v>
      </c>
      <c r="G187" s="13">
        <v>11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1.8078339380290627</v>
      </c>
      <c r="G188" s="13">
        <v>11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65.076039690663151</v>
      </c>
      <c r="G189" s="13">
        <v>11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33.868866116729592</v>
      </c>
      <c r="G190" s="13">
        <v>11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235.5685969861803</v>
      </c>
      <c r="G191" s="13">
        <v>11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0.45156383350282436</v>
      </c>
      <c r="G192" s="13">
        <v>11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494.27537465169848</v>
      </c>
      <c r="G193" s="13">
        <v>11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146.97052658659635</v>
      </c>
      <c r="G194" s="13">
        <v>11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511.85711844176905</v>
      </c>
      <c r="G195" s="13">
        <v>11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101.64348783355129</v>
      </c>
      <c r="G196" s="13">
        <v>11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37.203874815313469</v>
      </c>
      <c r="G197" s="13">
        <v>11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136.15085773325589</v>
      </c>
      <c r="G198" s="13">
        <v>11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9.2472961672243517E-2</v>
      </c>
      <c r="G199" s="13">
        <v>11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19.832500781715677</v>
      </c>
      <c r="G200" s="13">
        <v>11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75.889227959088558</v>
      </c>
      <c r="G201" s="13">
        <v>11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0.18253647510684548</v>
      </c>
      <c r="G202" s="13">
        <v>11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387.99261886320136</v>
      </c>
      <c r="G203" s="13">
        <v>11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3957.4224354811872</v>
      </c>
      <c r="G204" s="13">
        <v>11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2400.0742377308097</v>
      </c>
      <c r="G205" s="13">
        <v>11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231.24629610111728</v>
      </c>
      <c r="G206" s="13">
        <v>11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489.61084903246842</v>
      </c>
      <c r="G207" s="13">
        <v>11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29.580380591415562</v>
      </c>
      <c r="G208" s="13">
        <v>11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59.004479385072365</v>
      </c>
      <c r="G209" s="13">
        <v>11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1.5621533022116108</v>
      </c>
      <c r="G210" s="13">
        <v>11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17.888574560470857</v>
      </c>
      <c r="G211" s="13">
        <v>11</v>
      </c>
    </row>
    <row r="212" spans="1:7" x14ac:dyDescent="0.2">
      <c r="C212" s="11" t="s">
        <v>493</v>
      </c>
      <c r="F212" s="25">
        <v>-4690.7324645056942</v>
      </c>
    </row>
    <row r="213" spans="1:7" x14ac:dyDescent="0.2">
      <c r="F213" s="26">
        <f>SUM(F1:F212)</f>
        <v>75409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62F1-6FDC-4509-99B6-12E4DF4AE3AA}">
  <dimension ref="A1:G213"/>
  <sheetViews>
    <sheetView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15.828547056639405</v>
      </c>
      <c r="G1" s="13">
        <v>12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2.9557976144175035</v>
      </c>
      <c r="G2" s="13">
        <v>12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212.20531927383627</v>
      </c>
      <c r="G3" s="13">
        <v>12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16.167350090731905</v>
      </c>
      <c r="G4" s="13">
        <v>12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56.540455260412138</v>
      </c>
      <c r="G5" s="13">
        <v>12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57.341590793053037</v>
      </c>
      <c r="G6" s="13">
        <v>12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522.31227416129457</v>
      </c>
      <c r="G7" s="13">
        <v>12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33.921479897401888</v>
      </c>
      <c r="G8" s="13">
        <v>12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0.64269033261754105</v>
      </c>
      <c r="G9" s="13">
        <v>12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8.7933875370612569</v>
      </c>
      <c r="G10" s="13">
        <v>12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2.360945852830318</v>
      </c>
      <c r="G11" s="13">
        <v>12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125.55867068781063</v>
      </c>
      <c r="G12" s="13">
        <v>12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361.04869201614338</v>
      </c>
      <c r="G13" s="13">
        <v>12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28.828357669903344</v>
      </c>
      <c r="G14" s="13">
        <v>12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335.80148482457946</v>
      </c>
      <c r="G15" s="13">
        <v>12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316.93655303051167</v>
      </c>
      <c r="G16" s="13">
        <v>12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387.36416018395391</v>
      </c>
      <c r="G17" s="13">
        <v>12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76.980287393719166</v>
      </c>
      <c r="G18" s="13">
        <v>12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2739.6427234555467</v>
      </c>
      <c r="G19" s="13">
        <v>12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7.7697544894939394E-2</v>
      </c>
      <c r="G20" s="13">
        <v>12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41.490248175721312</v>
      </c>
      <c r="G21" s="13">
        <v>12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38.554356543880196</v>
      </c>
      <c r="G22" s="13">
        <v>12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1853.5105715988757</v>
      </c>
      <c r="G23" s="13">
        <v>12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2875.0361535269758</v>
      </c>
      <c r="G24" s="13">
        <v>12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3.4929380797449152</v>
      </c>
      <c r="G25" s="13">
        <v>12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18.404124350636113</v>
      </c>
      <c r="G26" s="13">
        <v>12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318.09101975388353</v>
      </c>
      <c r="G27" s="13">
        <v>12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26.791606428468338</v>
      </c>
      <c r="G28" s="13">
        <v>12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29.754868786351981</v>
      </c>
      <c r="G29" s="13">
        <v>12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161.1785803889077</v>
      </c>
      <c r="G30" s="13">
        <v>12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2.9698441747032622E-2</v>
      </c>
      <c r="G31" s="13">
        <v>12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15424.081249440569</v>
      </c>
      <c r="G32" s="13">
        <v>12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369.81222057934002</v>
      </c>
      <c r="G33" s="13">
        <v>12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209.89245279021264</v>
      </c>
      <c r="G34" s="13">
        <v>12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50.545945192861765</v>
      </c>
      <c r="G35" s="13">
        <v>12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138.03956123108927</v>
      </c>
      <c r="G36" s="13">
        <v>12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23.989357784488867</v>
      </c>
      <c r="G37" s="13">
        <v>12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19.02819295761768</v>
      </c>
      <c r="G38" s="13">
        <v>12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16.947054585679673</v>
      </c>
      <c r="G39" s="13">
        <v>12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82.125341761245636</v>
      </c>
      <c r="G40" s="13">
        <v>12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18.433581994206822</v>
      </c>
      <c r="G41" s="13">
        <v>12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36.131124229439891</v>
      </c>
      <c r="G42" s="13">
        <v>12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698.80730415185235</v>
      </c>
      <c r="G43" s="13">
        <v>12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28.158537409419594</v>
      </c>
      <c r="G44" s="13">
        <v>12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2556.1740177464335</v>
      </c>
      <c r="G45" s="13">
        <v>12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650.72753361487582</v>
      </c>
      <c r="G46" s="13">
        <v>12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11.501082763802874</v>
      </c>
      <c r="G47" s="13">
        <v>12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368.62091173499016</v>
      </c>
      <c r="G48" s="13">
        <v>12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990.81418251931711</v>
      </c>
      <c r="G49" s="13">
        <v>12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79.929021594964411</v>
      </c>
      <c r="G50" s="13">
        <v>12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8.741134332798234</v>
      </c>
      <c r="G51" s="13">
        <v>12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20.267019308762819</v>
      </c>
      <c r="G52" s="13">
        <v>12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895.91746734808328</v>
      </c>
      <c r="G53" s="13">
        <v>12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16.611381927879432</v>
      </c>
      <c r="G54" s="13">
        <v>12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54.214665941325606</v>
      </c>
      <c r="G55" s="13">
        <v>12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29.746601382298081</v>
      </c>
      <c r="G56" s="13">
        <v>12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45.271421672530003</v>
      </c>
      <c r="G57" s="13">
        <v>12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70.35271892060436</v>
      </c>
      <c r="G58" s="13">
        <v>12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556.28761258413499</v>
      </c>
      <c r="G59" s="13">
        <v>12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24.683819725016775</v>
      </c>
      <c r="G60" s="13">
        <v>12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67.557292891620833</v>
      </c>
      <c r="G61" s="13">
        <v>12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8.1559144982641403</v>
      </c>
      <c r="G62" s="13">
        <v>12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47.731175043713279</v>
      </c>
      <c r="G63" s="13">
        <v>12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22.026371051068786</v>
      </c>
      <c r="G64" s="13">
        <v>12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76.769508723374017</v>
      </c>
      <c r="G65" s="13">
        <v>12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470.08515636737445</v>
      </c>
      <c r="G66" s="13">
        <v>12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33.287217500955798</v>
      </c>
      <c r="G67" s="13">
        <v>12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24.979359353429139</v>
      </c>
      <c r="G68" s="13">
        <v>12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25.678878055659922</v>
      </c>
      <c r="G69" s="13">
        <v>12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88.95750841817987</v>
      </c>
      <c r="G70" s="13">
        <v>12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102.24226354009777</v>
      </c>
      <c r="G71" s="13">
        <v>12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18.68642007935048</v>
      </c>
      <c r="G72" s="13">
        <v>12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0.64196793808855923</v>
      </c>
      <c r="G73" s="13">
        <v>12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470.63939350322113</v>
      </c>
      <c r="G74" s="13">
        <v>12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4.8182109761915521</v>
      </c>
      <c r="G75" s="13">
        <v>12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82.606295985430009</v>
      </c>
      <c r="G76" s="13">
        <v>12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26.385139106827868</v>
      </c>
      <c r="G77" s="13">
        <v>12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26.49157190076453</v>
      </c>
      <c r="G78" s="13">
        <v>12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5.6026511686070926</v>
      </c>
      <c r="G79" s="13">
        <v>12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388.76761222164811</v>
      </c>
      <c r="G80" s="13">
        <v>12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2.6407533337226306E-2</v>
      </c>
      <c r="G81" s="13">
        <v>12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443.68677336084858</v>
      </c>
      <c r="G82" s="13">
        <v>12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61.010632605751979</v>
      </c>
      <c r="G83" s="13">
        <v>12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4.5997267642039228</v>
      </c>
      <c r="G84" s="13">
        <v>12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40.641274072050059</v>
      </c>
      <c r="G85" s="13">
        <v>12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3.8542958763534036</v>
      </c>
      <c r="G86" s="13">
        <v>12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64.293755207857046</v>
      </c>
      <c r="G87" s="13">
        <v>12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294.7327939895485</v>
      </c>
      <c r="G88" s="13">
        <v>12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459.2479541757059</v>
      </c>
      <c r="G89" s="13">
        <v>12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721.80505504622545</v>
      </c>
      <c r="G90" s="13">
        <v>12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20.007519140740772</v>
      </c>
      <c r="G91" s="13">
        <v>12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145.30107103641507</v>
      </c>
      <c r="G92" s="13">
        <v>12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16.855872342910406</v>
      </c>
      <c r="G93" s="13">
        <v>12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0.12882702433510096</v>
      </c>
      <c r="G94" s="13">
        <v>12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38.583252325039474</v>
      </c>
      <c r="G95" s="13">
        <v>12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13.169814125751005</v>
      </c>
      <c r="G96" s="13">
        <v>12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13.656708038284787</v>
      </c>
      <c r="G97" s="13">
        <v>12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31.513738932305294</v>
      </c>
      <c r="G98" s="13">
        <v>12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1152.3776386600546</v>
      </c>
      <c r="G99" s="13">
        <v>12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-0.29634228900012011</v>
      </c>
      <c r="G100" s="13">
        <v>12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489.24313954203251</v>
      </c>
      <c r="G101" s="13">
        <v>12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0.44154358932547694</v>
      </c>
      <c r="G102" s="13">
        <v>12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>
        <v>4.3774135030272516</v>
      </c>
      <c r="G103" s="13">
        <v>12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122.52597818908596</v>
      </c>
      <c r="G104" s="13">
        <v>12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81.685724557330786</v>
      </c>
      <c r="G105" s="13">
        <v>12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329.56722003946595</v>
      </c>
      <c r="G106" s="13">
        <v>12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3.1945891392754007</v>
      </c>
      <c r="G107" s="13">
        <v>12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10.699385368750544</v>
      </c>
      <c r="G108" s="13">
        <v>12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2.1349968973765425</v>
      </c>
      <c r="G109" s="13">
        <v>12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3577.4552697916201</v>
      </c>
      <c r="G110" s="13">
        <v>12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86.270361302484858</v>
      </c>
      <c r="G111" s="13">
        <v>12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157.68130794198888</v>
      </c>
      <c r="G112" s="13">
        <v>12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29.180966466105271</v>
      </c>
      <c r="G113" s="13">
        <v>12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16.317367354583808</v>
      </c>
      <c r="G114" s="13">
        <v>12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22.950634717871708</v>
      </c>
      <c r="G115" s="13">
        <v>12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12.762544143522778</v>
      </c>
      <c r="G116" s="13">
        <v>12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13.256742267405157</v>
      </c>
      <c r="G117" s="13">
        <v>12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6.011526472010833</v>
      </c>
      <c r="G118" s="13">
        <v>12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360.84016079544398</v>
      </c>
      <c r="G119" s="13">
        <v>12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2.6041520109208824</v>
      </c>
      <c r="G120" s="13">
        <v>12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2349.1340601529937</v>
      </c>
      <c r="G121" s="13">
        <v>12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84.999027197535526</v>
      </c>
      <c r="G122" s="13">
        <v>12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1594.5432096749851</v>
      </c>
      <c r="G123" s="13">
        <v>12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836.07791653986976</v>
      </c>
      <c r="G124" s="13">
        <v>12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25.486078982480535</v>
      </c>
      <c r="G125" s="13">
        <v>12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717.08765823985618</v>
      </c>
      <c r="G126" s="13">
        <v>12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45.770516025997694</v>
      </c>
      <c r="G127" s="13">
        <v>12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17.083667417716025</v>
      </c>
      <c r="G128" s="13">
        <v>12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8.0266058775763843E-2</v>
      </c>
      <c r="G129" s="13">
        <v>12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20.668349602641637</v>
      </c>
      <c r="G130" s="13">
        <v>12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177.74260534210941</v>
      </c>
      <c r="G131" s="13">
        <v>12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1.6568519852493173</v>
      </c>
      <c r="G132" s="13">
        <v>12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38.455549025527233</v>
      </c>
      <c r="G133" s="13">
        <v>12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469.20688515225009</v>
      </c>
      <c r="G134" s="13">
        <v>12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300.46306819160907</v>
      </c>
      <c r="G135" s="13">
        <v>12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0.56178214537157112</v>
      </c>
      <c r="G136" s="13">
        <v>12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18.257719059429125</v>
      </c>
      <c r="G137" s="13">
        <v>12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8.6292434468648196</v>
      </c>
      <c r="G138" s="13">
        <v>12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26.040637182562286</v>
      </c>
      <c r="G139" s="13">
        <v>12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740.61677044332475</v>
      </c>
      <c r="G140" s="13">
        <v>12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1097.8114073812912</v>
      </c>
      <c r="G141" s="13">
        <v>12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47.978956367154062</v>
      </c>
      <c r="G142" s="13">
        <v>12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29.073249415228197</v>
      </c>
      <c r="G143" s="13">
        <v>12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3400.9753298201117</v>
      </c>
      <c r="G144" s="13">
        <v>12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39.036434492887437</v>
      </c>
      <c r="G145" s="13">
        <v>12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27.007682658692687</v>
      </c>
      <c r="G146" s="13">
        <v>12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8.8919542572378951</v>
      </c>
      <c r="G147" s="13">
        <v>12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48.850726031517631</v>
      </c>
      <c r="G148" s="13">
        <v>12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4.7380251834745639</v>
      </c>
      <c r="G149" s="13">
        <v>12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117.57974284914707</v>
      </c>
      <c r="G150" s="13">
        <v>12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5.5503176982852942</v>
      </c>
      <c r="G151" s="13">
        <v>12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269.80263773014889</v>
      </c>
      <c r="G152" s="13">
        <v>12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2.2474496457213875</v>
      </c>
      <c r="G153" s="13">
        <v>12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8.1706031870201041</v>
      </c>
      <c r="G154" s="13">
        <v>12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9.0418109889722444</v>
      </c>
      <c r="G155" s="13">
        <v>12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89.226881311431342</v>
      </c>
      <c r="G156" s="13">
        <v>12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645.01098490886602</v>
      </c>
      <c r="G157" s="13">
        <v>12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619.76056707495115</v>
      </c>
      <c r="G158" s="13">
        <v>12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1.3385167961446378</v>
      </c>
      <c r="G159" s="13">
        <v>12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5.618704380362245</v>
      </c>
      <c r="G160" s="13">
        <v>12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2788.9655744447837</v>
      </c>
      <c r="G161" s="13">
        <v>12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35.812146911865</v>
      </c>
      <c r="G162" s="13">
        <v>12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1.2844977385885488</v>
      </c>
      <c r="G163" s="13">
        <v>12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68.296302494769293</v>
      </c>
      <c r="G164" s="13">
        <v>12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123.98890737633302</v>
      </c>
      <c r="G165" s="13">
        <v>12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50.931944669514415</v>
      </c>
      <c r="G166" s="13">
        <v>12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59.205770008120155</v>
      </c>
      <c r="G167" s="13">
        <v>12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37.69221880656972</v>
      </c>
      <c r="G168" s="13">
        <v>12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4.3454438900023025</v>
      </c>
      <c r="G169" s="13">
        <v>12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542.95036345977769</v>
      </c>
      <c r="G170" s="13">
        <v>12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3268.5366539043366</v>
      </c>
      <c r="G171" s="13">
        <v>12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2.9456840910117572</v>
      </c>
      <c r="G172" s="13">
        <v>12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68.798527224529238</v>
      </c>
      <c r="G173" s="13">
        <v>12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220.41846347200755</v>
      </c>
      <c r="G174" s="13">
        <v>12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/>
      <c r="G175" s="13">
        <v>12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11.060662899300258</v>
      </c>
      <c r="G176" s="13">
        <v>12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772.79294515870652</v>
      </c>
      <c r="G177" s="13">
        <v>12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12.354872831000675</v>
      </c>
      <c r="G178" s="13">
        <v>12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7.3202645603496624E-2</v>
      </c>
      <c r="G179" s="13">
        <v>12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439.9485422054849</v>
      </c>
      <c r="G180" s="13">
        <v>12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0.74864153020154933</v>
      </c>
      <c r="G181" s="13">
        <v>12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221.41087302271109</v>
      </c>
      <c r="G182" s="13">
        <v>12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421.14220463432349</v>
      </c>
      <c r="G183" s="13">
        <v>12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1.0289306074465168</v>
      </c>
      <c r="G184" s="13">
        <v>12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9.5315944796219565</v>
      </c>
      <c r="G185" s="13">
        <v>12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38.030379712192008</v>
      </c>
      <c r="G186" s="13">
        <v>12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104.8496261933697</v>
      </c>
      <c r="G187" s="13">
        <v>12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1.7465091729018456</v>
      </c>
      <c r="G188" s="13">
        <v>12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62.868551068234581</v>
      </c>
      <c r="G189" s="13">
        <v>12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32.719977263587474</v>
      </c>
      <c r="G190" s="13">
        <v>12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227.57771431845302</v>
      </c>
      <c r="G191" s="13">
        <v>12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0.43624602944627644</v>
      </c>
      <c r="G192" s="13">
        <v>12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477.50872334536848</v>
      </c>
      <c r="G193" s="13">
        <v>12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141.98503935021193</v>
      </c>
      <c r="G194" s="13">
        <v>12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494.4940648410842</v>
      </c>
      <c r="G195" s="13">
        <v>12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98.195569920858873</v>
      </c>
      <c r="G196" s="13">
        <v>12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35.941856862846635</v>
      </c>
      <c r="G197" s="13">
        <v>12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131.5323918461381</v>
      </c>
      <c r="G198" s="13">
        <v>12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8.9336123417425153E-2</v>
      </c>
      <c r="G199" s="13">
        <v>12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19.159749027951158</v>
      </c>
      <c r="G200" s="13">
        <v>12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73.314937819723923</v>
      </c>
      <c r="G201" s="13">
        <v>12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0.17634453113035317</v>
      </c>
      <c r="G202" s="13">
        <v>12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374.83125723458852</v>
      </c>
      <c r="G203" s="13">
        <v>12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3823.1800162744503</v>
      </c>
      <c r="G204" s="13">
        <v>12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2318.6596864157759</v>
      </c>
      <c r="G205" s="13">
        <v>12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223.40203314276144</v>
      </c>
      <c r="G206" s="13">
        <v>12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473.00242627357954</v>
      </c>
      <c r="G207" s="13">
        <v>12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28.576964373817653</v>
      </c>
      <c r="G208" s="13">
        <v>12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57.002948291078084</v>
      </c>
      <c r="G209" s="13">
        <v>12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1.5091624371019117</v>
      </c>
      <c r="G210" s="13">
        <v>12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17.281764050774612</v>
      </c>
      <c r="G211" s="13">
        <v>12</v>
      </c>
    </row>
    <row r="212" spans="1:7" x14ac:dyDescent="0.2">
      <c r="C212" s="11" t="s">
        <v>493</v>
      </c>
      <c r="F212" s="25">
        <v>-4531.6149368338665</v>
      </c>
    </row>
    <row r="213" spans="1:7" x14ac:dyDescent="0.2">
      <c r="F213" s="26">
        <f>SUM(F1:F212)</f>
        <v>72851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47AE-F494-4596-A505-F23558E9B3FA}">
  <dimension ref="A1:AG221"/>
  <sheetViews>
    <sheetView workbookViewId="0">
      <selection activeCell="E5" sqref="E5"/>
    </sheetView>
  </sheetViews>
  <sheetFormatPr defaultColWidth="8.85546875" defaultRowHeight="14.25" x14ac:dyDescent="0.2"/>
  <cols>
    <col min="1" max="1" width="8.85546875" style="13" bestFit="1" customWidth="1"/>
    <col min="2" max="2" width="51.140625" style="4" bestFit="1" customWidth="1"/>
    <col min="3" max="3" width="18.28515625" style="4" bestFit="1" customWidth="1"/>
    <col min="4" max="4" width="5.85546875" style="4" customWidth="1"/>
    <col min="5" max="5" width="12.85546875" style="4" bestFit="1" customWidth="1"/>
    <col min="6" max="6" width="11.28515625" style="4" bestFit="1" customWidth="1"/>
    <col min="7" max="17" width="10.5703125" style="4" bestFit="1" customWidth="1"/>
    <col min="18" max="18" width="9.5703125" style="4" bestFit="1" customWidth="1"/>
    <col min="19" max="21" width="9" style="4" bestFit="1" customWidth="1"/>
    <col min="22" max="22" width="9.5703125" style="4" bestFit="1" customWidth="1"/>
    <col min="23" max="27" width="9" style="4" bestFit="1" customWidth="1"/>
    <col min="28" max="28" width="9.5703125" style="4" bestFit="1" customWidth="1"/>
    <col min="29" max="32" width="9" style="4" bestFit="1" customWidth="1"/>
    <col min="33" max="33" width="9.7109375" style="4" customWidth="1"/>
    <col min="34" max="16384" width="8.85546875" style="4"/>
  </cols>
  <sheetData>
    <row r="1" spans="1:33" x14ac:dyDescent="0.2">
      <c r="F1" s="14">
        <f>F2/$R$2</f>
        <v>7.4282270424043575E-2</v>
      </c>
      <c r="G1" s="14">
        <f t="shared" ref="G1:Q1" si="0">G2/$R$2</f>
        <v>7.4021147640144155E-2</v>
      </c>
      <c r="H1" s="14">
        <f t="shared" si="0"/>
        <v>8.1567265559667659E-2</v>
      </c>
      <c r="I1" s="14">
        <f t="shared" si="0"/>
        <v>8.1140875191021783E-2</v>
      </c>
      <c r="J1" s="14">
        <f t="shared" si="0"/>
        <v>8.6995754826639807E-2</v>
      </c>
      <c r="K1" s="14">
        <f t="shared" si="0"/>
        <v>8.9199322623259317E-2</v>
      </c>
      <c r="L1" s="14">
        <f t="shared" si="0"/>
        <v>8.8248483119018006E-2</v>
      </c>
      <c r="M1" s="14">
        <f t="shared" si="0"/>
        <v>8.8288147339357151E-2</v>
      </c>
      <c r="N1" s="14">
        <f t="shared" si="0"/>
        <v>8.7091610025792757E-2</v>
      </c>
      <c r="O1" s="14">
        <f t="shared" si="0"/>
        <v>8.5814642487651763E-2</v>
      </c>
      <c r="P1" s="14">
        <f t="shared" si="0"/>
        <v>8.3084421987640183E-2</v>
      </c>
      <c r="Q1" s="14">
        <f t="shared" si="0"/>
        <v>8.0266058775763843E-2</v>
      </c>
    </row>
    <row r="2" spans="1:33" ht="15" x14ac:dyDescent="0.25">
      <c r="F2" s="15">
        <v>67420</v>
      </c>
      <c r="G2" s="15">
        <v>67183</v>
      </c>
      <c r="H2" s="15">
        <v>74032</v>
      </c>
      <c r="I2" s="15">
        <v>73645</v>
      </c>
      <c r="J2" s="16">
        <v>78959</v>
      </c>
      <c r="K2" s="16">
        <v>80959</v>
      </c>
      <c r="L2" s="16">
        <v>80096</v>
      </c>
      <c r="M2" s="16">
        <v>80132</v>
      </c>
      <c r="N2" s="16">
        <v>79046</v>
      </c>
      <c r="O2" s="16">
        <v>77887</v>
      </c>
      <c r="P2" s="15">
        <v>75409</v>
      </c>
      <c r="Q2" s="15">
        <v>72851</v>
      </c>
      <c r="R2" s="17">
        <f>SUM(F2:Q2)</f>
        <v>907619</v>
      </c>
    </row>
    <row r="3" spans="1:33" ht="15" x14ac:dyDescent="0.25">
      <c r="B3" s="18" t="s">
        <v>0</v>
      </c>
      <c r="C3" s="18"/>
      <c r="D3" s="18"/>
      <c r="E3" s="18"/>
      <c r="T3" s="7"/>
      <c r="U3" s="7" t="s">
        <v>477</v>
      </c>
      <c r="V3" s="7" t="s">
        <v>478</v>
      </c>
      <c r="W3" s="7" t="s">
        <v>479</v>
      </c>
      <c r="X3" s="7" t="s">
        <v>480</v>
      </c>
      <c r="Y3" s="7" t="s">
        <v>481</v>
      </c>
      <c r="Z3" s="7" t="s">
        <v>482</v>
      </c>
      <c r="AA3" s="7" t="s">
        <v>483</v>
      </c>
      <c r="AB3" s="7" t="s">
        <v>484</v>
      </c>
      <c r="AC3" s="7" t="s">
        <v>485</v>
      </c>
      <c r="AD3" s="7" t="s">
        <v>489</v>
      </c>
      <c r="AE3" s="7" t="s">
        <v>487</v>
      </c>
      <c r="AF3" s="7" t="s">
        <v>488</v>
      </c>
      <c r="AG3" s="7"/>
    </row>
    <row r="4" spans="1:33" ht="15.75" thickBot="1" x14ac:dyDescent="0.3">
      <c r="B4" s="19" t="s">
        <v>1</v>
      </c>
      <c r="C4" s="19" t="s">
        <v>2</v>
      </c>
      <c r="D4" s="19" t="s">
        <v>3</v>
      </c>
      <c r="E4" s="19" t="s">
        <v>4</v>
      </c>
      <c r="F4" s="18" t="s">
        <v>477</v>
      </c>
      <c r="G4" s="18" t="s">
        <v>478</v>
      </c>
      <c r="H4" s="18" t="s">
        <v>479</v>
      </c>
      <c r="I4" s="18" t="s">
        <v>480</v>
      </c>
      <c r="J4" s="18" t="s">
        <v>481</v>
      </c>
      <c r="K4" s="18" t="s">
        <v>482</v>
      </c>
      <c r="L4" s="18" t="s">
        <v>483</v>
      </c>
      <c r="M4" s="18" t="s">
        <v>484</v>
      </c>
      <c r="N4" s="18" t="s">
        <v>485</v>
      </c>
      <c r="O4" s="18" t="s">
        <v>486</v>
      </c>
      <c r="P4" s="18" t="s">
        <v>487</v>
      </c>
      <c r="Q4" s="18" t="s">
        <v>488</v>
      </c>
      <c r="T4" s="7" t="s">
        <v>492</v>
      </c>
      <c r="U4" s="8">
        <f>10192+57228</f>
        <v>67420</v>
      </c>
      <c r="V4" s="8">
        <f>9128+58055</f>
        <v>67183</v>
      </c>
      <c r="W4" s="8">
        <f>8064+65968</f>
        <v>74032</v>
      </c>
      <c r="X4" s="8">
        <f>7976+65669</f>
        <v>73645</v>
      </c>
      <c r="Y4" s="8">
        <f>8362+72097</f>
        <v>80459</v>
      </c>
      <c r="Z4" s="8">
        <f>7036+73423</f>
        <v>80459</v>
      </c>
      <c r="AA4" s="8">
        <f>7373+72723</f>
        <v>80096</v>
      </c>
      <c r="AB4" s="8">
        <f>7461+72671</f>
        <v>80132</v>
      </c>
      <c r="AC4" s="8">
        <f>7469+71577</f>
        <v>79046</v>
      </c>
      <c r="AD4" s="8">
        <f>6920+69967</f>
        <v>76887</v>
      </c>
      <c r="AE4" s="8">
        <f>6957+68452</f>
        <v>75409</v>
      </c>
      <c r="AF4" s="8">
        <f>7186+65665</f>
        <v>72851</v>
      </c>
      <c r="AG4" s="8">
        <f>SUM(U4:AF4)</f>
        <v>907619</v>
      </c>
    </row>
    <row r="5" spans="1:33" x14ac:dyDescent="0.2">
      <c r="A5" s="10" t="s">
        <v>407</v>
      </c>
      <c r="B5" s="4" t="s">
        <v>338</v>
      </c>
      <c r="C5" s="4" t="s">
        <v>15</v>
      </c>
      <c r="D5" s="4" t="s">
        <v>7</v>
      </c>
      <c r="E5" s="20">
        <v>197.20099999999999</v>
      </c>
      <c r="F5" s="21">
        <f>E5*$F$1</f>
        <v>14.648538009891817</v>
      </c>
      <c r="G5" s="21">
        <f>E5*$G$1</f>
        <v>14.597044335784068</v>
      </c>
      <c r="H5" s="21">
        <f>E5*H$1</f>
        <v>16.085146335632022</v>
      </c>
      <c r="I5" s="21">
        <f>E5*$I$1</f>
        <v>16.001061728544688</v>
      </c>
      <c r="J5" s="21">
        <f>E5*$J$1</f>
        <v>17.155649847568196</v>
      </c>
      <c r="K5" s="21">
        <f>E5*$K$1</f>
        <v>17.590195620629359</v>
      </c>
      <c r="L5" s="21">
        <f>E5*$L$1</f>
        <v>17.402689119553468</v>
      </c>
      <c r="M5" s="21">
        <f>E5*$M$1</f>
        <v>17.410510943468569</v>
      </c>
      <c r="N5" s="21">
        <f>E5*$N$1</f>
        <v>17.174552588696358</v>
      </c>
      <c r="O5" s="21">
        <f>E5*$O$1</f>
        <v>16.922733313207416</v>
      </c>
      <c r="P5" s="21">
        <f>E5*$P$1</f>
        <v>16.384331100384632</v>
      </c>
      <c r="Q5" s="21">
        <f>E5*$Q$1</f>
        <v>15.828547056639405</v>
      </c>
      <c r="T5" s="7" t="s">
        <v>491</v>
      </c>
      <c r="U5" s="8">
        <v>67420</v>
      </c>
      <c r="V5" s="8">
        <v>67183</v>
      </c>
      <c r="W5" s="8">
        <v>74032</v>
      </c>
      <c r="X5" s="8">
        <v>73645</v>
      </c>
      <c r="Y5" s="12">
        <f>80459-500-1000</f>
        <v>78959</v>
      </c>
      <c r="Z5" s="12">
        <f>80459+500</f>
        <v>80959</v>
      </c>
      <c r="AA5" s="8">
        <v>80096</v>
      </c>
      <c r="AB5" s="8">
        <v>80132</v>
      </c>
      <c r="AC5" s="8">
        <v>79046</v>
      </c>
      <c r="AD5" s="12">
        <f>76887+1000</f>
        <v>77887</v>
      </c>
      <c r="AE5" s="8">
        <v>75409</v>
      </c>
      <c r="AF5" s="8">
        <v>72851</v>
      </c>
      <c r="AG5" s="8">
        <f>SUM(U5:AF5)</f>
        <v>907619</v>
      </c>
    </row>
    <row r="6" spans="1:33" x14ac:dyDescent="0.2">
      <c r="A6" s="10">
        <v>4232178</v>
      </c>
      <c r="B6" s="4" t="s">
        <v>134</v>
      </c>
      <c r="C6" s="4" t="s">
        <v>135</v>
      </c>
      <c r="D6" s="4" t="s">
        <v>56</v>
      </c>
      <c r="E6" s="20">
        <v>36.825000000000003</v>
      </c>
      <c r="F6" s="21">
        <f t="shared" ref="F6:F69" si="1">E6*$F$1</f>
        <v>2.7354446083654049</v>
      </c>
      <c r="G6" s="21">
        <f t="shared" ref="G6:G69" si="2">E6*$G$1</f>
        <v>2.7258287618483088</v>
      </c>
      <c r="H6" s="21">
        <f t="shared" ref="H6:H69" si="3">E6*H$1</f>
        <v>3.0037145542347616</v>
      </c>
      <c r="I6" s="21">
        <f t="shared" ref="I6:I69" si="4">E6*$I$1</f>
        <v>2.9880127289093772</v>
      </c>
      <c r="J6" s="21">
        <f t="shared" ref="J6:J69" si="5">E6*$J$1</f>
        <v>3.2036186714910113</v>
      </c>
      <c r="K6" s="21">
        <f t="shared" ref="K6:K69" si="6">E6*$K$1</f>
        <v>3.2847650556015244</v>
      </c>
      <c r="L6" s="21">
        <f t="shared" ref="L6:L69" si="7">E6*$L$1</f>
        <v>3.2497503908578382</v>
      </c>
      <c r="M6" s="21">
        <f t="shared" ref="M6:M69" si="8">E6*$M$1</f>
        <v>3.2512110257718274</v>
      </c>
      <c r="N6" s="21">
        <f t="shared" ref="N6:N69" si="9">E6*$N$1</f>
        <v>3.2071485391998187</v>
      </c>
      <c r="O6" s="21">
        <f t="shared" ref="O6:O69" si="10">E6*$O$1</f>
        <v>3.1601242096077766</v>
      </c>
      <c r="P6" s="21">
        <f t="shared" ref="P6:P69" si="11">E6*$P$1</f>
        <v>3.05958383969485</v>
      </c>
      <c r="Q6" s="21">
        <f t="shared" ref="Q6:Q69" si="12">E6*$Q$1</f>
        <v>2.9557976144175035</v>
      </c>
      <c r="T6" s="7"/>
      <c r="U6" s="9">
        <f>(U5-U7)/U7</f>
        <v>2.1948705511429092E-2</v>
      </c>
      <c r="V6" s="9">
        <f t="shared" ref="V6:AG6" si="13">(V5-V7)/V7</f>
        <v>0.10833773261185166</v>
      </c>
      <c r="W6" s="9">
        <f t="shared" si="13"/>
        <v>1.9977404866220273E-2</v>
      </c>
      <c r="X6" s="9">
        <f t="shared" si="13"/>
        <v>-3.0131826741996232E-2</v>
      </c>
      <c r="Y6" s="9">
        <f t="shared" si="13"/>
        <v>-1.9057557800057148E-2</v>
      </c>
      <c r="Z6" s="9">
        <f t="shared" si="13"/>
        <v>-3.7611592549005625E-2</v>
      </c>
      <c r="AA6" s="9">
        <f t="shared" si="13"/>
        <v>-8.0740494198390925E-2</v>
      </c>
      <c r="AB6" s="9">
        <f t="shared" si="13"/>
        <v>-3.2934673730705639E-2</v>
      </c>
      <c r="AC6" s="9">
        <f t="shared" si="13"/>
        <v>3.4200334938245758E-2</v>
      </c>
      <c r="AD6" s="9">
        <f t="shared" si="13"/>
        <v>1.079748231782493E-2</v>
      </c>
      <c r="AE6" s="9">
        <f t="shared" si="13"/>
        <v>1.4994279561208695E-2</v>
      </c>
      <c r="AF6" s="9">
        <f t="shared" si="13"/>
        <v>-4.2731561173672522E-2</v>
      </c>
      <c r="AG6" s="9">
        <f t="shared" si="13"/>
        <v>-6.5422790817823194E-3</v>
      </c>
    </row>
    <row r="7" spans="1:33" x14ac:dyDescent="0.2">
      <c r="A7" s="10">
        <v>213330</v>
      </c>
      <c r="B7" s="4" t="s">
        <v>42</v>
      </c>
      <c r="C7" s="4" t="s">
        <v>43</v>
      </c>
      <c r="D7" s="4" t="s">
        <v>7</v>
      </c>
      <c r="E7" s="20">
        <v>2643.7739999999999</v>
      </c>
      <c r="F7" s="21">
        <f t="shared" si="1"/>
        <v>196.38553520805536</v>
      </c>
      <c r="G7" s="21">
        <f t="shared" si="2"/>
        <v>195.69518558117446</v>
      </c>
      <c r="H7" s="21">
        <f t="shared" si="3"/>
        <v>215.64541593774479</v>
      </c>
      <c r="I7" s="21">
        <f t="shared" si="4"/>
        <v>214.51813616726841</v>
      </c>
      <c r="J7" s="21">
        <f t="shared" si="5"/>
        <v>229.99711472104482</v>
      </c>
      <c r="K7" s="21">
        <f t="shared" si="6"/>
        <v>235.82284996898477</v>
      </c>
      <c r="L7" s="21">
        <f t="shared" si="7"/>
        <v>233.30904520949869</v>
      </c>
      <c r="M7" s="21">
        <f t="shared" si="8"/>
        <v>233.41390844396159</v>
      </c>
      <c r="N7" s="21">
        <f t="shared" si="9"/>
        <v>230.25053420433022</v>
      </c>
      <c r="O7" s="21">
        <f t="shared" si="10"/>
        <v>226.87452062814904</v>
      </c>
      <c r="P7" s="21">
        <f t="shared" si="11"/>
        <v>219.65643465595141</v>
      </c>
      <c r="Q7" s="21">
        <f t="shared" si="12"/>
        <v>212.20531927383627</v>
      </c>
      <c r="T7" s="7" t="s">
        <v>490</v>
      </c>
      <c r="U7" s="8">
        <f>63972+2000</f>
        <v>65972</v>
      </c>
      <c r="V7" s="8">
        <f>62616-2000</f>
        <v>60616</v>
      </c>
      <c r="W7" s="8">
        <v>72582</v>
      </c>
      <c r="X7" s="8">
        <v>75933</v>
      </c>
      <c r="Y7" s="8">
        <v>80493</v>
      </c>
      <c r="Z7" s="8">
        <v>84123</v>
      </c>
      <c r="AA7" s="8">
        <v>87131</v>
      </c>
      <c r="AB7" s="8">
        <v>82861</v>
      </c>
      <c r="AC7" s="8">
        <v>76432</v>
      </c>
      <c r="AD7" s="8">
        <v>77055</v>
      </c>
      <c r="AE7" s="8">
        <v>74295</v>
      </c>
      <c r="AF7" s="8">
        <v>76103</v>
      </c>
      <c r="AG7" s="8">
        <f>SUM(U7:AF7)</f>
        <v>913596</v>
      </c>
    </row>
    <row r="8" spans="1:33" x14ac:dyDescent="0.2">
      <c r="A8" s="10" t="s">
        <v>408</v>
      </c>
      <c r="B8" s="4" t="s">
        <v>344</v>
      </c>
      <c r="C8" s="4" t="s">
        <v>345</v>
      </c>
      <c r="D8" s="4" t="s">
        <v>64</v>
      </c>
      <c r="E8" s="20">
        <v>201.422</v>
      </c>
      <c r="F8" s="21">
        <f t="shared" si="1"/>
        <v>14.962083473351704</v>
      </c>
      <c r="G8" s="21">
        <f t="shared" si="2"/>
        <v>14.909487599973115</v>
      </c>
      <c r="H8" s="21">
        <f t="shared" si="3"/>
        <v>16.429441763559378</v>
      </c>
      <c r="I8" s="21">
        <f t="shared" si="4"/>
        <v>16.343557362725988</v>
      </c>
      <c r="J8" s="21">
        <f t="shared" si="5"/>
        <v>17.522858928691441</v>
      </c>
      <c r="K8" s="21">
        <f t="shared" si="6"/>
        <v>17.966705961422139</v>
      </c>
      <c r="L8" s="21">
        <f t="shared" si="7"/>
        <v>17.775185966798844</v>
      </c>
      <c r="M8" s="21">
        <f t="shared" si="8"/>
        <v>17.783175213387995</v>
      </c>
      <c r="N8" s="21">
        <f t="shared" si="9"/>
        <v>17.54216627461523</v>
      </c>
      <c r="O8" s="21">
        <f t="shared" si="10"/>
        <v>17.284956919147792</v>
      </c>
      <c r="P8" s="21">
        <f t="shared" si="11"/>
        <v>16.735030445594461</v>
      </c>
      <c r="Q8" s="21">
        <f t="shared" si="12"/>
        <v>16.167350090731905</v>
      </c>
    </row>
    <row r="9" spans="1:33" x14ac:dyDescent="0.2">
      <c r="A9" s="10" t="s">
        <v>409</v>
      </c>
      <c r="B9" s="4" t="s">
        <v>375</v>
      </c>
      <c r="C9" s="4" t="s">
        <v>215</v>
      </c>
      <c r="D9" s="4" t="s">
        <v>216</v>
      </c>
      <c r="E9" s="20">
        <v>704.41300000000001</v>
      </c>
      <c r="F9" s="21">
        <f t="shared" si="1"/>
        <v>52.325396956211804</v>
      </c>
      <c r="G9" s="21">
        <f t="shared" si="2"/>
        <v>52.141458672636865</v>
      </c>
      <c r="H9" s="21">
        <f t="shared" si="3"/>
        <v>57.457042234682177</v>
      </c>
      <c r="I9" s="21">
        <f t="shared" si="4"/>
        <v>57.156687315933226</v>
      </c>
      <c r="J9" s="21">
        <f t="shared" si="5"/>
        <v>61.280940644697829</v>
      </c>
      <c r="K9" s="21">
        <f t="shared" si="6"/>
        <v>62.833162447017969</v>
      </c>
      <c r="L9" s="21">
        <f t="shared" si="7"/>
        <v>62.163378739316833</v>
      </c>
      <c r="M9" s="21">
        <f t="shared" si="8"/>
        <v>62.191318731758592</v>
      </c>
      <c r="N9" s="21">
        <f t="shared" si="9"/>
        <v>61.348462293098756</v>
      </c>
      <c r="O9" s="21">
        <f t="shared" si="10"/>
        <v>60.448949758654244</v>
      </c>
      <c r="P9" s="21">
        <f t="shared" si="11"/>
        <v>58.525746945579584</v>
      </c>
      <c r="Q9" s="21">
        <f t="shared" si="12"/>
        <v>56.540455260412138</v>
      </c>
    </row>
    <row r="10" spans="1:33" x14ac:dyDescent="0.2">
      <c r="A10" s="10" t="s">
        <v>410</v>
      </c>
      <c r="B10" s="4" t="s">
        <v>405</v>
      </c>
      <c r="C10" s="4" t="s">
        <v>406</v>
      </c>
      <c r="D10" s="4" t="s">
        <v>78</v>
      </c>
      <c r="E10" s="20">
        <v>714.39400000000001</v>
      </c>
      <c r="F10" s="21">
        <f t="shared" si="1"/>
        <v>53.066808297314189</v>
      </c>
      <c r="G10" s="21">
        <f t="shared" si="2"/>
        <v>52.880263747233144</v>
      </c>
      <c r="H10" s="21">
        <f t="shared" si="3"/>
        <v>58.27116511223322</v>
      </c>
      <c r="I10" s="21">
        <f t="shared" si="4"/>
        <v>57.966554391214814</v>
      </c>
      <c r="J10" s="21">
        <f t="shared" si="5"/>
        <v>62.149245273622519</v>
      </c>
      <c r="K10" s="21">
        <f t="shared" si="6"/>
        <v>63.723460886120719</v>
      </c>
      <c r="L10" s="21">
        <f t="shared" si="7"/>
        <v>63.044186849327751</v>
      </c>
      <c r="M10" s="21">
        <f t="shared" si="8"/>
        <v>63.072522730352716</v>
      </c>
      <c r="N10" s="21">
        <f t="shared" si="9"/>
        <v>62.217723652766189</v>
      </c>
      <c r="O10" s="21">
        <f t="shared" si="10"/>
        <v>61.305465705323492</v>
      </c>
      <c r="P10" s="21">
        <f t="shared" si="11"/>
        <v>59.355012561438222</v>
      </c>
      <c r="Q10" s="21">
        <f t="shared" si="12"/>
        <v>57.341590793053037</v>
      </c>
    </row>
    <row r="11" spans="1:33" x14ac:dyDescent="0.2">
      <c r="A11" s="10" t="s">
        <v>412</v>
      </c>
      <c r="B11" s="4" t="s">
        <v>374</v>
      </c>
      <c r="C11" s="4" t="s">
        <v>73</v>
      </c>
      <c r="D11" s="4" t="s">
        <v>74</v>
      </c>
      <c r="E11" s="20">
        <v>6507.2619999999997</v>
      </c>
      <c r="F11" s="21">
        <f t="shared" si="1"/>
        <v>483.37419560410262</v>
      </c>
      <c r="G11" s="21">
        <f t="shared" si="2"/>
        <v>481.67500123509973</v>
      </c>
      <c r="H11" s="21">
        <f t="shared" si="3"/>
        <v>530.77956762033409</v>
      </c>
      <c r="I11" s="21">
        <f t="shared" si="4"/>
        <v>528.00493377727878</v>
      </c>
      <c r="J11" s="21">
        <f t="shared" si="5"/>
        <v>566.10416954470975</v>
      </c>
      <c r="K11" s="21">
        <f t="shared" si="6"/>
        <v>580.44336253207564</v>
      </c>
      <c r="L11" s="21">
        <f t="shared" si="7"/>
        <v>574.25600075802731</v>
      </c>
      <c r="M11" s="21">
        <f t="shared" si="8"/>
        <v>574.51410623179981</v>
      </c>
      <c r="N11" s="21">
        <f t="shared" si="9"/>
        <v>566.72792443966023</v>
      </c>
      <c r="O11" s="21">
        <f t="shared" si="10"/>
        <v>558.41836210348174</v>
      </c>
      <c r="P11" s="21">
        <f t="shared" si="11"/>
        <v>540.65210199213539</v>
      </c>
      <c r="Q11" s="21">
        <f t="shared" si="12"/>
        <v>522.31227416129457</v>
      </c>
    </row>
    <row r="12" spans="1:33" x14ac:dyDescent="0.2">
      <c r="A12" s="10" t="s">
        <v>413</v>
      </c>
      <c r="B12" s="4" t="s">
        <v>363</v>
      </c>
      <c r="C12" s="4" t="s">
        <v>364</v>
      </c>
      <c r="D12" s="4" t="s">
        <v>203</v>
      </c>
      <c r="E12" s="20">
        <v>422.613</v>
      </c>
      <c r="F12" s="21">
        <f t="shared" si="1"/>
        <v>31.392653150716328</v>
      </c>
      <c r="G12" s="21">
        <f t="shared" si="2"/>
        <v>31.282299267644241</v>
      </c>
      <c r="H12" s="21">
        <f t="shared" si="3"/>
        <v>34.471386799967831</v>
      </c>
      <c r="I12" s="21">
        <f t="shared" si="4"/>
        <v>34.291188687103286</v>
      </c>
      <c r="J12" s="21">
        <f t="shared" si="5"/>
        <v>36.765536934550731</v>
      </c>
      <c r="K12" s="21">
        <f t="shared" si="6"/>
        <v>37.696793331783489</v>
      </c>
      <c r="L12" s="21">
        <f t="shared" si="7"/>
        <v>37.294956196377555</v>
      </c>
      <c r="M12" s="21">
        <f t="shared" si="8"/>
        <v>37.31171881152774</v>
      </c>
      <c r="N12" s="21">
        <f t="shared" si="9"/>
        <v>36.806046587830352</v>
      </c>
      <c r="O12" s="21">
        <f t="shared" si="10"/>
        <v>36.266383505633975</v>
      </c>
      <c r="P12" s="21">
        <f t="shared" si="11"/>
        <v>35.112556829462584</v>
      </c>
      <c r="Q12" s="21">
        <f t="shared" si="12"/>
        <v>33.921479897401888</v>
      </c>
    </row>
    <row r="13" spans="1:33" x14ac:dyDescent="0.2">
      <c r="A13" s="10" t="s">
        <v>414</v>
      </c>
      <c r="B13" s="4" t="s">
        <v>347</v>
      </c>
      <c r="C13" s="4" t="s">
        <v>348</v>
      </c>
      <c r="D13" s="4" t="s">
        <v>7</v>
      </c>
      <c r="E13" s="20">
        <v>8.0069999999999997</v>
      </c>
      <c r="F13" s="21">
        <f t="shared" si="1"/>
        <v>0.59477813928531686</v>
      </c>
      <c r="G13" s="21">
        <f t="shared" si="2"/>
        <v>0.59268732915463418</v>
      </c>
      <c r="H13" s="21">
        <f t="shared" si="3"/>
        <v>0.65310909533625894</v>
      </c>
      <c r="I13" s="21">
        <f t="shared" si="4"/>
        <v>0.64969498765451139</v>
      </c>
      <c r="J13" s="21">
        <f t="shared" si="5"/>
        <v>0.69657500889690493</v>
      </c>
      <c r="K13" s="21">
        <f t="shared" si="6"/>
        <v>0.71421897624443731</v>
      </c>
      <c r="L13" s="21">
        <f t="shared" si="7"/>
        <v>0.70660560433397712</v>
      </c>
      <c r="M13" s="21">
        <f t="shared" si="8"/>
        <v>0.70692319574623264</v>
      </c>
      <c r="N13" s="21">
        <f t="shared" si="9"/>
        <v>0.69734252147652254</v>
      </c>
      <c r="O13" s="21">
        <f t="shared" si="10"/>
        <v>0.68711784239862761</v>
      </c>
      <c r="P13" s="21">
        <f t="shared" si="11"/>
        <v>0.66525696685503488</v>
      </c>
      <c r="Q13" s="21">
        <f t="shared" si="12"/>
        <v>0.64269033261754105</v>
      </c>
    </row>
    <row r="14" spans="1:33" x14ac:dyDescent="0.2">
      <c r="A14" s="10" t="s">
        <v>415</v>
      </c>
      <c r="B14" s="4" t="s">
        <v>206</v>
      </c>
      <c r="C14" s="4" t="s">
        <v>207</v>
      </c>
      <c r="D14" s="4" t="s">
        <v>156</v>
      </c>
      <c r="E14" s="20">
        <v>109.553</v>
      </c>
      <c r="F14" s="21">
        <f t="shared" si="1"/>
        <v>8.1378455717652454</v>
      </c>
      <c r="G14" s="21">
        <f t="shared" si="2"/>
        <v>8.109238787420713</v>
      </c>
      <c r="H14" s="21">
        <f t="shared" si="3"/>
        <v>8.9359386438582717</v>
      </c>
      <c r="I14" s="21">
        <f t="shared" si="4"/>
        <v>8.8892262998020097</v>
      </c>
      <c r="J14" s="21">
        <f t="shared" si="5"/>
        <v>9.5306459285228708</v>
      </c>
      <c r="K14" s="21">
        <f t="shared" si="6"/>
        <v>9.7720533913459278</v>
      </c>
      <c r="L14" s="21">
        <f t="shared" si="7"/>
        <v>9.6678860711377794</v>
      </c>
      <c r="M14" s="21">
        <f t="shared" si="8"/>
        <v>9.6722314054685938</v>
      </c>
      <c r="N14" s="21">
        <f t="shared" si="9"/>
        <v>9.5411471531556735</v>
      </c>
      <c r="O14" s="21">
        <f t="shared" si="10"/>
        <v>9.4012515284497127</v>
      </c>
      <c r="P14" s="21">
        <f t="shared" si="11"/>
        <v>9.1021476820119442</v>
      </c>
      <c r="Q14" s="21">
        <f t="shared" si="12"/>
        <v>8.7933875370612569</v>
      </c>
    </row>
    <row r="15" spans="1:33" x14ac:dyDescent="0.2">
      <c r="A15" s="10" t="s">
        <v>467</v>
      </c>
      <c r="B15" s="4" t="s">
        <v>400</v>
      </c>
      <c r="C15" s="4" t="s">
        <v>401</v>
      </c>
      <c r="D15" s="4" t="s">
        <v>305</v>
      </c>
      <c r="E15" s="20">
        <v>29.414000000000001</v>
      </c>
      <c r="F15" s="21">
        <f t="shared" si="1"/>
        <v>2.1849387022528179</v>
      </c>
      <c r="G15" s="21">
        <f t="shared" si="2"/>
        <v>2.1772580366872001</v>
      </c>
      <c r="H15" s="21">
        <f t="shared" si="3"/>
        <v>2.3992195491720647</v>
      </c>
      <c r="I15" s="21">
        <f t="shared" si="4"/>
        <v>2.3866777028687149</v>
      </c>
      <c r="J15" s="21">
        <f t="shared" si="5"/>
        <v>2.5588931324707835</v>
      </c>
      <c r="K15" s="21">
        <f t="shared" si="6"/>
        <v>2.6237088756405496</v>
      </c>
      <c r="L15" s="21">
        <f t="shared" si="7"/>
        <v>2.5957408824627959</v>
      </c>
      <c r="M15" s="21">
        <f t="shared" si="8"/>
        <v>2.5969075658398513</v>
      </c>
      <c r="N15" s="21">
        <f t="shared" si="9"/>
        <v>2.5617126172986682</v>
      </c>
      <c r="O15" s="21">
        <f t="shared" si="10"/>
        <v>2.5241518941317889</v>
      </c>
      <c r="P15" s="21">
        <f t="shared" si="11"/>
        <v>2.4438451883444485</v>
      </c>
      <c r="Q15" s="21">
        <f t="shared" si="12"/>
        <v>2.360945852830318</v>
      </c>
    </row>
    <row r="16" spans="1:33" x14ac:dyDescent="0.2">
      <c r="A16" s="10" t="s">
        <v>416</v>
      </c>
      <c r="B16" s="4" t="s">
        <v>335</v>
      </c>
      <c r="C16" s="4" t="s">
        <v>336</v>
      </c>
      <c r="D16" s="4" t="s">
        <v>337</v>
      </c>
      <c r="E16" s="20">
        <v>1564.2809999999999</v>
      </c>
      <c r="F16" s="21">
        <f t="shared" si="1"/>
        <v>116.1983442611933</v>
      </c>
      <c r="G16" s="21">
        <f t="shared" si="2"/>
        <v>115.78987485167234</v>
      </c>
      <c r="H16" s="21">
        <f t="shared" si="3"/>
        <v>127.59412373694248</v>
      </c>
      <c r="I16" s="21">
        <f t="shared" si="4"/>
        <v>126.92712938468674</v>
      </c>
      <c r="J16" s="21">
        <f t="shared" si="5"/>
        <v>136.08580635597093</v>
      </c>
      <c r="K16" s="21">
        <f t="shared" si="6"/>
        <v>139.5328055924347</v>
      </c>
      <c r="L16" s="21">
        <f t="shared" si="7"/>
        <v>138.0454254219006</v>
      </c>
      <c r="M16" s="21">
        <f t="shared" si="8"/>
        <v>138.10747140815693</v>
      </c>
      <c r="N16" s="21">
        <f t="shared" si="9"/>
        <v>136.23575082275713</v>
      </c>
      <c r="O16" s="21">
        <f t="shared" si="10"/>
        <v>134.23821476522639</v>
      </c>
      <c r="P16" s="21">
        <f t="shared" si="11"/>
        <v>129.96738271124778</v>
      </c>
      <c r="Q16" s="21">
        <f t="shared" si="12"/>
        <v>125.55867068781063</v>
      </c>
    </row>
    <row r="17" spans="1:17" x14ac:dyDescent="0.2">
      <c r="A17" s="10">
        <v>191493</v>
      </c>
      <c r="B17" s="4" t="s">
        <v>37</v>
      </c>
      <c r="C17" s="4" t="s">
        <v>38</v>
      </c>
      <c r="D17" s="4" t="s">
        <v>7</v>
      </c>
      <c r="E17" s="20">
        <v>4498.1490000000003</v>
      </c>
      <c r="F17" s="21">
        <f t="shared" si="1"/>
        <v>334.1327204256412</v>
      </c>
      <c r="G17" s="21">
        <f t="shared" si="2"/>
        <v>332.9581512363668</v>
      </c>
      <c r="H17" s="21">
        <f t="shared" si="3"/>
        <v>366.90171400995354</v>
      </c>
      <c r="I17" s="21">
        <f t="shared" si="4"/>
        <v>364.98374659961945</v>
      </c>
      <c r="J17" s="21">
        <f t="shared" si="5"/>
        <v>391.31986757769505</v>
      </c>
      <c r="K17" s="21">
        <f t="shared" si="6"/>
        <v>401.23184385849129</v>
      </c>
      <c r="L17" s="21">
        <f t="shared" si="7"/>
        <v>396.95482609332777</v>
      </c>
      <c r="M17" s="21">
        <f t="shared" si="8"/>
        <v>397.13324166638205</v>
      </c>
      <c r="N17" s="21">
        <f t="shared" si="9"/>
        <v>391.75103854590969</v>
      </c>
      <c r="O17" s="21">
        <f t="shared" si="10"/>
        <v>386.00704829118831</v>
      </c>
      <c r="P17" s="21">
        <f t="shared" si="11"/>
        <v>373.72610967928171</v>
      </c>
      <c r="Q17" s="21">
        <f t="shared" si="12"/>
        <v>361.04869201614338</v>
      </c>
    </row>
    <row r="18" spans="1:17" x14ac:dyDescent="0.2">
      <c r="A18" s="10">
        <v>5478251</v>
      </c>
      <c r="B18" s="4" t="s">
        <v>180</v>
      </c>
      <c r="C18" s="4" t="s">
        <v>38</v>
      </c>
      <c r="D18" s="4" t="s">
        <v>7</v>
      </c>
      <c r="E18" s="20">
        <v>359.16</v>
      </c>
      <c r="F18" s="21">
        <f t="shared" si="1"/>
        <v>26.679220245499494</v>
      </c>
      <c r="G18" s="21">
        <f t="shared" si="2"/>
        <v>26.585435386434177</v>
      </c>
      <c r="H18" s="21">
        <f t="shared" si="3"/>
        <v>29.295699098410239</v>
      </c>
      <c r="I18" s="21">
        <f t="shared" si="4"/>
        <v>29.142556733607385</v>
      </c>
      <c r="J18" s="21">
        <f t="shared" si="5"/>
        <v>31.245395303535954</v>
      </c>
      <c r="K18" s="21">
        <f t="shared" si="6"/>
        <v>32.036828713369822</v>
      </c>
      <c r="L18" s="21">
        <f t="shared" si="7"/>
        <v>31.695325197026509</v>
      </c>
      <c r="M18" s="21">
        <f t="shared" si="8"/>
        <v>31.709570998403517</v>
      </c>
      <c r="N18" s="21">
        <f t="shared" si="9"/>
        <v>31.279822656863729</v>
      </c>
      <c r="O18" s="21">
        <f t="shared" si="10"/>
        <v>30.821186995865009</v>
      </c>
      <c r="P18" s="21">
        <f t="shared" si="11"/>
        <v>29.840601001080849</v>
      </c>
      <c r="Q18" s="21">
        <f t="shared" si="12"/>
        <v>28.828357669903344</v>
      </c>
    </row>
    <row r="19" spans="1:17" x14ac:dyDescent="0.2">
      <c r="A19" s="10">
        <v>4803086</v>
      </c>
      <c r="B19" s="4" t="s">
        <v>154</v>
      </c>
      <c r="C19" s="4" t="s">
        <v>155</v>
      </c>
      <c r="D19" s="4" t="s">
        <v>156</v>
      </c>
      <c r="E19" s="20">
        <v>4183.6049999999996</v>
      </c>
      <c r="F19" s="21">
        <f t="shared" si="1"/>
        <v>310.76767795738078</v>
      </c>
      <c r="G19" s="21">
        <f t="shared" si="2"/>
        <v>309.67524337304525</v>
      </c>
      <c r="H19" s="21">
        <f t="shared" si="3"/>
        <v>341.24522003175338</v>
      </c>
      <c r="I19" s="21">
        <f t="shared" si="4"/>
        <v>339.46137115353463</v>
      </c>
      <c r="J19" s="21">
        <f t="shared" si="5"/>
        <v>363.95587487150436</v>
      </c>
      <c r="K19" s="21">
        <f t="shared" si="6"/>
        <v>373.17473212328076</v>
      </c>
      <c r="L19" s="21">
        <f t="shared" si="7"/>
        <v>369.19679521913929</v>
      </c>
      <c r="M19" s="21">
        <f t="shared" si="8"/>
        <v>369.36273464967121</v>
      </c>
      <c r="N19" s="21">
        <f t="shared" si="9"/>
        <v>364.35689516195669</v>
      </c>
      <c r="O19" s="21">
        <f t="shared" si="10"/>
        <v>359.01456738455232</v>
      </c>
      <c r="P19" s="21">
        <f t="shared" si="11"/>
        <v>347.59240324960138</v>
      </c>
      <c r="Q19" s="21">
        <f t="shared" si="12"/>
        <v>335.80148482457946</v>
      </c>
    </row>
    <row r="20" spans="1:17" x14ac:dyDescent="0.2">
      <c r="A20" s="10">
        <v>7341512</v>
      </c>
      <c r="B20" s="4" t="s">
        <v>229</v>
      </c>
      <c r="C20" s="4" t="s">
        <v>23</v>
      </c>
      <c r="D20" s="4" t="s">
        <v>7</v>
      </c>
      <c r="E20" s="20">
        <v>3948.5749999999998</v>
      </c>
      <c r="F20" s="21">
        <f t="shared" si="1"/>
        <v>293.30911593961787</v>
      </c>
      <c r="G20" s="21">
        <f t="shared" si="2"/>
        <v>292.27805304318218</v>
      </c>
      <c r="H20" s="21">
        <f t="shared" si="3"/>
        <v>322.0744656072647</v>
      </c>
      <c r="I20" s="21">
        <f t="shared" si="4"/>
        <v>320.39083125738881</v>
      </c>
      <c r="J20" s="21">
        <f t="shared" si="5"/>
        <v>343.50926261459927</v>
      </c>
      <c r="K20" s="21">
        <f t="shared" si="6"/>
        <v>352.21021532713615</v>
      </c>
      <c r="L20" s="21">
        <f t="shared" si="7"/>
        <v>348.45575423167651</v>
      </c>
      <c r="M20" s="21">
        <f t="shared" si="8"/>
        <v>348.61237138050217</v>
      </c>
      <c r="N20" s="21">
        <f t="shared" si="9"/>
        <v>343.88775405759463</v>
      </c>
      <c r="O20" s="21">
        <f t="shared" si="10"/>
        <v>338.84555196067953</v>
      </c>
      <c r="P20" s="21">
        <f t="shared" si="11"/>
        <v>328.06507154984632</v>
      </c>
      <c r="Q20" s="21">
        <f t="shared" si="12"/>
        <v>316.93655303051167</v>
      </c>
    </row>
    <row r="21" spans="1:17" x14ac:dyDescent="0.2">
      <c r="A21" s="10">
        <v>78476</v>
      </c>
      <c r="B21" s="4" t="s">
        <v>24</v>
      </c>
      <c r="C21" s="4" t="s">
        <v>25</v>
      </c>
      <c r="D21" s="4" t="s">
        <v>7</v>
      </c>
      <c r="E21" s="20">
        <v>4826.0020000000004</v>
      </c>
      <c r="F21" s="21">
        <f t="shared" si="1"/>
        <v>358.48638563097518</v>
      </c>
      <c r="G21" s="21">
        <f t="shared" si="2"/>
        <v>357.22620655363102</v>
      </c>
      <c r="H21" s="21">
        <f t="shared" si="3"/>
        <v>393.6437867254873</v>
      </c>
      <c r="I21" s="21">
        <f t="shared" si="4"/>
        <v>391.58602595362152</v>
      </c>
      <c r="J21" s="21">
        <f t="shared" si="5"/>
        <v>419.84168678487339</v>
      </c>
      <c r="K21" s="21">
        <f t="shared" si="6"/>
        <v>430.47610937849475</v>
      </c>
      <c r="L21" s="21">
        <f t="shared" si="7"/>
        <v>425.88735602934719</v>
      </c>
      <c r="M21" s="21">
        <f t="shared" si="8"/>
        <v>426.07877563603233</v>
      </c>
      <c r="N21" s="21">
        <f t="shared" si="9"/>
        <v>420.30428416769593</v>
      </c>
      <c r="O21" s="21">
        <f t="shared" si="10"/>
        <v>414.14163627469242</v>
      </c>
      <c r="P21" s="21">
        <f t="shared" si="11"/>
        <v>400.96558668119553</v>
      </c>
      <c r="Q21" s="21">
        <f t="shared" si="12"/>
        <v>387.36416018395391</v>
      </c>
    </row>
    <row r="22" spans="1:17" x14ac:dyDescent="0.2">
      <c r="A22" s="10">
        <v>3200590</v>
      </c>
      <c r="B22" s="4" t="s">
        <v>332</v>
      </c>
      <c r="C22" s="4" t="s">
        <v>333</v>
      </c>
      <c r="D22" s="4" t="s">
        <v>7</v>
      </c>
      <c r="E22" s="20">
        <v>959.06399999999996</v>
      </c>
      <c r="F22" s="21">
        <f t="shared" si="1"/>
        <v>71.241451401964923</v>
      </c>
      <c r="G22" s="21">
        <f t="shared" si="2"/>
        <v>70.991017940347206</v>
      </c>
      <c r="H22" s="21">
        <f t="shared" si="3"/>
        <v>78.228227976717108</v>
      </c>
      <c r="I22" s="21">
        <f t="shared" si="4"/>
        <v>77.81929232420211</v>
      </c>
      <c r="J22" s="21">
        <f t="shared" si="5"/>
        <v>83.434496607056474</v>
      </c>
      <c r="K22" s="21">
        <f t="shared" si="6"/>
        <v>85.547859152353567</v>
      </c>
      <c r="L22" s="21">
        <f t="shared" si="7"/>
        <v>84.635943214057889</v>
      </c>
      <c r="M22" s="21">
        <f t="shared" si="8"/>
        <v>84.673983739873222</v>
      </c>
      <c r="N22" s="21">
        <f t="shared" si="9"/>
        <v>83.526427877776896</v>
      </c>
      <c r="O22" s="21">
        <f t="shared" si="10"/>
        <v>82.301734282777247</v>
      </c>
      <c r="P22" s="21">
        <f t="shared" si="11"/>
        <v>79.683278089154143</v>
      </c>
      <c r="Q22" s="21">
        <f t="shared" si="12"/>
        <v>76.980287393719166</v>
      </c>
    </row>
    <row r="23" spans="1:17" x14ac:dyDescent="0.2">
      <c r="A23" s="10">
        <v>9384812</v>
      </c>
      <c r="B23" s="4" t="s">
        <v>306</v>
      </c>
      <c r="C23" s="4" t="s">
        <v>307</v>
      </c>
      <c r="D23" s="4" t="s">
        <v>222</v>
      </c>
      <c r="E23" s="20">
        <v>34132.019999999997</v>
      </c>
      <c r="F23" s="21">
        <f t="shared" si="1"/>
        <v>2535.4039397588635</v>
      </c>
      <c r="G23" s="21">
        <f t="shared" si="2"/>
        <v>2526.4912916763528</v>
      </c>
      <c r="H23" s="21">
        <f t="shared" si="3"/>
        <v>2784.0555394278877</v>
      </c>
      <c r="I23" s="21">
        <f t="shared" si="4"/>
        <v>2769.5019748374589</v>
      </c>
      <c r="J23" s="21">
        <f t="shared" si="5"/>
        <v>2969.3408436579662</v>
      </c>
      <c r="K23" s="21">
        <f t="shared" si="6"/>
        <v>3044.5530637635393</v>
      </c>
      <c r="L23" s="21">
        <f t="shared" si="7"/>
        <v>3012.0989907879848</v>
      </c>
      <c r="M23" s="21">
        <f t="shared" si="8"/>
        <v>3013.452810749885</v>
      </c>
      <c r="N23" s="21">
        <f t="shared" si="9"/>
        <v>2972.6125752325588</v>
      </c>
      <c r="O23" s="21">
        <f t="shared" si="10"/>
        <v>2929.0270936813795</v>
      </c>
      <c r="P23" s="21">
        <f t="shared" si="11"/>
        <v>2835.8391529705741</v>
      </c>
      <c r="Q23" s="21">
        <f t="shared" si="12"/>
        <v>2739.6427234555467</v>
      </c>
    </row>
    <row r="24" spans="1:17" x14ac:dyDescent="0.2">
      <c r="A24" s="10">
        <v>1897993</v>
      </c>
      <c r="B24" s="4" t="s">
        <v>79</v>
      </c>
      <c r="C24" s="4" t="s">
        <v>80</v>
      </c>
      <c r="D24" s="4" t="s">
        <v>56</v>
      </c>
      <c r="E24" s="20">
        <v>0.96799999999999997</v>
      </c>
      <c r="F24" s="21">
        <f t="shared" si="1"/>
        <v>7.1905237770474181E-2</v>
      </c>
      <c r="G24" s="21">
        <f t="shared" si="2"/>
        <v>7.1652470915659544E-2</v>
      </c>
      <c r="H24" s="21">
        <f t="shared" si="3"/>
        <v>7.8957113061758288E-2</v>
      </c>
      <c r="I24" s="21">
        <f t="shared" si="4"/>
        <v>7.8544367184909078E-2</v>
      </c>
      <c r="J24" s="21">
        <f t="shared" si="5"/>
        <v>8.4211890672187331E-2</v>
      </c>
      <c r="K24" s="21">
        <f t="shared" si="6"/>
        <v>8.634494429931501E-2</v>
      </c>
      <c r="L24" s="21">
        <f t="shared" si="7"/>
        <v>8.5424531659209421E-2</v>
      </c>
      <c r="M24" s="21">
        <f t="shared" si="8"/>
        <v>8.5462926624497726E-2</v>
      </c>
      <c r="N24" s="21">
        <f t="shared" si="9"/>
        <v>8.4304678504967381E-2</v>
      </c>
      <c r="O24" s="21">
        <f t="shared" si="10"/>
        <v>8.306857392804691E-2</v>
      </c>
      <c r="P24" s="21">
        <f t="shared" si="11"/>
        <v>8.0425720484035693E-2</v>
      </c>
      <c r="Q24" s="21">
        <f t="shared" si="12"/>
        <v>7.7697544894939394E-2</v>
      </c>
    </row>
    <row r="25" spans="1:17" x14ac:dyDescent="0.2">
      <c r="A25" s="10">
        <v>563404</v>
      </c>
      <c r="B25" s="4" t="s">
        <v>54</v>
      </c>
      <c r="C25" s="4" t="s">
        <v>55</v>
      </c>
      <c r="D25" s="4" t="s">
        <v>56</v>
      </c>
      <c r="E25" s="20">
        <v>516.90899999999999</v>
      </c>
      <c r="F25" s="21">
        <f t="shared" si="1"/>
        <v>38.397174122621941</v>
      </c>
      <c r="G25" s="21">
        <f t="shared" si="2"/>
        <v>38.262197405519274</v>
      </c>
      <c r="H25" s="21">
        <f t="shared" si="3"/>
        <v>42.162853673182248</v>
      </c>
      <c r="I25" s="21">
        <f t="shared" si="4"/>
        <v>41.942448654115879</v>
      </c>
      <c r="J25" s="21">
        <f t="shared" si="5"/>
        <v>44.968888631683555</v>
      </c>
      <c r="K25" s="21">
        <f t="shared" si="6"/>
        <v>46.10793265786635</v>
      </c>
      <c r="L25" s="21">
        <f t="shared" si="7"/>
        <v>45.616435160568479</v>
      </c>
      <c r="M25" s="21">
        <f t="shared" si="8"/>
        <v>45.636937953039762</v>
      </c>
      <c r="N25" s="21">
        <f t="shared" si="9"/>
        <v>45.018437046822505</v>
      </c>
      <c r="O25" s="21">
        <f t="shared" si="10"/>
        <v>44.358361033649587</v>
      </c>
      <c r="P25" s="21">
        <f t="shared" si="11"/>
        <v>42.947085485209101</v>
      </c>
      <c r="Q25" s="21">
        <f t="shared" si="12"/>
        <v>41.490248175721312</v>
      </c>
    </row>
    <row r="26" spans="1:17" x14ac:dyDescent="0.2">
      <c r="A26" s="10" t="s">
        <v>468</v>
      </c>
      <c r="B26" s="4" t="s">
        <v>379</v>
      </c>
      <c r="C26" s="4" t="s">
        <v>380</v>
      </c>
      <c r="D26" s="4" t="s">
        <v>261</v>
      </c>
      <c r="E26" s="20">
        <v>480.33199999999999</v>
      </c>
      <c r="F26" s="21">
        <f t="shared" si="1"/>
        <v>35.680151517321697</v>
      </c>
      <c r="G26" s="21">
        <f t="shared" si="2"/>
        <v>35.554725888285724</v>
      </c>
      <c r="H26" s="21">
        <f t="shared" si="3"/>
        <v>39.179367800806283</v>
      </c>
      <c r="I26" s="21">
        <f t="shared" si="4"/>
        <v>38.974558862253872</v>
      </c>
      <c r="J26" s="21">
        <f t="shared" si="5"/>
        <v>41.78684490738955</v>
      </c>
      <c r="K26" s="21">
        <f t="shared" si="6"/>
        <v>42.845289034275396</v>
      </c>
      <c r="L26" s="21">
        <f t="shared" si="7"/>
        <v>42.388570393524155</v>
      </c>
      <c r="M26" s="21">
        <f t="shared" si="8"/>
        <v>42.407622387808097</v>
      </c>
      <c r="N26" s="21">
        <f t="shared" si="9"/>
        <v>41.832887226909087</v>
      </c>
      <c r="O26" s="21">
        <f t="shared" si="10"/>
        <v>41.219518855378745</v>
      </c>
      <c r="P26" s="21">
        <f t="shared" si="11"/>
        <v>39.908106582167186</v>
      </c>
      <c r="Q26" s="21">
        <f t="shared" si="12"/>
        <v>38.554356543880196</v>
      </c>
    </row>
    <row r="27" spans="1:17" x14ac:dyDescent="0.2">
      <c r="A27" s="10">
        <v>5952492</v>
      </c>
      <c r="B27" s="4" t="s">
        <v>201</v>
      </c>
      <c r="C27" s="4" t="s">
        <v>115</v>
      </c>
      <c r="D27" s="4" t="s">
        <v>7</v>
      </c>
      <c r="E27" s="20">
        <v>23092.083999999999</v>
      </c>
      <c r="F27" s="21">
        <f t="shared" si="1"/>
        <v>1715.3324283427298</v>
      </c>
      <c r="G27" s="21">
        <f t="shared" si="2"/>
        <v>1709.3025590826105</v>
      </c>
      <c r="H27" s="21">
        <f t="shared" si="3"/>
        <v>1883.5581479541524</v>
      </c>
      <c r="I27" s="21">
        <f t="shared" si="4"/>
        <v>1873.7119057445909</v>
      </c>
      <c r="J27" s="21">
        <f t="shared" si="5"/>
        <v>2008.9132781001717</v>
      </c>
      <c r="K27" s="21">
        <f t="shared" si="6"/>
        <v>2059.7982507594043</v>
      </c>
      <c r="L27" s="21">
        <f t="shared" si="7"/>
        <v>2037.8413850569457</v>
      </c>
      <c r="M27" s="21">
        <f t="shared" si="8"/>
        <v>2038.7573145648118</v>
      </c>
      <c r="N27" s="21">
        <f t="shared" si="9"/>
        <v>2011.1267744108484</v>
      </c>
      <c r="O27" s="21">
        <f t="shared" si="10"/>
        <v>1981.6389327548234</v>
      </c>
      <c r="P27" s="21">
        <f t="shared" si="11"/>
        <v>1918.592451630034</v>
      </c>
      <c r="Q27" s="21">
        <f t="shared" si="12"/>
        <v>1853.5105715988757</v>
      </c>
    </row>
    <row r="28" spans="1:17" x14ac:dyDescent="0.2">
      <c r="A28" s="10" t="s">
        <v>417</v>
      </c>
      <c r="B28" s="4" t="s">
        <v>393</v>
      </c>
      <c r="C28" s="4" t="s">
        <v>115</v>
      </c>
      <c r="D28" s="4" t="s">
        <v>7</v>
      </c>
      <c r="E28" s="20">
        <v>35818.828000000001</v>
      </c>
      <c r="F28" s="21">
        <f t="shared" si="1"/>
        <v>2660.703867768304</v>
      </c>
      <c r="G28" s="21">
        <f t="shared" si="2"/>
        <v>2651.3507556849295</v>
      </c>
      <c r="H28" s="21">
        <f t="shared" si="3"/>
        <v>2921.6438555120599</v>
      </c>
      <c r="I28" s="21">
        <f t="shared" si="4"/>
        <v>2906.3710522366764</v>
      </c>
      <c r="J28" s="21">
        <f t="shared" si="5"/>
        <v>3116.0859788655812</v>
      </c>
      <c r="K28" s="21">
        <f t="shared" si="6"/>
        <v>3195.0151947590343</v>
      </c>
      <c r="L28" s="21">
        <f t="shared" si="7"/>
        <v>3160.9572381010098</v>
      </c>
      <c r="M28" s="21">
        <f t="shared" si="8"/>
        <v>3162.3779639870913</v>
      </c>
      <c r="N28" s="21">
        <f t="shared" si="9"/>
        <v>3119.5193997569463</v>
      </c>
      <c r="O28" s="21">
        <f t="shared" si="10"/>
        <v>3073.7799191466906</v>
      </c>
      <c r="P28" s="21">
        <f t="shared" si="11"/>
        <v>2975.9866206547022</v>
      </c>
      <c r="Q28" s="21">
        <f t="shared" si="12"/>
        <v>2875.0361535269758</v>
      </c>
    </row>
    <row r="29" spans="1:17" x14ac:dyDescent="0.2">
      <c r="A29" s="10" t="s">
        <v>469</v>
      </c>
      <c r="B29" s="4" t="s">
        <v>404</v>
      </c>
      <c r="C29" s="4" t="s">
        <v>137</v>
      </c>
      <c r="D29" s="4" t="s">
        <v>7</v>
      </c>
      <c r="E29" s="20">
        <v>43.517000000000003</v>
      </c>
      <c r="F29" s="21">
        <f t="shared" si="1"/>
        <v>3.2325415620431044</v>
      </c>
      <c r="G29" s="21">
        <f t="shared" si="2"/>
        <v>3.2211782818561536</v>
      </c>
      <c r="H29" s="21">
        <f t="shared" si="3"/>
        <v>3.5495626953600579</v>
      </c>
      <c r="I29" s="21">
        <f t="shared" si="4"/>
        <v>3.5310074656876953</v>
      </c>
      <c r="J29" s="21">
        <f t="shared" si="5"/>
        <v>3.7857942627908847</v>
      </c>
      <c r="K29" s="21">
        <f t="shared" si="6"/>
        <v>3.8816869225963759</v>
      </c>
      <c r="L29" s="21">
        <f t="shared" si="7"/>
        <v>3.8403092398903067</v>
      </c>
      <c r="M29" s="21">
        <f t="shared" si="8"/>
        <v>3.8420353077668055</v>
      </c>
      <c r="N29" s="21">
        <f t="shared" si="9"/>
        <v>3.7899655934924237</v>
      </c>
      <c r="O29" s="21">
        <f t="shared" si="10"/>
        <v>3.734395797135142</v>
      </c>
      <c r="P29" s="21">
        <f t="shared" si="11"/>
        <v>3.6155847916361381</v>
      </c>
      <c r="Q29" s="21">
        <f t="shared" si="12"/>
        <v>3.4929380797449152</v>
      </c>
    </row>
    <row r="30" spans="1:17" x14ac:dyDescent="0.2">
      <c r="A30" s="10" t="s">
        <v>418</v>
      </c>
      <c r="B30" s="4" t="s">
        <v>381</v>
      </c>
      <c r="C30" s="4" t="s">
        <v>382</v>
      </c>
      <c r="D30" s="4" t="s">
        <v>7</v>
      </c>
      <c r="E30" s="20">
        <v>229.28899999999999</v>
      </c>
      <c r="F30" s="21">
        <f t="shared" si="1"/>
        <v>17.032107503258526</v>
      </c>
      <c r="G30" s="21">
        <f t="shared" si="2"/>
        <v>16.972234921261013</v>
      </c>
      <c r="H30" s="21">
        <f t="shared" si="3"/>
        <v>18.702476752910638</v>
      </c>
      <c r="I30" s="21">
        <f t="shared" si="4"/>
        <v>18.604710131674192</v>
      </c>
      <c r="J30" s="21">
        <f t="shared" si="5"/>
        <v>19.947169628445412</v>
      </c>
      <c r="K30" s="21">
        <f t="shared" si="6"/>
        <v>20.452423484964505</v>
      </c>
      <c r="L30" s="21">
        <f t="shared" si="7"/>
        <v>20.23440644587652</v>
      </c>
      <c r="M30" s="21">
        <f t="shared" si="8"/>
        <v>20.243501015293862</v>
      </c>
      <c r="N30" s="21">
        <f t="shared" si="9"/>
        <v>19.969148171203994</v>
      </c>
      <c r="O30" s="21">
        <f t="shared" si="10"/>
        <v>19.676353561351185</v>
      </c>
      <c r="P30" s="21">
        <f t="shared" si="11"/>
        <v>19.050344033124031</v>
      </c>
      <c r="Q30" s="21">
        <f t="shared" si="12"/>
        <v>18.404124350636113</v>
      </c>
    </row>
    <row r="31" spans="1:17" x14ac:dyDescent="0.2">
      <c r="A31" s="10">
        <v>4530837</v>
      </c>
      <c r="B31" s="4" t="s">
        <v>146</v>
      </c>
      <c r="C31" s="4" t="s">
        <v>147</v>
      </c>
      <c r="D31" s="4" t="s">
        <v>7</v>
      </c>
      <c r="E31" s="20">
        <v>3962.9580000000001</v>
      </c>
      <c r="F31" s="21">
        <f t="shared" si="1"/>
        <v>294.37751783512687</v>
      </c>
      <c r="G31" s="21">
        <f t="shared" si="2"/>
        <v>293.34269920969041</v>
      </c>
      <c r="H31" s="21">
        <f t="shared" si="3"/>
        <v>323.24764758780941</v>
      </c>
      <c r="I31" s="21">
        <f t="shared" si="4"/>
        <v>321.55788046526129</v>
      </c>
      <c r="J31" s="21">
        <f t="shared" si="5"/>
        <v>344.76052255627081</v>
      </c>
      <c r="K31" s="21">
        <f t="shared" si="6"/>
        <v>353.49316918442651</v>
      </c>
      <c r="L31" s="21">
        <f t="shared" si="7"/>
        <v>349.72503216437735</v>
      </c>
      <c r="M31" s="21">
        <f t="shared" si="8"/>
        <v>349.88221980368417</v>
      </c>
      <c r="N31" s="21">
        <f t="shared" si="9"/>
        <v>345.14039268459561</v>
      </c>
      <c r="O31" s="21">
        <f t="shared" si="10"/>
        <v>340.07982396357949</v>
      </c>
      <c r="P31" s="21">
        <f t="shared" si="11"/>
        <v>329.26007479129458</v>
      </c>
      <c r="Q31" s="21">
        <f t="shared" si="12"/>
        <v>318.09101975388353</v>
      </c>
    </row>
    <row r="32" spans="1:17" x14ac:dyDescent="0.2">
      <c r="A32" s="10">
        <v>131547</v>
      </c>
      <c r="B32" s="4" t="s">
        <v>27</v>
      </c>
      <c r="C32" s="4" t="s">
        <v>28</v>
      </c>
      <c r="D32" s="4" t="s">
        <v>7</v>
      </c>
      <c r="E32" s="20">
        <v>333.78500000000003</v>
      </c>
      <c r="F32" s="21">
        <f t="shared" si="1"/>
        <v>24.794307633489385</v>
      </c>
      <c r="G32" s="21">
        <f t="shared" si="2"/>
        <v>24.707148765065519</v>
      </c>
      <c r="H32" s="21">
        <f t="shared" si="3"/>
        <v>27.22592973483367</v>
      </c>
      <c r="I32" s="21">
        <f t="shared" si="4"/>
        <v>27.083607025635207</v>
      </c>
      <c r="J32" s="21">
        <f t="shared" si="5"/>
        <v>29.03787802480997</v>
      </c>
      <c r="K32" s="21">
        <f t="shared" si="6"/>
        <v>29.773395901804612</v>
      </c>
      <c r="L32" s="21">
        <f t="shared" si="7"/>
        <v>29.456019937881429</v>
      </c>
      <c r="M32" s="21">
        <f t="shared" si="8"/>
        <v>29.469259259667329</v>
      </c>
      <c r="N32" s="21">
        <f t="shared" si="9"/>
        <v>29.069873052459236</v>
      </c>
      <c r="O32" s="21">
        <f t="shared" si="10"/>
        <v>28.643640442740846</v>
      </c>
      <c r="P32" s="21">
        <f t="shared" si="11"/>
        <v>27.73233379314448</v>
      </c>
      <c r="Q32" s="21">
        <f t="shared" si="12"/>
        <v>26.791606428468338</v>
      </c>
    </row>
    <row r="33" spans="1:17" x14ac:dyDescent="0.2">
      <c r="A33" s="10" t="s">
        <v>470</v>
      </c>
      <c r="B33" s="4" t="s">
        <v>402</v>
      </c>
      <c r="C33" s="4" t="s">
        <v>403</v>
      </c>
      <c r="D33" s="4" t="s">
        <v>89</v>
      </c>
      <c r="E33" s="20">
        <v>370.70299999999997</v>
      </c>
      <c r="F33" s="21">
        <f t="shared" si="1"/>
        <v>27.536660493004224</v>
      </c>
      <c r="G33" s="21">
        <f t="shared" si="2"/>
        <v>27.439861493644358</v>
      </c>
      <c r="H33" s="21">
        <f t="shared" si="3"/>
        <v>30.237230044765479</v>
      </c>
      <c r="I33" s="21">
        <f t="shared" si="4"/>
        <v>30.079165855937347</v>
      </c>
      <c r="J33" s="21">
        <f t="shared" si="5"/>
        <v>32.249587301499851</v>
      </c>
      <c r="K33" s="21">
        <f t="shared" si="6"/>
        <v>33.066456494410097</v>
      </c>
      <c r="L33" s="21">
        <f t="shared" si="7"/>
        <v>32.713977437669328</v>
      </c>
      <c r="M33" s="21">
        <f t="shared" si="8"/>
        <v>32.728681083141709</v>
      </c>
      <c r="N33" s="21">
        <f t="shared" si="9"/>
        <v>32.285121111391447</v>
      </c>
      <c r="O33" s="21">
        <f t="shared" si="10"/>
        <v>31.81174541409997</v>
      </c>
      <c r="P33" s="21">
        <f t="shared" si="11"/>
        <v>30.799644484084176</v>
      </c>
      <c r="Q33" s="21">
        <f t="shared" si="12"/>
        <v>29.754868786351981</v>
      </c>
    </row>
    <row r="34" spans="1:17" x14ac:dyDescent="0.2">
      <c r="A34" s="10">
        <v>4676416</v>
      </c>
      <c r="B34" s="4" t="s">
        <v>151</v>
      </c>
      <c r="C34" s="4" t="s">
        <v>152</v>
      </c>
      <c r="D34" s="4" t="s">
        <v>7</v>
      </c>
      <c r="E34" s="20">
        <v>2008.0540000000001</v>
      </c>
      <c r="F34" s="21">
        <f t="shared" si="1"/>
        <v>149.16281025408242</v>
      </c>
      <c r="G34" s="21">
        <f t="shared" si="2"/>
        <v>148.63846160338204</v>
      </c>
      <c r="H34" s="21">
        <f t="shared" si="3"/>
        <v>163.79147387615288</v>
      </c>
      <c r="I34" s="21">
        <f t="shared" si="4"/>
        <v>162.93525899083207</v>
      </c>
      <c r="J34" s="21">
        <f t="shared" si="5"/>
        <v>174.69217346265339</v>
      </c>
      <c r="K34" s="21">
        <f t="shared" si="6"/>
        <v>179.11705659092638</v>
      </c>
      <c r="L34" s="21">
        <f t="shared" si="7"/>
        <v>177.2077195210766</v>
      </c>
      <c r="M34" s="21">
        <f t="shared" si="8"/>
        <v>177.2873674173855</v>
      </c>
      <c r="N34" s="21">
        <f t="shared" si="9"/>
        <v>174.88465587873327</v>
      </c>
      <c r="O34" s="21">
        <f t="shared" si="10"/>
        <v>172.32043610589909</v>
      </c>
      <c r="P34" s="21">
        <f t="shared" si="11"/>
        <v>166.83800590996884</v>
      </c>
      <c r="Q34" s="21">
        <f t="shared" si="12"/>
        <v>161.1785803889077</v>
      </c>
    </row>
    <row r="35" spans="1:17" x14ac:dyDescent="0.2">
      <c r="A35" s="10" t="s">
        <v>419</v>
      </c>
      <c r="B35" s="4" t="s">
        <v>353</v>
      </c>
      <c r="C35" s="4" t="s">
        <v>354</v>
      </c>
      <c r="D35" s="4" t="s">
        <v>56</v>
      </c>
      <c r="E35" s="20">
        <v>0.37</v>
      </c>
      <c r="F35" s="21">
        <f t="shared" si="1"/>
        <v>2.7484440056896122E-2</v>
      </c>
      <c r="G35" s="21">
        <f t="shared" si="2"/>
        <v>2.7387824626853338E-2</v>
      </c>
      <c r="H35" s="21">
        <f t="shared" si="3"/>
        <v>3.0179888257077035E-2</v>
      </c>
      <c r="I35" s="21">
        <f t="shared" si="4"/>
        <v>3.0022123820678058E-2</v>
      </c>
      <c r="J35" s="21">
        <f t="shared" si="5"/>
        <v>3.2188429285856725E-2</v>
      </c>
      <c r="K35" s="21">
        <f t="shared" si="6"/>
        <v>3.3003749370605948E-2</v>
      </c>
      <c r="L35" s="21">
        <f t="shared" si="7"/>
        <v>3.2651938754036665E-2</v>
      </c>
      <c r="M35" s="21">
        <f t="shared" si="8"/>
        <v>3.2666614515562145E-2</v>
      </c>
      <c r="N35" s="21">
        <f t="shared" si="9"/>
        <v>3.2223895709543322E-2</v>
      </c>
      <c r="O35" s="21">
        <f t="shared" si="10"/>
        <v>3.1751417720431149E-2</v>
      </c>
      <c r="P35" s="21">
        <f t="shared" si="11"/>
        <v>3.0741236135426866E-2</v>
      </c>
      <c r="Q35" s="21">
        <f t="shared" si="12"/>
        <v>2.9698441747032622E-2</v>
      </c>
    </row>
    <row r="36" spans="1:17" x14ac:dyDescent="0.2">
      <c r="A36" s="10">
        <v>7835795</v>
      </c>
      <c r="B36" s="4" t="s">
        <v>255</v>
      </c>
      <c r="C36" s="4" t="s">
        <v>256</v>
      </c>
      <c r="D36" s="4" t="s">
        <v>64</v>
      </c>
      <c r="E36" s="20">
        <v>192161.93599999999</v>
      </c>
      <c r="F36" s="21">
        <f t="shared" si="1"/>
        <v>14274.224895159754</v>
      </c>
      <c r="G36" s="21">
        <f t="shared" si="2"/>
        <v>14224.047035471931</v>
      </c>
      <c r="H36" s="21">
        <f t="shared" si="3"/>
        <v>15674.123664171861</v>
      </c>
      <c r="I36" s="21">
        <f t="shared" si="4"/>
        <v>15592.187665441115</v>
      </c>
      <c r="J36" s="21">
        <f t="shared" si="5"/>
        <v>16717.272671268449</v>
      </c>
      <c r="K36" s="21">
        <f t="shared" si="6"/>
        <v>17140.714525174109</v>
      </c>
      <c r="L36" s="21">
        <f t="shared" si="7"/>
        <v>16957.999365213818</v>
      </c>
      <c r="M36" s="21">
        <f t="shared" si="8"/>
        <v>16965.621318584119</v>
      </c>
      <c r="N36" s="21">
        <f t="shared" si="9"/>
        <v>16735.692391913344</v>
      </c>
      <c r="O36" s="21">
        <f t="shared" si="10"/>
        <v>16490.307837575019</v>
      </c>
      <c r="P36" s="21">
        <f t="shared" si="11"/>
        <v>15965.663380585906</v>
      </c>
      <c r="Q36" s="21">
        <f t="shared" si="12"/>
        <v>15424.081249440569</v>
      </c>
    </row>
    <row r="37" spans="1:17" x14ac:dyDescent="0.2">
      <c r="A37" s="10">
        <v>7663099</v>
      </c>
      <c r="B37" s="4" t="s">
        <v>284</v>
      </c>
      <c r="C37" s="4" t="s">
        <v>285</v>
      </c>
      <c r="D37" s="4" t="s">
        <v>7</v>
      </c>
      <c r="E37" s="20">
        <v>4607.33</v>
      </c>
      <c r="F37" s="21">
        <f t="shared" si="1"/>
        <v>342.24293299280868</v>
      </c>
      <c r="G37" s="21">
        <f t="shared" si="2"/>
        <v>341.03985415686537</v>
      </c>
      <c r="H37" s="21">
        <f t="shared" si="3"/>
        <v>375.8073096310236</v>
      </c>
      <c r="I37" s="21">
        <f t="shared" si="4"/>
        <v>373.84278849385038</v>
      </c>
      <c r="J37" s="21">
        <f t="shared" si="5"/>
        <v>400.81815108542236</v>
      </c>
      <c r="K37" s="21">
        <f t="shared" si="6"/>
        <v>410.97071510182133</v>
      </c>
      <c r="L37" s="21">
        <f t="shared" si="7"/>
        <v>406.58988372874524</v>
      </c>
      <c r="M37" s="21">
        <f t="shared" si="8"/>
        <v>406.77262988104036</v>
      </c>
      <c r="N37" s="21">
        <f t="shared" si="9"/>
        <v>401.25978762013574</v>
      </c>
      <c r="O37" s="21">
        <f t="shared" si="10"/>
        <v>395.37637677263257</v>
      </c>
      <c r="P37" s="21">
        <f t="shared" si="11"/>
        <v>382.79734995631424</v>
      </c>
      <c r="Q37" s="21">
        <f t="shared" si="12"/>
        <v>369.81222057934002</v>
      </c>
    </row>
    <row r="38" spans="1:17" x14ac:dyDescent="0.2">
      <c r="A38" s="10">
        <v>7906056</v>
      </c>
      <c r="B38" s="4" t="s">
        <v>259</v>
      </c>
      <c r="C38" s="4" t="s">
        <v>260</v>
      </c>
      <c r="D38" s="4" t="s">
        <v>261</v>
      </c>
      <c r="E38" s="20">
        <v>2614.9589999999998</v>
      </c>
      <c r="F38" s="21">
        <f t="shared" si="1"/>
        <v>194.24509158578655</v>
      </c>
      <c r="G38" s="21">
        <f t="shared" si="2"/>
        <v>193.56226621192371</v>
      </c>
      <c r="H38" s="21">
        <f t="shared" si="3"/>
        <v>213.29505518064298</v>
      </c>
      <c r="I38" s="21">
        <f t="shared" si="4"/>
        <v>212.18006184863913</v>
      </c>
      <c r="J38" s="21">
        <f t="shared" si="5"/>
        <v>227.49033204571518</v>
      </c>
      <c r="K38" s="21">
        <f t="shared" si="6"/>
        <v>233.25257148759553</v>
      </c>
      <c r="L38" s="21">
        <f t="shared" si="7"/>
        <v>230.76616516842418</v>
      </c>
      <c r="M38" s="21">
        <f t="shared" si="8"/>
        <v>230.86988547837802</v>
      </c>
      <c r="N38" s="21">
        <f t="shared" si="9"/>
        <v>227.74098946143698</v>
      </c>
      <c r="O38" s="21">
        <f t="shared" si="10"/>
        <v>224.40177170486734</v>
      </c>
      <c r="P38" s="21">
        <f t="shared" si="11"/>
        <v>217.26235703637758</v>
      </c>
      <c r="Q38" s="21">
        <f t="shared" si="12"/>
        <v>209.89245279021264</v>
      </c>
    </row>
    <row r="39" spans="1:17" x14ac:dyDescent="0.2">
      <c r="A39" s="10">
        <v>8849978</v>
      </c>
      <c r="B39" s="4" t="s">
        <v>293</v>
      </c>
      <c r="C39" s="4" t="s">
        <v>294</v>
      </c>
      <c r="D39" s="4" t="s">
        <v>295</v>
      </c>
      <c r="E39" s="20">
        <v>629.73</v>
      </c>
      <c r="F39" s="21">
        <f t="shared" si="1"/>
        <v>46.777774154132963</v>
      </c>
      <c r="G39" s="21">
        <f t="shared" si="2"/>
        <v>46.613337303427983</v>
      </c>
      <c r="H39" s="21">
        <f t="shared" si="3"/>
        <v>51.365354140889515</v>
      </c>
      <c r="I39" s="21">
        <f t="shared" si="4"/>
        <v>51.096843334042148</v>
      </c>
      <c r="J39" s="21">
        <f t="shared" si="5"/>
        <v>54.783836686979889</v>
      </c>
      <c r="K39" s="21">
        <f t="shared" si="6"/>
        <v>56.171489435545091</v>
      </c>
      <c r="L39" s="21">
        <f t="shared" si="7"/>
        <v>55.572717274539208</v>
      </c>
      <c r="M39" s="21">
        <f t="shared" si="8"/>
        <v>55.597695024013383</v>
      </c>
      <c r="N39" s="21">
        <f t="shared" si="9"/>
        <v>54.844199581542476</v>
      </c>
      <c r="O39" s="21">
        <f t="shared" si="10"/>
        <v>54.040054813748945</v>
      </c>
      <c r="P39" s="21">
        <f t="shared" si="11"/>
        <v>52.320753058276651</v>
      </c>
      <c r="Q39" s="21">
        <f t="shared" si="12"/>
        <v>50.545945192861765</v>
      </c>
    </row>
    <row r="40" spans="1:17" x14ac:dyDescent="0.2">
      <c r="A40" s="10">
        <v>4598636</v>
      </c>
      <c r="B40" s="4" t="s">
        <v>326</v>
      </c>
      <c r="C40" s="4" t="s">
        <v>6</v>
      </c>
      <c r="D40" s="4" t="s">
        <v>7</v>
      </c>
      <c r="E40" s="20">
        <v>1719.7750000000001</v>
      </c>
      <c r="F40" s="21">
        <f t="shared" si="1"/>
        <v>127.74879161850954</v>
      </c>
      <c r="G40" s="21">
        <f t="shared" si="2"/>
        <v>127.29971918282892</v>
      </c>
      <c r="H40" s="21">
        <f t="shared" si="3"/>
        <v>140.27734412787746</v>
      </c>
      <c r="I40" s="21">
        <f t="shared" si="4"/>
        <v>139.5440486316395</v>
      </c>
      <c r="J40" s="21">
        <f t="shared" si="5"/>
        <v>149.61312425698449</v>
      </c>
      <c r="K40" s="21">
        <f t="shared" si="6"/>
        <v>153.4027650644158</v>
      </c>
      <c r="L40" s="21">
        <f t="shared" si="7"/>
        <v>151.76753505600919</v>
      </c>
      <c r="M40" s="21">
        <f t="shared" si="8"/>
        <v>151.83574859054295</v>
      </c>
      <c r="N40" s="21">
        <f t="shared" si="9"/>
        <v>149.77797363210775</v>
      </c>
      <c r="O40" s="21">
        <f t="shared" si="10"/>
        <v>147.58187678420131</v>
      </c>
      <c r="P40" s="21">
        <f t="shared" si="11"/>
        <v>142.88651182379391</v>
      </c>
      <c r="Q40" s="21">
        <f t="shared" si="12"/>
        <v>138.03956123108927</v>
      </c>
    </row>
    <row r="41" spans="1:17" x14ac:dyDescent="0.2">
      <c r="A41" s="10">
        <v>3755924</v>
      </c>
      <c r="B41" s="4" t="s">
        <v>122</v>
      </c>
      <c r="C41" s="4" t="s">
        <v>123</v>
      </c>
      <c r="D41" s="4" t="s">
        <v>7</v>
      </c>
      <c r="E41" s="20">
        <v>298.87299999999999</v>
      </c>
      <c r="F41" s="21">
        <f t="shared" si="1"/>
        <v>22.200965008445174</v>
      </c>
      <c r="G41" s="21">
        <f t="shared" si="2"/>
        <v>22.122922458652802</v>
      </c>
      <c r="H41" s="21">
        <f t="shared" si="3"/>
        <v>24.378253359614551</v>
      </c>
      <c r="I41" s="21">
        <f t="shared" si="4"/>
        <v>24.250816790966251</v>
      </c>
      <c r="J41" s="21">
        <f t="shared" si="5"/>
        <v>26.000682232302317</v>
      </c>
      <c r="K41" s="21">
        <f t="shared" si="6"/>
        <v>26.65926915038138</v>
      </c>
      <c r="L41" s="21">
        <f t="shared" si="7"/>
        <v>26.375088895230267</v>
      </c>
      <c r="M41" s="21">
        <f t="shared" si="8"/>
        <v>26.386943459755688</v>
      </c>
      <c r="N41" s="21">
        <f t="shared" si="9"/>
        <v>26.029330763238757</v>
      </c>
      <c r="O41" s="21">
        <f t="shared" si="10"/>
        <v>25.647679644211944</v>
      </c>
      <c r="P41" s="21">
        <f t="shared" si="11"/>
        <v>24.831690452711985</v>
      </c>
      <c r="Q41" s="21">
        <f t="shared" si="12"/>
        <v>23.989357784488867</v>
      </c>
    </row>
    <row r="42" spans="1:17" x14ac:dyDescent="0.2">
      <c r="A42" s="10" t="s">
        <v>420</v>
      </c>
      <c r="B42" s="4" t="s">
        <v>162</v>
      </c>
      <c r="C42" s="4" t="s">
        <v>163</v>
      </c>
      <c r="D42" s="4" t="s">
        <v>7</v>
      </c>
      <c r="E42" s="20">
        <v>237.06399999999999</v>
      </c>
      <c r="F42" s="21">
        <f t="shared" si="1"/>
        <v>17.609652155805467</v>
      </c>
      <c r="G42" s="21">
        <f t="shared" si="2"/>
        <v>17.547749344163133</v>
      </c>
      <c r="H42" s="21">
        <f t="shared" si="3"/>
        <v>19.336662242637054</v>
      </c>
      <c r="I42" s="21">
        <f t="shared" si="4"/>
        <v>19.235580436284387</v>
      </c>
      <c r="J42" s="21">
        <f t="shared" si="5"/>
        <v>20.623561622222539</v>
      </c>
      <c r="K42" s="21">
        <f t="shared" si="6"/>
        <v>21.145948218360346</v>
      </c>
      <c r="L42" s="21">
        <f t="shared" si="7"/>
        <v>20.920538402126883</v>
      </c>
      <c r="M42" s="21">
        <f t="shared" si="8"/>
        <v>20.929941360857363</v>
      </c>
      <c r="N42" s="21">
        <f t="shared" si="9"/>
        <v>20.646285439154532</v>
      </c>
      <c r="O42" s="21">
        <f t="shared" si="10"/>
        <v>20.343562406692676</v>
      </c>
      <c r="P42" s="21">
        <f t="shared" si="11"/>
        <v>19.696325414077933</v>
      </c>
      <c r="Q42" s="21">
        <f t="shared" si="12"/>
        <v>19.02819295761768</v>
      </c>
    </row>
    <row r="43" spans="1:17" x14ac:dyDescent="0.2">
      <c r="A43" s="10">
        <v>2921944</v>
      </c>
      <c r="B43" s="4" t="s">
        <v>98</v>
      </c>
      <c r="C43" s="4" t="s">
        <v>99</v>
      </c>
      <c r="D43" s="4" t="s">
        <v>7</v>
      </c>
      <c r="E43" s="20">
        <v>211.136</v>
      </c>
      <c r="F43" s="21">
        <f t="shared" si="1"/>
        <v>15.683661448250865</v>
      </c>
      <c r="G43" s="21">
        <f t="shared" si="2"/>
        <v>15.628529028149476</v>
      </c>
      <c r="H43" s="21">
        <f t="shared" si="3"/>
        <v>17.221786181205992</v>
      </c>
      <c r="I43" s="21">
        <f t="shared" si="4"/>
        <v>17.131759824331574</v>
      </c>
      <c r="J43" s="21">
        <f t="shared" si="5"/>
        <v>18.36793569107742</v>
      </c>
      <c r="K43" s="21">
        <f t="shared" si="6"/>
        <v>18.833188181384479</v>
      </c>
      <c r="L43" s="21">
        <f t="shared" si="7"/>
        <v>18.632431731816986</v>
      </c>
      <c r="M43" s="21">
        <f t="shared" si="8"/>
        <v>18.640806276642511</v>
      </c>
      <c r="N43" s="21">
        <f t="shared" si="9"/>
        <v>18.38817417440578</v>
      </c>
      <c r="O43" s="21">
        <f t="shared" si="10"/>
        <v>18.118560356272841</v>
      </c>
      <c r="P43" s="21">
        <f t="shared" si="11"/>
        <v>17.542112520782396</v>
      </c>
      <c r="Q43" s="21">
        <f t="shared" si="12"/>
        <v>16.947054585679673</v>
      </c>
    </row>
    <row r="44" spans="1:17" x14ac:dyDescent="0.2">
      <c r="A44" s="10">
        <v>3592952</v>
      </c>
      <c r="B44" s="4" t="s">
        <v>114</v>
      </c>
      <c r="C44" s="4" t="s">
        <v>115</v>
      </c>
      <c r="D44" s="4" t="s">
        <v>7</v>
      </c>
      <c r="E44" s="20">
        <v>1023.164</v>
      </c>
      <c r="F44" s="21">
        <f t="shared" si="1"/>
        <v>76.002944936146122</v>
      </c>
      <c r="G44" s="21">
        <f t="shared" si="2"/>
        <v>75.735773504080456</v>
      </c>
      <c r="H44" s="21">
        <f t="shared" si="3"/>
        <v>83.456689699091797</v>
      </c>
      <c r="I44" s="21">
        <f t="shared" si="4"/>
        <v>83.020422423946613</v>
      </c>
      <c r="J44" s="21">
        <f t="shared" si="5"/>
        <v>89.010924491444086</v>
      </c>
      <c r="K44" s="21">
        <f t="shared" si="6"/>
        <v>91.265535732504489</v>
      </c>
      <c r="L44" s="21">
        <f t="shared" si="7"/>
        <v>90.292670981986944</v>
      </c>
      <c r="M44" s="21">
        <f t="shared" si="8"/>
        <v>90.333253984326021</v>
      </c>
      <c r="N44" s="21">
        <f t="shared" si="9"/>
        <v>89.109000080430221</v>
      </c>
      <c r="O44" s="21">
        <f t="shared" si="10"/>
        <v>87.802452866235726</v>
      </c>
      <c r="P44" s="21">
        <f t="shared" si="11"/>
        <v>85.008989538561877</v>
      </c>
      <c r="Q44" s="21">
        <f t="shared" si="12"/>
        <v>82.125341761245636</v>
      </c>
    </row>
    <row r="45" spans="1:17" x14ac:dyDescent="0.2">
      <c r="A45" s="10">
        <v>3057933</v>
      </c>
      <c r="B45" s="4" t="s">
        <v>225</v>
      </c>
      <c r="C45" s="4" t="s">
        <v>226</v>
      </c>
      <c r="D45" s="4" t="s">
        <v>7</v>
      </c>
      <c r="E45" s="20">
        <v>229.65600000000001</v>
      </c>
      <c r="F45" s="21">
        <f t="shared" si="1"/>
        <v>17.059369096504152</v>
      </c>
      <c r="G45" s="21">
        <f t="shared" si="2"/>
        <v>16.999400682444946</v>
      </c>
      <c r="H45" s="21">
        <f t="shared" si="3"/>
        <v>18.732411939371037</v>
      </c>
      <c r="I45" s="21">
        <f t="shared" si="4"/>
        <v>18.634488832869298</v>
      </c>
      <c r="J45" s="21">
        <f t="shared" si="5"/>
        <v>19.979097070466793</v>
      </c>
      <c r="K45" s="21">
        <f t="shared" si="6"/>
        <v>20.485159636367243</v>
      </c>
      <c r="L45" s="21">
        <f t="shared" si="7"/>
        <v>20.266793639181198</v>
      </c>
      <c r="M45" s="21">
        <f t="shared" si="8"/>
        <v>20.275902765367405</v>
      </c>
      <c r="N45" s="21">
        <f t="shared" si="9"/>
        <v>20.001110792083463</v>
      </c>
      <c r="O45" s="21">
        <f t="shared" si="10"/>
        <v>19.707847535144154</v>
      </c>
      <c r="P45" s="21">
        <f t="shared" si="11"/>
        <v>19.080836015993494</v>
      </c>
      <c r="Q45" s="21">
        <f t="shared" si="12"/>
        <v>18.433581994206822</v>
      </c>
    </row>
    <row r="46" spans="1:17" x14ac:dyDescent="0.2">
      <c r="A46" s="10" t="s">
        <v>421</v>
      </c>
      <c r="B46" s="4" t="s">
        <v>181</v>
      </c>
      <c r="C46" s="4" t="s">
        <v>182</v>
      </c>
      <c r="D46" s="4" t="s">
        <v>64</v>
      </c>
      <c r="E46" s="20">
        <v>450.142</v>
      </c>
      <c r="F46" s="21">
        <f t="shared" si="1"/>
        <v>33.43756977321982</v>
      </c>
      <c r="G46" s="21">
        <f t="shared" si="2"/>
        <v>33.320027441029772</v>
      </c>
      <c r="H46" s="21">
        <f t="shared" si="3"/>
        <v>36.716852053559919</v>
      </c>
      <c r="I46" s="21">
        <f t="shared" si="4"/>
        <v>36.524915840236929</v>
      </c>
      <c r="J46" s="21">
        <f t="shared" si="5"/>
        <v>39.160443069173297</v>
      </c>
      <c r="K46" s="21">
        <f t="shared" si="6"/>
        <v>40.152361484279197</v>
      </c>
      <c r="L46" s="21">
        <f t="shared" si="7"/>
        <v>39.724348688161001</v>
      </c>
      <c r="M46" s="21">
        <f t="shared" si="8"/>
        <v>39.742203219632906</v>
      </c>
      <c r="N46" s="21">
        <f t="shared" si="9"/>
        <v>39.203591520230404</v>
      </c>
      <c r="O46" s="21">
        <f t="shared" si="10"/>
        <v>38.628774798676538</v>
      </c>
      <c r="P46" s="21">
        <f t="shared" si="11"/>
        <v>37.399787882360329</v>
      </c>
      <c r="Q46" s="21">
        <f t="shared" si="12"/>
        <v>36.131124229439891</v>
      </c>
    </row>
    <row r="47" spans="1:17" x14ac:dyDescent="0.2">
      <c r="A47" s="10">
        <v>3548341</v>
      </c>
      <c r="B47" s="4" t="s">
        <v>205</v>
      </c>
      <c r="C47" s="4" t="s">
        <v>101</v>
      </c>
      <c r="D47" s="4" t="s">
        <v>7</v>
      </c>
      <c r="E47" s="20">
        <v>8706.1370000000006</v>
      </c>
      <c r="F47" s="21">
        <f t="shared" si="1"/>
        <v>646.71162298277147</v>
      </c>
      <c r="G47" s="21">
        <f t="shared" si="2"/>
        <v>644.43825225232172</v>
      </c>
      <c r="H47" s="21">
        <f t="shared" si="3"/>
        <v>710.13578867784838</v>
      </c>
      <c r="I47" s="21">
        <f t="shared" si="4"/>
        <v>706.42357571293689</v>
      </c>
      <c r="J47" s="21">
        <f t="shared" si="5"/>
        <v>757.39695993913745</v>
      </c>
      <c r="K47" s="21">
        <f t="shared" si="6"/>
        <v>776.58152306529507</v>
      </c>
      <c r="L47" s="21">
        <f t="shared" si="7"/>
        <v>768.30338407635816</v>
      </c>
      <c r="M47" s="21">
        <f t="shared" si="8"/>
        <v>768.64870621262889</v>
      </c>
      <c r="N47" s="21">
        <f t="shared" si="9"/>
        <v>758.23148843512536</v>
      </c>
      <c r="O47" s="21">
        <f t="shared" si="10"/>
        <v>747.11403410351716</v>
      </c>
      <c r="P47" s="21">
        <f t="shared" si="11"/>
        <v>723.34436039020784</v>
      </c>
      <c r="Q47" s="21">
        <f t="shared" si="12"/>
        <v>698.80730415185235</v>
      </c>
    </row>
    <row r="48" spans="1:17" x14ac:dyDescent="0.2">
      <c r="A48" s="10">
        <v>171379</v>
      </c>
      <c r="B48" s="4" t="s">
        <v>31</v>
      </c>
      <c r="C48" s="4" t="s">
        <v>32</v>
      </c>
      <c r="D48" s="4" t="s">
        <v>7</v>
      </c>
      <c r="E48" s="20">
        <v>350.815</v>
      </c>
      <c r="F48" s="21">
        <f t="shared" si="1"/>
        <v>26.059334698810847</v>
      </c>
      <c r="G48" s="21">
        <f t="shared" si="2"/>
        <v>25.967728909377172</v>
      </c>
      <c r="H48" s="21">
        <f t="shared" si="3"/>
        <v>28.615020267314808</v>
      </c>
      <c r="I48" s="21">
        <f t="shared" si="4"/>
        <v>28.465436130138308</v>
      </c>
      <c r="J48" s="21">
        <f t="shared" si="5"/>
        <v>30.519415729507642</v>
      </c>
      <c r="K48" s="21">
        <f t="shared" si="6"/>
        <v>31.292460366078718</v>
      </c>
      <c r="L48" s="21">
        <f t="shared" si="7"/>
        <v>30.958891605398303</v>
      </c>
      <c r="M48" s="21">
        <f t="shared" si="8"/>
        <v>30.972806408856577</v>
      </c>
      <c r="N48" s="21">
        <f t="shared" si="9"/>
        <v>30.553043171198485</v>
      </c>
      <c r="O48" s="21">
        <f t="shared" si="10"/>
        <v>30.105063804305551</v>
      </c>
      <c r="P48" s="21">
        <f t="shared" si="11"/>
        <v>29.147261499593991</v>
      </c>
      <c r="Q48" s="21">
        <f t="shared" si="12"/>
        <v>28.158537409419594</v>
      </c>
    </row>
    <row r="49" spans="1:17" x14ac:dyDescent="0.2">
      <c r="A49" s="10" t="s">
        <v>422</v>
      </c>
      <c r="B49" s="4" t="s">
        <v>322</v>
      </c>
      <c r="C49" s="4" t="s">
        <v>323</v>
      </c>
      <c r="D49" s="4" t="s">
        <v>324</v>
      </c>
      <c r="E49" s="20">
        <v>31846.262999999999</v>
      </c>
      <c r="F49" s="21">
        <f t="shared" si="1"/>
        <v>2365.612720161213</v>
      </c>
      <c r="G49" s="21">
        <f t="shared" si="2"/>
        <v>2357.2969353098601</v>
      </c>
      <c r="H49" s="21">
        <f t="shared" si="3"/>
        <v>2597.6125912040184</v>
      </c>
      <c r="I49" s="21">
        <f t="shared" si="4"/>
        <v>2584.033651383455</v>
      </c>
      <c r="J49" s="21">
        <f t="shared" si="5"/>
        <v>2770.4896880926908</v>
      </c>
      <c r="K49" s="21">
        <f t="shared" si="6"/>
        <v>2840.6650876821659</v>
      </c>
      <c r="L49" s="21">
        <f t="shared" si="7"/>
        <v>2810.3844027593077</v>
      </c>
      <c r="M49" s="21">
        <f t="shared" si="8"/>
        <v>2811.6475599519181</v>
      </c>
      <c r="N49" s="21">
        <f t="shared" si="9"/>
        <v>2773.5423179748327</v>
      </c>
      <c r="O49" s="21">
        <f t="shared" si="10"/>
        <v>2732.8756739127321</v>
      </c>
      <c r="P49" s="21">
        <f t="shared" si="11"/>
        <v>2645.9283538213717</v>
      </c>
      <c r="Q49" s="21">
        <f t="shared" si="12"/>
        <v>2556.1740177464335</v>
      </c>
    </row>
    <row r="50" spans="1:17" x14ac:dyDescent="0.2">
      <c r="A50" s="10">
        <v>197904</v>
      </c>
      <c r="B50" s="4" t="s">
        <v>40</v>
      </c>
      <c r="C50" s="4" t="s">
        <v>41</v>
      </c>
      <c r="D50" s="4" t="s">
        <v>7</v>
      </c>
      <c r="E50" s="20">
        <v>8107.1319999999996</v>
      </c>
      <c r="F50" s="21">
        <f t="shared" si="1"/>
        <v>602.21617158741719</v>
      </c>
      <c r="G50" s="21">
        <f t="shared" si="2"/>
        <v>600.09921471013718</v>
      </c>
      <c r="H50" s="21">
        <f t="shared" si="3"/>
        <v>661.27658877127953</v>
      </c>
      <c r="I50" s="21">
        <f t="shared" si="4"/>
        <v>657.81978576913878</v>
      </c>
      <c r="J50" s="21">
        <f t="shared" si="5"/>
        <v>705.28606781920598</v>
      </c>
      <c r="K50" s="21">
        <f t="shared" si="6"/>
        <v>723.15068281734955</v>
      </c>
      <c r="L50" s="21">
        <f t="shared" si="7"/>
        <v>715.44210144565068</v>
      </c>
      <c r="M50" s="21">
        <f t="shared" si="8"/>
        <v>715.76366451561717</v>
      </c>
      <c r="N50" s="21">
        <f t="shared" si="9"/>
        <v>706.06317857162526</v>
      </c>
      <c r="O50" s="21">
        <f t="shared" si="10"/>
        <v>695.71063418020117</v>
      </c>
      <c r="P50" s="21">
        <f t="shared" si="11"/>
        <v>673.5763761975013</v>
      </c>
      <c r="Q50" s="21">
        <f t="shared" si="12"/>
        <v>650.72753361487582</v>
      </c>
    </row>
    <row r="51" spans="1:17" x14ac:dyDescent="0.2">
      <c r="A51" s="10">
        <v>62979</v>
      </c>
      <c r="B51" s="4" t="s">
        <v>20</v>
      </c>
      <c r="C51" s="4" t="s">
        <v>21</v>
      </c>
      <c r="D51" s="4" t="s">
        <v>7</v>
      </c>
      <c r="E51" s="20">
        <v>143.28700000000001</v>
      </c>
      <c r="F51" s="21">
        <f t="shared" si="1"/>
        <v>10.643683682249932</v>
      </c>
      <c r="G51" s="21">
        <f t="shared" si="2"/>
        <v>10.606268181913336</v>
      </c>
      <c r="H51" s="21">
        <f t="shared" si="3"/>
        <v>11.687528780248101</v>
      </c>
      <c r="I51" s="21">
        <f t="shared" si="4"/>
        <v>11.626432583495939</v>
      </c>
      <c r="J51" s="21">
        <f t="shared" si="5"/>
        <v>12.465360721844739</v>
      </c>
      <c r="K51" s="21">
        <f t="shared" si="6"/>
        <v>12.781103340718959</v>
      </c>
      <c r="L51" s="21">
        <f t="shared" si="7"/>
        <v>12.644860400674734</v>
      </c>
      <c r="M51" s="21">
        <f t="shared" si="8"/>
        <v>12.650543767814469</v>
      </c>
      <c r="N51" s="21">
        <f t="shared" si="9"/>
        <v>12.479095525765768</v>
      </c>
      <c r="O51" s="21">
        <f t="shared" si="10"/>
        <v>12.296122678128159</v>
      </c>
      <c r="P51" s="21">
        <f t="shared" si="11"/>
        <v>11.904917573342999</v>
      </c>
      <c r="Q51" s="21">
        <f t="shared" si="12"/>
        <v>11.501082763802874</v>
      </c>
    </row>
    <row r="52" spans="1:17" x14ac:dyDescent="0.2">
      <c r="A52" s="10">
        <v>4951905</v>
      </c>
      <c r="B52" s="4" t="s">
        <v>369</v>
      </c>
      <c r="C52" s="4" t="s">
        <v>147</v>
      </c>
      <c r="D52" s="4" t="s">
        <v>7</v>
      </c>
      <c r="E52" s="20">
        <v>4592.4880000000003</v>
      </c>
      <c r="F52" s="21">
        <f t="shared" si="1"/>
        <v>341.14043553517507</v>
      </c>
      <c r="G52" s="21">
        <f t="shared" si="2"/>
        <v>339.94123228359035</v>
      </c>
      <c r="H52" s="21">
        <f t="shared" si="3"/>
        <v>374.59668827558704</v>
      </c>
      <c r="I52" s="21">
        <f t="shared" si="4"/>
        <v>372.63849562426526</v>
      </c>
      <c r="J52" s="21">
        <f t="shared" si="5"/>
        <v>399.52696009228544</v>
      </c>
      <c r="K52" s="21">
        <f t="shared" si="6"/>
        <v>409.64681875544699</v>
      </c>
      <c r="L52" s="21">
        <f t="shared" si="7"/>
        <v>405.2800997422928</v>
      </c>
      <c r="M52" s="21">
        <f t="shared" si="8"/>
        <v>405.46225719822968</v>
      </c>
      <c r="N52" s="21">
        <f t="shared" si="9"/>
        <v>399.96717394413292</v>
      </c>
      <c r="O52" s="21">
        <f t="shared" si="10"/>
        <v>394.10271584883088</v>
      </c>
      <c r="P52" s="21">
        <f t="shared" si="11"/>
        <v>381.56421096517374</v>
      </c>
      <c r="Q52" s="21">
        <f t="shared" si="12"/>
        <v>368.62091173499016</v>
      </c>
    </row>
    <row r="53" spans="1:17" x14ac:dyDescent="0.2">
      <c r="A53" s="10">
        <v>4951905</v>
      </c>
      <c r="B53" s="4" t="s">
        <v>159</v>
      </c>
      <c r="C53" s="4" t="s">
        <v>147</v>
      </c>
      <c r="D53" s="4" t="s">
        <v>7</v>
      </c>
      <c r="E53" s="20">
        <v>12344.124</v>
      </c>
      <c r="F53" s="21">
        <f t="shared" si="1"/>
        <v>916.9495571159265</v>
      </c>
      <c r="G53" s="21">
        <f t="shared" si="2"/>
        <v>913.72622509224686</v>
      </c>
      <c r="H53" s="21">
        <f t="shared" si="3"/>
        <v>1006.876440409467</v>
      </c>
      <c r="I53" s="21">
        <f t="shared" si="4"/>
        <v>1001.6130248264966</v>
      </c>
      <c r="J53" s="21">
        <f t="shared" si="5"/>
        <v>1073.8863850536402</v>
      </c>
      <c r="K53" s="21">
        <f t="shared" si="6"/>
        <v>1101.0874991775183</v>
      </c>
      <c r="L53" s="21">
        <f t="shared" si="7"/>
        <v>1089.350218433065</v>
      </c>
      <c r="M53" s="21">
        <f t="shared" si="8"/>
        <v>1089.8398384872946</v>
      </c>
      <c r="N53" s="21">
        <f t="shared" si="9"/>
        <v>1075.0696335180289</v>
      </c>
      <c r="O53" s="21">
        <f t="shared" si="10"/>
        <v>1059.3065878832417</v>
      </c>
      <c r="P53" s="21">
        <f t="shared" si="11"/>
        <v>1025.6044074837569</v>
      </c>
      <c r="Q53" s="21">
        <f t="shared" si="12"/>
        <v>990.81418251931711</v>
      </c>
    </row>
    <row r="54" spans="1:17" x14ac:dyDescent="0.2">
      <c r="A54" s="10" t="s">
        <v>423</v>
      </c>
      <c r="B54" s="4" t="s">
        <v>397</v>
      </c>
      <c r="C54" s="4" t="s">
        <v>388</v>
      </c>
      <c r="D54" s="4" t="s">
        <v>150</v>
      </c>
      <c r="E54" s="20">
        <v>995.80100000000004</v>
      </c>
      <c r="F54" s="21">
        <f t="shared" si="1"/>
        <v>73.970359170533015</v>
      </c>
      <c r="G54" s="21">
        <f t="shared" si="2"/>
        <v>73.710332841203197</v>
      </c>
      <c r="H54" s="21">
        <f t="shared" si="3"/>
        <v>81.224764611582614</v>
      </c>
      <c r="I54" s="21">
        <f t="shared" si="4"/>
        <v>80.80016465609468</v>
      </c>
      <c r="J54" s="21">
        <f t="shared" si="5"/>
        <v>86.630459652122752</v>
      </c>
      <c r="K54" s="21">
        <f t="shared" si="6"/>
        <v>88.824774667564256</v>
      </c>
      <c r="L54" s="21">
        <f t="shared" si="7"/>
        <v>87.877927738401254</v>
      </c>
      <c r="M54" s="21">
        <f t="shared" si="8"/>
        <v>87.917425408679193</v>
      </c>
      <c r="N54" s="21">
        <f t="shared" si="9"/>
        <v>86.725912355294454</v>
      </c>
      <c r="O54" s="21">
        <f t="shared" si="10"/>
        <v>85.454306803846123</v>
      </c>
      <c r="P54" s="21">
        <f t="shared" si="11"/>
        <v>82.73555049971408</v>
      </c>
      <c r="Q54" s="21">
        <f t="shared" si="12"/>
        <v>79.929021594964411</v>
      </c>
    </row>
    <row r="55" spans="1:17" x14ac:dyDescent="0.2">
      <c r="A55" s="10">
        <v>6940471</v>
      </c>
      <c r="B55" s="4" t="s">
        <v>223</v>
      </c>
      <c r="C55" s="4" t="s">
        <v>224</v>
      </c>
      <c r="D55" s="4" t="s">
        <v>7</v>
      </c>
      <c r="E55" s="20">
        <v>108.902</v>
      </c>
      <c r="F55" s="21">
        <f t="shared" si="1"/>
        <v>8.0894878137191935</v>
      </c>
      <c r="G55" s="21">
        <f t="shared" si="2"/>
        <v>8.0610510203069783</v>
      </c>
      <c r="H55" s="21">
        <f t="shared" si="3"/>
        <v>8.8828383539789275</v>
      </c>
      <c r="I55" s="21">
        <f t="shared" si="4"/>
        <v>8.8364035900526545</v>
      </c>
      <c r="J55" s="21">
        <f t="shared" si="5"/>
        <v>9.4740116921307287</v>
      </c>
      <c r="K55" s="21">
        <f t="shared" si="6"/>
        <v>9.7139846323181853</v>
      </c>
      <c r="L55" s="21">
        <f t="shared" si="7"/>
        <v>9.6104363086272997</v>
      </c>
      <c r="M55" s="21">
        <f t="shared" si="8"/>
        <v>9.6147558215506717</v>
      </c>
      <c r="N55" s="21">
        <f t="shared" si="9"/>
        <v>9.4844505150288825</v>
      </c>
      <c r="O55" s="21">
        <f t="shared" si="10"/>
        <v>9.3453861961902529</v>
      </c>
      <c r="P55" s="21">
        <f t="shared" si="11"/>
        <v>9.0480597232979907</v>
      </c>
      <c r="Q55" s="21">
        <f t="shared" si="12"/>
        <v>8.741134332798234</v>
      </c>
    </row>
    <row r="56" spans="1:17" x14ac:dyDescent="0.2">
      <c r="A56" s="10" t="s">
        <v>424</v>
      </c>
      <c r="B56" s="4" t="s">
        <v>290</v>
      </c>
      <c r="C56" s="4" t="s">
        <v>275</v>
      </c>
      <c r="D56" s="4" t="s">
        <v>64</v>
      </c>
      <c r="E56" s="20">
        <v>252.49799999999999</v>
      </c>
      <c r="F56" s="21">
        <f t="shared" si="1"/>
        <v>18.756124717530152</v>
      </c>
      <c r="G56" s="21">
        <f t="shared" si="2"/>
        <v>18.690191736841118</v>
      </c>
      <c r="H56" s="21">
        <f t="shared" si="3"/>
        <v>20.595571419284965</v>
      </c>
      <c r="I56" s="21">
        <f t="shared" si="4"/>
        <v>20.487908703982619</v>
      </c>
      <c r="J56" s="21">
        <f t="shared" si="5"/>
        <v>21.966254102216897</v>
      </c>
      <c r="K56" s="21">
        <f t="shared" si="6"/>
        <v>22.52265056372773</v>
      </c>
      <c r="L56" s="21">
        <f t="shared" si="7"/>
        <v>22.282565490585807</v>
      </c>
      <c r="M56" s="21">
        <f t="shared" si="8"/>
        <v>22.292580626893002</v>
      </c>
      <c r="N56" s="21">
        <f t="shared" si="9"/>
        <v>21.990457348292619</v>
      </c>
      <c r="O56" s="21">
        <f t="shared" si="10"/>
        <v>21.668025598847095</v>
      </c>
      <c r="P56" s="21">
        <f t="shared" si="11"/>
        <v>20.97865038303517</v>
      </c>
      <c r="Q56" s="21">
        <f t="shared" si="12"/>
        <v>20.267019308762819</v>
      </c>
    </row>
    <row r="57" spans="1:17" x14ac:dyDescent="0.2">
      <c r="A57" s="10" t="s">
        <v>425</v>
      </c>
      <c r="B57" s="4" t="s">
        <v>282</v>
      </c>
      <c r="C57" s="4" t="s">
        <v>283</v>
      </c>
      <c r="D57" s="4" t="s">
        <v>56</v>
      </c>
      <c r="E57" s="20">
        <v>11161.847</v>
      </c>
      <c r="F57" s="21">
        <f t="shared" si="1"/>
        <v>829.12733728579951</v>
      </c>
      <c r="G57" s="21">
        <f t="shared" si="2"/>
        <v>826.21272472370015</v>
      </c>
      <c r="H57" s="21">
        <f t="shared" si="3"/>
        <v>910.44133838537971</v>
      </c>
      <c r="I57" s="21">
        <f t="shared" si="4"/>
        <v>905.68203432828091</v>
      </c>
      <c r="J57" s="21">
        <f t="shared" si="5"/>
        <v>971.03330502446499</v>
      </c>
      <c r="K57" s="21">
        <f t="shared" si="6"/>
        <v>995.62919162445917</v>
      </c>
      <c r="L57" s="21">
        <f t="shared" si="7"/>
        <v>985.01606655656178</v>
      </c>
      <c r="M57" s="21">
        <f t="shared" si="8"/>
        <v>985.45879251536155</v>
      </c>
      <c r="N57" s="21">
        <f t="shared" si="9"/>
        <v>972.10322609156481</v>
      </c>
      <c r="O57" s="21">
        <f t="shared" si="10"/>
        <v>957.84990980686837</v>
      </c>
      <c r="P57" s="21">
        <f t="shared" si="11"/>
        <v>927.37560630947564</v>
      </c>
      <c r="Q57" s="21">
        <f t="shared" si="12"/>
        <v>895.91746734808328</v>
      </c>
    </row>
    <row r="58" spans="1:17" x14ac:dyDescent="0.2">
      <c r="A58" s="10" t="s">
        <v>426</v>
      </c>
      <c r="B58" s="4" t="s">
        <v>214</v>
      </c>
      <c r="C58" s="4" t="s">
        <v>215</v>
      </c>
      <c r="D58" s="4" t="s">
        <v>216</v>
      </c>
      <c r="E58" s="20">
        <v>206.95400000000001</v>
      </c>
      <c r="F58" s="21">
        <f t="shared" si="1"/>
        <v>15.373012993337515</v>
      </c>
      <c r="G58" s="21">
        <f t="shared" si="2"/>
        <v>15.318972588718394</v>
      </c>
      <c r="H58" s="21">
        <f t="shared" si="3"/>
        <v>16.880671876635461</v>
      </c>
      <c r="I58" s="21">
        <f t="shared" si="4"/>
        <v>16.792428684282722</v>
      </c>
      <c r="J58" s="21">
        <f t="shared" si="5"/>
        <v>18.004119444392416</v>
      </c>
      <c r="K58" s="21">
        <f t="shared" si="6"/>
        <v>18.460156614174011</v>
      </c>
      <c r="L58" s="21">
        <f t="shared" si="7"/>
        <v>18.263376575413254</v>
      </c>
      <c r="M58" s="21">
        <f t="shared" si="8"/>
        <v>18.271585244469321</v>
      </c>
      <c r="N58" s="21">
        <f t="shared" si="9"/>
        <v>18.023957061277915</v>
      </c>
      <c r="O58" s="21">
        <f t="shared" si="10"/>
        <v>17.759683521389483</v>
      </c>
      <c r="P58" s="21">
        <f t="shared" si="11"/>
        <v>17.194653468030086</v>
      </c>
      <c r="Q58" s="21">
        <f t="shared" si="12"/>
        <v>16.611381927879432</v>
      </c>
    </row>
    <row r="59" spans="1:17" x14ac:dyDescent="0.2">
      <c r="A59" s="10" t="s">
        <v>427</v>
      </c>
      <c r="B59" s="4" t="s">
        <v>276</v>
      </c>
      <c r="C59" s="4" t="s">
        <v>277</v>
      </c>
      <c r="D59" s="4" t="s">
        <v>78</v>
      </c>
      <c r="E59" s="20">
        <v>675.43700000000001</v>
      </c>
      <c r="F59" s="21">
        <f t="shared" si="1"/>
        <v>50.172993888404719</v>
      </c>
      <c r="G59" s="21">
        <f t="shared" si="2"/>
        <v>49.996621898616048</v>
      </c>
      <c r="H59" s="21">
        <f t="shared" si="3"/>
        <v>55.093549147825243</v>
      </c>
      <c r="I59" s="21">
        <f t="shared" si="4"/>
        <v>54.805549316398178</v>
      </c>
      <c r="J59" s="21">
        <f t="shared" si="5"/>
        <v>58.76015165284111</v>
      </c>
      <c r="K59" s="21">
        <f t="shared" si="6"/>
        <v>60.248522874686401</v>
      </c>
      <c r="L59" s="21">
        <f t="shared" si="7"/>
        <v>59.606290692460163</v>
      </c>
      <c r="M59" s="21">
        <f t="shared" si="8"/>
        <v>59.633081374453376</v>
      </c>
      <c r="N59" s="21">
        <f t="shared" si="9"/>
        <v>58.824895800991385</v>
      </c>
      <c r="O59" s="21">
        <f t="shared" si="10"/>
        <v>57.962384677932043</v>
      </c>
      <c r="P59" s="21">
        <f t="shared" si="11"/>
        <v>56.118292734065726</v>
      </c>
      <c r="Q59" s="21">
        <f t="shared" si="12"/>
        <v>54.214665941325606</v>
      </c>
    </row>
    <row r="60" spans="1:17" x14ac:dyDescent="0.2">
      <c r="A60" s="10">
        <v>215341</v>
      </c>
      <c r="B60" s="4" t="s">
        <v>44</v>
      </c>
      <c r="C60" s="4" t="s">
        <v>45</v>
      </c>
      <c r="D60" s="4" t="s">
        <v>7</v>
      </c>
      <c r="E60" s="20">
        <v>370.6</v>
      </c>
      <c r="F60" s="21">
        <f t="shared" si="1"/>
        <v>27.529009419150551</v>
      </c>
      <c r="G60" s="21">
        <f t="shared" si="2"/>
        <v>27.432237315437426</v>
      </c>
      <c r="H60" s="21">
        <f t="shared" si="3"/>
        <v>30.228828616412837</v>
      </c>
      <c r="I60" s="21">
        <f t="shared" si="4"/>
        <v>30.070808345792674</v>
      </c>
      <c r="J60" s="21">
        <f t="shared" si="5"/>
        <v>32.240626738752717</v>
      </c>
      <c r="K60" s="21">
        <f t="shared" si="6"/>
        <v>33.057268964179904</v>
      </c>
      <c r="L60" s="21">
        <f t="shared" si="7"/>
        <v>32.704887843908075</v>
      </c>
      <c r="M60" s="21">
        <f t="shared" si="8"/>
        <v>32.719587403965761</v>
      </c>
      <c r="N60" s="21">
        <f t="shared" si="9"/>
        <v>32.276150675558796</v>
      </c>
      <c r="O60" s="21">
        <f t="shared" si="10"/>
        <v>31.802906505923744</v>
      </c>
      <c r="P60" s="21">
        <f t="shared" si="11"/>
        <v>30.791086788619452</v>
      </c>
      <c r="Q60" s="21">
        <f t="shared" si="12"/>
        <v>29.746601382298081</v>
      </c>
    </row>
    <row r="61" spans="1:17" x14ac:dyDescent="0.2">
      <c r="A61" s="10">
        <v>9476091</v>
      </c>
      <c r="B61" s="4" t="s">
        <v>319</v>
      </c>
      <c r="C61" s="4" t="s">
        <v>320</v>
      </c>
      <c r="D61" s="4" t="s">
        <v>7</v>
      </c>
      <c r="E61" s="20">
        <v>564.01700000000005</v>
      </c>
      <c r="F61" s="21">
        <f t="shared" si="1"/>
        <v>41.896463317757792</v>
      </c>
      <c r="G61" s="21">
        <f t="shared" si="2"/>
        <v>41.749185628551189</v>
      </c>
      <c r="H61" s="21">
        <f t="shared" si="3"/>
        <v>46.005324419167081</v>
      </c>
      <c r="I61" s="21">
        <f t="shared" si="4"/>
        <v>45.764833002614537</v>
      </c>
      <c r="J61" s="21">
        <f t="shared" si="5"/>
        <v>49.067084650056906</v>
      </c>
      <c r="K61" s="21">
        <f t="shared" si="6"/>
        <v>50.309934348002855</v>
      </c>
      <c r="L61" s="21">
        <f t="shared" si="7"/>
        <v>49.773644703339187</v>
      </c>
      <c r="M61" s="21">
        <f t="shared" si="8"/>
        <v>49.796015997902209</v>
      </c>
      <c r="N61" s="21">
        <f t="shared" si="9"/>
        <v>49.121148611917555</v>
      </c>
      <c r="O61" s="21">
        <f t="shared" si="10"/>
        <v>48.400917211957889</v>
      </c>
      <c r="P61" s="21">
        <f t="shared" si="11"/>
        <v>46.861026436202856</v>
      </c>
      <c r="Q61" s="21">
        <f t="shared" si="12"/>
        <v>45.271421672530003</v>
      </c>
    </row>
    <row r="62" spans="1:17" x14ac:dyDescent="0.2">
      <c r="A62" s="10">
        <v>7834330</v>
      </c>
      <c r="B62" s="4" t="s">
        <v>250</v>
      </c>
      <c r="C62" s="4" t="s">
        <v>251</v>
      </c>
      <c r="D62" s="4" t="s">
        <v>252</v>
      </c>
      <c r="E62" s="20">
        <v>876.49400000000003</v>
      </c>
      <c r="F62" s="21">
        <f t="shared" si="1"/>
        <v>65.107964333051655</v>
      </c>
      <c r="G62" s="21">
        <f t="shared" si="2"/>
        <v>64.879091779700516</v>
      </c>
      <c r="H62" s="21">
        <f t="shared" si="3"/>
        <v>71.493218859455354</v>
      </c>
      <c r="I62" s="21">
        <f t="shared" si="4"/>
        <v>71.119490259679452</v>
      </c>
      <c r="J62" s="21">
        <f t="shared" si="5"/>
        <v>76.251257131020836</v>
      </c>
      <c r="K62" s="21">
        <f t="shared" si="6"/>
        <v>78.182671083351053</v>
      </c>
      <c r="L62" s="21">
        <f t="shared" si="7"/>
        <v>77.349265962920569</v>
      </c>
      <c r="M62" s="21">
        <f t="shared" si="8"/>
        <v>77.384031414062505</v>
      </c>
      <c r="N62" s="21">
        <f t="shared" si="9"/>
        <v>76.335273637947196</v>
      </c>
      <c r="O62" s="21">
        <f t="shared" si="10"/>
        <v>75.21601925257184</v>
      </c>
      <c r="P62" s="21">
        <f t="shared" si="11"/>
        <v>72.822997365634691</v>
      </c>
      <c r="Q62" s="21">
        <f t="shared" si="12"/>
        <v>70.35271892060436</v>
      </c>
    </row>
    <row r="63" spans="1:17" x14ac:dyDescent="0.2">
      <c r="A63" s="10" t="s">
        <v>428</v>
      </c>
      <c r="B63" s="4" t="s">
        <v>330</v>
      </c>
      <c r="C63" s="4" t="s">
        <v>147</v>
      </c>
      <c r="D63" s="4" t="s">
        <v>7</v>
      </c>
      <c r="E63" s="20">
        <v>6930.5460000000003</v>
      </c>
      <c r="F63" s="21">
        <f t="shared" si="1"/>
        <v>514.81669215827355</v>
      </c>
      <c r="G63" s="21">
        <f t="shared" si="2"/>
        <v>513.00696869281057</v>
      </c>
      <c r="H63" s="21">
        <f t="shared" si="3"/>
        <v>565.30568605549252</v>
      </c>
      <c r="I63" s="21">
        <f t="shared" si="4"/>
        <v>562.35056799163533</v>
      </c>
      <c r="J63" s="21">
        <f t="shared" si="5"/>
        <v>602.92808063074926</v>
      </c>
      <c r="K63" s="21">
        <f t="shared" si="6"/>
        <v>618.20000860933942</v>
      </c>
      <c r="L63" s="21">
        <f t="shared" si="7"/>
        <v>611.61017168657781</v>
      </c>
      <c r="M63" s="21">
        <f t="shared" si="8"/>
        <v>611.88506639019238</v>
      </c>
      <c r="N63" s="21">
        <f t="shared" si="9"/>
        <v>603.59240949781793</v>
      </c>
      <c r="O63" s="21">
        <f t="shared" si="10"/>
        <v>594.74232723422494</v>
      </c>
      <c r="P63" s="21">
        <f t="shared" si="11"/>
        <v>575.82040846875179</v>
      </c>
      <c r="Q63" s="21">
        <f t="shared" si="12"/>
        <v>556.28761258413499</v>
      </c>
    </row>
    <row r="64" spans="1:17" x14ac:dyDescent="0.2">
      <c r="A64" s="10">
        <v>4122038</v>
      </c>
      <c r="B64" s="4" t="s">
        <v>132</v>
      </c>
      <c r="C64" s="4" t="s">
        <v>133</v>
      </c>
      <c r="D64" s="4" t="s">
        <v>7</v>
      </c>
      <c r="E64" s="20">
        <v>307.52499999999998</v>
      </c>
      <c r="F64" s="21">
        <f t="shared" si="1"/>
        <v>22.843655212153998</v>
      </c>
      <c r="G64" s="21">
        <f t="shared" si="2"/>
        <v>22.76335342803533</v>
      </c>
      <c r="H64" s="21">
        <f t="shared" si="3"/>
        <v>25.083973341236796</v>
      </c>
      <c r="I64" s="21">
        <f t="shared" si="4"/>
        <v>24.952847643118972</v>
      </c>
      <c r="J64" s="21">
        <f t="shared" si="5"/>
        <v>26.753369503062405</v>
      </c>
      <c r="K64" s="21">
        <f t="shared" si="6"/>
        <v>27.43102168971782</v>
      </c>
      <c r="L64" s="21">
        <f t="shared" si="7"/>
        <v>27.138614771176009</v>
      </c>
      <c r="M64" s="21">
        <f t="shared" si="8"/>
        <v>27.150812510535808</v>
      </c>
      <c r="N64" s="21">
        <f t="shared" si="9"/>
        <v>26.782847373181916</v>
      </c>
      <c r="O64" s="21">
        <f t="shared" si="10"/>
        <v>26.390147931015107</v>
      </c>
      <c r="P64" s="21">
        <f t="shared" si="11"/>
        <v>25.550536871749046</v>
      </c>
      <c r="Q64" s="21">
        <f t="shared" si="12"/>
        <v>24.683819725016775</v>
      </c>
    </row>
    <row r="65" spans="1:17" x14ac:dyDescent="0.2">
      <c r="A65" s="10">
        <v>5410568</v>
      </c>
      <c r="B65" s="4" t="s">
        <v>174</v>
      </c>
      <c r="C65" s="4" t="s">
        <v>175</v>
      </c>
      <c r="D65" s="4" t="s">
        <v>7</v>
      </c>
      <c r="E65" s="20">
        <v>841.66700000000003</v>
      </c>
      <c r="F65" s="21">
        <f t="shared" si="1"/>
        <v>62.520935700993483</v>
      </c>
      <c r="G65" s="21">
        <f t="shared" si="2"/>
        <v>62.301157270837216</v>
      </c>
      <c r="H65" s="21">
        <f t="shared" si="3"/>
        <v>68.652475701808797</v>
      </c>
      <c r="I65" s="21">
        <f t="shared" si="4"/>
        <v>68.293596999401728</v>
      </c>
      <c r="J65" s="21">
        <f t="shared" si="5"/>
        <v>73.221455977673443</v>
      </c>
      <c r="K65" s="21">
        <f t="shared" si="6"/>
        <v>75.076126274350798</v>
      </c>
      <c r="L65" s="21">
        <f t="shared" si="7"/>
        <v>74.275836041334529</v>
      </c>
      <c r="M65" s="21">
        <f t="shared" si="8"/>
        <v>74.309220106674715</v>
      </c>
      <c r="N65" s="21">
        <f t="shared" si="9"/>
        <v>73.30213413557891</v>
      </c>
      <c r="O65" s="21">
        <f t="shared" si="10"/>
        <v>72.2273526986544</v>
      </c>
      <c r="P65" s="21">
        <f t="shared" si="11"/>
        <v>69.929416201071149</v>
      </c>
      <c r="Q65" s="21">
        <f t="shared" si="12"/>
        <v>67.557292891620833</v>
      </c>
    </row>
    <row r="66" spans="1:17" x14ac:dyDescent="0.2">
      <c r="A66" s="10">
        <v>6455433</v>
      </c>
      <c r="B66" s="4" t="s">
        <v>383</v>
      </c>
      <c r="C66" s="4" t="s">
        <v>13</v>
      </c>
      <c r="D66" s="4" t="s">
        <v>7</v>
      </c>
      <c r="E66" s="20">
        <v>101.611</v>
      </c>
      <c r="F66" s="21">
        <f t="shared" si="1"/>
        <v>7.547895780057492</v>
      </c>
      <c r="G66" s="21">
        <f t="shared" si="2"/>
        <v>7.521362832862688</v>
      </c>
      <c r="H66" s="21">
        <f t="shared" si="3"/>
        <v>8.2881314207833903</v>
      </c>
      <c r="I66" s="21">
        <f t="shared" si="4"/>
        <v>8.2448054690349153</v>
      </c>
      <c r="J66" s="21">
        <f t="shared" si="5"/>
        <v>8.8397256436896985</v>
      </c>
      <c r="K66" s="21">
        <f t="shared" si="6"/>
        <v>9.0636323710720035</v>
      </c>
      <c r="L66" s="21">
        <f t="shared" si="7"/>
        <v>8.9670166182065394</v>
      </c>
      <c r="M66" s="21">
        <f t="shared" si="8"/>
        <v>8.9710469392994199</v>
      </c>
      <c r="N66" s="21">
        <f t="shared" si="9"/>
        <v>8.8494655863308278</v>
      </c>
      <c r="O66" s="21">
        <f t="shared" si="10"/>
        <v>8.7197116378127841</v>
      </c>
      <c r="P66" s="21">
        <f t="shared" si="11"/>
        <v>8.442291202586107</v>
      </c>
      <c r="Q66" s="21">
        <f t="shared" si="12"/>
        <v>8.1559144982641403</v>
      </c>
    </row>
    <row r="67" spans="1:17" x14ac:dyDescent="0.2">
      <c r="A67" s="10">
        <v>186716</v>
      </c>
      <c r="B67" s="4" t="s">
        <v>35</v>
      </c>
      <c r="C67" s="4" t="s">
        <v>36</v>
      </c>
      <c r="D67" s="4" t="s">
        <v>7</v>
      </c>
      <c r="E67" s="20">
        <v>594.66200000000003</v>
      </c>
      <c r="F67" s="21">
        <f t="shared" si="1"/>
        <v>44.172843494902601</v>
      </c>
      <c r="G67" s="21">
        <f t="shared" si="2"/>
        <v>44.017563697983405</v>
      </c>
      <c r="H67" s="21">
        <f t="shared" si="3"/>
        <v>48.504953272243092</v>
      </c>
      <c r="I67" s="21">
        <f t="shared" si="4"/>
        <v>48.251395122843398</v>
      </c>
      <c r="J67" s="21">
        <f t="shared" si="5"/>
        <v>51.733069556719286</v>
      </c>
      <c r="K67" s="21">
        <f t="shared" si="6"/>
        <v>53.043447589792635</v>
      </c>
      <c r="L67" s="21">
        <f t="shared" si="7"/>
        <v>52.478019468521488</v>
      </c>
      <c r="M67" s="21">
        <f t="shared" si="8"/>
        <v>52.501606273116806</v>
      </c>
      <c r="N67" s="21">
        <f t="shared" si="9"/>
        <v>51.790071001157976</v>
      </c>
      <c r="O67" s="21">
        <f t="shared" si="10"/>
        <v>51.030706930991975</v>
      </c>
      <c r="P67" s="21">
        <f t="shared" si="11"/>
        <v>49.407148548014092</v>
      </c>
      <c r="Q67" s="21">
        <f t="shared" si="12"/>
        <v>47.731175043713279</v>
      </c>
    </row>
    <row r="68" spans="1:17" x14ac:dyDescent="0.2">
      <c r="A68" s="10">
        <v>179485</v>
      </c>
      <c r="B68" s="4" t="s">
        <v>33</v>
      </c>
      <c r="C68" s="4" t="s">
        <v>34</v>
      </c>
      <c r="D68" s="4" t="s">
        <v>7</v>
      </c>
      <c r="E68" s="20">
        <v>274.41699999999997</v>
      </c>
      <c r="F68" s="21">
        <f t="shared" si="1"/>
        <v>20.384317802954765</v>
      </c>
      <c r="G68" s="21">
        <f t="shared" si="2"/>
        <v>20.312661271965435</v>
      </c>
      <c r="H68" s="21">
        <f t="shared" si="3"/>
        <v>22.383444313087317</v>
      </c>
      <c r="I68" s="21">
        <f t="shared" si="4"/>
        <v>22.266435547294623</v>
      </c>
      <c r="J68" s="21">
        <f t="shared" si="5"/>
        <v>23.873114052262014</v>
      </c>
      <c r="K68" s="21">
        <f t="shared" si="6"/>
        <v>24.477810516306949</v>
      </c>
      <c r="L68" s="21">
        <f t="shared" si="7"/>
        <v>24.216883992071562</v>
      </c>
      <c r="M68" s="21">
        <f t="shared" si="8"/>
        <v>24.22776852842437</v>
      </c>
      <c r="N68" s="21">
        <f t="shared" si="9"/>
        <v>23.89941834844797</v>
      </c>
      <c r="O68" s="21">
        <f t="shared" si="10"/>
        <v>23.548996747533931</v>
      </c>
      <c r="P68" s="21">
        <f t="shared" si="11"/>
        <v>22.799777828582254</v>
      </c>
      <c r="Q68" s="21">
        <f t="shared" si="12"/>
        <v>22.026371051068786</v>
      </c>
    </row>
    <row r="69" spans="1:17" x14ac:dyDescent="0.2">
      <c r="A69" s="10">
        <v>17868</v>
      </c>
      <c r="B69" s="4" t="s">
        <v>10</v>
      </c>
      <c r="C69" s="4" t="s">
        <v>11</v>
      </c>
      <c r="D69" s="4" t="s">
        <v>7</v>
      </c>
      <c r="E69" s="20">
        <v>956.43799999999999</v>
      </c>
      <c r="F69" s="21">
        <f t="shared" si="1"/>
        <v>71.046386159831385</v>
      </c>
      <c r="G69" s="21">
        <f t="shared" si="2"/>
        <v>70.796638406644192</v>
      </c>
      <c r="H69" s="21">
        <f t="shared" si="3"/>
        <v>78.01403233735742</v>
      </c>
      <c r="I69" s="21">
        <f t="shared" si="4"/>
        <v>77.606216385950489</v>
      </c>
      <c r="J69" s="21">
        <f t="shared" si="5"/>
        <v>83.206045754881728</v>
      </c>
      <c r="K69" s="21">
        <f t="shared" si="6"/>
        <v>85.313621731144892</v>
      </c>
      <c r="L69" s="21">
        <f t="shared" si="7"/>
        <v>84.404202697387348</v>
      </c>
      <c r="M69" s="21">
        <f t="shared" si="8"/>
        <v>84.442139064960074</v>
      </c>
      <c r="N69" s="21">
        <f t="shared" si="9"/>
        <v>83.29772530984917</v>
      </c>
      <c r="O69" s="21">
        <f t="shared" si="10"/>
        <v>82.076385031604673</v>
      </c>
      <c r="P69" s="21">
        <f t="shared" si="11"/>
        <v>79.4650983970146</v>
      </c>
      <c r="Q69" s="21">
        <f t="shared" si="12"/>
        <v>76.769508723374017</v>
      </c>
    </row>
    <row r="70" spans="1:17" x14ac:dyDescent="0.2">
      <c r="A70" s="10">
        <v>576751</v>
      </c>
      <c r="B70" s="4" t="s">
        <v>57</v>
      </c>
      <c r="C70" s="4" t="s">
        <v>58</v>
      </c>
      <c r="D70" s="4" t="s">
        <v>7</v>
      </c>
      <c r="E70" s="20">
        <v>5856.5870000000004</v>
      </c>
      <c r="F70" s="21">
        <f t="shared" ref="F70:F133" si="14">E70*$F$1</f>
        <v>435.04057929593813</v>
      </c>
      <c r="G70" s="21">
        <f t="shared" ref="G70:G106" si="15">E70*$G$1</f>
        <v>433.511290994349</v>
      </c>
      <c r="H70" s="21">
        <f t="shared" ref="H70:H106" si="16">E70*H$1</f>
        <v>477.70578710229739</v>
      </c>
      <c r="I70" s="21">
        <f t="shared" ref="I70:I106" si="17">E70*$I$1</f>
        <v>475.20859481236073</v>
      </c>
      <c r="J70" s="21">
        <f t="shared" ref="J70:J106" si="18">E70*$J$1</f>
        <v>509.49820677288596</v>
      </c>
      <c r="K70" s="21">
        <f t="shared" ref="K70:K106" si="19">E70*$K$1</f>
        <v>522.4035932841864</v>
      </c>
      <c r="L70" s="21">
        <f t="shared" ref="L70:L106" si="20">E70*$L$1</f>
        <v>516.83491900456033</v>
      </c>
      <c r="M70" s="21">
        <f t="shared" ref="M70:M106" si="21">E70*$M$1</f>
        <v>517.06721596176374</v>
      </c>
      <c r="N70" s="21">
        <f t="shared" ref="N70:N106" si="22">E70*$N$1</f>
        <v>510.05959108612757</v>
      </c>
      <c r="O70" s="21">
        <f t="shared" ref="O70:O106" si="23">E70*$O$1</f>
        <v>502.580919602829</v>
      </c>
      <c r="P70" s="21">
        <f t="shared" ref="P70:P106" si="24">E70*$P$1</f>
        <v>486.59114571532768</v>
      </c>
      <c r="Q70" s="21">
        <f t="shared" ref="Q70:Q106" si="25">E70*$Q$1</f>
        <v>470.08515636737445</v>
      </c>
    </row>
    <row r="71" spans="1:17" x14ac:dyDescent="0.2">
      <c r="A71" s="10" t="s">
        <v>429</v>
      </c>
      <c r="B71" s="4" t="s">
        <v>18</v>
      </c>
      <c r="C71" s="4" t="s">
        <v>19</v>
      </c>
      <c r="D71" s="4" t="s">
        <v>7</v>
      </c>
      <c r="E71" s="20">
        <v>414.71100000000001</v>
      </c>
      <c r="F71" s="21">
        <f t="shared" si="14"/>
        <v>30.805674649825537</v>
      </c>
      <c r="G71" s="21">
        <f t="shared" si="15"/>
        <v>30.697384158991824</v>
      </c>
      <c r="H71" s="21">
        <f t="shared" si="16"/>
        <v>33.826842267515339</v>
      </c>
      <c r="I71" s="21">
        <f t="shared" si="17"/>
        <v>33.650013491343834</v>
      </c>
      <c r="J71" s="21">
        <f t="shared" si="18"/>
        <v>36.07809647991062</v>
      </c>
      <c r="K71" s="21">
        <f t="shared" si="19"/>
        <v>36.991940284414497</v>
      </c>
      <c r="L71" s="21">
        <f t="shared" si="20"/>
        <v>36.597616682771076</v>
      </c>
      <c r="M71" s="21">
        <f t="shared" si="21"/>
        <v>36.614065871252144</v>
      </c>
      <c r="N71" s="21">
        <f t="shared" si="22"/>
        <v>36.117848685406543</v>
      </c>
      <c r="O71" s="21">
        <f t="shared" si="23"/>
        <v>35.588276200696548</v>
      </c>
      <c r="P71" s="21">
        <f t="shared" si="24"/>
        <v>34.45602372691625</v>
      </c>
      <c r="Q71" s="21">
        <f t="shared" si="25"/>
        <v>33.287217500955798</v>
      </c>
    </row>
    <row r="72" spans="1:17" x14ac:dyDescent="0.2">
      <c r="A72" s="10">
        <v>395331</v>
      </c>
      <c r="B72" s="4" t="s">
        <v>52</v>
      </c>
      <c r="C72" s="4" t="s">
        <v>53</v>
      </c>
      <c r="D72" s="4" t="s">
        <v>7</v>
      </c>
      <c r="E72" s="20">
        <v>311.20699999999999</v>
      </c>
      <c r="F72" s="21">
        <f t="shared" si="14"/>
        <v>23.117162531855328</v>
      </c>
      <c r="G72" s="21">
        <f t="shared" si="15"/>
        <v>23.035899293646342</v>
      </c>
      <c r="H72" s="21">
        <f t="shared" si="16"/>
        <v>25.384304013027492</v>
      </c>
      <c r="I72" s="21">
        <f t="shared" si="17"/>
        <v>25.251608345572315</v>
      </c>
      <c r="J72" s="21">
        <f t="shared" si="18"/>
        <v>27.073687872334094</v>
      </c>
      <c r="K72" s="21">
        <f t="shared" si="19"/>
        <v>27.759453595616662</v>
      </c>
      <c r="L72" s="21">
        <f t="shared" si="20"/>
        <v>27.463545686020236</v>
      </c>
      <c r="M72" s="21">
        <f t="shared" si="21"/>
        <v>27.47588946903932</v>
      </c>
      <c r="N72" s="21">
        <f t="shared" si="22"/>
        <v>27.103518681296887</v>
      </c>
      <c r="O72" s="21">
        <f t="shared" si="23"/>
        <v>26.706117444654641</v>
      </c>
      <c r="P72" s="21">
        <f t="shared" si="24"/>
        <v>25.856453713507538</v>
      </c>
      <c r="Q72" s="21">
        <f t="shared" si="25"/>
        <v>24.979359353429139</v>
      </c>
    </row>
    <row r="73" spans="1:17" x14ac:dyDescent="0.2">
      <c r="A73" s="10">
        <v>30961</v>
      </c>
      <c r="B73" s="4" t="s">
        <v>14</v>
      </c>
      <c r="C73" s="4" t="s">
        <v>15</v>
      </c>
      <c r="D73" s="4" t="s">
        <v>7</v>
      </c>
      <c r="E73" s="20">
        <v>319.92200000000003</v>
      </c>
      <c r="F73" s="21">
        <f t="shared" si="14"/>
        <v>23.76453251860087</v>
      </c>
      <c r="G73" s="21">
        <f t="shared" si="15"/>
        <v>23.6809935953302</v>
      </c>
      <c r="H73" s="21">
        <f t="shared" si="16"/>
        <v>26.09516273238</v>
      </c>
      <c r="I73" s="21">
        <f t="shared" si="17"/>
        <v>25.958751072862071</v>
      </c>
      <c r="J73" s="21">
        <f t="shared" si="18"/>
        <v>27.831855875648262</v>
      </c>
      <c r="K73" s="21">
        <f t="shared" si="19"/>
        <v>28.53682569227837</v>
      </c>
      <c r="L73" s="21">
        <f t="shared" si="20"/>
        <v>28.232631216402481</v>
      </c>
      <c r="M73" s="21">
        <f t="shared" si="21"/>
        <v>28.245320673101819</v>
      </c>
      <c r="N73" s="21">
        <f t="shared" si="22"/>
        <v>27.862522062671673</v>
      </c>
      <c r="O73" s="21">
        <f t="shared" si="23"/>
        <v>27.453992053934531</v>
      </c>
      <c r="P73" s="21">
        <f t="shared" si="24"/>
        <v>26.580534451129825</v>
      </c>
      <c r="Q73" s="21">
        <f t="shared" si="25"/>
        <v>25.678878055659922</v>
      </c>
    </row>
    <row r="74" spans="1:17" x14ac:dyDescent="0.2">
      <c r="A74" s="10">
        <v>82341</v>
      </c>
      <c r="B74" s="4" t="s">
        <v>26</v>
      </c>
      <c r="C74" s="4" t="s">
        <v>6</v>
      </c>
      <c r="D74" s="4" t="s">
        <v>7</v>
      </c>
      <c r="E74" s="20">
        <v>1108.2829999999999</v>
      </c>
      <c r="F74" s="21">
        <f t="shared" si="14"/>
        <v>82.32577751237028</v>
      </c>
      <c r="G74" s="21">
        <f t="shared" si="15"/>
        <v>82.036379570061882</v>
      </c>
      <c r="H74" s="21">
        <f t="shared" si="16"/>
        <v>90.399613776265141</v>
      </c>
      <c r="I74" s="21">
        <f t="shared" si="17"/>
        <v>89.927052579331189</v>
      </c>
      <c r="J74" s="21">
        <f t="shared" si="18"/>
        <v>96.415916146532837</v>
      </c>
      <c r="K74" s="21">
        <f t="shared" si="19"/>
        <v>98.858092874873691</v>
      </c>
      <c r="L74" s="21">
        <f t="shared" si="20"/>
        <v>97.80429361659462</v>
      </c>
      <c r="M74" s="21">
        <f t="shared" si="21"/>
        <v>97.84825279770476</v>
      </c>
      <c r="N74" s="21">
        <f t="shared" si="22"/>
        <v>96.522150834215665</v>
      </c>
      <c r="O74" s="21">
        <f t="shared" si="23"/>
        <v>95.106909420142145</v>
      </c>
      <c r="P74" s="21">
        <f t="shared" si="24"/>
        <v>92.081052453727821</v>
      </c>
      <c r="Q74" s="21">
        <f t="shared" si="25"/>
        <v>88.95750841817987</v>
      </c>
    </row>
    <row r="75" spans="1:17" x14ac:dyDescent="0.2">
      <c r="A75" s="10">
        <v>327522</v>
      </c>
      <c r="B75" s="4" t="s">
        <v>50</v>
      </c>
      <c r="C75" s="4" t="s">
        <v>51</v>
      </c>
      <c r="D75" s="4" t="s">
        <v>7</v>
      </c>
      <c r="E75" s="20">
        <v>1273.7919999999999</v>
      </c>
      <c r="F75" s="21">
        <f t="shared" si="14"/>
        <v>94.620161807983308</v>
      </c>
      <c r="G75" s="21">
        <f t="shared" si="15"/>
        <v>94.287545694834492</v>
      </c>
      <c r="H75" s="21">
        <f t="shared" si="16"/>
        <v>103.89973033178018</v>
      </c>
      <c r="I75" s="21">
        <f t="shared" si="17"/>
        <v>103.35659769132201</v>
      </c>
      <c r="J75" s="21">
        <f t="shared" si="18"/>
        <v>110.81449653213517</v>
      </c>
      <c r="K75" s="21">
        <f t="shared" si="19"/>
        <v>113.62138356292672</v>
      </c>
      <c r="L75" s="21">
        <f t="shared" si="20"/>
        <v>112.41021180914018</v>
      </c>
      <c r="M75" s="21">
        <f t="shared" si="21"/>
        <v>112.46073577569442</v>
      </c>
      <c r="N75" s="21">
        <f t="shared" si="22"/>
        <v>110.9365961179746</v>
      </c>
      <c r="O75" s="21">
        <f t="shared" si="23"/>
        <v>109.31000508363091</v>
      </c>
      <c r="P75" s="21">
        <f t="shared" si="24"/>
        <v>105.83227205248016</v>
      </c>
      <c r="Q75" s="21">
        <f t="shared" si="25"/>
        <v>102.24226354009777</v>
      </c>
    </row>
    <row r="76" spans="1:17" x14ac:dyDescent="0.2">
      <c r="A76" s="10">
        <v>168912</v>
      </c>
      <c r="B76" s="4" t="s">
        <v>29</v>
      </c>
      <c r="C76" s="4" t="s">
        <v>30</v>
      </c>
      <c r="D76" s="4" t="s">
        <v>7</v>
      </c>
      <c r="E76" s="20">
        <v>232.80600000000001</v>
      </c>
      <c r="F76" s="21">
        <f t="shared" si="14"/>
        <v>17.293358248339889</v>
      </c>
      <c r="G76" s="21">
        <f t="shared" si="15"/>
        <v>17.232567297511402</v>
      </c>
      <c r="H76" s="21">
        <f t="shared" si="16"/>
        <v>18.98934882588399</v>
      </c>
      <c r="I76" s="21">
        <f t="shared" si="17"/>
        <v>18.890082589721018</v>
      </c>
      <c r="J76" s="21">
        <f t="shared" si="18"/>
        <v>20.253133698170707</v>
      </c>
      <c r="K76" s="21">
        <f t="shared" si="19"/>
        <v>20.76613750263051</v>
      </c>
      <c r="L76" s="21">
        <f t="shared" si="20"/>
        <v>20.544776361006107</v>
      </c>
      <c r="M76" s="21">
        <f t="shared" si="21"/>
        <v>20.554010429486382</v>
      </c>
      <c r="N76" s="21">
        <f t="shared" si="22"/>
        <v>20.275449363664709</v>
      </c>
      <c r="O76" s="21">
        <f t="shared" si="23"/>
        <v>19.978163658980257</v>
      </c>
      <c r="P76" s="21">
        <f t="shared" si="24"/>
        <v>19.342551945254563</v>
      </c>
      <c r="Q76" s="21">
        <f t="shared" si="25"/>
        <v>18.68642007935048</v>
      </c>
    </row>
    <row r="77" spans="1:17" x14ac:dyDescent="0.2">
      <c r="A77" s="10" t="s">
        <v>471</v>
      </c>
      <c r="B77" s="4" t="s">
        <v>148</v>
      </c>
      <c r="C77" s="4" t="s">
        <v>149</v>
      </c>
      <c r="D77" s="4" t="s">
        <v>150</v>
      </c>
      <c r="E77" s="20">
        <v>7.9980000000000002</v>
      </c>
      <c r="F77" s="21">
        <f t="shared" si="14"/>
        <v>0.5941095988515005</v>
      </c>
      <c r="G77" s="21">
        <f t="shared" si="15"/>
        <v>0.59202113882587293</v>
      </c>
      <c r="H77" s="21">
        <f t="shared" si="16"/>
        <v>0.65237498994622201</v>
      </c>
      <c r="I77" s="21">
        <f t="shared" si="17"/>
        <v>0.64896471977779224</v>
      </c>
      <c r="J77" s="21">
        <f t="shared" si="18"/>
        <v>0.69579204710346521</v>
      </c>
      <c r="K77" s="21">
        <f t="shared" si="19"/>
        <v>0.71341618234082804</v>
      </c>
      <c r="L77" s="21">
        <f t="shared" si="20"/>
        <v>0.70581136798590605</v>
      </c>
      <c r="M77" s="21">
        <f t="shared" si="21"/>
        <v>0.7061286024201785</v>
      </c>
      <c r="N77" s="21">
        <f t="shared" si="22"/>
        <v>0.69655869698629047</v>
      </c>
      <c r="O77" s="21">
        <f t="shared" si="23"/>
        <v>0.68634551061623883</v>
      </c>
      <c r="P77" s="21">
        <f t="shared" si="24"/>
        <v>0.66450920705714622</v>
      </c>
      <c r="Q77" s="21">
        <f t="shared" si="25"/>
        <v>0.64196793808855923</v>
      </c>
    </row>
    <row r="78" spans="1:17" x14ac:dyDescent="0.2">
      <c r="A78" s="10">
        <v>5400538</v>
      </c>
      <c r="B78" s="4" t="s">
        <v>173</v>
      </c>
      <c r="C78" s="4" t="s">
        <v>6</v>
      </c>
      <c r="D78" s="4" t="s">
        <v>7</v>
      </c>
      <c r="E78" s="20">
        <v>5863.4920000000002</v>
      </c>
      <c r="F78" s="21">
        <f t="shared" si="14"/>
        <v>435.55349837321614</v>
      </c>
      <c r="G78" s="21">
        <f t="shared" si="15"/>
        <v>434.02240701880413</v>
      </c>
      <c r="H78" s="21">
        <f t="shared" si="16"/>
        <v>478.26900907098684</v>
      </c>
      <c r="I78" s="21">
        <f t="shared" si="17"/>
        <v>475.76887255555471</v>
      </c>
      <c r="J78" s="21">
        <f t="shared" si="18"/>
        <v>510.09891245996391</v>
      </c>
      <c r="K78" s="21">
        <f t="shared" si="19"/>
        <v>523.01951460690009</v>
      </c>
      <c r="L78" s="21">
        <f t="shared" si="20"/>
        <v>517.44427478049715</v>
      </c>
      <c r="M78" s="21">
        <f t="shared" si="21"/>
        <v>517.676845619142</v>
      </c>
      <c r="N78" s="21">
        <f t="shared" si="22"/>
        <v>510.66095865335564</v>
      </c>
      <c r="O78" s="21">
        <f t="shared" si="23"/>
        <v>503.17346970920624</v>
      </c>
      <c r="P78" s="21">
        <f t="shared" si="24"/>
        <v>487.16484364915232</v>
      </c>
      <c r="Q78" s="21">
        <f t="shared" si="25"/>
        <v>470.63939350322113</v>
      </c>
    </row>
    <row r="79" spans="1:17" x14ac:dyDescent="0.2">
      <c r="A79" s="10" t="s">
        <v>430</v>
      </c>
      <c r="B79" s="4" t="s">
        <v>65</v>
      </c>
      <c r="C79" s="4" t="s">
        <v>66</v>
      </c>
      <c r="D79" s="4" t="s">
        <v>56</v>
      </c>
      <c r="E79" s="20">
        <v>60.027999999999999</v>
      </c>
      <c r="F79" s="21">
        <f t="shared" si="14"/>
        <v>4.4590161290144881</v>
      </c>
      <c r="G79" s="21">
        <f t="shared" si="15"/>
        <v>4.4433414505425732</v>
      </c>
      <c r="H79" s="21">
        <f t="shared" si="16"/>
        <v>4.8963198170157298</v>
      </c>
      <c r="I79" s="21">
        <f t="shared" si="17"/>
        <v>4.8707244559666556</v>
      </c>
      <c r="J79" s="21">
        <f t="shared" si="18"/>
        <v>5.2221811707335339</v>
      </c>
      <c r="K79" s="21">
        <f t="shared" si="19"/>
        <v>5.3544569384290099</v>
      </c>
      <c r="L79" s="21">
        <f t="shared" si="20"/>
        <v>5.2973799446684131</v>
      </c>
      <c r="M79" s="21">
        <f t="shared" si="21"/>
        <v>5.299760908486931</v>
      </c>
      <c r="N79" s="21">
        <f t="shared" si="22"/>
        <v>5.2279351666282876</v>
      </c>
      <c r="O79" s="21">
        <f t="shared" si="23"/>
        <v>5.1512813592487596</v>
      </c>
      <c r="P79" s="21">
        <f t="shared" si="24"/>
        <v>4.9873916830740646</v>
      </c>
      <c r="Q79" s="21">
        <f t="shared" si="25"/>
        <v>4.8182109761915521</v>
      </c>
    </row>
    <row r="80" spans="1:17" x14ac:dyDescent="0.2">
      <c r="A80" s="10">
        <v>3301</v>
      </c>
      <c r="B80" s="4" t="s">
        <v>5</v>
      </c>
      <c r="C80" s="4" t="s">
        <v>6</v>
      </c>
      <c r="D80" s="4" t="s">
        <v>7</v>
      </c>
      <c r="E80" s="20">
        <v>1029.1559999999999</v>
      </c>
      <c r="F80" s="21">
        <f t="shared" si="14"/>
        <v>76.448044300526988</v>
      </c>
      <c r="G80" s="21">
        <f t="shared" si="15"/>
        <v>76.179308220740197</v>
      </c>
      <c r="H80" s="21">
        <f t="shared" si="16"/>
        <v>83.945440754325332</v>
      </c>
      <c r="I80" s="21">
        <f t="shared" si="17"/>
        <v>83.506618548091211</v>
      </c>
      <c r="J80" s="21">
        <f t="shared" si="18"/>
        <v>89.532203054365311</v>
      </c>
      <c r="K80" s="21">
        <f t="shared" si="19"/>
        <v>91.800018073663054</v>
      </c>
      <c r="L80" s="21">
        <f t="shared" si="20"/>
        <v>90.821455892836084</v>
      </c>
      <c r="M80" s="21">
        <f t="shared" si="21"/>
        <v>90.862276563183443</v>
      </c>
      <c r="N80" s="21">
        <f t="shared" si="22"/>
        <v>89.630853007704772</v>
      </c>
      <c r="O80" s="21">
        <f t="shared" si="23"/>
        <v>88.316654204021731</v>
      </c>
      <c r="P80" s="21">
        <f t="shared" si="24"/>
        <v>85.506831395111817</v>
      </c>
      <c r="Q80" s="21">
        <f t="shared" si="25"/>
        <v>82.606295985430009</v>
      </c>
    </row>
    <row r="81" spans="1:17" x14ac:dyDescent="0.2">
      <c r="A81" s="10">
        <v>5808332</v>
      </c>
      <c r="B81" s="4" t="s">
        <v>193</v>
      </c>
      <c r="C81" s="4" t="s">
        <v>158</v>
      </c>
      <c r="D81" s="4" t="s">
        <v>7</v>
      </c>
      <c r="E81" s="20">
        <v>328.721</v>
      </c>
      <c r="F81" s="21">
        <f t="shared" si="14"/>
        <v>24.41814221606203</v>
      </c>
      <c r="G81" s="21">
        <f t="shared" si="15"/>
        <v>24.332305673415828</v>
      </c>
      <c r="H81" s="21">
        <f t="shared" si="16"/>
        <v>26.812873102039514</v>
      </c>
      <c r="I81" s="21">
        <f t="shared" si="17"/>
        <v>26.672709633667871</v>
      </c>
      <c r="J81" s="21">
        <f t="shared" si="18"/>
        <v>28.597331522367863</v>
      </c>
      <c r="K81" s="21">
        <f t="shared" si="19"/>
        <v>29.321690532040424</v>
      </c>
      <c r="L81" s="21">
        <f t="shared" si="20"/>
        <v>29.009129619366718</v>
      </c>
      <c r="M81" s="21">
        <f t="shared" si="21"/>
        <v>29.022168081540823</v>
      </c>
      <c r="N81" s="21">
        <f t="shared" si="22"/>
        <v>28.628841139288621</v>
      </c>
      <c r="O81" s="21">
        <f t="shared" si="23"/>
        <v>28.209075093183376</v>
      </c>
      <c r="P81" s="21">
        <f t="shared" si="24"/>
        <v>27.311594280199071</v>
      </c>
      <c r="Q81" s="21">
        <f t="shared" si="25"/>
        <v>26.385139106827868</v>
      </c>
    </row>
    <row r="82" spans="1:17" x14ac:dyDescent="0.2">
      <c r="A82" s="10">
        <v>1901532</v>
      </c>
      <c r="B82" s="4" t="s">
        <v>81</v>
      </c>
      <c r="C82" s="4" t="s">
        <v>82</v>
      </c>
      <c r="D82" s="4" t="s">
        <v>7</v>
      </c>
      <c r="E82" s="20">
        <v>330.04700000000003</v>
      </c>
      <c r="F82" s="21">
        <f t="shared" si="14"/>
        <v>24.516640506644311</v>
      </c>
      <c r="G82" s="21">
        <f t="shared" si="15"/>
        <v>24.430457715186659</v>
      </c>
      <c r="H82" s="21">
        <f t="shared" si="16"/>
        <v>26.921031296171634</v>
      </c>
      <c r="I82" s="21">
        <f t="shared" si="17"/>
        <v>26.780302434171169</v>
      </c>
      <c r="J82" s="21">
        <f t="shared" si="18"/>
        <v>28.71268789326799</v>
      </c>
      <c r="K82" s="21">
        <f t="shared" si="19"/>
        <v>29.439968833838869</v>
      </c>
      <c r="L82" s="21">
        <f t="shared" si="20"/>
        <v>29.12614710798254</v>
      </c>
      <c r="M82" s="21">
        <f t="shared" si="21"/>
        <v>29.139238164912811</v>
      </c>
      <c r="N82" s="21">
        <f t="shared" si="22"/>
        <v>28.744324614182823</v>
      </c>
      <c r="O82" s="21">
        <f t="shared" si="23"/>
        <v>28.322865309122005</v>
      </c>
      <c r="P82" s="21">
        <f t="shared" si="24"/>
        <v>27.421764223754682</v>
      </c>
      <c r="Q82" s="21">
        <f t="shared" si="25"/>
        <v>26.49157190076453</v>
      </c>
    </row>
    <row r="83" spans="1:17" x14ac:dyDescent="0.2">
      <c r="A83" s="10">
        <v>4033345</v>
      </c>
      <c r="B83" s="4" t="s">
        <v>357</v>
      </c>
      <c r="C83" s="4" t="s">
        <v>358</v>
      </c>
      <c r="D83" s="4" t="s">
        <v>7</v>
      </c>
      <c r="E83" s="20">
        <v>69.801000000000002</v>
      </c>
      <c r="F83" s="21">
        <f t="shared" si="14"/>
        <v>5.1849767578686654</v>
      </c>
      <c r="G83" s="21">
        <f t="shared" si="15"/>
        <v>5.1667501264297027</v>
      </c>
      <c r="H83" s="21">
        <f t="shared" si="16"/>
        <v>5.6934767033303624</v>
      </c>
      <c r="I83" s="21">
        <f t="shared" si="17"/>
        <v>5.6637142292085114</v>
      </c>
      <c r="J83" s="21">
        <f t="shared" si="18"/>
        <v>6.0723906826542855</v>
      </c>
      <c r="K83" s="21">
        <f t="shared" si="19"/>
        <v>6.2262019184261241</v>
      </c>
      <c r="L83" s="21">
        <f t="shared" si="20"/>
        <v>6.1598323701905757</v>
      </c>
      <c r="M83" s="21">
        <f t="shared" si="21"/>
        <v>6.1626009724344684</v>
      </c>
      <c r="N83" s="21">
        <f t="shared" si="22"/>
        <v>6.07908147141036</v>
      </c>
      <c r="O83" s="21">
        <f t="shared" si="23"/>
        <v>5.9899478602805809</v>
      </c>
      <c r="P83" s="21">
        <f t="shared" si="24"/>
        <v>5.7993757391592728</v>
      </c>
      <c r="Q83" s="21">
        <f t="shared" si="25"/>
        <v>5.6026511686070926</v>
      </c>
    </row>
    <row r="84" spans="1:17" x14ac:dyDescent="0.2">
      <c r="A84" s="10">
        <v>812994</v>
      </c>
      <c r="B84" s="4" t="s">
        <v>62</v>
      </c>
      <c r="C84" s="4" t="s">
        <v>63</v>
      </c>
      <c r="D84" s="4" t="s">
        <v>7</v>
      </c>
      <c r="E84" s="20">
        <v>4843.4870000000001</v>
      </c>
      <c r="F84" s="21">
        <f t="shared" si="14"/>
        <v>359.78521112933953</v>
      </c>
      <c r="G84" s="21">
        <f t="shared" si="15"/>
        <v>358.52046632011889</v>
      </c>
      <c r="H84" s="21">
        <f t="shared" si="16"/>
        <v>395.06999036379801</v>
      </c>
      <c r="I84" s="21">
        <f t="shared" si="17"/>
        <v>393.00477415633651</v>
      </c>
      <c r="J84" s="21">
        <f t="shared" si="18"/>
        <v>421.36280755801715</v>
      </c>
      <c r="K84" s="21">
        <f t="shared" si="19"/>
        <v>432.03575953456243</v>
      </c>
      <c r="L84" s="21">
        <f t="shared" si="20"/>
        <v>427.43038075668318</v>
      </c>
      <c r="M84" s="21">
        <f t="shared" si="21"/>
        <v>427.62249389226093</v>
      </c>
      <c r="N84" s="21">
        <f t="shared" si="22"/>
        <v>421.82708096899688</v>
      </c>
      <c r="O84" s="21">
        <f t="shared" si="23"/>
        <v>415.642105298589</v>
      </c>
      <c r="P84" s="21">
        <f t="shared" si="24"/>
        <v>402.4183177996494</v>
      </c>
      <c r="Q84" s="21">
        <f t="shared" si="25"/>
        <v>388.76761222164811</v>
      </c>
    </row>
    <row r="85" spans="1:17" x14ac:dyDescent="0.2">
      <c r="A85" s="10" t="s">
        <v>431</v>
      </c>
      <c r="B85" s="4" t="s">
        <v>386</v>
      </c>
      <c r="C85" s="4" t="s">
        <v>350</v>
      </c>
      <c r="D85" s="4" t="s">
        <v>56</v>
      </c>
      <c r="E85" s="20">
        <v>0.32900000000000001</v>
      </c>
      <c r="F85" s="21">
        <f t="shared" si="14"/>
        <v>2.4438866969510337E-2</v>
      </c>
      <c r="G85" s="21">
        <f t="shared" si="15"/>
        <v>2.4352957573607427E-2</v>
      </c>
      <c r="H85" s="21">
        <f t="shared" si="16"/>
        <v>2.6835630369130663E-2</v>
      </c>
      <c r="I85" s="21">
        <f t="shared" si="17"/>
        <v>2.6695347937846167E-2</v>
      </c>
      <c r="J85" s="21">
        <f t="shared" si="18"/>
        <v>2.8621603337964499E-2</v>
      </c>
      <c r="K85" s="21">
        <f t="shared" si="19"/>
        <v>2.9346577143052315E-2</v>
      </c>
      <c r="L85" s="21">
        <f t="shared" si="20"/>
        <v>2.9033750946156924E-2</v>
      </c>
      <c r="M85" s="21">
        <f t="shared" si="21"/>
        <v>2.9046800474648506E-2</v>
      </c>
      <c r="N85" s="21">
        <f t="shared" si="22"/>
        <v>2.8653139698485819E-2</v>
      </c>
      <c r="O85" s="21">
        <f t="shared" si="23"/>
        <v>2.823301737843743E-2</v>
      </c>
      <c r="P85" s="21">
        <f t="shared" si="24"/>
        <v>2.7334774833933623E-2</v>
      </c>
      <c r="Q85" s="21">
        <f t="shared" si="25"/>
        <v>2.6407533337226306E-2</v>
      </c>
    </row>
    <row r="86" spans="1:17" x14ac:dyDescent="0.2">
      <c r="A86" s="10">
        <v>74659</v>
      </c>
      <c r="B86" s="4" t="s">
        <v>22</v>
      </c>
      <c r="C86" s="4" t="s">
        <v>23</v>
      </c>
      <c r="D86" s="4" t="s">
        <v>7</v>
      </c>
      <c r="E86" s="20">
        <v>5527.701</v>
      </c>
      <c r="F86" s="21">
        <f t="shared" si="14"/>
        <v>410.6101805052561</v>
      </c>
      <c r="G86" s="21">
        <f t="shared" si="15"/>
        <v>409.16677183157248</v>
      </c>
      <c r="H86" s="21">
        <f t="shared" si="16"/>
        <v>450.87945540144051</v>
      </c>
      <c r="I86" s="21">
        <f t="shared" si="17"/>
        <v>448.52249693428632</v>
      </c>
      <c r="J86" s="21">
        <f t="shared" si="18"/>
        <v>480.88652095097171</v>
      </c>
      <c r="K86" s="21">
        <f t="shared" si="19"/>
        <v>493.06718486391316</v>
      </c>
      <c r="L86" s="21">
        <f t="shared" si="20"/>
        <v>487.81122838547896</v>
      </c>
      <c r="M86" s="21">
        <f t="shared" si="21"/>
        <v>488.03048033591188</v>
      </c>
      <c r="N86" s="21">
        <f t="shared" si="22"/>
        <v>481.41637983118466</v>
      </c>
      <c r="O86" s="21">
        <f t="shared" si="23"/>
        <v>474.35768509363515</v>
      </c>
      <c r="P86" s="21">
        <f t="shared" si="24"/>
        <v>459.26584250550064</v>
      </c>
      <c r="Q86" s="21">
        <f t="shared" si="25"/>
        <v>443.68677336084858</v>
      </c>
    </row>
    <row r="87" spans="1:17" x14ac:dyDescent="0.2">
      <c r="A87" s="10" t="s">
        <v>432</v>
      </c>
      <c r="B87" s="4" t="s">
        <v>328</v>
      </c>
      <c r="C87" s="4" t="s">
        <v>329</v>
      </c>
      <c r="D87" s="4" t="s">
        <v>7</v>
      </c>
      <c r="E87" s="20">
        <v>760.10500000000002</v>
      </c>
      <c r="F87" s="21">
        <f t="shared" si="14"/>
        <v>56.462325160667646</v>
      </c>
      <c r="G87" s="21">
        <f t="shared" si="15"/>
        <v>56.263844427011776</v>
      </c>
      <c r="H87" s="21">
        <f t="shared" si="16"/>
        <v>61.99968638823119</v>
      </c>
      <c r="I87" s="21">
        <f t="shared" si="17"/>
        <v>61.675584937071612</v>
      </c>
      <c r="J87" s="21">
        <f t="shared" si="18"/>
        <v>66.125908222503057</v>
      </c>
      <c r="K87" s="21">
        <f t="shared" si="19"/>
        <v>67.80085112255253</v>
      </c>
      <c r="L87" s="21">
        <f t="shared" si="20"/>
        <v>67.078113261181187</v>
      </c>
      <c r="M87" s="21">
        <f t="shared" si="21"/>
        <v>67.108262233382064</v>
      </c>
      <c r="N87" s="21">
        <f t="shared" si="22"/>
        <v>66.198768238655205</v>
      </c>
      <c r="O87" s="21">
        <f t="shared" si="23"/>
        <v>65.228138828076538</v>
      </c>
      <c r="P87" s="21">
        <f t="shared" si="24"/>
        <v>63.152884574915241</v>
      </c>
      <c r="Q87" s="21">
        <f t="shared" si="25"/>
        <v>61.010632605751979</v>
      </c>
    </row>
    <row r="88" spans="1:17" x14ac:dyDescent="0.2">
      <c r="A88" s="10" t="s">
        <v>433</v>
      </c>
      <c r="B88" s="4" t="s">
        <v>315</v>
      </c>
      <c r="C88" s="4" t="s">
        <v>316</v>
      </c>
      <c r="D88" s="4" t="s">
        <v>74</v>
      </c>
      <c r="E88" s="20">
        <v>57.305999999999997</v>
      </c>
      <c r="F88" s="21">
        <f t="shared" si="14"/>
        <v>4.2568197889202413</v>
      </c>
      <c r="G88" s="21">
        <f t="shared" si="15"/>
        <v>4.2418558866661007</v>
      </c>
      <c r="H88" s="21">
        <f t="shared" si="16"/>
        <v>4.6742937201623143</v>
      </c>
      <c r="I88" s="21">
        <f t="shared" si="17"/>
        <v>4.6498589936966939</v>
      </c>
      <c r="J88" s="21">
        <f t="shared" si="18"/>
        <v>4.9853787260954201</v>
      </c>
      <c r="K88" s="21">
        <f t="shared" si="19"/>
        <v>5.1116563822484986</v>
      </c>
      <c r="L88" s="21">
        <f t="shared" si="20"/>
        <v>5.0571675736184458</v>
      </c>
      <c r="M88" s="21">
        <f t="shared" si="21"/>
        <v>5.0594405714292003</v>
      </c>
      <c r="N88" s="21">
        <f t="shared" si="22"/>
        <v>4.9908718041380791</v>
      </c>
      <c r="O88" s="21">
        <f t="shared" si="23"/>
        <v>4.9176939023973718</v>
      </c>
      <c r="P88" s="21">
        <f t="shared" si="24"/>
        <v>4.7612358864237079</v>
      </c>
      <c r="Q88" s="21">
        <f t="shared" si="25"/>
        <v>4.5997267642039228</v>
      </c>
    </row>
    <row r="89" spans="1:17" x14ac:dyDescent="0.2">
      <c r="A89" s="10" t="s">
        <v>434</v>
      </c>
      <c r="B89" s="4" t="s">
        <v>398</v>
      </c>
      <c r="C89" s="4" t="s">
        <v>399</v>
      </c>
      <c r="D89" s="4" t="s">
        <v>7</v>
      </c>
      <c r="E89" s="20">
        <v>506.33199999999999</v>
      </c>
      <c r="F89" s="21">
        <f t="shared" si="14"/>
        <v>37.611490548346829</v>
      </c>
      <c r="G89" s="21">
        <f t="shared" si="15"/>
        <v>37.479275726929473</v>
      </c>
      <c r="H89" s="21">
        <f t="shared" si="16"/>
        <v>41.300116705357645</v>
      </c>
      <c r="I89" s="21">
        <f t="shared" si="17"/>
        <v>41.084221617220443</v>
      </c>
      <c r="J89" s="21">
        <f t="shared" si="18"/>
        <v>44.048734532882186</v>
      </c>
      <c r="K89" s="21">
        <f t="shared" si="19"/>
        <v>45.164471422480133</v>
      </c>
      <c r="L89" s="21">
        <f t="shared" si="20"/>
        <v>44.683030954618623</v>
      </c>
      <c r="M89" s="21">
        <f t="shared" si="21"/>
        <v>44.703114218631384</v>
      </c>
      <c r="N89" s="21">
        <f t="shared" si="22"/>
        <v>44.097269087579697</v>
      </c>
      <c r="O89" s="21">
        <f t="shared" si="23"/>
        <v>43.450699560057693</v>
      </c>
      <c r="P89" s="21">
        <f t="shared" si="24"/>
        <v>42.068301553845828</v>
      </c>
      <c r="Q89" s="21">
        <f t="shared" si="25"/>
        <v>40.641274072050059</v>
      </c>
    </row>
    <row r="90" spans="1:17" x14ac:dyDescent="0.2">
      <c r="A90" s="10">
        <v>5075807</v>
      </c>
      <c r="B90" s="4" t="s">
        <v>164</v>
      </c>
      <c r="C90" s="4" t="s">
        <v>165</v>
      </c>
      <c r="D90" s="4" t="s">
        <v>7</v>
      </c>
      <c r="E90" s="20">
        <v>48.018999999999998</v>
      </c>
      <c r="F90" s="21">
        <f t="shared" si="14"/>
        <v>3.5669603434921484</v>
      </c>
      <c r="G90" s="21">
        <f t="shared" si="15"/>
        <v>3.554421488532082</v>
      </c>
      <c r="H90" s="21">
        <f t="shared" si="16"/>
        <v>3.9167785249096814</v>
      </c>
      <c r="I90" s="21">
        <f t="shared" si="17"/>
        <v>3.8963036857976747</v>
      </c>
      <c r="J90" s="21">
        <f t="shared" si="18"/>
        <v>4.1774491510204168</v>
      </c>
      <c r="K90" s="21">
        <f t="shared" si="19"/>
        <v>4.2832622730462893</v>
      </c>
      <c r="L90" s="21">
        <f t="shared" si="20"/>
        <v>4.2376039108921253</v>
      </c>
      <c r="M90" s="21">
        <f t="shared" si="21"/>
        <v>4.2395085470885912</v>
      </c>
      <c r="N90" s="21">
        <f t="shared" si="22"/>
        <v>4.1820520218285422</v>
      </c>
      <c r="O90" s="21">
        <f t="shared" si="23"/>
        <v>4.1207333176145502</v>
      </c>
      <c r="P90" s="21">
        <f t="shared" si="24"/>
        <v>3.9896308594244938</v>
      </c>
      <c r="Q90" s="21">
        <f t="shared" si="25"/>
        <v>3.8542958763534036</v>
      </c>
    </row>
    <row r="91" spans="1:17" x14ac:dyDescent="0.2">
      <c r="A91" s="10">
        <v>322350</v>
      </c>
      <c r="B91" s="4" t="s">
        <v>48</v>
      </c>
      <c r="C91" s="4" t="s">
        <v>49</v>
      </c>
      <c r="D91" s="4" t="s">
        <v>7</v>
      </c>
      <c r="E91" s="20">
        <v>801.00800000000004</v>
      </c>
      <c r="F91" s="21">
        <f t="shared" si="14"/>
        <v>59.500692867822302</v>
      </c>
      <c r="G91" s="21">
        <f t="shared" si="15"/>
        <v>59.291531428936594</v>
      </c>
      <c r="H91" s="21">
        <f t="shared" si="16"/>
        <v>65.336032251418274</v>
      </c>
      <c r="I91" s="21">
        <f t="shared" si="17"/>
        <v>64.994490155009984</v>
      </c>
      <c r="J91" s="21">
        <f t="shared" si="18"/>
        <v>69.6842955821771</v>
      </c>
      <c r="K91" s="21">
        <f t="shared" si="19"/>
        <v>71.449371015811707</v>
      </c>
      <c r="L91" s="21">
        <f t="shared" si="20"/>
        <v>70.687740966198376</v>
      </c>
      <c r="M91" s="21">
        <f t="shared" si="21"/>
        <v>70.719512324003801</v>
      </c>
      <c r="N91" s="21">
        <f t="shared" si="22"/>
        <v>69.761076363540212</v>
      </c>
      <c r="O91" s="21">
        <f t="shared" si="23"/>
        <v>68.738215149748967</v>
      </c>
      <c r="P91" s="21">
        <f t="shared" si="24"/>
        <v>66.551286687475695</v>
      </c>
      <c r="Q91" s="21">
        <f t="shared" si="25"/>
        <v>64.293755207857046</v>
      </c>
    </row>
    <row r="92" spans="1:17" x14ac:dyDescent="0.2">
      <c r="A92" s="10">
        <v>3811093</v>
      </c>
      <c r="B92" s="4" t="s">
        <v>126</v>
      </c>
      <c r="C92" s="4" t="s">
        <v>127</v>
      </c>
      <c r="D92" s="4" t="s">
        <v>61</v>
      </c>
      <c r="E92" s="20">
        <v>3671.9479999999999</v>
      </c>
      <c r="F92" s="21">
        <f t="shared" si="14"/>
        <v>272.76063431902594</v>
      </c>
      <c r="G92" s="21">
        <f t="shared" si="15"/>
        <v>271.80180503493204</v>
      </c>
      <c r="H92" s="21">
        <f t="shared" si="16"/>
        <v>299.51075763729051</v>
      </c>
      <c r="I92" s="21">
        <f t="shared" si="17"/>
        <v>297.94507437592205</v>
      </c>
      <c r="J92" s="21">
        <f t="shared" si="18"/>
        <v>319.4438879441704</v>
      </c>
      <c r="K92" s="21">
        <f t="shared" si="19"/>
        <v>327.5352743078318</v>
      </c>
      <c r="L92" s="21">
        <f t="shared" si="20"/>
        <v>324.04384109191193</v>
      </c>
      <c r="M92" s="21">
        <f t="shared" si="21"/>
        <v>324.18948604645777</v>
      </c>
      <c r="N92" s="21">
        <f t="shared" si="22"/>
        <v>319.79586325098967</v>
      </c>
      <c r="O92" s="21">
        <f t="shared" si="23"/>
        <v>315.1069048532479</v>
      </c>
      <c r="P92" s="21">
        <f t="shared" si="24"/>
        <v>305.08167714867136</v>
      </c>
      <c r="Q92" s="21">
        <f t="shared" si="25"/>
        <v>294.7327939895485</v>
      </c>
    </row>
    <row r="93" spans="1:17" x14ac:dyDescent="0.2">
      <c r="A93" s="10">
        <v>3501450</v>
      </c>
      <c r="B93" s="4" t="s">
        <v>109</v>
      </c>
      <c r="C93" s="4" t="s">
        <v>23</v>
      </c>
      <c r="D93" s="4" t="s">
        <v>7</v>
      </c>
      <c r="E93" s="20">
        <v>5721.5709999999999</v>
      </c>
      <c r="F93" s="21">
        <f t="shared" si="14"/>
        <v>425.0112842723654</v>
      </c>
      <c r="G93" s="21">
        <f t="shared" si="15"/>
        <v>423.51725172456725</v>
      </c>
      <c r="H93" s="21">
        <f t="shared" si="16"/>
        <v>466.69290117549326</v>
      </c>
      <c r="I93" s="21">
        <f t="shared" si="17"/>
        <v>464.25327840756967</v>
      </c>
      <c r="J93" s="21">
        <f t="shared" si="18"/>
        <v>497.75238793921233</v>
      </c>
      <c r="K93" s="21">
        <f t="shared" si="19"/>
        <v>510.36025754088445</v>
      </c>
      <c r="L93" s="21">
        <f t="shared" si="20"/>
        <v>504.91996180776295</v>
      </c>
      <c r="M93" s="21">
        <f t="shared" si="21"/>
        <v>505.14690346059302</v>
      </c>
      <c r="N93" s="21">
        <f t="shared" si="22"/>
        <v>498.3008302668851</v>
      </c>
      <c r="O93" s="21">
        <f t="shared" si="23"/>
        <v>490.99456983271619</v>
      </c>
      <c r="P93" s="21">
        <f t="shared" si="24"/>
        <v>475.3734193962444</v>
      </c>
      <c r="Q93" s="21">
        <f t="shared" si="25"/>
        <v>459.2479541757059</v>
      </c>
    </row>
    <row r="94" spans="1:17" x14ac:dyDescent="0.2">
      <c r="A94" s="10">
        <v>4839838</v>
      </c>
      <c r="B94" s="4" t="s">
        <v>157</v>
      </c>
      <c r="C94" s="4" t="s">
        <v>158</v>
      </c>
      <c r="D94" s="4" t="s">
        <v>7</v>
      </c>
      <c r="E94" s="20">
        <v>8992.6560000000009</v>
      </c>
      <c r="F94" s="21">
        <f t="shared" si="14"/>
        <v>667.9949048223981</v>
      </c>
      <c r="G94" s="21">
        <f t="shared" si="15"/>
        <v>665.64671745302826</v>
      </c>
      <c r="H94" s="21">
        <f t="shared" si="16"/>
        <v>733.50636003873876</v>
      </c>
      <c r="I94" s="21">
        <f t="shared" si="17"/>
        <v>729.67197813179325</v>
      </c>
      <c r="J94" s="21">
        <f t="shared" si="18"/>
        <v>782.32289661631148</v>
      </c>
      <c r="K94" s="21">
        <f t="shared" si="19"/>
        <v>802.13882378398876</v>
      </c>
      <c r="L94" s="21">
        <f t="shared" si="20"/>
        <v>793.58825121113603</v>
      </c>
      <c r="M94" s="21">
        <f t="shared" si="21"/>
        <v>793.94493790015417</v>
      </c>
      <c r="N94" s="21">
        <f t="shared" si="22"/>
        <v>783.18488944810542</v>
      </c>
      <c r="O94" s="21">
        <f t="shared" si="23"/>
        <v>771.70155965443666</v>
      </c>
      <c r="P94" s="21">
        <f t="shared" si="24"/>
        <v>747.14962589368452</v>
      </c>
      <c r="Q94" s="21">
        <f t="shared" si="25"/>
        <v>721.80505504622545</v>
      </c>
    </row>
    <row r="95" spans="1:17" x14ac:dyDescent="0.2">
      <c r="A95" s="10" t="s">
        <v>435</v>
      </c>
      <c r="B95" s="4" t="s">
        <v>176</v>
      </c>
      <c r="C95" s="4" t="s">
        <v>177</v>
      </c>
      <c r="D95" s="4" t="s">
        <v>7</v>
      </c>
      <c r="E95" s="20">
        <v>249.26499999999999</v>
      </c>
      <c r="F95" s="21">
        <f t="shared" si="14"/>
        <v>18.515970137249219</v>
      </c>
      <c r="G95" s="21">
        <f t="shared" si="15"/>
        <v>18.45088136652053</v>
      </c>
      <c r="H95" s="21">
        <f t="shared" si="16"/>
        <v>20.331864449730556</v>
      </c>
      <c r="I95" s="21">
        <f t="shared" si="17"/>
        <v>20.225580254490044</v>
      </c>
      <c r="J95" s="21">
        <f t="shared" si="18"/>
        <v>21.684996826862371</v>
      </c>
      <c r="K95" s="21">
        <f t="shared" si="19"/>
        <v>22.234269153686732</v>
      </c>
      <c r="L95" s="21">
        <f t="shared" si="20"/>
        <v>21.997258144662023</v>
      </c>
      <c r="M95" s="21">
        <f t="shared" si="21"/>
        <v>22.00714504654486</v>
      </c>
      <c r="N95" s="21">
        <f t="shared" si="22"/>
        <v>21.708890173079229</v>
      </c>
      <c r="O95" s="21">
        <f t="shared" si="23"/>
        <v>21.390586859684515</v>
      </c>
      <c r="P95" s="21">
        <f t="shared" si="24"/>
        <v>20.710038446749131</v>
      </c>
      <c r="Q95" s="21">
        <f t="shared" si="25"/>
        <v>20.007519140740772</v>
      </c>
    </row>
    <row r="96" spans="1:17" x14ac:dyDescent="0.2">
      <c r="A96" s="10" t="s">
        <v>436</v>
      </c>
      <c r="B96" s="4" t="s">
        <v>371</v>
      </c>
      <c r="C96" s="4" t="s">
        <v>372</v>
      </c>
      <c r="D96" s="4" t="s">
        <v>373</v>
      </c>
      <c r="E96" s="20">
        <v>1810.2429999999999</v>
      </c>
      <c r="F96" s="21">
        <f t="shared" si="14"/>
        <v>134.4689600592319</v>
      </c>
      <c r="G96" s="21">
        <f t="shared" si="15"/>
        <v>133.99626436753746</v>
      </c>
      <c r="H96" s="21">
        <f t="shared" si="16"/>
        <v>147.65657150852945</v>
      </c>
      <c r="I96" s="21">
        <f t="shared" si="17"/>
        <v>146.88470132842085</v>
      </c>
      <c r="J96" s="21">
        <f t="shared" si="18"/>
        <v>157.48345620464093</v>
      </c>
      <c r="K96" s="21">
        <f t="shared" si="19"/>
        <v>161.47244938349681</v>
      </c>
      <c r="L96" s="21">
        <f t="shared" si="20"/>
        <v>159.75119882682051</v>
      </c>
      <c r="M96" s="21">
        <f t="shared" si="21"/>
        <v>159.82300070403991</v>
      </c>
      <c r="N96" s="21">
        <f t="shared" si="22"/>
        <v>157.65697740792115</v>
      </c>
      <c r="O96" s="21">
        <f t="shared" si="23"/>
        <v>155.34535586077419</v>
      </c>
      <c r="P96" s="21">
        <f t="shared" si="24"/>
        <v>150.40299331217173</v>
      </c>
      <c r="Q96" s="21">
        <f t="shared" si="25"/>
        <v>145.30107103641507</v>
      </c>
    </row>
    <row r="97" spans="1:28" x14ac:dyDescent="0.2">
      <c r="A97" s="10">
        <v>7738714</v>
      </c>
      <c r="B97" s="4" t="s">
        <v>244</v>
      </c>
      <c r="C97" s="4" t="s">
        <v>245</v>
      </c>
      <c r="D97" s="4" t="s">
        <v>7</v>
      </c>
      <c r="E97" s="20">
        <v>210</v>
      </c>
      <c r="F97" s="21">
        <f t="shared" si="14"/>
        <v>15.599276789049151</v>
      </c>
      <c r="G97" s="21">
        <f t="shared" si="15"/>
        <v>15.544441004430272</v>
      </c>
      <c r="H97" s="21">
        <f t="shared" si="16"/>
        <v>17.129125767530208</v>
      </c>
      <c r="I97" s="21">
        <f t="shared" si="17"/>
        <v>17.039583790114573</v>
      </c>
      <c r="J97" s="21">
        <f t="shared" si="18"/>
        <v>18.269108513594361</v>
      </c>
      <c r="K97" s="21">
        <f t="shared" si="19"/>
        <v>18.731857750884455</v>
      </c>
      <c r="L97" s="21">
        <f t="shared" si="20"/>
        <v>18.532181454993783</v>
      </c>
      <c r="M97" s="21">
        <f t="shared" si="21"/>
        <v>18.540510941265001</v>
      </c>
      <c r="N97" s="21">
        <f t="shared" si="22"/>
        <v>18.28923810541648</v>
      </c>
      <c r="O97" s="21">
        <f t="shared" si="23"/>
        <v>18.021074922406871</v>
      </c>
      <c r="P97" s="21">
        <f t="shared" si="24"/>
        <v>17.44772861740444</v>
      </c>
      <c r="Q97" s="21">
        <f t="shared" si="25"/>
        <v>16.855872342910406</v>
      </c>
    </row>
    <row r="98" spans="1:28" x14ac:dyDescent="0.2">
      <c r="A98" s="10" t="s">
        <v>472</v>
      </c>
      <c r="B98" s="4" t="s">
        <v>325</v>
      </c>
      <c r="C98" s="4" t="s">
        <v>147</v>
      </c>
      <c r="D98" s="4" t="s">
        <v>7</v>
      </c>
      <c r="E98" s="20">
        <v>1.605</v>
      </c>
      <c r="F98" s="21">
        <f t="shared" si="14"/>
        <v>0.11922304403058993</v>
      </c>
      <c r="G98" s="21">
        <f t="shared" si="15"/>
        <v>0.11880394196243137</v>
      </c>
      <c r="H98" s="21">
        <f t="shared" si="16"/>
        <v>0.13091546122326658</v>
      </c>
      <c r="I98" s="21">
        <f t="shared" si="17"/>
        <v>0.13023110468158997</v>
      </c>
      <c r="J98" s="21">
        <f t="shared" si="18"/>
        <v>0.1396281864967569</v>
      </c>
      <c r="K98" s="21">
        <f t="shared" si="19"/>
        <v>0.1431649128103312</v>
      </c>
      <c r="L98" s="21">
        <f t="shared" si="20"/>
        <v>0.14163881540602391</v>
      </c>
      <c r="M98" s="21">
        <f t="shared" si="21"/>
        <v>0.14170247647966822</v>
      </c>
      <c r="N98" s="21">
        <f t="shared" si="22"/>
        <v>0.13978203409139736</v>
      </c>
      <c r="O98" s="21">
        <f t="shared" si="23"/>
        <v>0.13773250119268107</v>
      </c>
      <c r="P98" s="21">
        <f t="shared" si="24"/>
        <v>0.13335049729016249</v>
      </c>
      <c r="Q98" s="21">
        <f t="shared" si="25"/>
        <v>0.12882702433510096</v>
      </c>
    </row>
    <row r="99" spans="1:28" x14ac:dyDescent="0.2">
      <c r="A99" s="10">
        <v>5236800</v>
      </c>
      <c r="B99" s="4" t="s">
        <v>171</v>
      </c>
      <c r="C99" s="4" t="s">
        <v>172</v>
      </c>
      <c r="D99" s="4" t="s">
        <v>170</v>
      </c>
      <c r="E99" s="20">
        <v>480.69200000000001</v>
      </c>
      <c r="F99" s="21">
        <f t="shared" si="14"/>
        <v>35.706893134674353</v>
      </c>
      <c r="G99" s="21">
        <f t="shared" si="15"/>
        <v>35.581373501436175</v>
      </c>
      <c r="H99" s="21">
        <f t="shared" si="16"/>
        <v>39.208732016407765</v>
      </c>
      <c r="I99" s="21">
        <f t="shared" si="17"/>
        <v>39.003769577322643</v>
      </c>
      <c r="J99" s="21">
        <f t="shared" si="18"/>
        <v>41.818163379127142</v>
      </c>
      <c r="K99" s="21">
        <f t="shared" si="19"/>
        <v>42.87740079041977</v>
      </c>
      <c r="L99" s="21">
        <f t="shared" si="20"/>
        <v>42.420339847447003</v>
      </c>
      <c r="M99" s="21">
        <f t="shared" si="21"/>
        <v>42.439406120850265</v>
      </c>
      <c r="N99" s="21">
        <f t="shared" si="22"/>
        <v>41.864240206518375</v>
      </c>
      <c r="O99" s="21">
        <f t="shared" si="23"/>
        <v>41.250412126674298</v>
      </c>
      <c r="P99" s="21">
        <f t="shared" si="24"/>
        <v>39.938016974082736</v>
      </c>
      <c r="Q99" s="21">
        <f t="shared" si="25"/>
        <v>38.583252325039474</v>
      </c>
    </row>
    <row r="100" spans="1:28" x14ac:dyDescent="0.2">
      <c r="A100" s="10">
        <v>4106199</v>
      </c>
      <c r="B100" s="4" t="s">
        <v>130</v>
      </c>
      <c r="C100" s="4" t="s">
        <v>131</v>
      </c>
      <c r="D100" s="4" t="s">
        <v>7</v>
      </c>
      <c r="E100" s="20">
        <v>164.077</v>
      </c>
      <c r="F100" s="21">
        <f t="shared" si="14"/>
        <v>12.188012084365798</v>
      </c>
      <c r="G100" s="21">
        <f t="shared" si="15"/>
        <v>12.145167841351933</v>
      </c>
      <c r="H100" s="21">
        <f t="shared" si="16"/>
        <v>13.383312231233591</v>
      </c>
      <c r="I100" s="21">
        <f t="shared" si="17"/>
        <v>13.313351378717281</v>
      </c>
      <c r="J100" s="21">
        <f t="shared" si="18"/>
        <v>14.274002464690579</v>
      </c>
      <c r="K100" s="21">
        <f t="shared" si="19"/>
        <v>14.635557258056519</v>
      </c>
      <c r="L100" s="21">
        <f t="shared" si="20"/>
        <v>14.479546364719118</v>
      </c>
      <c r="M100" s="21">
        <f t="shared" si="21"/>
        <v>14.486054350999703</v>
      </c>
      <c r="N100" s="21">
        <f t="shared" si="22"/>
        <v>14.289730098201998</v>
      </c>
      <c r="O100" s="21">
        <f t="shared" si="23"/>
        <v>14.080209095446438</v>
      </c>
      <c r="P100" s="21">
        <f t="shared" si="24"/>
        <v>13.632242706466037</v>
      </c>
      <c r="Q100" s="21">
        <f t="shared" si="25"/>
        <v>13.169814125751005</v>
      </c>
    </row>
    <row r="101" spans="1:28" x14ac:dyDescent="0.2">
      <c r="A101" s="10" t="s">
        <v>437</v>
      </c>
      <c r="B101" s="4" t="s">
        <v>385</v>
      </c>
      <c r="C101" s="4" t="s">
        <v>66</v>
      </c>
      <c r="D101" s="4" t="s">
        <v>56</v>
      </c>
      <c r="E101" s="20">
        <v>170.143</v>
      </c>
      <c r="F101" s="21">
        <f t="shared" si="14"/>
        <v>12.638608336758047</v>
      </c>
      <c r="G101" s="21">
        <f t="shared" si="15"/>
        <v>12.594180122937047</v>
      </c>
      <c r="H101" s="21">
        <f t="shared" si="16"/>
        <v>13.878099264118534</v>
      </c>
      <c r="I101" s="21">
        <f t="shared" si="17"/>
        <v>13.80555192762602</v>
      </c>
      <c r="J101" s="21">
        <f t="shared" si="18"/>
        <v>14.801718713468977</v>
      </c>
      <c r="K101" s="21">
        <f t="shared" si="19"/>
        <v>15.17664034908921</v>
      </c>
      <c r="L101" s="21">
        <f t="shared" si="20"/>
        <v>15.014861663319081</v>
      </c>
      <c r="M101" s="21">
        <f t="shared" si="21"/>
        <v>15.021610252760244</v>
      </c>
      <c r="N101" s="21">
        <f t="shared" si="22"/>
        <v>14.818027804618458</v>
      </c>
      <c r="O101" s="21">
        <f t="shared" si="23"/>
        <v>14.600760716776534</v>
      </c>
      <c r="P101" s="21">
        <f t="shared" si="24"/>
        <v>14.136232810243063</v>
      </c>
      <c r="Q101" s="21">
        <f t="shared" si="25"/>
        <v>13.656708038284787</v>
      </c>
    </row>
    <row r="102" spans="1:28" x14ac:dyDescent="0.2">
      <c r="A102" s="10">
        <v>1903411</v>
      </c>
      <c r="B102" s="4" t="s">
        <v>83</v>
      </c>
      <c r="C102" s="4" t="s">
        <v>84</v>
      </c>
      <c r="D102" s="4" t="s">
        <v>7</v>
      </c>
      <c r="E102" s="20">
        <v>392.61599999999999</v>
      </c>
      <c r="F102" s="21">
        <f t="shared" si="14"/>
        <v>29.164407884806291</v>
      </c>
      <c r="G102" s="21">
        <f t="shared" si="15"/>
        <v>29.061886901882836</v>
      </c>
      <c r="H102" s="21">
        <f t="shared" si="16"/>
        <v>32.024613534974478</v>
      </c>
      <c r="I102" s="21">
        <f t="shared" si="17"/>
        <v>31.857205853998206</v>
      </c>
      <c r="J102" s="21">
        <f t="shared" si="18"/>
        <v>34.15592527701601</v>
      </c>
      <c r="K102" s="21">
        <f t="shared" si="19"/>
        <v>35.02108125105358</v>
      </c>
      <c r="L102" s="21">
        <f t="shared" si="20"/>
        <v>34.64776644825637</v>
      </c>
      <c r="M102" s="21">
        <f t="shared" si="21"/>
        <v>34.663339255789047</v>
      </c>
      <c r="N102" s="21">
        <f t="shared" si="22"/>
        <v>34.193559561886644</v>
      </c>
      <c r="O102" s="21">
        <f t="shared" si="23"/>
        <v>33.69220167493188</v>
      </c>
      <c r="P102" s="21">
        <f t="shared" si="24"/>
        <v>32.620273423099334</v>
      </c>
      <c r="Q102" s="21">
        <f t="shared" si="25"/>
        <v>31.513738932305294</v>
      </c>
    </row>
    <row r="103" spans="1:28" x14ac:dyDescent="0.2">
      <c r="A103" s="10">
        <v>4497414</v>
      </c>
      <c r="B103" s="4" t="s">
        <v>142</v>
      </c>
      <c r="C103" s="4" t="s">
        <v>143</v>
      </c>
      <c r="D103" s="4" t="s">
        <v>61</v>
      </c>
      <c r="E103" s="20">
        <v>14356.973</v>
      </c>
      <c r="F103" s="21">
        <f t="shared" si="14"/>
        <v>1066.4685508566922</v>
      </c>
      <c r="G103" s="21">
        <f t="shared" si="15"/>
        <v>1062.7196180985634</v>
      </c>
      <c r="H103" s="21">
        <f t="shared" si="16"/>
        <v>1171.0590293239784</v>
      </c>
      <c r="I103" s="21">
        <f t="shared" si="17"/>
        <v>1164.9373543138695</v>
      </c>
      <c r="J103" s="21">
        <f t="shared" si="18"/>
        <v>1248.9957031606873</v>
      </c>
      <c r="K103" s="21">
        <f t="shared" si="19"/>
        <v>1280.6322665204232</v>
      </c>
      <c r="L103" s="21">
        <f t="shared" si="20"/>
        <v>1266.9810894306972</v>
      </c>
      <c r="M103" s="21">
        <f t="shared" si="21"/>
        <v>1267.5505475711725</v>
      </c>
      <c r="N103" s="21">
        <f t="shared" si="22"/>
        <v>1250.3718936668358</v>
      </c>
      <c r="O103" s="21">
        <f t="shared" si="23"/>
        <v>1232.0385051998692</v>
      </c>
      <c r="P103" s="21">
        <f t="shared" si="24"/>
        <v>1192.8408031971564</v>
      </c>
      <c r="Q103" s="21">
        <f t="shared" si="25"/>
        <v>1152.3776386600546</v>
      </c>
    </row>
    <row r="104" spans="1:28" x14ac:dyDescent="0.2">
      <c r="A104" s="10">
        <v>4424891</v>
      </c>
      <c r="B104" s="4" t="s">
        <v>138</v>
      </c>
      <c r="C104" s="4" t="s">
        <v>139</v>
      </c>
      <c r="D104" s="4" t="s">
        <v>7</v>
      </c>
      <c r="E104" s="20">
        <v>-3.6920000000000002</v>
      </c>
      <c r="F104" s="21">
        <f t="shared" si="14"/>
        <v>-0.27425014240556889</v>
      </c>
      <c r="G104" s="21">
        <f t="shared" si="15"/>
        <v>-0.27328607708741226</v>
      </c>
      <c r="H104" s="21">
        <f t="shared" si="16"/>
        <v>-0.30114634444629301</v>
      </c>
      <c r="I104" s="21">
        <f t="shared" si="17"/>
        <v>-0.29957211120525246</v>
      </c>
      <c r="J104" s="21">
        <f t="shared" si="18"/>
        <v>-0.32118832681995418</v>
      </c>
      <c r="K104" s="21">
        <f t="shared" si="19"/>
        <v>-0.32932389912507343</v>
      </c>
      <c r="L104" s="21">
        <f t="shared" si="20"/>
        <v>-0.32581339967541451</v>
      </c>
      <c r="M104" s="21">
        <f t="shared" si="21"/>
        <v>-0.32595983997690664</v>
      </c>
      <c r="N104" s="21">
        <f t="shared" si="22"/>
        <v>-0.32154222421522688</v>
      </c>
      <c r="O104" s="21">
        <f t="shared" si="23"/>
        <v>-0.31682766006441032</v>
      </c>
      <c r="P104" s="21">
        <f t="shared" si="24"/>
        <v>-0.30674768597836755</v>
      </c>
      <c r="Q104" s="21">
        <f t="shared" si="25"/>
        <v>-0.29634228900012011</v>
      </c>
    </row>
    <row r="105" spans="1:28" x14ac:dyDescent="0.2">
      <c r="A105" s="10">
        <v>194700</v>
      </c>
      <c r="B105" s="4" t="s">
        <v>39</v>
      </c>
      <c r="C105" s="4" t="s">
        <v>23</v>
      </c>
      <c r="D105" s="4" t="s">
        <v>7</v>
      </c>
      <c r="E105" s="20">
        <v>6095.268</v>
      </c>
      <c r="F105" s="21">
        <f t="shared" si="14"/>
        <v>452.77034588301922</v>
      </c>
      <c r="G105" s="21">
        <f t="shared" si="15"/>
        <v>451.17873253424619</v>
      </c>
      <c r="H105" s="21">
        <f t="shared" si="16"/>
        <v>497.17434361334438</v>
      </c>
      <c r="I105" s="21">
        <f t="shared" si="17"/>
        <v>494.57538004382894</v>
      </c>
      <c r="J105" s="21">
        <f t="shared" si="18"/>
        <v>530.26244053066318</v>
      </c>
      <c r="K105" s="21">
        <f t="shared" si="19"/>
        <v>543.69377680722857</v>
      </c>
      <c r="L105" s="21">
        <f t="shared" si="20"/>
        <v>537.89815520389061</v>
      </c>
      <c r="M105" s="21">
        <f t="shared" si="21"/>
        <v>538.13991925686878</v>
      </c>
      <c r="N105" s="21">
        <f t="shared" si="22"/>
        <v>530.84670365869374</v>
      </c>
      <c r="O105" s="21">
        <f t="shared" si="23"/>
        <v>523.06324428642415</v>
      </c>
      <c r="P105" s="21">
        <f t="shared" si="24"/>
        <v>506.42181863975964</v>
      </c>
      <c r="Q105" s="21">
        <f t="shared" si="25"/>
        <v>489.24313954203251</v>
      </c>
    </row>
    <row r="106" spans="1:28" x14ac:dyDescent="0.2">
      <c r="A106" s="10">
        <v>6731430</v>
      </c>
      <c r="B106" s="4" t="s">
        <v>218</v>
      </c>
      <c r="C106" s="4" t="s">
        <v>219</v>
      </c>
      <c r="D106" s="4" t="s">
        <v>7</v>
      </c>
      <c r="E106" s="20">
        <v>5.5010000000000003</v>
      </c>
      <c r="F106" s="21">
        <f t="shared" si="14"/>
        <v>0.40862676960266375</v>
      </c>
      <c r="G106" s="21">
        <f t="shared" si="15"/>
        <v>0.40719033316843301</v>
      </c>
      <c r="H106" s="21">
        <f t="shared" si="16"/>
        <v>0.4487015278437318</v>
      </c>
      <c r="I106" s="21">
        <f t="shared" si="17"/>
        <v>0.44635595442581083</v>
      </c>
      <c r="J106" s="21">
        <f t="shared" si="18"/>
        <v>0.4785636473013456</v>
      </c>
      <c r="K106" s="21">
        <f t="shared" si="19"/>
        <v>0.49068547375054955</v>
      </c>
      <c r="L106" s="21">
        <f t="shared" si="20"/>
        <v>0.48545490563771809</v>
      </c>
      <c r="M106" s="21">
        <f t="shared" si="21"/>
        <v>0.48567309851380369</v>
      </c>
      <c r="N106" s="21">
        <f t="shared" si="22"/>
        <v>0.47909094675188596</v>
      </c>
      <c r="O106" s="21">
        <f t="shared" si="23"/>
        <v>0.47206634832457239</v>
      </c>
      <c r="P106" s="21">
        <f t="shared" si="24"/>
        <v>0.45704740535400867</v>
      </c>
      <c r="Q106" s="21">
        <f t="shared" si="25"/>
        <v>0.44154358932547694</v>
      </c>
    </row>
    <row r="107" spans="1:28" x14ac:dyDescent="0.2">
      <c r="A107" s="6" t="s">
        <v>473</v>
      </c>
      <c r="B107" s="11" t="s">
        <v>331</v>
      </c>
      <c r="C107" s="11" t="s">
        <v>228</v>
      </c>
      <c r="D107" s="11" t="s">
        <v>74</v>
      </c>
      <c r="E107" s="22">
        <v>42.317999999999998</v>
      </c>
      <c r="F107" s="23"/>
      <c r="G107" s="23"/>
      <c r="H107" s="23"/>
      <c r="I107" s="23">
        <v>4.4251227495908347</v>
      </c>
      <c r="J107" s="23">
        <v>4.7444261957355245</v>
      </c>
      <c r="K107" s="23">
        <v>4.8646006203289343</v>
      </c>
      <c r="L107" s="23">
        <v>4.8127453561168787</v>
      </c>
      <c r="M107" s="23">
        <v>4.8149084957595596</v>
      </c>
      <c r="N107" s="23">
        <v>4.7496537832053383</v>
      </c>
      <c r="O107" s="23">
        <v>4.6800127041534569</v>
      </c>
      <c r="P107" s="23">
        <v>4.5311165920822223</v>
      </c>
      <c r="Q107" s="23">
        <v>4.3774135030272516</v>
      </c>
      <c r="S107" s="4" t="s">
        <v>480</v>
      </c>
      <c r="T107" s="4" t="s">
        <v>481</v>
      </c>
      <c r="U107" s="4" t="s">
        <v>482</v>
      </c>
      <c r="V107" s="4" t="s">
        <v>483</v>
      </c>
      <c r="W107" s="4" t="s">
        <v>484</v>
      </c>
      <c r="X107" s="4" t="s">
        <v>485</v>
      </c>
      <c r="Y107" s="4" t="s">
        <v>489</v>
      </c>
      <c r="Z107" s="4" t="s">
        <v>487</v>
      </c>
      <c r="AA107" s="4" t="s">
        <v>488</v>
      </c>
    </row>
    <row r="108" spans="1:28" ht="15" x14ac:dyDescent="0.25">
      <c r="A108" s="10">
        <v>1113275</v>
      </c>
      <c r="B108" s="4" t="s">
        <v>71</v>
      </c>
      <c r="C108" s="4" t="s">
        <v>72</v>
      </c>
      <c r="D108" s="4" t="s">
        <v>7</v>
      </c>
      <c r="E108" s="20">
        <v>1526.498</v>
      </c>
      <c r="F108" s="21">
        <f t="shared" si="14"/>
        <v>113.39173723776167</v>
      </c>
      <c r="G108" s="21">
        <f t="shared" ref="G108:G171" si="26">E108*$G$1</f>
        <v>112.99313383038478</v>
      </c>
      <c r="H108" s="21">
        <f t="shared" ref="H108:H171" si="27">E108*H$1</f>
        <v>124.51226774230156</v>
      </c>
      <c r="I108" s="21">
        <f t="shared" ref="I108:I171" si="28">E108*$I$1</f>
        <v>123.86138369734438</v>
      </c>
      <c r="J108" s="21">
        <f t="shared" ref="J108:J171" si="29">E108*$J$1</f>
        <v>132.79884575135603</v>
      </c>
      <c r="K108" s="21">
        <f t="shared" ref="K108:K171" si="30">E108*$K$1</f>
        <v>136.16258758576009</v>
      </c>
      <c r="L108" s="21">
        <f t="shared" ref="L108:L171" si="31">E108*$L$1</f>
        <v>134.71113298421474</v>
      </c>
      <c r="M108" s="21">
        <f t="shared" ref="M108:M171" si="32">E108*$M$1</f>
        <v>134.77168033723402</v>
      </c>
      <c r="N108" s="21">
        <f t="shared" ref="N108:N171" si="33">E108*$N$1</f>
        <v>132.9451685211526</v>
      </c>
      <c r="O108" s="21">
        <f t="shared" ref="O108:O171" si="34">E108*$O$1</f>
        <v>130.99588012811543</v>
      </c>
      <c r="P108" s="21">
        <f t="shared" ref="P108:P171" si="35">E108*$P$1</f>
        <v>126.82820399528877</v>
      </c>
      <c r="Q108" s="21">
        <f t="shared" ref="Q108:Q171" si="36">E108*$Q$1</f>
        <v>122.52597818908596</v>
      </c>
      <c r="S108" s="15">
        <v>73645</v>
      </c>
      <c r="T108" s="15">
        <v>78959</v>
      </c>
      <c r="U108" s="15">
        <v>80959</v>
      </c>
      <c r="V108" s="15">
        <v>80096</v>
      </c>
      <c r="W108" s="15">
        <v>80132</v>
      </c>
      <c r="X108" s="15">
        <v>79046</v>
      </c>
      <c r="Y108" s="15">
        <v>77887</v>
      </c>
      <c r="Z108" s="15">
        <v>75409</v>
      </c>
      <c r="AA108" s="15">
        <v>72851</v>
      </c>
      <c r="AB108" s="21">
        <f>SUM(S108:AA108)</f>
        <v>698984</v>
      </c>
    </row>
    <row r="109" spans="1:28" x14ac:dyDescent="0.2">
      <c r="A109" s="10" t="s">
        <v>438</v>
      </c>
      <c r="B109" s="4" t="s">
        <v>124</v>
      </c>
      <c r="C109" s="4" t="s">
        <v>125</v>
      </c>
      <c r="D109" s="4" t="s">
        <v>61</v>
      </c>
      <c r="E109" s="20">
        <v>1017.687</v>
      </c>
      <c r="F109" s="21">
        <f t="shared" si="14"/>
        <v>75.59610094103364</v>
      </c>
      <c r="G109" s="21">
        <f t="shared" si="26"/>
        <v>75.33035967845538</v>
      </c>
      <c r="H109" s="21">
        <f t="shared" si="27"/>
        <v>83.009945785621497</v>
      </c>
      <c r="I109" s="21">
        <f t="shared" si="28"/>
        <v>82.576013850525385</v>
      </c>
      <c r="J109" s="21">
        <f t="shared" si="29"/>
        <v>88.53444874225859</v>
      </c>
      <c r="K109" s="21">
        <f t="shared" si="30"/>
        <v>90.776991042496903</v>
      </c>
      <c r="L109" s="21">
        <f t="shared" si="31"/>
        <v>89.809334039944076</v>
      </c>
      <c r="M109" s="21">
        <f t="shared" si="32"/>
        <v>89.849699801348365</v>
      </c>
      <c r="N109" s="21">
        <f t="shared" si="33"/>
        <v>88.631999332318955</v>
      </c>
      <c r="O109" s="21">
        <f t="shared" si="34"/>
        <v>87.332446069330857</v>
      </c>
      <c r="P109" s="21">
        <f t="shared" si="35"/>
        <v>84.553936159335578</v>
      </c>
      <c r="Q109" s="21">
        <f t="shared" si="36"/>
        <v>81.685724557330786</v>
      </c>
      <c r="S109" s="14">
        <f>S108/$AB$108</f>
        <v>0.10536006546644845</v>
      </c>
      <c r="T109" s="14">
        <f t="shared" ref="T109:AA109" si="37">T108/$AB$108</f>
        <v>0.11296252846989345</v>
      </c>
      <c r="U109" s="14">
        <f t="shared" si="37"/>
        <v>0.11582382429354605</v>
      </c>
      <c r="V109" s="14">
        <f t="shared" si="37"/>
        <v>0.11458917514563996</v>
      </c>
      <c r="W109" s="14">
        <f t="shared" si="37"/>
        <v>0.1146406784704657</v>
      </c>
      <c r="X109" s="14">
        <f t="shared" si="37"/>
        <v>0.11308699483822234</v>
      </c>
      <c r="Y109" s="14">
        <f t="shared" si="37"/>
        <v>0.11142887390841565</v>
      </c>
      <c r="Z109" s="14">
        <f t="shared" si="37"/>
        <v>0.10788372838291005</v>
      </c>
      <c r="AA109" s="14">
        <f t="shared" si="37"/>
        <v>0.10422413102445836</v>
      </c>
    </row>
    <row r="110" spans="1:28" x14ac:dyDescent="0.2">
      <c r="A110" s="10" t="s">
        <v>439</v>
      </c>
      <c r="B110" s="4" t="s">
        <v>234</v>
      </c>
      <c r="C110" s="4" t="s">
        <v>235</v>
      </c>
      <c r="D110" s="4" t="s">
        <v>236</v>
      </c>
      <c r="E110" s="20">
        <v>4105.9350000000004</v>
      </c>
      <c r="F110" s="21">
        <f t="shared" si="14"/>
        <v>304.99817401354539</v>
      </c>
      <c r="G110" s="21">
        <f t="shared" si="26"/>
        <v>303.92602083583535</v>
      </c>
      <c r="H110" s="21">
        <f t="shared" si="27"/>
        <v>334.90989051573405</v>
      </c>
      <c r="I110" s="21">
        <f t="shared" si="28"/>
        <v>333.15915937744808</v>
      </c>
      <c r="J110" s="21">
        <f t="shared" si="29"/>
        <v>357.19891459411934</v>
      </c>
      <c r="K110" s="21">
        <f t="shared" si="30"/>
        <v>366.2466207351323</v>
      </c>
      <c r="L110" s="21">
        <f t="shared" si="31"/>
        <v>362.34253553528521</v>
      </c>
      <c r="M110" s="21">
        <f t="shared" si="32"/>
        <v>362.50539424582342</v>
      </c>
      <c r="N110" s="21">
        <f t="shared" si="33"/>
        <v>357.59248981125342</v>
      </c>
      <c r="O110" s="21">
        <f t="shared" si="34"/>
        <v>352.34934410253646</v>
      </c>
      <c r="P110" s="21">
        <f t="shared" si="35"/>
        <v>341.13923619382143</v>
      </c>
      <c r="Q110" s="21">
        <f t="shared" si="36"/>
        <v>329.56722003946595</v>
      </c>
      <c r="S110" s="4">
        <v>42</v>
      </c>
    </row>
    <row r="111" spans="1:28" x14ac:dyDescent="0.2">
      <c r="A111" s="10">
        <v>4039491</v>
      </c>
      <c r="B111" s="4" t="s">
        <v>128</v>
      </c>
      <c r="C111" s="4" t="s">
        <v>129</v>
      </c>
      <c r="D111" s="4" t="s">
        <v>7</v>
      </c>
      <c r="E111" s="20">
        <v>39.799999999999997</v>
      </c>
      <c r="F111" s="21">
        <f t="shared" si="14"/>
        <v>2.9564343628769341</v>
      </c>
      <c r="G111" s="21">
        <f t="shared" si="26"/>
        <v>2.946041676077737</v>
      </c>
      <c r="H111" s="21">
        <f t="shared" si="27"/>
        <v>3.2463771692747727</v>
      </c>
      <c r="I111" s="21">
        <f t="shared" si="28"/>
        <v>3.2294068326026668</v>
      </c>
      <c r="J111" s="21">
        <f t="shared" si="29"/>
        <v>3.4624310421002642</v>
      </c>
      <c r="K111" s="21">
        <f t="shared" si="30"/>
        <v>3.5501330404057208</v>
      </c>
      <c r="L111" s="21">
        <f t="shared" si="31"/>
        <v>3.5122896281369163</v>
      </c>
      <c r="M111" s="21">
        <f t="shared" si="32"/>
        <v>3.5138682641064145</v>
      </c>
      <c r="N111" s="21">
        <f t="shared" si="33"/>
        <v>3.4662460790265515</v>
      </c>
      <c r="O111" s="21">
        <f t="shared" si="34"/>
        <v>3.4154227710085401</v>
      </c>
      <c r="P111" s="21">
        <f t="shared" si="35"/>
        <v>3.3067599951080791</v>
      </c>
      <c r="Q111" s="21">
        <f t="shared" si="36"/>
        <v>3.1945891392754007</v>
      </c>
      <c r="S111" s="23">
        <f>S109*$S$110</f>
        <v>4.4251227495908347</v>
      </c>
      <c r="T111" s="23">
        <f>T109*$S$110</f>
        <v>4.7444261957355245</v>
      </c>
      <c r="U111" s="23">
        <f>U109*$S$110</f>
        <v>4.8646006203289343</v>
      </c>
      <c r="V111" s="23">
        <f>V109*$S$110</f>
        <v>4.8127453561168787</v>
      </c>
      <c r="W111" s="23">
        <f>W109*$S$110</f>
        <v>4.8149084957595596</v>
      </c>
      <c r="X111" s="23">
        <f>X109*$S$110</f>
        <v>4.7496537832053383</v>
      </c>
      <c r="Y111" s="23">
        <f>Y109*$S$110</f>
        <v>4.6800127041534569</v>
      </c>
      <c r="Z111" s="23">
        <f>Z109*$S$110</f>
        <v>4.5311165920822223</v>
      </c>
      <c r="AA111" s="23">
        <f>AA109*$S$110</f>
        <v>4.3774135030272516</v>
      </c>
    </row>
    <row r="112" spans="1:28" x14ac:dyDescent="0.2">
      <c r="A112" s="10">
        <v>6382592</v>
      </c>
      <c r="B112" s="4" t="s">
        <v>208</v>
      </c>
      <c r="C112" s="4" t="s">
        <v>129</v>
      </c>
      <c r="D112" s="4" t="s">
        <v>7</v>
      </c>
      <c r="E112" s="20">
        <v>133.29900000000001</v>
      </c>
      <c r="F112" s="21">
        <f t="shared" si="14"/>
        <v>9.9017523652545858</v>
      </c>
      <c r="G112" s="21">
        <f t="shared" si="26"/>
        <v>9.8669449592835754</v>
      </c>
      <c r="H112" s="21">
        <f t="shared" si="27"/>
        <v>10.87283493183814</v>
      </c>
      <c r="I112" s="21">
        <f t="shared" si="28"/>
        <v>10.815997522088013</v>
      </c>
      <c r="J112" s="21">
        <f t="shared" si="29"/>
        <v>11.59644712263626</v>
      </c>
      <c r="K112" s="21">
        <f t="shared" si="30"/>
        <v>11.890180506357844</v>
      </c>
      <c r="L112" s="21">
        <f t="shared" si="31"/>
        <v>11.763434551281982</v>
      </c>
      <c r="M112" s="21">
        <f t="shared" si="32"/>
        <v>11.76872175218897</v>
      </c>
      <c r="N112" s="21">
        <f t="shared" si="33"/>
        <v>11.60922452482815</v>
      </c>
      <c r="O112" s="21">
        <f t="shared" si="34"/>
        <v>11.439006028961494</v>
      </c>
      <c r="P112" s="21">
        <f t="shared" si="35"/>
        <v>11.075070366530449</v>
      </c>
      <c r="Q112" s="21">
        <f t="shared" si="36"/>
        <v>10.699385368750544</v>
      </c>
    </row>
    <row r="113" spans="1:17" x14ac:dyDescent="0.2">
      <c r="A113" s="10">
        <v>7909683</v>
      </c>
      <c r="B113" s="4" t="s">
        <v>270</v>
      </c>
      <c r="C113" s="4" t="s">
        <v>271</v>
      </c>
      <c r="D113" s="4" t="s">
        <v>7</v>
      </c>
      <c r="E113" s="20">
        <v>26.599</v>
      </c>
      <c r="F113" s="21">
        <f t="shared" si="14"/>
        <v>1.9758341110091351</v>
      </c>
      <c r="G113" s="21">
        <f t="shared" si="26"/>
        <v>1.9688885060801944</v>
      </c>
      <c r="H113" s="21">
        <f t="shared" si="27"/>
        <v>2.1696076966216</v>
      </c>
      <c r="I113" s="21">
        <f t="shared" si="28"/>
        <v>2.1582661392059883</v>
      </c>
      <c r="J113" s="21">
        <f t="shared" si="29"/>
        <v>2.3140000826337923</v>
      </c>
      <c r="K113" s="21">
        <f t="shared" si="30"/>
        <v>2.3726127824560748</v>
      </c>
      <c r="L113" s="21">
        <f t="shared" si="31"/>
        <v>2.34732140248276</v>
      </c>
      <c r="M113" s="21">
        <f t="shared" si="32"/>
        <v>2.348376431079561</v>
      </c>
      <c r="N113" s="21">
        <f t="shared" si="33"/>
        <v>2.3165497350760615</v>
      </c>
      <c r="O113" s="21">
        <f t="shared" si="34"/>
        <v>2.2825836755290494</v>
      </c>
      <c r="P113" s="21">
        <f t="shared" si="35"/>
        <v>2.2099625404492413</v>
      </c>
      <c r="Q113" s="21">
        <f t="shared" si="36"/>
        <v>2.1349968973765425</v>
      </c>
    </row>
    <row r="114" spans="1:17" x14ac:dyDescent="0.2">
      <c r="A114" s="10">
        <v>8671206</v>
      </c>
      <c r="B114" s="4" t="s">
        <v>288</v>
      </c>
      <c r="C114" s="4" t="s">
        <v>289</v>
      </c>
      <c r="D114" s="4" t="s">
        <v>64</v>
      </c>
      <c r="E114" s="20">
        <v>44569.963000000003</v>
      </c>
      <c r="F114" s="21">
        <f t="shared" si="14"/>
        <v>3310.7580443556167</v>
      </c>
      <c r="G114" s="21">
        <f t="shared" si="26"/>
        <v>3299.1198115387624</v>
      </c>
      <c r="H114" s="21">
        <f t="shared" si="27"/>
        <v>3635.4500080055623</v>
      </c>
      <c r="I114" s="21">
        <f t="shared" si="28"/>
        <v>3616.445805051459</v>
      </c>
      <c r="J114" s="21">
        <f t="shared" si="29"/>
        <v>3877.397573780408</v>
      </c>
      <c r="K114" s="21">
        <f t="shared" si="30"/>
        <v>3975.610508943731</v>
      </c>
      <c r="L114" s="21">
        <f t="shared" si="31"/>
        <v>3933.2316274207574</v>
      </c>
      <c r="M114" s="21">
        <f t="shared" si="32"/>
        <v>3934.9994602536972</v>
      </c>
      <c r="N114" s="21">
        <f t="shared" si="33"/>
        <v>3881.6698364600124</v>
      </c>
      <c r="O114" s="21">
        <f t="shared" si="34"/>
        <v>3824.7554405328674</v>
      </c>
      <c r="P114" s="21">
        <f t="shared" si="35"/>
        <v>3703.0696138655098</v>
      </c>
      <c r="Q114" s="21">
        <f t="shared" si="36"/>
        <v>3577.4552697916201</v>
      </c>
    </row>
    <row r="115" spans="1:17" x14ac:dyDescent="0.2">
      <c r="A115" s="10" t="s">
        <v>440</v>
      </c>
      <c r="B115" s="4" t="s">
        <v>178</v>
      </c>
      <c r="C115" s="4" t="s">
        <v>179</v>
      </c>
      <c r="D115" s="4" t="s">
        <v>7</v>
      </c>
      <c r="E115" s="20">
        <v>1074.8050000000001</v>
      </c>
      <c r="F115" s="21">
        <f t="shared" si="14"/>
        <v>79.838955663114163</v>
      </c>
      <c r="G115" s="21">
        <f t="shared" si="26"/>
        <v>79.558299589365149</v>
      </c>
      <c r="H115" s="21">
        <f t="shared" si="27"/>
        <v>87.6689048598586</v>
      </c>
      <c r="I115" s="21">
        <f t="shared" si="28"/>
        <v>87.210618359686165</v>
      </c>
      <c r="J115" s="21">
        <f t="shared" si="29"/>
        <v>93.503472266446607</v>
      </c>
      <c r="K115" s="21">
        <f t="shared" si="30"/>
        <v>95.871877952092234</v>
      </c>
      <c r="L115" s="21">
        <f t="shared" si="31"/>
        <v>94.849910898736155</v>
      </c>
      <c r="M115" s="21">
        <f t="shared" si="32"/>
        <v>94.892542201077774</v>
      </c>
      <c r="N115" s="21">
        <f t="shared" si="33"/>
        <v>93.606497913772188</v>
      </c>
      <c r="O115" s="21">
        <f t="shared" si="34"/>
        <v>92.234006818940557</v>
      </c>
      <c r="P115" s="21">
        <f t="shared" si="35"/>
        <v>89.299552174425614</v>
      </c>
      <c r="Q115" s="21">
        <f t="shared" si="36"/>
        <v>86.270361302484858</v>
      </c>
    </row>
    <row r="116" spans="1:17" x14ac:dyDescent="0.2">
      <c r="A116" s="10">
        <v>6569404</v>
      </c>
      <c r="B116" s="4" t="s">
        <v>213</v>
      </c>
      <c r="C116" s="4" t="s">
        <v>30</v>
      </c>
      <c r="D116" s="4" t="s">
        <v>7</v>
      </c>
      <c r="E116" s="20">
        <v>1964.4829999999999</v>
      </c>
      <c r="F116" s="21">
        <f t="shared" si="14"/>
        <v>145.92625744943638</v>
      </c>
      <c r="G116" s="21">
        <f t="shared" si="26"/>
        <v>145.4132861795533</v>
      </c>
      <c r="H116" s="21">
        <f t="shared" si="27"/>
        <v>160.23750654845259</v>
      </c>
      <c r="I116" s="21">
        <f t="shared" si="28"/>
        <v>159.39986991788405</v>
      </c>
      <c r="J116" s="21">
        <f t="shared" si="29"/>
        <v>170.90168142910184</v>
      </c>
      <c r="K116" s="21">
        <f t="shared" si="30"/>
        <v>175.23055290490834</v>
      </c>
      <c r="L116" s="21">
        <f t="shared" si="31"/>
        <v>173.36264486309784</v>
      </c>
      <c r="M116" s="21">
        <f t="shared" si="32"/>
        <v>173.44056454966235</v>
      </c>
      <c r="N116" s="21">
        <f t="shared" si="33"/>
        <v>171.08998733829944</v>
      </c>
      <c r="O116" s="21">
        <f t="shared" si="34"/>
        <v>168.58140631806958</v>
      </c>
      <c r="P116" s="21">
        <f t="shared" si="35"/>
        <v>163.21793455954534</v>
      </c>
      <c r="Q116" s="21">
        <f t="shared" si="36"/>
        <v>157.68130794198888</v>
      </c>
    </row>
    <row r="117" spans="1:17" x14ac:dyDescent="0.2">
      <c r="A117" s="10" t="s">
        <v>441</v>
      </c>
      <c r="B117" s="4" t="s">
        <v>341</v>
      </c>
      <c r="C117" s="4" t="s">
        <v>342</v>
      </c>
      <c r="D117" s="4" t="s">
        <v>343</v>
      </c>
      <c r="E117" s="20">
        <v>363.553</v>
      </c>
      <c r="F117" s="21">
        <f t="shared" si="14"/>
        <v>27.005542259472314</v>
      </c>
      <c r="G117" s="21">
        <f t="shared" si="26"/>
        <v>26.910610288017327</v>
      </c>
      <c r="H117" s="21">
        <f t="shared" si="27"/>
        <v>29.654024096013856</v>
      </c>
      <c r="I117" s="21">
        <f t="shared" si="28"/>
        <v>29.499008598321542</v>
      </c>
      <c r="J117" s="21">
        <f t="shared" si="29"/>
        <v>31.627567654489383</v>
      </c>
      <c r="K117" s="21">
        <f t="shared" si="30"/>
        <v>32.428681337653792</v>
      </c>
      <c r="L117" s="21">
        <f t="shared" si="31"/>
        <v>32.083000783368355</v>
      </c>
      <c r="M117" s="21">
        <f t="shared" si="32"/>
        <v>32.09742082966531</v>
      </c>
      <c r="N117" s="21">
        <f t="shared" si="33"/>
        <v>31.662416099707034</v>
      </c>
      <c r="O117" s="21">
        <f t="shared" si="34"/>
        <v>31.198170720313261</v>
      </c>
      <c r="P117" s="21">
        <f t="shared" si="35"/>
        <v>30.205590866872551</v>
      </c>
      <c r="Q117" s="21">
        <f t="shared" si="36"/>
        <v>29.180966466105271</v>
      </c>
    </row>
    <row r="118" spans="1:17" x14ac:dyDescent="0.2">
      <c r="A118" s="10">
        <v>2596555</v>
      </c>
      <c r="B118" s="4" t="s">
        <v>94</v>
      </c>
      <c r="C118" s="4" t="s">
        <v>95</v>
      </c>
      <c r="D118" s="4" t="s">
        <v>7</v>
      </c>
      <c r="E118" s="20">
        <v>203.291</v>
      </c>
      <c r="F118" s="21">
        <f t="shared" si="14"/>
        <v>15.100917036774243</v>
      </c>
      <c r="G118" s="21">
        <f t="shared" si="26"/>
        <v>15.047833124912545</v>
      </c>
      <c r="H118" s="21">
        <f t="shared" si="27"/>
        <v>16.581890982890396</v>
      </c>
      <c r="I118" s="21">
        <f t="shared" si="28"/>
        <v>16.495209658458009</v>
      </c>
      <c r="J118" s="21">
        <f t="shared" si="29"/>
        <v>17.685453994462431</v>
      </c>
      <c r="K118" s="21">
        <f t="shared" si="30"/>
        <v>18.133419495405011</v>
      </c>
      <c r="L118" s="21">
        <f t="shared" si="31"/>
        <v>17.940122381748289</v>
      </c>
      <c r="M118" s="21">
        <f t="shared" si="32"/>
        <v>17.948185760765256</v>
      </c>
      <c r="N118" s="21">
        <f t="shared" si="33"/>
        <v>17.704940493753433</v>
      </c>
      <c r="O118" s="21">
        <f t="shared" si="34"/>
        <v>17.445344485957214</v>
      </c>
      <c r="P118" s="21">
        <f t="shared" si="35"/>
        <v>16.89031523028936</v>
      </c>
      <c r="Q118" s="21">
        <f t="shared" si="36"/>
        <v>16.317367354583808</v>
      </c>
    </row>
    <row r="119" spans="1:17" x14ac:dyDescent="0.2">
      <c r="A119" s="10" t="s">
        <v>437</v>
      </c>
      <c r="B119" s="4" t="s">
        <v>67</v>
      </c>
      <c r="C119" s="4" t="s">
        <v>68</v>
      </c>
      <c r="D119" s="4" t="s">
        <v>56</v>
      </c>
      <c r="E119" s="20">
        <v>285.93200000000002</v>
      </c>
      <c r="F119" s="21">
        <f t="shared" si="14"/>
        <v>21.239678146887631</v>
      </c>
      <c r="G119" s="21">
        <f t="shared" si="26"/>
        <v>21.165014787041699</v>
      </c>
      <c r="H119" s="21">
        <f t="shared" si="27"/>
        <v>23.322691376006894</v>
      </c>
      <c r="I119" s="21">
        <f t="shared" si="28"/>
        <v>23.200772725119243</v>
      </c>
      <c r="J119" s="21">
        <f t="shared" si="29"/>
        <v>24.874870169090773</v>
      </c>
      <c r="K119" s="21">
        <f t="shared" si="30"/>
        <v>25.504940716313783</v>
      </c>
      <c r="L119" s="21">
        <f t="shared" si="31"/>
        <v>25.233065275187059</v>
      </c>
      <c r="M119" s="21">
        <f t="shared" si="32"/>
        <v>25.244406545037069</v>
      </c>
      <c r="N119" s="21">
        <f t="shared" si="33"/>
        <v>24.902278237894976</v>
      </c>
      <c r="O119" s="21">
        <f t="shared" si="34"/>
        <v>24.537152355779245</v>
      </c>
      <c r="P119" s="21">
        <f t="shared" si="35"/>
        <v>23.756494947769934</v>
      </c>
      <c r="Q119" s="21">
        <f t="shared" si="36"/>
        <v>22.950634717871708</v>
      </c>
    </row>
    <row r="120" spans="1:17" x14ac:dyDescent="0.2">
      <c r="A120" s="10">
        <v>2093936</v>
      </c>
      <c r="B120" s="4" t="s">
        <v>85</v>
      </c>
      <c r="C120" s="4" t="s">
        <v>86</v>
      </c>
      <c r="D120" s="4" t="s">
        <v>7</v>
      </c>
      <c r="E120" s="20">
        <v>159.00299999999999</v>
      </c>
      <c r="F120" s="21">
        <f t="shared" si="14"/>
        <v>11.8111038442342</v>
      </c>
      <c r="G120" s="21">
        <f t="shared" si="26"/>
        <v>11.769584538225841</v>
      </c>
      <c r="H120" s="21">
        <f t="shared" si="27"/>
        <v>12.969439925783835</v>
      </c>
      <c r="I120" s="21">
        <f t="shared" si="28"/>
        <v>12.901642577998036</v>
      </c>
      <c r="J120" s="21">
        <f t="shared" si="29"/>
        <v>13.832586004700207</v>
      </c>
      <c r="K120" s="21">
        <f t="shared" si="30"/>
        <v>14.1829598950661</v>
      </c>
      <c r="L120" s="21">
        <f t="shared" si="31"/>
        <v>14.031773561373219</v>
      </c>
      <c r="M120" s="21">
        <f t="shared" si="32"/>
        <v>14.038080291399805</v>
      </c>
      <c r="N120" s="21">
        <f t="shared" si="33"/>
        <v>13.847827268931125</v>
      </c>
      <c r="O120" s="21">
        <f t="shared" si="34"/>
        <v>13.644785599464091</v>
      </c>
      <c r="P120" s="21">
        <f t="shared" si="35"/>
        <v>13.210672349300751</v>
      </c>
      <c r="Q120" s="21">
        <f t="shared" si="36"/>
        <v>12.762544143522778</v>
      </c>
    </row>
    <row r="121" spans="1:17" x14ac:dyDescent="0.2">
      <c r="A121" s="10">
        <v>4985591</v>
      </c>
      <c r="B121" s="4" t="s">
        <v>384</v>
      </c>
      <c r="C121" s="4" t="s">
        <v>115</v>
      </c>
      <c r="D121" s="4" t="s">
        <v>7</v>
      </c>
      <c r="E121" s="20">
        <v>165.16</v>
      </c>
      <c r="F121" s="21">
        <f t="shared" si="14"/>
        <v>12.268459783235036</v>
      </c>
      <c r="G121" s="21">
        <f t="shared" si="26"/>
        <v>12.225332744246208</v>
      </c>
      <c r="H121" s="21">
        <f t="shared" si="27"/>
        <v>13.471649579834711</v>
      </c>
      <c r="I121" s="21">
        <f t="shared" si="28"/>
        <v>13.401226946549157</v>
      </c>
      <c r="J121" s="21">
        <f t="shared" si="29"/>
        <v>14.36821886716783</v>
      </c>
      <c r="K121" s="21">
        <f t="shared" si="30"/>
        <v>14.732160124457508</v>
      </c>
      <c r="L121" s="21">
        <f t="shared" si="31"/>
        <v>14.575119471937013</v>
      </c>
      <c r="M121" s="21">
        <f t="shared" si="32"/>
        <v>14.581670414568226</v>
      </c>
      <c r="N121" s="21">
        <f t="shared" si="33"/>
        <v>14.384050311859932</v>
      </c>
      <c r="O121" s="21">
        <f t="shared" si="34"/>
        <v>14.173146353260565</v>
      </c>
      <c r="P121" s="21">
        <f t="shared" si="35"/>
        <v>13.722223135478652</v>
      </c>
      <c r="Q121" s="21">
        <f t="shared" si="36"/>
        <v>13.256742267405157</v>
      </c>
    </row>
    <row r="122" spans="1:17" x14ac:dyDescent="0.2">
      <c r="A122" s="10">
        <v>7369700</v>
      </c>
      <c r="B122" s="4" t="s">
        <v>230</v>
      </c>
      <c r="C122" s="4" t="s">
        <v>231</v>
      </c>
      <c r="D122" s="4" t="s">
        <v>7</v>
      </c>
      <c r="E122" s="20">
        <v>74.894999999999996</v>
      </c>
      <c r="F122" s="21">
        <f t="shared" si="14"/>
        <v>5.5633706434087431</v>
      </c>
      <c r="G122" s="21">
        <f t="shared" si="26"/>
        <v>5.5438138525085963</v>
      </c>
      <c r="H122" s="21">
        <f t="shared" si="27"/>
        <v>6.108980354091309</v>
      </c>
      <c r="I122" s="21">
        <f t="shared" si="28"/>
        <v>6.0770458474315765</v>
      </c>
      <c r="J122" s="21">
        <f t="shared" si="29"/>
        <v>6.5155470577411876</v>
      </c>
      <c r="K122" s="21">
        <f t="shared" si="30"/>
        <v>6.6805832678690065</v>
      </c>
      <c r="L122" s="21">
        <f t="shared" si="31"/>
        <v>6.609370143198853</v>
      </c>
      <c r="M122" s="21">
        <f t="shared" si="32"/>
        <v>6.6123407949811535</v>
      </c>
      <c r="N122" s="21">
        <f t="shared" si="33"/>
        <v>6.5227261328817479</v>
      </c>
      <c r="O122" s="21">
        <f t="shared" si="34"/>
        <v>6.4270876491126785</v>
      </c>
      <c r="P122" s="21">
        <f t="shared" si="35"/>
        <v>6.2226077847643113</v>
      </c>
      <c r="Q122" s="21">
        <f t="shared" si="36"/>
        <v>6.011526472010833</v>
      </c>
    </row>
    <row r="123" spans="1:17" x14ac:dyDescent="0.2">
      <c r="A123" s="10" t="s">
        <v>442</v>
      </c>
      <c r="B123" s="4" t="s">
        <v>387</v>
      </c>
      <c r="C123" s="4" t="s">
        <v>388</v>
      </c>
      <c r="D123" s="4" t="s">
        <v>150</v>
      </c>
      <c r="E123" s="20">
        <v>4495.5510000000004</v>
      </c>
      <c r="F123" s="21">
        <f t="shared" si="14"/>
        <v>333.93973508707955</v>
      </c>
      <c r="G123" s="21">
        <f t="shared" si="26"/>
        <v>332.76584429479772</v>
      </c>
      <c r="H123" s="21">
        <f t="shared" si="27"/>
        <v>366.68980225402953</v>
      </c>
      <c r="I123" s="21">
        <f t="shared" si="28"/>
        <v>364.7729426058732</v>
      </c>
      <c r="J123" s="21">
        <f t="shared" si="29"/>
        <v>391.09385260665545</v>
      </c>
      <c r="K123" s="21">
        <f t="shared" si="30"/>
        <v>401.00010401831605</v>
      </c>
      <c r="L123" s="21">
        <f t="shared" si="31"/>
        <v>396.72555653418453</v>
      </c>
      <c r="M123" s="21">
        <f t="shared" si="32"/>
        <v>396.9038690595944</v>
      </c>
      <c r="N123" s="21">
        <f t="shared" si="33"/>
        <v>391.52477454306268</v>
      </c>
      <c r="O123" s="21">
        <f t="shared" si="34"/>
        <v>385.78410185000541</v>
      </c>
      <c r="P123" s="21">
        <f t="shared" si="35"/>
        <v>373.51025635095783</v>
      </c>
      <c r="Q123" s="21">
        <f t="shared" si="36"/>
        <v>360.84016079544398</v>
      </c>
    </row>
    <row r="124" spans="1:17" x14ac:dyDescent="0.2">
      <c r="A124" s="10" t="s">
        <v>443</v>
      </c>
      <c r="B124" s="4" t="s">
        <v>389</v>
      </c>
      <c r="C124" s="4" t="s">
        <v>390</v>
      </c>
      <c r="D124" s="4" t="s">
        <v>56</v>
      </c>
      <c r="E124" s="20">
        <v>32.444000000000003</v>
      </c>
      <c r="F124" s="21">
        <f t="shared" si="14"/>
        <v>2.41001398163767</v>
      </c>
      <c r="G124" s="21">
        <f t="shared" si="26"/>
        <v>2.4015421140368374</v>
      </c>
      <c r="H124" s="21">
        <f t="shared" si="27"/>
        <v>2.6463683638178579</v>
      </c>
      <c r="I124" s="21">
        <f t="shared" si="28"/>
        <v>2.6325345546975107</v>
      </c>
      <c r="J124" s="21">
        <f t="shared" si="29"/>
        <v>2.8224902695955021</v>
      </c>
      <c r="K124" s="21">
        <f t="shared" si="30"/>
        <v>2.8939828231890257</v>
      </c>
      <c r="L124" s="21">
        <f t="shared" si="31"/>
        <v>2.8631337863134205</v>
      </c>
      <c r="M124" s="21">
        <f t="shared" si="32"/>
        <v>2.8644206522781035</v>
      </c>
      <c r="N124" s="21">
        <f t="shared" si="33"/>
        <v>2.8256001956768206</v>
      </c>
      <c r="O124" s="21">
        <f t="shared" si="34"/>
        <v>2.7841702608693741</v>
      </c>
      <c r="P124" s="21">
        <f t="shared" si="35"/>
        <v>2.6955909869669985</v>
      </c>
      <c r="Q124" s="21">
        <f t="shared" si="36"/>
        <v>2.6041520109208824</v>
      </c>
    </row>
    <row r="125" spans="1:17" x14ac:dyDescent="0.2">
      <c r="A125" s="10">
        <v>7934742</v>
      </c>
      <c r="B125" s="4" t="s">
        <v>274</v>
      </c>
      <c r="C125" s="4" t="s">
        <v>275</v>
      </c>
      <c r="D125" s="4" t="s">
        <v>64</v>
      </c>
      <c r="E125" s="20">
        <v>29266.842000000001</v>
      </c>
      <c r="F125" s="21">
        <f t="shared" si="14"/>
        <v>2174.0074719017562</v>
      </c>
      <c r="G125" s="21">
        <f t="shared" si="26"/>
        <v>2166.3652326427718</v>
      </c>
      <c r="H125" s="21">
        <f t="shared" si="27"/>
        <v>2387.216273506835</v>
      </c>
      <c r="I125" s="21">
        <f t="shared" si="28"/>
        <v>2374.7371739573546</v>
      </c>
      <c r="J125" s="21">
        <f t="shared" si="29"/>
        <v>2546.0910111820049</v>
      </c>
      <c r="K125" s="21">
        <f t="shared" si="30"/>
        <v>2610.5824817219559</v>
      </c>
      <c r="L125" s="21">
        <f t="shared" si="31"/>
        <v>2582.7544121839674</v>
      </c>
      <c r="M125" s="21">
        <f t="shared" si="32"/>
        <v>2583.9152586536861</v>
      </c>
      <c r="N125" s="21">
        <f t="shared" si="33"/>
        <v>2548.8963901504926</v>
      </c>
      <c r="O125" s="21">
        <f t="shared" si="34"/>
        <v>2511.5235829725912</v>
      </c>
      <c r="P125" s="21">
        <f t="shared" si="35"/>
        <v>2431.6186509735912</v>
      </c>
      <c r="Q125" s="21">
        <f t="shared" si="36"/>
        <v>2349.1340601529937</v>
      </c>
    </row>
    <row r="126" spans="1:17" x14ac:dyDescent="0.2">
      <c r="A126" s="10">
        <v>6443214</v>
      </c>
      <c r="B126" s="4" t="s">
        <v>211</v>
      </c>
      <c r="C126" s="4" t="s">
        <v>212</v>
      </c>
      <c r="D126" s="4" t="s">
        <v>78</v>
      </c>
      <c r="E126" s="20">
        <v>1058.9659999999999</v>
      </c>
      <c r="F126" s="21">
        <f t="shared" si="14"/>
        <v>78.662398781867722</v>
      </c>
      <c r="G126" s="21">
        <f t="shared" si="26"/>
        <v>78.385878631892894</v>
      </c>
      <c r="H126" s="21">
        <f t="shared" si="27"/>
        <v>86.376960940659018</v>
      </c>
      <c r="I126" s="21">
        <f t="shared" si="28"/>
        <v>85.925428037535568</v>
      </c>
      <c r="J126" s="21">
        <f t="shared" si="29"/>
        <v>92.125546505747437</v>
      </c>
      <c r="K126" s="21">
        <f t="shared" si="30"/>
        <v>94.459049881062413</v>
      </c>
      <c r="L126" s="21">
        <f t="shared" si="31"/>
        <v>93.452143174614008</v>
      </c>
      <c r="M126" s="21">
        <f t="shared" si="32"/>
        <v>93.494146235369669</v>
      </c>
      <c r="N126" s="21">
        <f t="shared" si="33"/>
        <v>92.227053902573644</v>
      </c>
      <c r="O126" s="21">
        <f t="shared" si="34"/>
        <v>90.874788696578634</v>
      </c>
      <c r="P126" s="21">
        <f t="shared" si="35"/>
        <v>87.983578014563363</v>
      </c>
      <c r="Q126" s="21">
        <f t="shared" si="36"/>
        <v>84.999027197535526</v>
      </c>
    </row>
    <row r="127" spans="1:17" x14ac:dyDescent="0.2">
      <c r="A127" s="10">
        <v>2302233</v>
      </c>
      <c r="B127" s="4" t="s">
        <v>87</v>
      </c>
      <c r="C127" s="4" t="s">
        <v>88</v>
      </c>
      <c r="D127" s="4" t="s">
        <v>89</v>
      </c>
      <c r="E127" s="20">
        <v>19865.722000000002</v>
      </c>
      <c r="F127" s="21">
        <f t="shared" si="14"/>
        <v>1475.6709337728719</v>
      </c>
      <c r="G127" s="21">
        <f t="shared" si="26"/>
        <v>1470.48354114006</v>
      </c>
      <c r="H127" s="21">
        <f t="shared" si="27"/>
        <v>1620.3926219085322</v>
      </c>
      <c r="I127" s="21">
        <f t="shared" si="28"/>
        <v>1611.9220693815357</v>
      </c>
      <c r="J127" s="21">
        <f t="shared" si="29"/>
        <v>1728.2334805661847</v>
      </c>
      <c r="K127" s="21">
        <f t="shared" si="30"/>
        <v>1772.0089458219804</v>
      </c>
      <c r="L127" s="21">
        <f t="shared" si="31"/>
        <v>1753.1198325641049</v>
      </c>
      <c r="M127" s="21">
        <f t="shared" si="32"/>
        <v>1753.907790938709</v>
      </c>
      <c r="N127" s="21">
        <f t="shared" si="33"/>
        <v>1730.1377133048118</v>
      </c>
      <c r="O127" s="21">
        <f t="shared" si="34"/>
        <v>1704.7698311890786</v>
      </c>
      <c r="P127" s="21">
        <f t="shared" si="35"/>
        <v>1650.5320297371475</v>
      </c>
      <c r="Q127" s="21">
        <f t="shared" si="36"/>
        <v>1594.5432096749851</v>
      </c>
    </row>
    <row r="128" spans="1:17" x14ac:dyDescent="0.2">
      <c r="A128" s="10">
        <v>3755010</v>
      </c>
      <c r="B128" s="4" t="s">
        <v>120</v>
      </c>
      <c r="C128" s="4" t="s">
        <v>121</v>
      </c>
      <c r="D128" s="4" t="s">
        <v>7</v>
      </c>
      <c r="E128" s="20">
        <v>10416.332</v>
      </c>
      <c r="F128" s="21">
        <f t="shared" si="14"/>
        <v>773.74879045061869</v>
      </c>
      <c r="G128" s="21">
        <f t="shared" si="26"/>
        <v>771.02884884075809</v>
      </c>
      <c r="H128" s="21">
        <f t="shared" si="27"/>
        <v>849.63171840166422</v>
      </c>
      <c r="I128" s="21">
        <f t="shared" si="28"/>
        <v>845.19029476024639</v>
      </c>
      <c r="J128" s="21">
        <f t="shared" si="29"/>
        <v>906.1766648648827</v>
      </c>
      <c r="K128" s="21">
        <f t="shared" si="30"/>
        <v>929.12975861897996</v>
      </c>
      <c r="L128" s="21">
        <f t="shared" si="31"/>
        <v>919.22549866408713</v>
      </c>
      <c r="M128" s="21">
        <f t="shared" si="32"/>
        <v>919.63865435166076</v>
      </c>
      <c r="N128" s="21">
        <f t="shared" si="33"/>
        <v>907.17512444318595</v>
      </c>
      <c r="O128" s="21">
        <f t="shared" si="34"/>
        <v>893.87380661268674</v>
      </c>
      <c r="P128" s="21">
        <f t="shared" si="35"/>
        <v>865.43492345136008</v>
      </c>
      <c r="Q128" s="21">
        <f t="shared" si="36"/>
        <v>836.07791653986976</v>
      </c>
    </row>
    <row r="129" spans="1:17" x14ac:dyDescent="0.2">
      <c r="A129" s="10">
        <v>9066527</v>
      </c>
      <c r="B129" s="4" t="s">
        <v>298</v>
      </c>
      <c r="C129" s="4" t="s">
        <v>299</v>
      </c>
      <c r="D129" s="4" t="s">
        <v>7</v>
      </c>
      <c r="E129" s="20">
        <v>317.52</v>
      </c>
      <c r="F129" s="21">
        <f t="shared" si="14"/>
        <v>23.586106505042316</v>
      </c>
      <c r="G129" s="21">
        <f t="shared" si="26"/>
        <v>23.503194798698569</v>
      </c>
      <c r="H129" s="21">
        <f t="shared" si="27"/>
        <v>25.899238160505675</v>
      </c>
      <c r="I129" s="21">
        <f t="shared" si="28"/>
        <v>25.763850690653236</v>
      </c>
      <c r="J129" s="21">
        <f t="shared" si="29"/>
        <v>27.62289207255467</v>
      </c>
      <c r="K129" s="21">
        <f t="shared" si="30"/>
        <v>28.322568919337296</v>
      </c>
      <c r="L129" s="21">
        <f t="shared" si="31"/>
        <v>28.020658359950595</v>
      </c>
      <c r="M129" s="21">
        <f t="shared" si="32"/>
        <v>28.033252543192681</v>
      </c>
      <c r="N129" s="21">
        <f t="shared" si="33"/>
        <v>27.653328015389715</v>
      </c>
      <c r="O129" s="21">
        <f t="shared" si="34"/>
        <v>27.247865282679186</v>
      </c>
      <c r="P129" s="21">
        <f t="shared" si="35"/>
        <v>26.380965669515511</v>
      </c>
      <c r="Q129" s="21">
        <f t="shared" si="36"/>
        <v>25.486078982480535</v>
      </c>
    </row>
    <row r="130" spans="1:17" x14ac:dyDescent="0.2">
      <c r="A130" s="10">
        <v>3587304</v>
      </c>
      <c r="B130" s="4" t="s">
        <v>112</v>
      </c>
      <c r="C130" s="4" t="s">
        <v>113</v>
      </c>
      <c r="D130" s="4" t="s">
        <v>7</v>
      </c>
      <c r="E130" s="20">
        <v>8933.884</v>
      </c>
      <c r="F130" s="21">
        <f t="shared" si="14"/>
        <v>663.62918722503616</v>
      </c>
      <c r="G130" s="21">
        <f t="shared" si="26"/>
        <v>661.29634656392159</v>
      </c>
      <c r="H130" s="21">
        <f t="shared" si="27"/>
        <v>728.71248870726595</v>
      </c>
      <c r="I130" s="21">
        <f t="shared" si="28"/>
        <v>724.90316661506643</v>
      </c>
      <c r="J130" s="21">
        <f t="shared" si="29"/>
        <v>777.20998211364019</v>
      </c>
      <c r="K130" s="21">
        <f t="shared" si="30"/>
        <v>796.8964011947744</v>
      </c>
      <c r="L130" s="21">
        <f t="shared" si="31"/>
        <v>788.40171136126503</v>
      </c>
      <c r="M130" s="21">
        <f t="shared" si="32"/>
        <v>788.75606690472546</v>
      </c>
      <c r="N130" s="21">
        <f t="shared" si="33"/>
        <v>778.06634134366948</v>
      </c>
      <c r="O130" s="21">
        <f t="shared" si="34"/>
        <v>766.65806148615229</v>
      </c>
      <c r="P130" s="21">
        <f t="shared" si="35"/>
        <v>742.26658824462686</v>
      </c>
      <c r="Q130" s="21">
        <f t="shared" si="36"/>
        <v>717.08765823985618</v>
      </c>
    </row>
    <row r="131" spans="1:17" x14ac:dyDescent="0.2">
      <c r="A131" s="10">
        <v>3304906</v>
      </c>
      <c r="B131" s="4" t="s">
        <v>108</v>
      </c>
      <c r="C131" s="4" t="s">
        <v>88</v>
      </c>
      <c r="D131" s="4" t="s">
        <v>89</v>
      </c>
      <c r="E131" s="20">
        <v>570.23500000000001</v>
      </c>
      <c r="F131" s="21">
        <f t="shared" si="14"/>
        <v>42.35835047525449</v>
      </c>
      <c r="G131" s="21">
        <f t="shared" si="26"/>
        <v>42.209449124577603</v>
      </c>
      <c r="H131" s="21">
        <f t="shared" si="27"/>
        <v>46.512509676417089</v>
      </c>
      <c r="I131" s="21">
        <f t="shared" si="28"/>
        <v>46.269366964552304</v>
      </c>
      <c r="J131" s="21">
        <f t="shared" si="29"/>
        <v>49.608024253568949</v>
      </c>
      <c r="K131" s="21">
        <f t="shared" si="30"/>
        <v>50.864575736074279</v>
      </c>
      <c r="L131" s="21">
        <f t="shared" si="31"/>
        <v>50.322373771373236</v>
      </c>
      <c r="M131" s="21">
        <f t="shared" si="32"/>
        <v>50.34499169805833</v>
      </c>
      <c r="N131" s="21">
        <f t="shared" si="33"/>
        <v>49.662684243057932</v>
      </c>
      <c r="O131" s="21">
        <f t="shared" si="34"/>
        <v>48.934512658946105</v>
      </c>
      <c r="P131" s="21">
        <f t="shared" si="35"/>
        <v>47.377645372122004</v>
      </c>
      <c r="Q131" s="21">
        <f t="shared" si="36"/>
        <v>45.770516025997694</v>
      </c>
    </row>
    <row r="132" spans="1:17" x14ac:dyDescent="0.2">
      <c r="A132" s="10">
        <v>2305577</v>
      </c>
      <c r="B132" s="4" t="s">
        <v>90</v>
      </c>
      <c r="C132" s="4" t="s">
        <v>91</v>
      </c>
      <c r="D132" s="4" t="s">
        <v>7</v>
      </c>
      <c r="E132" s="20">
        <v>212.83799999999999</v>
      </c>
      <c r="F132" s="21">
        <f t="shared" si="14"/>
        <v>15.810089872512586</v>
      </c>
      <c r="G132" s="21">
        <f t="shared" si="26"/>
        <v>15.754513021433</v>
      </c>
      <c r="H132" s="21">
        <f t="shared" si="27"/>
        <v>17.360613667188545</v>
      </c>
      <c r="I132" s="21">
        <f t="shared" si="28"/>
        <v>17.269861593906693</v>
      </c>
      <c r="J132" s="21">
        <f t="shared" si="29"/>
        <v>18.516002465792361</v>
      </c>
      <c r="K132" s="21">
        <f t="shared" si="30"/>
        <v>18.985005428489266</v>
      </c>
      <c r="L132" s="21">
        <f t="shared" si="31"/>
        <v>18.782630650085554</v>
      </c>
      <c r="M132" s="21">
        <f t="shared" si="32"/>
        <v>18.791072703414098</v>
      </c>
      <c r="N132" s="21">
        <f t="shared" si="33"/>
        <v>18.536404094669678</v>
      </c>
      <c r="O132" s="21">
        <f t="shared" si="34"/>
        <v>18.264616877786825</v>
      </c>
      <c r="P132" s="21">
        <f t="shared" si="35"/>
        <v>17.68352220700536</v>
      </c>
      <c r="Q132" s="21">
        <f t="shared" si="36"/>
        <v>17.083667417716025</v>
      </c>
    </row>
    <row r="133" spans="1:17" x14ac:dyDescent="0.2">
      <c r="A133" s="10">
        <v>5570247</v>
      </c>
      <c r="B133" s="4" t="s">
        <v>185</v>
      </c>
      <c r="C133" s="4" t="s">
        <v>161</v>
      </c>
      <c r="D133" s="4" t="s">
        <v>61</v>
      </c>
      <c r="E133" s="20">
        <v>1</v>
      </c>
      <c r="F133" s="21">
        <f t="shared" si="14"/>
        <v>7.4282270424043575E-2</v>
      </c>
      <c r="G133" s="21">
        <f t="shared" si="26"/>
        <v>7.4021147640144155E-2</v>
      </c>
      <c r="H133" s="21">
        <f t="shared" si="27"/>
        <v>8.1567265559667659E-2</v>
      </c>
      <c r="I133" s="21">
        <f t="shared" si="28"/>
        <v>8.1140875191021783E-2</v>
      </c>
      <c r="J133" s="21">
        <f t="shared" si="29"/>
        <v>8.6995754826639807E-2</v>
      </c>
      <c r="K133" s="21">
        <f t="shared" si="30"/>
        <v>8.9199322623259317E-2</v>
      </c>
      <c r="L133" s="21">
        <f t="shared" si="31"/>
        <v>8.8248483119018006E-2</v>
      </c>
      <c r="M133" s="21">
        <f t="shared" si="32"/>
        <v>8.8288147339357151E-2</v>
      </c>
      <c r="N133" s="21">
        <f t="shared" si="33"/>
        <v>8.7091610025792757E-2</v>
      </c>
      <c r="O133" s="21">
        <f t="shared" si="34"/>
        <v>8.5814642487651763E-2</v>
      </c>
      <c r="P133" s="21">
        <f t="shared" si="35"/>
        <v>8.3084421987640183E-2</v>
      </c>
      <c r="Q133" s="21">
        <f t="shared" si="36"/>
        <v>8.0266058775763843E-2</v>
      </c>
    </row>
    <row r="134" spans="1:17" x14ac:dyDescent="0.2">
      <c r="A134" s="10" t="s">
        <v>444</v>
      </c>
      <c r="B134" s="4" t="s">
        <v>217</v>
      </c>
      <c r="C134" s="4" t="s">
        <v>187</v>
      </c>
      <c r="D134" s="4" t="s">
        <v>7</v>
      </c>
      <c r="E134" s="20">
        <v>257.49799999999999</v>
      </c>
      <c r="F134" s="21">
        <f t="shared" ref="F134:F197" si="38">E134*$F$1</f>
        <v>19.127536069650372</v>
      </c>
      <c r="G134" s="21">
        <f t="shared" si="26"/>
        <v>19.060297475041839</v>
      </c>
      <c r="H134" s="21">
        <f t="shared" si="27"/>
        <v>21.003407747083301</v>
      </c>
      <c r="I134" s="21">
        <f t="shared" si="28"/>
        <v>20.893613079937726</v>
      </c>
      <c r="J134" s="21">
        <f t="shared" si="29"/>
        <v>22.401232876350097</v>
      </c>
      <c r="K134" s="21">
        <f t="shared" si="30"/>
        <v>22.968647176844026</v>
      </c>
      <c r="L134" s="21">
        <f t="shared" si="31"/>
        <v>22.723807906180898</v>
      </c>
      <c r="M134" s="21">
        <f t="shared" si="32"/>
        <v>22.734021363589786</v>
      </c>
      <c r="N134" s="21">
        <f t="shared" si="33"/>
        <v>22.425915398421584</v>
      </c>
      <c r="O134" s="21">
        <f t="shared" si="34"/>
        <v>22.097098811285353</v>
      </c>
      <c r="P134" s="21">
        <f t="shared" si="35"/>
        <v>21.394072492973372</v>
      </c>
      <c r="Q134" s="21">
        <f t="shared" si="36"/>
        <v>20.668349602641637</v>
      </c>
    </row>
    <row r="135" spans="1:17" x14ac:dyDescent="0.2">
      <c r="A135" s="10">
        <v>3112349</v>
      </c>
      <c r="B135" s="4" t="s">
        <v>102</v>
      </c>
      <c r="C135" s="4" t="s">
        <v>103</v>
      </c>
      <c r="D135" s="4" t="s">
        <v>7</v>
      </c>
      <c r="E135" s="20">
        <v>2214.4180000000001</v>
      </c>
      <c r="F135" s="21">
        <f t="shared" si="38"/>
        <v>164.49199670786973</v>
      </c>
      <c r="G135" s="21">
        <f t="shared" si="26"/>
        <v>163.91376171499275</v>
      </c>
      <c r="H135" s="21">
        <f t="shared" si="27"/>
        <v>180.62402106610816</v>
      </c>
      <c r="I135" s="21">
        <f t="shared" si="28"/>
        <v>179.67981455875207</v>
      </c>
      <c r="J135" s="21">
        <f t="shared" si="29"/>
        <v>192.64496541169808</v>
      </c>
      <c r="K135" s="21">
        <f t="shared" si="30"/>
        <v>197.52458560475267</v>
      </c>
      <c r="L135" s="21">
        <f t="shared" si="31"/>
        <v>195.41902949144963</v>
      </c>
      <c r="M135" s="21">
        <f t="shared" si="32"/>
        <v>195.50686265492459</v>
      </c>
      <c r="N135" s="21">
        <f t="shared" si="33"/>
        <v>192.85722889009597</v>
      </c>
      <c r="O135" s="21">
        <f t="shared" si="34"/>
        <v>190.02948898822086</v>
      </c>
      <c r="P135" s="21">
        <f t="shared" si="35"/>
        <v>183.98363956902622</v>
      </c>
      <c r="Q135" s="21">
        <f t="shared" si="36"/>
        <v>177.74260534210941</v>
      </c>
    </row>
    <row r="136" spans="1:17" x14ac:dyDescent="0.2">
      <c r="A136" s="10" t="s">
        <v>445</v>
      </c>
      <c r="B136" s="4" t="s">
        <v>194</v>
      </c>
      <c r="C136" s="4" t="s">
        <v>195</v>
      </c>
      <c r="D136" s="4" t="s">
        <v>56</v>
      </c>
      <c r="E136" s="20">
        <v>20.641999999999999</v>
      </c>
      <c r="F136" s="21">
        <f t="shared" si="38"/>
        <v>1.5333346260931076</v>
      </c>
      <c r="G136" s="21">
        <f t="shared" si="26"/>
        <v>1.5279445295878555</v>
      </c>
      <c r="H136" s="21">
        <f t="shared" si="27"/>
        <v>1.6837114956826598</v>
      </c>
      <c r="I136" s="21">
        <f t="shared" si="28"/>
        <v>1.6749099456930716</v>
      </c>
      <c r="J136" s="21">
        <f t="shared" si="29"/>
        <v>1.7957663711314988</v>
      </c>
      <c r="K136" s="21">
        <f t="shared" si="30"/>
        <v>1.8412524175893188</v>
      </c>
      <c r="L136" s="21">
        <f t="shared" si="31"/>
        <v>1.8216251885427697</v>
      </c>
      <c r="M136" s="21">
        <f t="shared" si="32"/>
        <v>1.8224439373790102</v>
      </c>
      <c r="N136" s="21">
        <f t="shared" si="33"/>
        <v>1.7977450141524141</v>
      </c>
      <c r="O136" s="21">
        <f t="shared" si="34"/>
        <v>1.7713858502301076</v>
      </c>
      <c r="P136" s="21">
        <f t="shared" si="35"/>
        <v>1.7150286386688687</v>
      </c>
      <c r="Q136" s="21">
        <f t="shared" si="36"/>
        <v>1.6568519852493173</v>
      </c>
    </row>
    <row r="137" spans="1:17" x14ac:dyDescent="0.2">
      <c r="A137" s="10">
        <v>7907133</v>
      </c>
      <c r="B137" s="4" t="s">
        <v>262</v>
      </c>
      <c r="C137" s="4" t="s">
        <v>263</v>
      </c>
      <c r="D137" s="4" t="s">
        <v>264</v>
      </c>
      <c r="E137" s="20">
        <v>479.101</v>
      </c>
      <c r="F137" s="21">
        <f t="shared" si="38"/>
        <v>35.588710042429703</v>
      </c>
      <c r="G137" s="21">
        <f t="shared" si="26"/>
        <v>35.463605855540706</v>
      </c>
      <c r="H137" s="21">
        <f t="shared" si="27"/>
        <v>39.078958496902338</v>
      </c>
      <c r="I137" s="21">
        <f t="shared" si="28"/>
        <v>38.874674444893728</v>
      </c>
      <c r="J137" s="21">
        <f t="shared" si="29"/>
        <v>41.679753133197956</v>
      </c>
      <c r="K137" s="21">
        <f t="shared" si="30"/>
        <v>42.735484668126162</v>
      </c>
      <c r="L137" s="21">
        <f t="shared" si="31"/>
        <v>42.279936510804646</v>
      </c>
      <c r="M137" s="21">
        <f t="shared" si="32"/>
        <v>42.298939678433349</v>
      </c>
      <c r="N137" s="21">
        <f t="shared" si="33"/>
        <v>41.725677454967332</v>
      </c>
      <c r="O137" s="21">
        <f t="shared" si="34"/>
        <v>41.113881030476449</v>
      </c>
      <c r="P137" s="21">
        <f t="shared" si="35"/>
        <v>39.805829658700397</v>
      </c>
      <c r="Q137" s="21">
        <f t="shared" si="36"/>
        <v>38.455549025527233</v>
      </c>
    </row>
    <row r="138" spans="1:17" x14ac:dyDescent="0.2">
      <c r="A138" s="10" t="s">
        <v>446</v>
      </c>
      <c r="B138" s="4" t="s">
        <v>334</v>
      </c>
      <c r="C138" s="4" t="s">
        <v>313</v>
      </c>
      <c r="D138" s="4" t="s">
        <v>314</v>
      </c>
      <c r="E138" s="20">
        <v>5845.6450000000004</v>
      </c>
      <c r="F138" s="21">
        <f t="shared" si="38"/>
        <v>434.22778269295821</v>
      </c>
      <c r="G138" s="21">
        <f t="shared" si="26"/>
        <v>432.7013515968705</v>
      </c>
      <c r="H138" s="21">
        <f t="shared" si="27"/>
        <v>476.81327808254349</v>
      </c>
      <c r="I138" s="21">
        <f t="shared" si="28"/>
        <v>474.32075135602059</v>
      </c>
      <c r="J138" s="21">
        <f t="shared" si="29"/>
        <v>508.54629922357287</v>
      </c>
      <c r="K138" s="21">
        <f t="shared" si="30"/>
        <v>521.42757429604274</v>
      </c>
      <c r="L138" s="21">
        <f t="shared" si="31"/>
        <v>515.86930410227205</v>
      </c>
      <c r="M138" s="21">
        <f t="shared" si="32"/>
        <v>516.10116705357643</v>
      </c>
      <c r="N138" s="21">
        <f t="shared" si="33"/>
        <v>509.10663468922536</v>
      </c>
      <c r="O138" s="21">
        <f t="shared" si="34"/>
        <v>501.64193578472913</v>
      </c>
      <c r="P138" s="21">
        <f t="shared" si="35"/>
        <v>485.68203596993891</v>
      </c>
      <c r="Q138" s="21">
        <f t="shared" si="36"/>
        <v>469.20688515225009</v>
      </c>
    </row>
    <row r="139" spans="1:17" x14ac:dyDescent="0.2">
      <c r="A139" s="10">
        <v>6133703</v>
      </c>
      <c r="B139" s="4" t="s">
        <v>204</v>
      </c>
      <c r="C139" s="4" t="s">
        <v>121</v>
      </c>
      <c r="D139" s="4" t="s">
        <v>7</v>
      </c>
      <c r="E139" s="20">
        <v>3743.3389999999999</v>
      </c>
      <c r="F139" s="21">
        <f t="shared" si="38"/>
        <v>278.06371988686885</v>
      </c>
      <c r="G139" s="21">
        <f t="shared" si="26"/>
        <v>277.08624878610959</v>
      </c>
      <c r="H139" s="21">
        <f t="shared" si="27"/>
        <v>305.33392629286078</v>
      </c>
      <c r="I139" s="21">
        <f t="shared" si="28"/>
        <v>303.73780259668428</v>
      </c>
      <c r="J139" s="21">
        <f t="shared" si="29"/>
        <v>325.65460187699904</v>
      </c>
      <c r="K139" s="21">
        <f t="shared" si="30"/>
        <v>333.90330314922892</v>
      </c>
      <c r="L139" s="21">
        <f t="shared" si="31"/>
        <v>330.34398855026171</v>
      </c>
      <c r="M139" s="21">
        <f t="shared" si="32"/>
        <v>330.49246517316186</v>
      </c>
      <c r="N139" s="21">
        <f t="shared" si="33"/>
        <v>326.01342038234105</v>
      </c>
      <c r="O139" s="21">
        <f t="shared" si="34"/>
        <v>321.23329799508383</v>
      </c>
      <c r="P139" s="21">
        <f t="shared" si="35"/>
        <v>311.01315711879101</v>
      </c>
      <c r="Q139" s="21">
        <f t="shared" si="36"/>
        <v>300.46306819160907</v>
      </c>
    </row>
    <row r="140" spans="1:17" x14ac:dyDescent="0.2">
      <c r="A140" s="10" t="s">
        <v>444</v>
      </c>
      <c r="B140" s="4" t="s">
        <v>370</v>
      </c>
      <c r="C140" s="4" t="s">
        <v>364</v>
      </c>
      <c r="D140" s="4" t="s">
        <v>203</v>
      </c>
      <c r="E140" s="20">
        <v>6.9989999999999997</v>
      </c>
      <c r="F140" s="21">
        <f t="shared" si="38"/>
        <v>0.51990161069788099</v>
      </c>
      <c r="G140" s="21">
        <f t="shared" si="26"/>
        <v>0.51807401233336892</v>
      </c>
      <c r="H140" s="21">
        <f t="shared" si="27"/>
        <v>0.57088929165211388</v>
      </c>
      <c r="I140" s="21">
        <f t="shared" si="28"/>
        <v>0.56790498546196144</v>
      </c>
      <c r="J140" s="21">
        <f t="shared" si="29"/>
        <v>0.60888328803165193</v>
      </c>
      <c r="K140" s="21">
        <f t="shared" si="30"/>
        <v>0.62430605904019187</v>
      </c>
      <c r="L140" s="21">
        <f t="shared" si="31"/>
        <v>0.61765113335000699</v>
      </c>
      <c r="M140" s="21">
        <f t="shared" si="32"/>
        <v>0.61792874322816072</v>
      </c>
      <c r="N140" s="21">
        <f t="shared" si="33"/>
        <v>0.60955417857052352</v>
      </c>
      <c r="O140" s="21">
        <f t="shared" si="34"/>
        <v>0.60061668277107461</v>
      </c>
      <c r="P140" s="21">
        <f t="shared" si="35"/>
        <v>0.58150786949149358</v>
      </c>
      <c r="Q140" s="21">
        <f t="shared" si="36"/>
        <v>0.56178214537157112</v>
      </c>
    </row>
    <row r="141" spans="1:17" x14ac:dyDescent="0.2">
      <c r="A141" s="10">
        <v>7907435</v>
      </c>
      <c r="B141" s="4" t="s">
        <v>265</v>
      </c>
      <c r="C141" s="4" t="s">
        <v>266</v>
      </c>
      <c r="D141" s="4" t="s">
        <v>64</v>
      </c>
      <c r="E141" s="20">
        <v>227.465</v>
      </c>
      <c r="F141" s="21">
        <f t="shared" si="38"/>
        <v>16.896616642005071</v>
      </c>
      <c r="G141" s="21">
        <f t="shared" si="26"/>
        <v>16.837220347965392</v>
      </c>
      <c r="H141" s="21">
        <f t="shared" si="27"/>
        <v>18.553698060529804</v>
      </c>
      <c r="I141" s="21">
        <f t="shared" si="28"/>
        <v>18.45670917532577</v>
      </c>
      <c r="J141" s="21">
        <f t="shared" si="29"/>
        <v>19.788489371641624</v>
      </c>
      <c r="K141" s="21">
        <f t="shared" si="30"/>
        <v>20.289723920499682</v>
      </c>
      <c r="L141" s="21">
        <f t="shared" si="31"/>
        <v>20.073441212667433</v>
      </c>
      <c r="M141" s="21">
        <f t="shared" si="32"/>
        <v>20.082463434546874</v>
      </c>
      <c r="N141" s="21">
        <f t="shared" si="33"/>
        <v>19.810293074516949</v>
      </c>
      <c r="O141" s="21">
        <f t="shared" si="34"/>
        <v>19.51982765345371</v>
      </c>
      <c r="P141" s="21">
        <f t="shared" si="35"/>
        <v>18.898798047418573</v>
      </c>
      <c r="Q141" s="21">
        <f t="shared" si="36"/>
        <v>18.257719059429125</v>
      </c>
    </row>
    <row r="142" spans="1:17" x14ac:dyDescent="0.2">
      <c r="A142" s="10" t="s">
        <v>447</v>
      </c>
      <c r="B142" s="4" t="s">
        <v>349</v>
      </c>
      <c r="C142" s="4" t="s">
        <v>350</v>
      </c>
      <c r="D142" s="4" t="s">
        <v>56</v>
      </c>
      <c r="E142" s="20">
        <v>107.508</v>
      </c>
      <c r="F142" s="21">
        <f t="shared" si="38"/>
        <v>7.9859383287480767</v>
      </c>
      <c r="G142" s="21">
        <f t="shared" si="26"/>
        <v>7.9578655404966172</v>
      </c>
      <c r="H142" s="21">
        <f t="shared" si="27"/>
        <v>8.7691335857887509</v>
      </c>
      <c r="I142" s="21">
        <f t="shared" si="28"/>
        <v>8.7232932100363687</v>
      </c>
      <c r="J142" s="21">
        <f t="shared" si="29"/>
        <v>9.3527396099023914</v>
      </c>
      <c r="K142" s="21">
        <f t="shared" si="30"/>
        <v>9.589640776581362</v>
      </c>
      <c r="L142" s="21">
        <f t="shared" si="31"/>
        <v>9.4874179231593878</v>
      </c>
      <c r="M142" s="21">
        <f t="shared" si="32"/>
        <v>9.4916821441596078</v>
      </c>
      <c r="N142" s="21">
        <f t="shared" si="33"/>
        <v>9.3630448106529265</v>
      </c>
      <c r="O142" s="21">
        <f t="shared" si="34"/>
        <v>9.2257605845624653</v>
      </c>
      <c r="P142" s="21">
        <f t="shared" si="35"/>
        <v>8.9322400390472207</v>
      </c>
      <c r="Q142" s="21">
        <f t="shared" si="36"/>
        <v>8.6292434468648196</v>
      </c>
    </row>
    <row r="143" spans="1:17" x14ac:dyDescent="0.2">
      <c r="A143" s="10">
        <v>4981189</v>
      </c>
      <c r="B143" s="4" t="s">
        <v>160</v>
      </c>
      <c r="C143" s="4" t="s">
        <v>161</v>
      </c>
      <c r="D143" s="4" t="s">
        <v>61</v>
      </c>
      <c r="E143" s="20">
        <v>324.42899999999997</v>
      </c>
      <c r="F143" s="21">
        <f t="shared" si="38"/>
        <v>24.099322711402031</v>
      </c>
      <c r="G143" s="21">
        <f t="shared" si="26"/>
        <v>24.014606907744326</v>
      </c>
      <c r="H143" s="21">
        <f t="shared" si="27"/>
        <v>26.462786398257418</v>
      </c>
      <c r="I143" s="21">
        <f t="shared" si="28"/>
        <v>26.324452997348004</v>
      </c>
      <c r="J143" s="21">
        <f t="shared" si="29"/>
        <v>28.223945742651924</v>
      </c>
      <c r="K143" s="21">
        <f t="shared" si="30"/>
        <v>28.938847039341393</v>
      </c>
      <c r="L143" s="21">
        <f t="shared" si="31"/>
        <v>28.630367129819891</v>
      </c>
      <c r="M143" s="21">
        <f t="shared" si="32"/>
        <v>28.6432353531603</v>
      </c>
      <c r="N143" s="21">
        <f t="shared" si="33"/>
        <v>28.255043949057917</v>
      </c>
      <c r="O143" s="21">
        <f t="shared" si="34"/>
        <v>27.840758647626373</v>
      </c>
      <c r="P143" s="21">
        <f t="shared" si="35"/>
        <v>26.954995941028116</v>
      </c>
      <c r="Q143" s="21">
        <f t="shared" si="36"/>
        <v>26.040637182562286</v>
      </c>
    </row>
    <row r="144" spans="1:17" x14ac:dyDescent="0.2">
      <c r="A144" s="10" t="s">
        <v>448</v>
      </c>
      <c r="B144" s="4" t="s">
        <v>220</v>
      </c>
      <c r="C144" s="4" t="s">
        <v>221</v>
      </c>
      <c r="D144" s="4" t="s">
        <v>222</v>
      </c>
      <c r="E144" s="20">
        <v>9227.0229999999992</v>
      </c>
      <c r="F144" s="21">
        <f t="shared" si="38"/>
        <v>685.40421769486977</v>
      </c>
      <c r="G144" s="21">
        <f t="shared" si="26"/>
        <v>682.99483176200579</v>
      </c>
      <c r="H144" s="21">
        <f t="shared" si="27"/>
        <v>752.62303536616128</v>
      </c>
      <c r="I144" s="21">
        <f t="shared" si="28"/>
        <v>748.6887216276873</v>
      </c>
      <c r="J144" s="21">
        <f t="shared" si="29"/>
        <v>802.71183068776645</v>
      </c>
      <c r="K144" s="21">
        <f t="shared" si="30"/>
        <v>823.04420142923402</v>
      </c>
      <c r="L144" s="21">
        <f t="shared" si="31"/>
        <v>814.27078345429084</v>
      </c>
      <c r="M144" s="21">
        <f t="shared" si="32"/>
        <v>814.6367661276372</v>
      </c>
      <c r="N144" s="21">
        <f t="shared" si="33"/>
        <v>803.59628881502033</v>
      </c>
      <c r="O144" s="21">
        <f t="shared" si="34"/>
        <v>791.81367997033999</v>
      </c>
      <c r="P144" s="21">
        <f t="shared" si="35"/>
        <v>766.62187262166162</v>
      </c>
      <c r="Q144" s="21">
        <f t="shared" si="36"/>
        <v>740.61677044332475</v>
      </c>
    </row>
    <row r="145" spans="1:17" x14ac:dyDescent="0.2">
      <c r="A145" s="10">
        <v>9143033</v>
      </c>
      <c r="B145" s="4" t="s">
        <v>303</v>
      </c>
      <c r="C145" s="4" t="s">
        <v>304</v>
      </c>
      <c r="D145" s="4" t="s">
        <v>305</v>
      </c>
      <c r="E145" s="20">
        <v>13677.156000000001</v>
      </c>
      <c r="F145" s="21">
        <f t="shared" si="38"/>
        <v>1015.9702006238302</v>
      </c>
      <c r="G145" s="21">
        <f t="shared" si="26"/>
        <v>1012.3987835732836</v>
      </c>
      <c r="H145" s="21">
        <f t="shared" si="27"/>
        <v>1115.6082155530019</v>
      </c>
      <c r="I145" s="21">
        <f t="shared" si="28"/>
        <v>1109.7764079641347</v>
      </c>
      <c r="J145" s="21">
        <f t="shared" si="29"/>
        <v>1189.8545101017057</v>
      </c>
      <c r="K145" s="21">
        <f t="shared" si="30"/>
        <v>1219.993050612647</v>
      </c>
      <c r="L145" s="21">
        <f t="shared" si="31"/>
        <v>1206.9882703821759</v>
      </c>
      <c r="M145" s="21">
        <f t="shared" si="32"/>
        <v>1207.5307641113727</v>
      </c>
      <c r="N145" s="21">
        <f t="shared" si="33"/>
        <v>1191.1655366139316</v>
      </c>
      <c r="O145" s="21">
        <f t="shared" si="34"/>
        <v>1173.7002523878414</v>
      </c>
      <c r="P145" s="21">
        <f t="shared" si="35"/>
        <v>1136.3586006947849</v>
      </c>
      <c r="Q145" s="21">
        <f t="shared" si="36"/>
        <v>1097.8114073812912</v>
      </c>
    </row>
    <row r="146" spans="1:17" x14ac:dyDescent="0.2">
      <c r="A146" s="10">
        <v>9444785</v>
      </c>
      <c r="B146" s="4" t="s">
        <v>317</v>
      </c>
      <c r="C146" s="4" t="s">
        <v>318</v>
      </c>
      <c r="D146" s="4" t="s">
        <v>7</v>
      </c>
      <c r="E146" s="20">
        <v>597.74900000000002</v>
      </c>
      <c r="F146" s="21">
        <f t="shared" si="38"/>
        <v>44.402152863701623</v>
      </c>
      <c r="G146" s="21">
        <f t="shared" si="26"/>
        <v>44.24606698074853</v>
      </c>
      <c r="H146" s="21">
        <f t="shared" si="27"/>
        <v>48.756751421025783</v>
      </c>
      <c r="I146" s="21">
        <f t="shared" si="28"/>
        <v>48.501877004558082</v>
      </c>
      <c r="J146" s="21">
        <f t="shared" si="29"/>
        <v>52.001625451869117</v>
      </c>
      <c r="K146" s="21">
        <f t="shared" si="30"/>
        <v>53.318805898730638</v>
      </c>
      <c r="L146" s="21">
        <f t="shared" si="31"/>
        <v>52.750442535909897</v>
      </c>
      <c r="M146" s="21">
        <f t="shared" si="32"/>
        <v>52.7741517839534</v>
      </c>
      <c r="N146" s="21">
        <f t="shared" si="33"/>
        <v>52.058922801307595</v>
      </c>
      <c r="O146" s="21">
        <f t="shared" si="34"/>
        <v>51.295616732351355</v>
      </c>
      <c r="P146" s="21">
        <f t="shared" si="35"/>
        <v>49.663630158689934</v>
      </c>
      <c r="Q146" s="21">
        <f t="shared" si="36"/>
        <v>47.978956367154062</v>
      </c>
    </row>
    <row r="147" spans="1:17" x14ac:dyDescent="0.2">
      <c r="A147" s="10" t="s">
        <v>449</v>
      </c>
      <c r="B147" s="4" t="s">
        <v>361</v>
      </c>
      <c r="C147" s="4" t="s">
        <v>362</v>
      </c>
      <c r="D147" s="4" t="s">
        <v>7</v>
      </c>
      <c r="E147" s="20">
        <v>362.21100000000001</v>
      </c>
      <c r="F147" s="21">
        <f t="shared" si="38"/>
        <v>26.905855452563248</v>
      </c>
      <c r="G147" s="21">
        <f t="shared" si="26"/>
        <v>26.811273907884257</v>
      </c>
      <c r="H147" s="21">
        <f t="shared" si="27"/>
        <v>29.544560825632782</v>
      </c>
      <c r="I147" s="21">
        <f t="shared" si="28"/>
        <v>29.390117543815194</v>
      </c>
      <c r="J147" s="21">
        <f t="shared" si="29"/>
        <v>31.510819351512033</v>
      </c>
      <c r="K147" s="21">
        <f t="shared" si="30"/>
        <v>32.308975846693379</v>
      </c>
      <c r="L147" s="21">
        <f t="shared" si="31"/>
        <v>31.964571319022632</v>
      </c>
      <c r="M147" s="21">
        <f t="shared" si="32"/>
        <v>31.978938135935895</v>
      </c>
      <c r="N147" s="21">
        <f t="shared" si="33"/>
        <v>31.545539159052421</v>
      </c>
      <c r="O147" s="21">
        <f t="shared" si="34"/>
        <v>31.083007470094834</v>
      </c>
      <c r="P147" s="21">
        <f t="shared" si="35"/>
        <v>30.094091572565141</v>
      </c>
      <c r="Q147" s="21">
        <f t="shared" si="36"/>
        <v>29.073249415228197</v>
      </c>
    </row>
    <row r="148" spans="1:17" x14ac:dyDescent="0.2">
      <c r="A148" s="10">
        <v>20443</v>
      </c>
      <c r="B148" s="4" t="s">
        <v>12</v>
      </c>
      <c r="C148" s="4" t="s">
        <v>13</v>
      </c>
      <c r="D148" s="4" t="s">
        <v>7</v>
      </c>
      <c r="E148" s="20">
        <v>42371.275999999998</v>
      </c>
      <c r="F148" s="21">
        <f t="shared" si="38"/>
        <v>3147.434582043787</v>
      </c>
      <c r="G148" s="21">
        <f t="shared" si="26"/>
        <v>3136.3704764972967</v>
      </c>
      <c r="H148" s="21">
        <f t="shared" si="27"/>
        <v>3456.1091215939728</v>
      </c>
      <c r="I148" s="21">
        <f t="shared" si="28"/>
        <v>3438.0424176003366</v>
      </c>
      <c r="J148" s="21">
        <f t="shared" si="29"/>
        <v>3686.1211385878873</v>
      </c>
      <c r="K148" s="21">
        <f t="shared" si="30"/>
        <v>3779.4891178831645</v>
      </c>
      <c r="L148" s="21">
        <f t="shared" si="31"/>
        <v>3739.2008348172526</v>
      </c>
      <c r="M148" s="21">
        <f t="shared" si="32"/>
        <v>3740.8814584445672</v>
      </c>
      <c r="N148" s="21">
        <f t="shared" si="33"/>
        <v>3690.1826456872318</v>
      </c>
      <c r="O148" s="21">
        <f t="shared" si="34"/>
        <v>3636.0759016856191</v>
      </c>
      <c r="P148" s="21">
        <f t="shared" si="35"/>
        <v>3520.3929753387706</v>
      </c>
      <c r="Q148" s="21">
        <f t="shared" si="36"/>
        <v>3400.9753298201117</v>
      </c>
    </row>
    <row r="149" spans="1:17" x14ac:dyDescent="0.2">
      <c r="A149" s="10">
        <v>5555590</v>
      </c>
      <c r="B149" s="4" t="s">
        <v>183</v>
      </c>
      <c r="C149" s="4" t="s">
        <v>184</v>
      </c>
      <c r="D149" s="4" t="s">
        <v>7</v>
      </c>
      <c r="E149" s="20">
        <v>486.33800000000002</v>
      </c>
      <c r="F149" s="21">
        <f t="shared" si="38"/>
        <v>36.126290833488504</v>
      </c>
      <c r="G149" s="21">
        <f t="shared" si="26"/>
        <v>35.999296901012428</v>
      </c>
      <c r="H149" s="21">
        <f t="shared" si="27"/>
        <v>39.669260797757651</v>
      </c>
      <c r="I149" s="21">
        <f t="shared" si="28"/>
        <v>39.461890958651153</v>
      </c>
      <c r="J149" s="21">
        <f t="shared" si="29"/>
        <v>42.309341410878353</v>
      </c>
      <c r="K149" s="21">
        <f t="shared" si="30"/>
        <v>43.381020165950694</v>
      </c>
      <c r="L149" s="21">
        <f t="shared" si="31"/>
        <v>42.918590783136985</v>
      </c>
      <c r="M149" s="21">
        <f t="shared" si="32"/>
        <v>42.937881000728282</v>
      </c>
      <c r="N149" s="21">
        <f t="shared" si="33"/>
        <v>42.355959436724</v>
      </c>
      <c r="O149" s="21">
        <f t="shared" si="34"/>
        <v>41.734921598159588</v>
      </c>
      <c r="P149" s="21">
        <f t="shared" si="35"/>
        <v>40.407111620624953</v>
      </c>
      <c r="Q149" s="21">
        <f t="shared" si="36"/>
        <v>39.036434492887437</v>
      </c>
    </row>
    <row r="150" spans="1:17" x14ac:dyDescent="0.2">
      <c r="A150" s="10">
        <v>7867727</v>
      </c>
      <c r="B150" s="4" t="s">
        <v>257</v>
      </c>
      <c r="C150" s="4" t="s">
        <v>258</v>
      </c>
      <c r="D150" s="4" t="s">
        <v>7</v>
      </c>
      <c r="E150" s="20">
        <v>336.47699999999998</v>
      </c>
      <c r="F150" s="21">
        <f t="shared" si="38"/>
        <v>24.99427550547091</v>
      </c>
      <c r="G150" s="21">
        <f t="shared" si="26"/>
        <v>24.906413694512782</v>
      </c>
      <c r="H150" s="21">
        <f t="shared" si="27"/>
        <v>27.445508813720291</v>
      </c>
      <c r="I150" s="21">
        <f t="shared" si="28"/>
        <v>27.302038261649436</v>
      </c>
      <c r="J150" s="21">
        <f t="shared" si="29"/>
        <v>29.272070596803282</v>
      </c>
      <c r="K150" s="21">
        <f t="shared" si="30"/>
        <v>30.013520478306422</v>
      </c>
      <c r="L150" s="21">
        <f t="shared" si="31"/>
        <v>29.69358485443782</v>
      </c>
      <c r="M150" s="21">
        <f t="shared" si="32"/>
        <v>29.706930952304873</v>
      </c>
      <c r="N150" s="21">
        <f t="shared" si="33"/>
        <v>29.304323666648667</v>
      </c>
      <c r="O150" s="21">
        <f t="shared" si="34"/>
        <v>28.874653460317599</v>
      </c>
      <c r="P150" s="21">
        <f t="shared" si="35"/>
        <v>27.955997057135203</v>
      </c>
      <c r="Q150" s="21">
        <f t="shared" si="36"/>
        <v>27.007682658692687</v>
      </c>
    </row>
    <row r="151" spans="1:17" x14ac:dyDescent="0.2">
      <c r="A151" s="10" t="s">
        <v>450</v>
      </c>
      <c r="B151" s="4" t="s">
        <v>355</v>
      </c>
      <c r="C151" s="4" t="s">
        <v>356</v>
      </c>
      <c r="D151" s="4" t="s">
        <v>7</v>
      </c>
      <c r="E151" s="20">
        <v>110.78100000000001</v>
      </c>
      <c r="F151" s="21">
        <f t="shared" si="38"/>
        <v>8.2290641998459719</v>
      </c>
      <c r="G151" s="21">
        <f t="shared" si="26"/>
        <v>8.2001367567228094</v>
      </c>
      <c r="H151" s="21">
        <f t="shared" si="27"/>
        <v>9.0361032459655437</v>
      </c>
      <c r="I151" s="21">
        <f t="shared" si="28"/>
        <v>8.9888672945365844</v>
      </c>
      <c r="J151" s="21">
        <f t="shared" si="29"/>
        <v>9.637476715449985</v>
      </c>
      <c r="K151" s="21">
        <f t="shared" si="30"/>
        <v>9.8815901595272901</v>
      </c>
      <c r="L151" s="21">
        <f t="shared" si="31"/>
        <v>9.7762552084079335</v>
      </c>
      <c r="M151" s="21">
        <f t="shared" si="32"/>
        <v>9.7806492504013249</v>
      </c>
      <c r="N151" s="21">
        <f t="shared" si="33"/>
        <v>9.6480956502673472</v>
      </c>
      <c r="O151" s="21">
        <f t="shared" si="34"/>
        <v>9.5066319094245504</v>
      </c>
      <c r="P151" s="21">
        <f t="shared" si="35"/>
        <v>9.2041753522127685</v>
      </c>
      <c r="Q151" s="21">
        <f t="shared" si="36"/>
        <v>8.8919542572378951</v>
      </c>
    </row>
    <row r="152" spans="1:17" x14ac:dyDescent="0.2">
      <c r="A152" s="10" t="s">
        <v>451</v>
      </c>
      <c r="B152" s="4" t="s">
        <v>351</v>
      </c>
      <c r="C152" s="4" t="s">
        <v>352</v>
      </c>
      <c r="D152" s="4" t="s">
        <v>78</v>
      </c>
      <c r="E152" s="20">
        <v>608.61</v>
      </c>
      <c r="F152" s="21">
        <f t="shared" si="38"/>
        <v>45.208932602777161</v>
      </c>
      <c r="G152" s="21">
        <f t="shared" si="26"/>
        <v>45.050010665268132</v>
      </c>
      <c r="H152" s="21">
        <f t="shared" si="27"/>
        <v>49.642653492269332</v>
      </c>
      <c r="I152" s="21">
        <f t="shared" si="28"/>
        <v>49.383148050007769</v>
      </c>
      <c r="J152" s="21">
        <f t="shared" si="29"/>
        <v>52.946486345041251</v>
      </c>
      <c r="K152" s="21">
        <f t="shared" si="30"/>
        <v>54.287599741741857</v>
      </c>
      <c r="L152" s="21">
        <f t="shared" si="31"/>
        <v>53.708909311065547</v>
      </c>
      <c r="M152" s="21">
        <f t="shared" si="32"/>
        <v>53.733049352206159</v>
      </c>
      <c r="N152" s="21">
        <f t="shared" si="33"/>
        <v>53.004824777797729</v>
      </c>
      <c r="O152" s="21">
        <f t="shared" si="34"/>
        <v>52.227649564409738</v>
      </c>
      <c r="P152" s="21">
        <f t="shared" si="35"/>
        <v>50.566010065897693</v>
      </c>
      <c r="Q152" s="21">
        <f t="shared" si="36"/>
        <v>48.850726031517631</v>
      </c>
    </row>
    <row r="153" spans="1:17" x14ac:dyDescent="0.2">
      <c r="A153" s="10" t="s">
        <v>452</v>
      </c>
      <c r="B153" s="4" t="s">
        <v>310</v>
      </c>
      <c r="C153" s="4" t="s">
        <v>311</v>
      </c>
      <c r="D153" s="4" t="s">
        <v>78</v>
      </c>
      <c r="E153" s="20">
        <v>59.029000000000003</v>
      </c>
      <c r="F153" s="21">
        <f t="shared" si="38"/>
        <v>4.3848081408608683</v>
      </c>
      <c r="G153" s="21">
        <f t="shared" si="26"/>
        <v>4.3693943240500692</v>
      </c>
      <c r="H153" s="21">
        <f t="shared" si="27"/>
        <v>4.8148341187216221</v>
      </c>
      <c r="I153" s="21">
        <f t="shared" si="28"/>
        <v>4.7896647216508255</v>
      </c>
      <c r="J153" s="21">
        <f t="shared" si="29"/>
        <v>5.1352724116617212</v>
      </c>
      <c r="K153" s="21">
        <f t="shared" si="30"/>
        <v>5.2653468151283747</v>
      </c>
      <c r="L153" s="21">
        <f t="shared" si="31"/>
        <v>5.2092197100325146</v>
      </c>
      <c r="M153" s="21">
        <f t="shared" si="32"/>
        <v>5.2115610492949136</v>
      </c>
      <c r="N153" s="21">
        <f t="shared" si="33"/>
        <v>5.140930648212521</v>
      </c>
      <c r="O153" s="21">
        <f t="shared" si="34"/>
        <v>5.0655525314035961</v>
      </c>
      <c r="P153" s="21">
        <f t="shared" si="35"/>
        <v>4.9043903455084124</v>
      </c>
      <c r="Q153" s="21">
        <f t="shared" si="36"/>
        <v>4.7380251834745639</v>
      </c>
    </row>
    <row r="154" spans="1:17" x14ac:dyDescent="0.2">
      <c r="A154" s="10">
        <v>5732069</v>
      </c>
      <c r="B154" s="4" t="s">
        <v>190</v>
      </c>
      <c r="C154" s="4" t="s">
        <v>137</v>
      </c>
      <c r="D154" s="4" t="s">
        <v>7</v>
      </c>
      <c r="E154" s="20">
        <v>1464.875</v>
      </c>
      <c r="F154" s="21">
        <f t="shared" si="38"/>
        <v>108.81424088742084</v>
      </c>
      <c r="G154" s="21">
        <f t="shared" si="26"/>
        <v>108.43172864935617</v>
      </c>
      <c r="H154" s="21">
        <f t="shared" si="27"/>
        <v>119.48584813671816</v>
      </c>
      <c r="I154" s="21">
        <f t="shared" si="28"/>
        <v>118.86123954544803</v>
      </c>
      <c r="J154" s="21">
        <f t="shared" si="29"/>
        <v>127.43790635167399</v>
      </c>
      <c r="K154" s="21">
        <f t="shared" si="30"/>
        <v>130.66585772774698</v>
      </c>
      <c r="L154" s="21">
        <f t="shared" si="31"/>
        <v>129.2729967089715</v>
      </c>
      <c r="M154" s="21">
        <f t="shared" si="32"/>
        <v>129.33109983374081</v>
      </c>
      <c r="N154" s="21">
        <f t="shared" si="33"/>
        <v>127.57832223653317</v>
      </c>
      <c r="O154" s="21">
        <f t="shared" si="34"/>
        <v>125.70772441409888</v>
      </c>
      <c r="P154" s="21">
        <f t="shared" si="35"/>
        <v>121.70829265914442</v>
      </c>
      <c r="Q154" s="21">
        <f t="shared" si="36"/>
        <v>117.57974284914707</v>
      </c>
    </row>
    <row r="155" spans="1:17" x14ac:dyDescent="0.2">
      <c r="A155" s="10" t="s">
        <v>453</v>
      </c>
      <c r="B155" s="4" t="s">
        <v>327</v>
      </c>
      <c r="C155" s="4" t="s">
        <v>184</v>
      </c>
      <c r="D155" s="4" t="s">
        <v>7</v>
      </c>
      <c r="E155" s="20">
        <v>69.149000000000001</v>
      </c>
      <c r="F155" s="21">
        <f t="shared" si="38"/>
        <v>5.136544717552189</v>
      </c>
      <c r="G155" s="21">
        <f t="shared" si="26"/>
        <v>5.1184883381683282</v>
      </c>
      <c r="H155" s="21">
        <f t="shared" si="27"/>
        <v>5.6402948461854594</v>
      </c>
      <c r="I155" s="21">
        <f t="shared" si="28"/>
        <v>5.6108103785839649</v>
      </c>
      <c r="J155" s="21">
        <f t="shared" si="29"/>
        <v>6.0156694505073158</v>
      </c>
      <c r="K155" s="21">
        <f t="shared" si="30"/>
        <v>6.1680439600757584</v>
      </c>
      <c r="L155" s="21">
        <f t="shared" si="31"/>
        <v>6.1022943591969758</v>
      </c>
      <c r="M155" s="21">
        <f t="shared" si="32"/>
        <v>6.1050371003692074</v>
      </c>
      <c r="N155" s="21">
        <f t="shared" si="33"/>
        <v>6.022297741673543</v>
      </c>
      <c r="O155" s="21">
        <f t="shared" si="34"/>
        <v>5.9339967133786322</v>
      </c>
      <c r="P155" s="21">
        <f t="shared" si="35"/>
        <v>5.7452046960233307</v>
      </c>
      <c r="Q155" s="21">
        <f t="shared" si="36"/>
        <v>5.5503176982852942</v>
      </c>
    </row>
    <row r="156" spans="1:17" x14ac:dyDescent="0.2">
      <c r="A156" s="10">
        <v>276553</v>
      </c>
      <c r="B156" s="4" t="s">
        <v>46</v>
      </c>
      <c r="C156" s="4" t="s">
        <v>47</v>
      </c>
      <c r="D156" s="4" t="s">
        <v>7</v>
      </c>
      <c r="E156" s="20">
        <v>3361.3539999999998</v>
      </c>
      <c r="F156" s="21">
        <f t="shared" si="38"/>
        <v>249.68900681894056</v>
      </c>
      <c r="G156" s="21">
        <f t="shared" si="26"/>
        <v>248.81128070478911</v>
      </c>
      <c r="H156" s="21">
        <f t="shared" si="27"/>
        <v>274.1764543580511</v>
      </c>
      <c r="I156" s="21">
        <f t="shared" si="28"/>
        <v>272.74320538684179</v>
      </c>
      <c r="J156" s="21">
        <f t="shared" si="29"/>
        <v>292.42352846954503</v>
      </c>
      <c r="K156" s="21">
        <f t="shared" si="30"/>
        <v>299.83049989698316</v>
      </c>
      <c r="L156" s="21">
        <f t="shared" si="31"/>
        <v>296.63439172604365</v>
      </c>
      <c r="M156" s="21">
        <f t="shared" si="32"/>
        <v>296.76771721173748</v>
      </c>
      <c r="N156" s="21">
        <f t="shared" si="33"/>
        <v>292.74573172663855</v>
      </c>
      <c r="O156" s="21">
        <f t="shared" si="34"/>
        <v>288.45339178443817</v>
      </c>
      <c r="P156" s="21">
        <f t="shared" si="35"/>
        <v>279.27615418584224</v>
      </c>
      <c r="Q156" s="21">
        <f t="shared" si="36"/>
        <v>269.80263773014889</v>
      </c>
    </row>
    <row r="157" spans="1:17" x14ac:dyDescent="0.2">
      <c r="A157" s="10" t="s">
        <v>454</v>
      </c>
      <c r="B157" s="4" t="s">
        <v>394</v>
      </c>
      <c r="C157" s="4" t="s">
        <v>340</v>
      </c>
      <c r="D157" s="4" t="s">
        <v>74</v>
      </c>
      <c r="E157" s="20">
        <v>28</v>
      </c>
      <c r="F157" s="21">
        <f t="shared" si="38"/>
        <v>2.0799035718732202</v>
      </c>
      <c r="G157" s="21">
        <f t="shared" si="26"/>
        <v>2.0725921339240365</v>
      </c>
      <c r="H157" s="21">
        <f t="shared" si="27"/>
        <v>2.2838834356706945</v>
      </c>
      <c r="I157" s="21">
        <f t="shared" si="28"/>
        <v>2.27194450534861</v>
      </c>
      <c r="J157" s="21">
        <f t="shared" si="29"/>
        <v>2.4358811351459146</v>
      </c>
      <c r="K157" s="21">
        <f t="shared" si="30"/>
        <v>2.4975810334512607</v>
      </c>
      <c r="L157" s="21">
        <f t="shared" si="31"/>
        <v>2.4709575273325042</v>
      </c>
      <c r="M157" s="21">
        <f t="shared" si="32"/>
        <v>2.4720681255020001</v>
      </c>
      <c r="N157" s="21">
        <f t="shared" si="33"/>
        <v>2.438565080722197</v>
      </c>
      <c r="O157" s="21">
        <f t="shared" si="34"/>
        <v>2.4028099896542492</v>
      </c>
      <c r="P157" s="21">
        <f t="shared" si="35"/>
        <v>2.326363815653925</v>
      </c>
      <c r="Q157" s="21">
        <f t="shared" si="36"/>
        <v>2.2474496457213875</v>
      </c>
    </row>
    <row r="158" spans="1:17" x14ac:dyDescent="0.2">
      <c r="A158" s="10">
        <v>3262480</v>
      </c>
      <c r="B158" s="4" t="s">
        <v>106</v>
      </c>
      <c r="C158" s="4" t="s">
        <v>107</v>
      </c>
      <c r="D158" s="4" t="s">
        <v>78</v>
      </c>
      <c r="E158" s="20">
        <v>101.794</v>
      </c>
      <c r="F158" s="21">
        <f t="shared" si="38"/>
        <v>7.5614894355450915</v>
      </c>
      <c r="G158" s="21">
        <f t="shared" si="26"/>
        <v>7.5349087028808341</v>
      </c>
      <c r="H158" s="21">
        <f t="shared" si="27"/>
        <v>8.3030582303808096</v>
      </c>
      <c r="I158" s="21">
        <f t="shared" si="28"/>
        <v>8.2596542491948703</v>
      </c>
      <c r="J158" s="21">
        <f t="shared" si="29"/>
        <v>8.8556458668229716</v>
      </c>
      <c r="K158" s="21">
        <f t="shared" si="30"/>
        <v>9.0799558471120587</v>
      </c>
      <c r="L158" s="21">
        <f t="shared" si="31"/>
        <v>8.9831660906173187</v>
      </c>
      <c r="M158" s="21">
        <f t="shared" si="32"/>
        <v>8.987203670262522</v>
      </c>
      <c r="N158" s="21">
        <f t="shared" si="33"/>
        <v>8.865403350965547</v>
      </c>
      <c r="O158" s="21">
        <f t="shared" si="34"/>
        <v>8.7354157173880225</v>
      </c>
      <c r="P158" s="21">
        <f t="shared" si="35"/>
        <v>8.457495651809845</v>
      </c>
      <c r="Q158" s="21">
        <f t="shared" si="36"/>
        <v>8.1706031870201041</v>
      </c>
    </row>
    <row r="159" spans="1:17" x14ac:dyDescent="0.2">
      <c r="A159" s="10">
        <v>6416845</v>
      </c>
      <c r="B159" s="4" t="s">
        <v>209</v>
      </c>
      <c r="C159" s="4" t="s">
        <v>210</v>
      </c>
      <c r="D159" s="4" t="s">
        <v>7</v>
      </c>
      <c r="E159" s="20">
        <v>112.648</v>
      </c>
      <c r="F159" s="21">
        <f t="shared" si="38"/>
        <v>8.36774919872766</v>
      </c>
      <c r="G159" s="21">
        <f t="shared" si="26"/>
        <v>8.3383342393669579</v>
      </c>
      <c r="H159" s="21">
        <f t="shared" si="27"/>
        <v>9.1883893307654425</v>
      </c>
      <c r="I159" s="21">
        <f t="shared" si="28"/>
        <v>9.1403573085182224</v>
      </c>
      <c r="J159" s="21">
        <f t="shared" si="29"/>
        <v>9.79989778971132</v>
      </c>
      <c r="K159" s="21">
        <f t="shared" si="30"/>
        <v>10.048125294864915</v>
      </c>
      <c r="L159" s="21">
        <f t="shared" si="31"/>
        <v>9.9410151263911395</v>
      </c>
      <c r="M159" s="21">
        <f t="shared" si="32"/>
        <v>9.9454832214839044</v>
      </c>
      <c r="N159" s="21">
        <f t="shared" si="33"/>
        <v>9.8106956861855021</v>
      </c>
      <c r="O159" s="21">
        <f t="shared" si="34"/>
        <v>9.6668478469489951</v>
      </c>
      <c r="P159" s="21">
        <f t="shared" si="35"/>
        <v>9.3592939680636906</v>
      </c>
      <c r="Q159" s="21">
        <f t="shared" si="36"/>
        <v>9.0418109889722444</v>
      </c>
    </row>
    <row r="160" spans="1:17" x14ac:dyDescent="0.2">
      <c r="A160" s="10">
        <v>9100954</v>
      </c>
      <c r="B160" s="4" t="s">
        <v>300</v>
      </c>
      <c r="C160" s="4" t="s">
        <v>301</v>
      </c>
      <c r="D160" s="4" t="s">
        <v>302</v>
      </c>
      <c r="E160" s="20">
        <v>1111.6389999999999</v>
      </c>
      <c r="F160" s="21">
        <f t="shared" si="38"/>
        <v>82.575068811913368</v>
      </c>
      <c r="G160" s="21">
        <f t="shared" si="26"/>
        <v>82.284794541542198</v>
      </c>
      <c r="H160" s="21">
        <f t="shared" si="27"/>
        <v>90.673353519483385</v>
      </c>
      <c r="I160" s="21">
        <f t="shared" si="28"/>
        <v>90.199361356472252</v>
      </c>
      <c r="J160" s="21">
        <f t="shared" si="29"/>
        <v>96.707873899731041</v>
      </c>
      <c r="K160" s="21">
        <f t="shared" si="30"/>
        <v>99.157445801597348</v>
      </c>
      <c r="L160" s="21">
        <f t="shared" si="31"/>
        <v>98.100455525942053</v>
      </c>
      <c r="M160" s="21">
        <f t="shared" si="32"/>
        <v>98.144547820175632</v>
      </c>
      <c r="N160" s="21">
        <f t="shared" si="33"/>
        <v>96.814430277462222</v>
      </c>
      <c r="O160" s="21">
        <f t="shared" si="34"/>
        <v>95.394903360330716</v>
      </c>
      <c r="P160" s="21">
        <f t="shared" si="35"/>
        <v>92.359883773918341</v>
      </c>
      <c r="Q160" s="21">
        <f t="shared" si="36"/>
        <v>89.226881311431342</v>
      </c>
    </row>
    <row r="161" spans="1:17" x14ac:dyDescent="0.2">
      <c r="A161" s="10" t="s">
        <v>455</v>
      </c>
      <c r="B161" s="4" t="s">
        <v>339</v>
      </c>
      <c r="C161" s="4" t="s">
        <v>340</v>
      </c>
      <c r="D161" s="4" t="s">
        <v>74</v>
      </c>
      <c r="E161" s="20">
        <v>8035.9120000000003</v>
      </c>
      <c r="F161" s="21">
        <f t="shared" si="38"/>
        <v>596.92578828781689</v>
      </c>
      <c r="G161" s="21">
        <f t="shared" si="26"/>
        <v>594.82742857520611</v>
      </c>
      <c r="H161" s="21">
        <f t="shared" si="27"/>
        <v>655.46736811812013</v>
      </c>
      <c r="I161" s="21">
        <f t="shared" si="28"/>
        <v>652.04093263803429</v>
      </c>
      <c r="J161" s="21">
        <f t="shared" si="29"/>
        <v>699.09023016045273</v>
      </c>
      <c r="K161" s="21">
        <f t="shared" si="30"/>
        <v>716.79790706012102</v>
      </c>
      <c r="L161" s="21">
        <f t="shared" si="31"/>
        <v>709.15704447791427</v>
      </c>
      <c r="M161" s="21">
        <f t="shared" si="32"/>
        <v>709.47578266210826</v>
      </c>
      <c r="N161" s="21">
        <f t="shared" si="33"/>
        <v>699.86051410558832</v>
      </c>
      <c r="O161" s="21">
        <f t="shared" si="34"/>
        <v>689.59891534223073</v>
      </c>
      <c r="P161" s="21">
        <f t="shared" si="35"/>
        <v>667.6591036635416</v>
      </c>
      <c r="Q161" s="21">
        <f t="shared" si="36"/>
        <v>645.01098490886602</v>
      </c>
    </row>
    <row r="162" spans="1:17" x14ac:dyDescent="0.2">
      <c r="A162" s="10">
        <v>7909276</v>
      </c>
      <c r="B162" s="4" t="s">
        <v>267</v>
      </c>
      <c r="C162" s="4" t="s">
        <v>268</v>
      </c>
      <c r="D162" s="4" t="s">
        <v>269</v>
      </c>
      <c r="E162" s="20">
        <v>7721.3280000000004</v>
      </c>
      <c r="F162" s="21">
        <f t="shared" si="38"/>
        <v>573.55777452873951</v>
      </c>
      <c r="G162" s="21">
        <f t="shared" si="26"/>
        <v>571.54155986597902</v>
      </c>
      <c r="H162" s="21">
        <f t="shared" si="27"/>
        <v>629.80761144929761</v>
      </c>
      <c r="I162" s="21">
        <f t="shared" si="28"/>
        <v>626.51531155694192</v>
      </c>
      <c r="J162" s="21">
        <f t="shared" si="29"/>
        <v>671.72275762406912</v>
      </c>
      <c r="K162" s="21">
        <f t="shared" si="30"/>
        <v>688.73722735200568</v>
      </c>
      <c r="L162" s="21">
        <f t="shared" si="31"/>
        <v>681.39548366440113</v>
      </c>
      <c r="M162" s="21">
        <f t="shared" si="32"/>
        <v>681.70174411950393</v>
      </c>
      <c r="N162" s="21">
        <f t="shared" si="33"/>
        <v>672.46288705723441</v>
      </c>
      <c r="O162" s="21">
        <f t="shared" si="34"/>
        <v>662.60300184989524</v>
      </c>
      <c r="P162" s="21">
        <f t="shared" si="35"/>
        <v>641.52207385698182</v>
      </c>
      <c r="Q162" s="21">
        <f t="shared" si="36"/>
        <v>619.76056707495115</v>
      </c>
    </row>
    <row r="163" spans="1:17" x14ac:dyDescent="0.2">
      <c r="A163" s="10">
        <v>8999864</v>
      </c>
      <c r="B163" s="4" t="s">
        <v>296</v>
      </c>
      <c r="C163" s="4" t="s">
        <v>297</v>
      </c>
      <c r="D163" s="4" t="s">
        <v>216</v>
      </c>
      <c r="E163" s="20">
        <v>16.675999999999998</v>
      </c>
      <c r="F163" s="21">
        <f t="shared" si="38"/>
        <v>1.2387311415913504</v>
      </c>
      <c r="G163" s="21">
        <f t="shared" si="26"/>
        <v>1.2343766580470439</v>
      </c>
      <c r="H163" s="21">
        <f t="shared" si="27"/>
        <v>1.3602157204730179</v>
      </c>
      <c r="I163" s="21">
        <f t="shared" si="28"/>
        <v>1.3531052346854791</v>
      </c>
      <c r="J163" s="21">
        <f t="shared" si="29"/>
        <v>1.4507412074890453</v>
      </c>
      <c r="K163" s="21">
        <f t="shared" si="30"/>
        <v>1.4874879040654723</v>
      </c>
      <c r="L163" s="21">
        <f t="shared" si="31"/>
        <v>1.4716317044927441</v>
      </c>
      <c r="M163" s="21">
        <f t="shared" si="32"/>
        <v>1.4722931450311196</v>
      </c>
      <c r="N163" s="21">
        <f t="shared" si="33"/>
        <v>1.4523396887901199</v>
      </c>
      <c r="O163" s="21">
        <f t="shared" si="34"/>
        <v>1.4310449781240806</v>
      </c>
      <c r="P163" s="21">
        <f t="shared" si="35"/>
        <v>1.3855158210658876</v>
      </c>
      <c r="Q163" s="21">
        <f t="shared" si="36"/>
        <v>1.3385167961446378</v>
      </c>
    </row>
    <row r="164" spans="1:17" x14ac:dyDescent="0.2">
      <c r="A164" s="10">
        <v>7834071</v>
      </c>
      <c r="B164" s="4" t="s">
        <v>248</v>
      </c>
      <c r="C164" s="4" t="s">
        <v>249</v>
      </c>
      <c r="D164" s="4" t="s">
        <v>7</v>
      </c>
      <c r="E164" s="20">
        <v>70.001000000000005</v>
      </c>
      <c r="F164" s="21">
        <f t="shared" si="38"/>
        <v>5.1998332119534743</v>
      </c>
      <c r="G164" s="21">
        <f t="shared" si="26"/>
        <v>5.1815543559577311</v>
      </c>
      <c r="H164" s="21">
        <f t="shared" si="27"/>
        <v>5.7097901564422964</v>
      </c>
      <c r="I164" s="21">
        <f t="shared" si="28"/>
        <v>5.6799424042467166</v>
      </c>
      <c r="J164" s="21">
        <f t="shared" si="29"/>
        <v>6.0897898336196139</v>
      </c>
      <c r="K164" s="21">
        <f t="shared" si="30"/>
        <v>6.2440417829507755</v>
      </c>
      <c r="L164" s="21">
        <f t="shared" si="31"/>
        <v>6.1774820668143802</v>
      </c>
      <c r="M164" s="21">
        <f t="shared" si="32"/>
        <v>6.1802586019023407</v>
      </c>
      <c r="N164" s="21">
        <f t="shared" si="33"/>
        <v>6.0964997934155196</v>
      </c>
      <c r="O164" s="21">
        <f t="shared" si="34"/>
        <v>6.0071107887781112</v>
      </c>
      <c r="P164" s="21">
        <f t="shared" si="35"/>
        <v>5.8159926235568005</v>
      </c>
      <c r="Q164" s="21">
        <f t="shared" si="36"/>
        <v>5.618704380362245</v>
      </c>
    </row>
    <row r="165" spans="1:17" x14ac:dyDescent="0.2">
      <c r="A165" s="10">
        <v>5010861</v>
      </c>
      <c r="B165" s="4" t="s">
        <v>359</v>
      </c>
      <c r="C165" s="4" t="s">
        <v>360</v>
      </c>
      <c r="D165" s="4" t="s">
        <v>305</v>
      </c>
      <c r="E165" s="20">
        <v>34746.512000000002</v>
      </c>
      <c r="F165" s="21">
        <f t="shared" si="38"/>
        <v>2581.0498006762755</v>
      </c>
      <c r="G165" s="21">
        <f t="shared" si="26"/>
        <v>2571.9766947320409</v>
      </c>
      <c r="H165" s="21">
        <f t="shared" si="27"/>
        <v>2834.1779715761791</v>
      </c>
      <c r="I165" s="21">
        <f t="shared" si="28"/>
        <v>2819.362393515341</v>
      </c>
      <c r="J165" s="21">
        <f t="shared" si="29"/>
        <v>3022.7990390328982</v>
      </c>
      <c r="K165" s="21">
        <f t="shared" si="30"/>
        <v>3099.3653339209513</v>
      </c>
      <c r="L165" s="21">
        <f t="shared" si="31"/>
        <v>3066.326977676757</v>
      </c>
      <c r="M165" s="21">
        <f t="shared" si="32"/>
        <v>3067.7051709847415</v>
      </c>
      <c r="N165" s="21">
        <f t="shared" si="33"/>
        <v>3026.1296728605284</v>
      </c>
      <c r="O165" s="21">
        <f t="shared" si="34"/>
        <v>2981.7595049729021</v>
      </c>
      <c r="P165" s="21">
        <f t="shared" si="35"/>
        <v>2886.8938656066039</v>
      </c>
      <c r="Q165" s="21">
        <f t="shared" si="36"/>
        <v>2788.9655744447837</v>
      </c>
    </row>
    <row r="166" spans="1:17" x14ac:dyDescent="0.2">
      <c r="A166" s="10">
        <v>8615128</v>
      </c>
      <c r="B166" s="4" t="s">
        <v>286</v>
      </c>
      <c r="C166" s="4" t="s">
        <v>287</v>
      </c>
      <c r="D166" s="4" t="s">
        <v>7</v>
      </c>
      <c r="E166" s="20">
        <v>446.16800000000001</v>
      </c>
      <c r="F166" s="21">
        <f t="shared" si="38"/>
        <v>33.142372030554675</v>
      </c>
      <c r="G166" s="21">
        <f t="shared" si="26"/>
        <v>33.025867400307838</v>
      </c>
      <c r="H166" s="21">
        <f t="shared" si="27"/>
        <v>36.392703740225798</v>
      </c>
      <c r="I166" s="21">
        <f t="shared" si="28"/>
        <v>36.202462002227804</v>
      </c>
      <c r="J166" s="21">
        <f t="shared" si="29"/>
        <v>38.81472193949223</v>
      </c>
      <c r="K166" s="21">
        <f t="shared" si="30"/>
        <v>39.797883376174362</v>
      </c>
      <c r="L166" s="21">
        <f t="shared" si="31"/>
        <v>39.373649216246029</v>
      </c>
      <c r="M166" s="21">
        <f t="shared" si="32"/>
        <v>39.391346122106299</v>
      </c>
      <c r="N166" s="21">
        <f t="shared" si="33"/>
        <v>38.857489461987903</v>
      </c>
      <c r="O166" s="21">
        <f t="shared" si="34"/>
        <v>38.287747409430615</v>
      </c>
      <c r="P166" s="21">
        <f t="shared" si="35"/>
        <v>37.069610389381445</v>
      </c>
      <c r="Q166" s="21">
        <f t="shared" si="36"/>
        <v>35.812146911865</v>
      </c>
    </row>
    <row r="167" spans="1:17" x14ac:dyDescent="0.2">
      <c r="A167" s="10" t="s">
        <v>456</v>
      </c>
      <c r="B167" s="4" t="s">
        <v>272</v>
      </c>
      <c r="C167" s="4" t="s">
        <v>273</v>
      </c>
      <c r="D167" s="4" t="s">
        <v>64</v>
      </c>
      <c r="E167" s="20">
        <v>16.003</v>
      </c>
      <c r="F167" s="21">
        <f t="shared" si="38"/>
        <v>1.1887391735959694</v>
      </c>
      <c r="G167" s="21">
        <f t="shared" si="26"/>
        <v>1.1845604256852269</v>
      </c>
      <c r="H167" s="21">
        <f t="shared" si="27"/>
        <v>1.3053209507513615</v>
      </c>
      <c r="I167" s="21">
        <f t="shared" si="28"/>
        <v>1.2984974256819215</v>
      </c>
      <c r="J167" s="21">
        <f t="shared" si="29"/>
        <v>1.3921930644907168</v>
      </c>
      <c r="K167" s="21">
        <f t="shared" si="30"/>
        <v>1.4274567599400187</v>
      </c>
      <c r="L167" s="21">
        <f t="shared" si="31"/>
        <v>1.4122404753536453</v>
      </c>
      <c r="M167" s="21">
        <f t="shared" si="32"/>
        <v>1.4128752218717324</v>
      </c>
      <c r="N167" s="21">
        <f t="shared" si="33"/>
        <v>1.3937270352427615</v>
      </c>
      <c r="O167" s="21">
        <f t="shared" si="34"/>
        <v>1.3732917237298912</v>
      </c>
      <c r="P167" s="21">
        <f t="shared" si="35"/>
        <v>1.329600005068206</v>
      </c>
      <c r="Q167" s="21">
        <f t="shared" si="36"/>
        <v>1.2844977385885488</v>
      </c>
    </row>
    <row r="168" spans="1:17" x14ac:dyDescent="0.2">
      <c r="A168" s="10">
        <v>5112877</v>
      </c>
      <c r="B168" s="4" t="s">
        <v>166</v>
      </c>
      <c r="C168" s="4" t="s">
        <v>167</v>
      </c>
      <c r="D168" s="4" t="s">
        <v>7</v>
      </c>
      <c r="E168" s="20">
        <v>850.87400000000002</v>
      </c>
      <c r="F168" s="21">
        <f t="shared" si="38"/>
        <v>63.204852564787657</v>
      </c>
      <c r="G168" s="21">
        <f t="shared" si="26"/>
        <v>62.982669977160022</v>
      </c>
      <c r="H168" s="21">
        <f t="shared" si="27"/>
        <v>69.403465515816663</v>
      </c>
      <c r="I168" s="21">
        <f t="shared" si="28"/>
        <v>69.040661037285474</v>
      </c>
      <c r="J168" s="21">
        <f t="shared" si="29"/>
        <v>74.022425892362321</v>
      </c>
      <c r="K168" s="21">
        <f t="shared" si="30"/>
        <v>75.897384437743156</v>
      </c>
      <c r="L168" s="21">
        <f t="shared" si="31"/>
        <v>75.088339825411325</v>
      </c>
      <c r="M168" s="21">
        <f t="shared" si="32"/>
        <v>75.122089079228175</v>
      </c>
      <c r="N168" s="21">
        <f t="shared" si="33"/>
        <v>74.103986589086389</v>
      </c>
      <c r="O168" s="21">
        <f t="shared" si="34"/>
        <v>73.01744811203821</v>
      </c>
      <c r="P168" s="21">
        <f t="shared" si="35"/>
        <v>70.69437447431136</v>
      </c>
      <c r="Q168" s="21">
        <f t="shared" si="36"/>
        <v>68.296302494769293</v>
      </c>
    </row>
    <row r="169" spans="1:17" x14ac:dyDescent="0.2">
      <c r="A169" s="10">
        <v>3664139</v>
      </c>
      <c r="B169" s="4" t="s">
        <v>116</v>
      </c>
      <c r="C169" s="4" t="s">
        <v>117</v>
      </c>
      <c r="D169" s="4" t="s">
        <v>7</v>
      </c>
      <c r="E169" s="20">
        <v>1544.7239999999999</v>
      </c>
      <c r="F169" s="21">
        <f t="shared" si="38"/>
        <v>114.74560589851028</v>
      </c>
      <c r="G169" s="21">
        <f t="shared" si="26"/>
        <v>114.34224326727403</v>
      </c>
      <c r="H169" s="21">
        <f t="shared" si="27"/>
        <v>125.99891272439206</v>
      </c>
      <c r="I169" s="21">
        <f t="shared" si="28"/>
        <v>125.34025728857593</v>
      </c>
      <c r="J169" s="21">
        <f t="shared" si="29"/>
        <v>134.38443037882635</v>
      </c>
      <c r="K169" s="21">
        <f t="shared" si="30"/>
        <v>137.78833443989163</v>
      </c>
      <c r="L169" s="21">
        <f t="shared" si="31"/>
        <v>136.31954983754196</v>
      </c>
      <c r="M169" s="21">
        <f t="shared" si="32"/>
        <v>136.38082011064114</v>
      </c>
      <c r="N169" s="21">
        <f t="shared" si="33"/>
        <v>134.53250020548268</v>
      </c>
      <c r="O169" s="21">
        <f t="shared" si="34"/>
        <v>132.55993780209536</v>
      </c>
      <c r="P169" s="21">
        <f t="shared" si="35"/>
        <v>128.3425006704355</v>
      </c>
      <c r="Q169" s="21">
        <f t="shared" si="36"/>
        <v>123.98890737633302</v>
      </c>
    </row>
    <row r="170" spans="1:17" x14ac:dyDescent="0.2">
      <c r="A170" s="10">
        <v>7579888</v>
      </c>
      <c r="B170" s="4" t="s">
        <v>239</v>
      </c>
      <c r="C170" s="4" t="s">
        <v>147</v>
      </c>
      <c r="D170" s="4" t="s">
        <v>7</v>
      </c>
      <c r="E170" s="20">
        <v>634.53899999999999</v>
      </c>
      <c r="F170" s="21">
        <f t="shared" si="38"/>
        <v>47.134997592602183</v>
      </c>
      <c r="G170" s="21">
        <f t="shared" si="26"/>
        <v>46.969305002429429</v>
      </c>
      <c r="H170" s="21">
        <f t="shared" si="27"/>
        <v>51.757611120965954</v>
      </c>
      <c r="I170" s="21">
        <f t="shared" si="28"/>
        <v>51.48704980283577</v>
      </c>
      <c r="J170" s="21">
        <f t="shared" si="29"/>
        <v>55.202199271941197</v>
      </c>
      <c r="K170" s="21">
        <f t="shared" si="30"/>
        <v>56.60044897804034</v>
      </c>
      <c r="L170" s="21">
        <f t="shared" si="31"/>
        <v>55.997104229858564</v>
      </c>
      <c r="M170" s="21">
        <f t="shared" si="32"/>
        <v>56.022272724568346</v>
      </c>
      <c r="N170" s="21">
        <f t="shared" si="33"/>
        <v>55.263023134156512</v>
      </c>
      <c r="O170" s="21">
        <f t="shared" si="34"/>
        <v>54.452737429472059</v>
      </c>
      <c r="P170" s="21">
        <f t="shared" si="35"/>
        <v>52.72030604361521</v>
      </c>
      <c r="Q170" s="21">
        <f t="shared" si="36"/>
        <v>50.931944669514415</v>
      </c>
    </row>
    <row r="171" spans="1:17" x14ac:dyDescent="0.2">
      <c r="A171" s="10">
        <v>7579888</v>
      </c>
      <c r="B171" s="4" t="s">
        <v>239</v>
      </c>
      <c r="C171" s="4" t="s">
        <v>147</v>
      </c>
      <c r="D171" s="4" t="s">
        <v>7</v>
      </c>
      <c r="E171" s="20">
        <v>737.61900000000003</v>
      </c>
      <c r="F171" s="21">
        <f t="shared" si="38"/>
        <v>54.7920140279126</v>
      </c>
      <c r="G171" s="21">
        <f t="shared" si="26"/>
        <v>54.599404901175497</v>
      </c>
      <c r="H171" s="21">
        <f t="shared" si="27"/>
        <v>60.165564854856498</v>
      </c>
      <c r="I171" s="21">
        <f t="shared" si="28"/>
        <v>59.851051217526297</v>
      </c>
      <c r="J171" s="21">
        <f t="shared" si="29"/>
        <v>64.169721679471223</v>
      </c>
      <c r="K171" s="21">
        <f t="shared" si="30"/>
        <v>65.795115154045916</v>
      </c>
      <c r="L171" s="21">
        <f t="shared" si="31"/>
        <v>65.093757869766947</v>
      </c>
      <c r="M171" s="21">
        <f t="shared" si="32"/>
        <v>65.12301495230929</v>
      </c>
      <c r="N171" s="21">
        <f t="shared" si="33"/>
        <v>64.240426295615237</v>
      </c>
      <c r="O171" s="21">
        <f t="shared" si="34"/>
        <v>63.29851077709921</v>
      </c>
      <c r="P171" s="21">
        <f t="shared" si="35"/>
        <v>61.284648262101165</v>
      </c>
      <c r="Q171" s="21">
        <f t="shared" si="36"/>
        <v>59.205770008120155</v>
      </c>
    </row>
    <row r="172" spans="1:17" x14ac:dyDescent="0.2">
      <c r="A172" s="10">
        <v>7579888</v>
      </c>
      <c r="B172" s="4" t="s">
        <v>239</v>
      </c>
      <c r="C172" s="4" t="s">
        <v>147</v>
      </c>
      <c r="D172" s="4" t="s">
        <v>7</v>
      </c>
      <c r="E172" s="20">
        <v>469.59100000000001</v>
      </c>
      <c r="F172" s="21">
        <f t="shared" si="38"/>
        <v>34.88228565069705</v>
      </c>
      <c r="G172" s="21">
        <f t="shared" ref="G172:G178" si="39">E172*$G$1</f>
        <v>34.759664741482936</v>
      </c>
      <c r="H172" s="21">
        <f t="shared" ref="H172:H178" si="40">E172*H$1</f>
        <v>38.303253801429896</v>
      </c>
      <c r="I172" s="21">
        <f t="shared" ref="I172:I178" si="41">E172*$I$1</f>
        <v>38.103024721827111</v>
      </c>
      <c r="J172" s="21">
        <f t="shared" ref="J172:J178" si="42">E172*$J$1</f>
        <v>40.852423504796612</v>
      </c>
      <c r="K172" s="21">
        <f t="shared" ref="K172:K178" si="43">E172*$K$1</f>
        <v>41.887199109978965</v>
      </c>
      <c r="L172" s="21">
        <f t="shared" ref="L172:L178" si="44">E172*$L$1</f>
        <v>41.440693436342784</v>
      </c>
      <c r="M172" s="21">
        <f t="shared" ref="M172:M178" si="45">E172*$M$1</f>
        <v>41.459319397236065</v>
      </c>
      <c r="N172" s="21">
        <f t="shared" ref="N172:N178" si="46">E172*$N$1</f>
        <v>40.897436243622046</v>
      </c>
      <c r="O172" s="21">
        <f t="shared" ref="O172:O178" si="47">E172*$O$1</f>
        <v>40.297783780418882</v>
      </c>
      <c r="P172" s="21">
        <f t="shared" ref="P172:P178" si="48">E172*$P$1</f>
        <v>39.015696805597941</v>
      </c>
      <c r="Q172" s="21">
        <f t="shared" ref="Q172:Q178" si="49">E172*$Q$1</f>
        <v>37.69221880656972</v>
      </c>
    </row>
    <row r="173" spans="1:17" x14ac:dyDescent="0.2">
      <c r="A173" s="10">
        <v>639028</v>
      </c>
      <c r="B173" s="4" t="s">
        <v>59</v>
      </c>
      <c r="C173" s="4" t="s">
        <v>60</v>
      </c>
      <c r="D173" s="4" t="s">
        <v>61</v>
      </c>
      <c r="E173" s="20">
        <v>54.137999999999998</v>
      </c>
      <c r="F173" s="21">
        <f t="shared" si="38"/>
        <v>4.0214935562168712</v>
      </c>
      <c r="G173" s="21">
        <f t="shared" si="39"/>
        <v>4.0073568909421242</v>
      </c>
      <c r="H173" s="21">
        <f t="shared" si="40"/>
        <v>4.4158886228692875</v>
      </c>
      <c r="I173" s="21">
        <f t="shared" si="41"/>
        <v>4.3928047010915368</v>
      </c>
      <c r="J173" s="21">
        <f t="shared" si="42"/>
        <v>4.7097761748046256</v>
      </c>
      <c r="K173" s="21">
        <f t="shared" si="43"/>
        <v>4.8290729281780127</v>
      </c>
      <c r="L173" s="21">
        <f t="shared" si="44"/>
        <v>4.777596379097397</v>
      </c>
      <c r="M173" s="21">
        <f t="shared" si="45"/>
        <v>4.779743720658117</v>
      </c>
      <c r="N173" s="21">
        <f t="shared" si="46"/>
        <v>4.714965583576368</v>
      </c>
      <c r="O173" s="21">
        <f t="shared" si="47"/>
        <v>4.6458331149964911</v>
      </c>
      <c r="P173" s="21">
        <f t="shared" si="48"/>
        <v>4.4980244375668645</v>
      </c>
      <c r="Q173" s="21">
        <f t="shared" si="49"/>
        <v>4.3454438900023025</v>
      </c>
    </row>
    <row r="174" spans="1:17" x14ac:dyDescent="0.2">
      <c r="A174" s="10">
        <v>2387115</v>
      </c>
      <c r="B174" s="4" t="s">
        <v>92</v>
      </c>
      <c r="C174" s="4" t="s">
        <v>93</v>
      </c>
      <c r="D174" s="4" t="s">
        <v>7</v>
      </c>
      <c r="E174" s="20">
        <v>6764.3829999999998</v>
      </c>
      <c r="F174" s="21">
        <f t="shared" si="38"/>
        <v>502.47372725780315</v>
      </c>
      <c r="G174" s="21">
        <f t="shared" si="39"/>
        <v>500.7073927374812</v>
      </c>
      <c r="H174" s="21">
        <f t="shared" si="40"/>
        <v>551.75222450830142</v>
      </c>
      <c r="I174" s="21">
        <f t="shared" si="41"/>
        <v>548.86795674726943</v>
      </c>
      <c r="J174" s="21">
        <f t="shared" si="42"/>
        <v>588.47260502149027</v>
      </c>
      <c r="K174" s="21">
        <f t="shared" si="43"/>
        <v>603.37838156429075</v>
      </c>
      <c r="L174" s="21">
        <f t="shared" si="44"/>
        <v>596.94653898607237</v>
      </c>
      <c r="M174" s="21">
        <f t="shared" si="45"/>
        <v>597.21484296384267</v>
      </c>
      <c r="N174" s="21">
        <f t="shared" si="46"/>
        <v>589.12100630110206</v>
      </c>
      <c r="O174" s="21">
        <f t="shared" si="47"/>
        <v>580.48310879454925</v>
      </c>
      <c r="P174" s="21">
        <f t="shared" si="48"/>
        <v>562.01485165801944</v>
      </c>
      <c r="Q174" s="21">
        <f t="shared" si="49"/>
        <v>542.95036345977769</v>
      </c>
    </row>
    <row r="175" spans="1:17" x14ac:dyDescent="0.2">
      <c r="A175" s="10">
        <v>5713447</v>
      </c>
      <c r="B175" s="4" t="s">
        <v>188</v>
      </c>
      <c r="C175" s="4" t="s">
        <v>147</v>
      </c>
      <c r="D175" s="4" t="s">
        <v>7</v>
      </c>
      <c r="E175" s="20">
        <v>40721.279999999999</v>
      </c>
      <c r="F175" s="21">
        <f t="shared" si="38"/>
        <v>3024.8691329731969</v>
      </c>
      <c r="G175" s="21">
        <f t="shared" si="39"/>
        <v>3014.2358789756495</v>
      </c>
      <c r="H175" s="21">
        <f t="shared" si="40"/>
        <v>3321.5234596895834</v>
      </c>
      <c r="I175" s="21">
        <f t="shared" si="41"/>
        <v>3304.1602980986513</v>
      </c>
      <c r="J175" s="21">
        <f t="shared" si="42"/>
        <v>3542.5784911069509</v>
      </c>
      <c r="K175" s="21">
        <f t="shared" si="43"/>
        <v>3632.310592352077</v>
      </c>
      <c r="L175" s="21">
        <f t="shared" si="44"/>
        <v>3593.5911906648053</v>
      </c>
      <c r="M175" s="21">
        <f t="shared" si="45"/>
        <v>3595.2063684872173</v>
      </c>
      <c r="N175" s="21">
        <f t="shared" si="46"/>
        <v>3546.481837511114</v>
      </c>
      <c r="O175" s="21">
        <f t="shared" si="47"/>
        <v>3494.4820848395639</v>
      </c>
      <c r="P175" s="21">
        <f t="shared" si="48"/>
        <v>3383.3040113968523</v>
      </c>
      <c r="Q175" s="21">
        <f t="shared" si="49"/>
        <v>3268.5366539043366</v>
      </c>
    </row>
    <row r="176" spans="1:17" x14ac:dyDescent="0.2">
      <c r="A176" s="10">
        <v>1482092</v>
      </c>
      <c r="B176" s="4" t="s">
        <v>76</v>
      </c>
      <c r="C176" s="4" t="s">
        <v>77</v>
      </c>
      <c r="D176" s="4" t="s">
        <v>78</v>
      </c>
      <c r="E176" s="20">
        <v>36.698999999999998</v>
      </c>
      <c r="F176" s="21">
        <f t="shared" si="38"/>
        <v>2.7260850422919751</v>
      </c>
      <c r="G176" s="21">
        <f t="shared" si="39"/>
        <v>2.7165020972456504</v>
      </c>
      <c r="H176" s="21">
        <f t="shared" si="40"/>
        <v>2.9934370787742433</v>
      </c>
      <c r="I176" s="21">
        <f t="shared" si="41"/>
        <v>2.9777889786353082</v>
      </c>
      <c r="J176" s="21">
        <f t="shared" si="42"/>
        <v>3.192657206382854</v>
      </c>
      <c r="K176" s="21">
        <f t="shared" si="43"/>
        <v>3.2735259409509934</v>
      </c>
      <c r="L176" s="21">
        <f t="shared" si="44"/>
        <v>3.2386310819848418</v>
      </c>
      <c r="M176" s="21">
        <f t="shared" si="45"/>
        <v>3.2400867192070679</v>
      </c>
      <c r="N176" s="21">
        <f t="shared" si="46"/>
        <v>3.1961749963365684</v>
      </c>
      <c r="O176" s="21">
        <f t="shared" si="47"/>
        <v>3.1493115646543317</v>
      </c>
      <c r="P176" s="21">
        <f t="shared" si="48"/>
        <v>3.049115202524407</v>
      </c>
      <c r="Q176" s="21">
        <f t="shared" si="49"/>
        <v>2.9456840910117572</v>
      </c>
    </row>
    <row r="177" spans="1:28" x14ac:dyDescent="0.2">
      <c r="A177" s="10">
        <v>37281</v>
      </c>
      <c r="B177" s="4" t="s">
        <v>16</v>
      </c>
      <c r="C177" s="4" t="s">
        <v>17</v>
      </c>
      <c r="D177" s="4" t="s">
        <v>7</v>
      </c>
      <c r="E177" s="20">
        <v>857.13099999999997</v>
      </c>
      <c r="F177" s="21">
        <f t="shared" si="38"/>
        <v>63.669636730830895</v>
      </c>
      <c r="G177" s="21">
        <f t="shared" si="39"/>
        <v>63.445820297944401</v>
      </c>
      <c r="H177" s="21">
        <f t="shared" si="40"/>
        <v>69.913831896423503</v>
      </c>
      <c r="I177" s="21">
        <f t="shared" si="41"/>
        <v>69.54835949335569</v>
      </c>
      <c r="J177" s="21">
        <f t="shared" si="42"/>
        <v>74.566758330312595</v>
      </c>
      <c r="K177" s="21">
        <f t="shared" si="43"/>
        <v>76.455504599396875</v>
      </c>
      <c r="L177" s="21">
        <f t="shared" si="44"/>
        <v>75.640510584287014</v>
      </c>
      <c r="M177" s="21">
        <f t="shared" si="45"/>
        <v>75.674508017130535</v>
      </c>
      <c r="N177" s="21">
        <f t="shared" si="46"/>
        <v>74.648918793017771</v>
      </c>
      <c r="O177" s="21">
        <f t="shared" si="47"/>
        <v>73.554390330083436</v>
      </c>
      <c r="P177" s="21">
        <f t="shared" si="48"/>
        <v>71.21423370268802</v>
      </c>
      <c r="Q177" s="21">
        <f t="shared" si="49"/>
        <v>68.798527224529238</v>
      </c>
    </row>
    <row r="178" spans="1:28" x14ac:dyDescent="0.2">
      <c r="A178" s="10">
        <v>4752201</v>
      </c>
      <c r="B178" s="4" t="s">
        <v>153</v>
      </c>
      <c r="C178" s="4" t="s">
        <v>23</v>
      </c>
      <c r="D178" s="4" t="s">
        <v>7</v>
      </c>
      <c r="E178" s="20">
        <v>2746.098</v>
      </c>
      <c r="F178" s="21">
        <f t="shared" si="38"/>
        <v>203.98639424692522</v>
      </c>
      <c r="G178" s="21">
        <f t="shared" si="39"/>
        <v>203.26932549230457</v>
      </c>
      <c r="H178" s="21">
        <f t="shared" si="40"/>
        <v>223.99170481887225</v>
      </c>
      <c r="I178" s="21">
        <f t="shared" si="41"/>
        <v>222.82079508031453</v>
      </c>
      <c r="J178" s="21">
        <f t="shared" si="42"/>
        <v>238.8988683379259</v>
      </c>
      <c r="K178" s="21">
        <f t="shared" si="43"/>
        <v>244.95008145708715</v>
      </c>
      <c r="L178" s="21">
        <f t="shared" si="44"/>
        <v>242.33898299616911</v>
      </c>
      <c r="M178" s="21">
        <f t="shared" si="45"/>
        <v>242.44790483231398</v>
      </c>
      <c r="N178" s="21">
        <f t="shared" si="46"/>
        <v>239.16209610860943</v>
      </c>
      <c r="O178" s="21">
        <f t="shared" si="47"/>
        <v>235.65541810605552</v>
      </c>
      <c r="P178" s="21">
        <f t="shared" si="48"/>
        <v>228.15796505141472</v>
      </c>
      <c r="Q178" s="21">
        <f t="shared" si="49"/>
        <v>220.41846347200755</v>
      </c>
    </row>
    <row r="179" spans="1:28" ht="15" x14ac:dyDescent="0.25">
      <c r="A179" s="6">
        <v>5303567</v>
      </c>
      <c r="B179" s="11" t="s">
        <v>312</v>
      </c>
      <c r="C179" s="11" t="s">
        <v>313</v>
      </c>
      <c r="D179" s="11" t="s">
        <v>314</v>
      </c>
      <c r="E179" s="22">
        <v>38.085999999999999</v>
      </c>
      <c r="F179" s="23">
        <v>12.279627099959258</v>
      </c>
      <c r="G179" s="23">
        <v>12.236460804754714</v>
      </c>
      <c r="H179" s="23">
        <v>13.483912095286025</v>
      </c>
      <c r="I179" s="23"/>
      <c r="J179" s="23"/>
      <c r="K179" s="23"/>
      <c r="L179" s="23"/>
      <c r="M179" s="23"/>
      <c r="N179" s="23"/>
      <c r="O179" s="23"/>
      <c r="P179" s="23"/>
      <c r="Q179" s="23"/>
      <c r="S179" s="4" t="s">
        <v>477</v>
      </c>
      <c r="T179" s="4" t="s">
        <v>478</v>
      </c>
      <c r="U179" s="4" t="s">
        <v>479</v>
      </c>
      <c r="W179" s="15"/>
      <c r="X179" s="15"/>
      <c r="Y179" s="15"/>
      <c r="Z179" s="15"/>
      <c r="AA179" s="15"/>
      <c r="AB179" s="21"/>
    </row>
    <row r="180" spans="1:28" ht="15" x14ac:dyDescent="0.25">
      <c r="A180" s="10">
        <v>4503430</v>
      </c>
      <c r="B180" s="4" t="s">
        <v>144</v>
      </c>
      <c r="C180" s="4" t="s">
        <v>145</v>
      </c>
      <c r="D180" s="4" t="s">
        <v>7</v>
      </c>
      <c r="E180" s="20">
        <v>137.80000000000001</v>
      </c>
      <c r="F180" s="21">
        <f t="shared" si="38"/>
        <v>10.236096864433206</v>
      </c>
      <c r="G180" s="21">
        <f t="shared" ref="G180:G215" si="50">E180*$G$1</f>
        <v>10.200114144811865</v>
      </c>
      <c r="H180" s="21">
        <f t="shared" ref="H180:H215" si="51">E180*H$1</f>
        <v>11.239969194122205</v>
      </c>
      <c r="I180" s="21">
        <f t="shared" ref="I180:I215" si="52">E180*$I$1</f>
        <v>11.181212601322803</v>
      </c>
      <c r="J180" s="21">
        <f t="shared" ref="J180:J215" si="53">E180*$J$1</f>
        <v>11.988015015110966</v>
      </c>
      <c r="K180" s="21">
        <f t="shared" ref="K180:K215" si="54">E180*$K$1</f>
        <v>12.291666657485134</v>
      </c>
      <c r="L180" s="21">
        <f t="shared" ref="L180:L215" si="55">E180*$L$1</f>
        <v>12.160640973800682</v>
      </c>
      <c r="M180" s="21">
        <f t="shared" ref="M180:M215" si="56">E180*$M$1</f>
        <v>12.166106703363416</v>
      </c>
      <c r="N180" s="21">
        <f t="shared" ref="N180:N215" si="57">E180*$N$1</f>
        <v>12.001223861554243</v>
      </c>
      <c r="O180" s="21">
        <f t="shared" ref="O180:O215" si="58">E180*$O$1</f>
        <v>11.825257734798415</v>
      </c>
      <c r="P180" s="21">
        <f t="shared" ref="P180:P215" si="59">E180*$P$1</f>
        <v>11.449033349896819</v>
      </c>
      <c r="Q180" s="21">
        <f t="shared" ref="Q180:Q215" si="60">E180*$Q$1</f>
        <v>11.060662899300258</v>
      </c>
      <c r="S180" s="15">
        <v>67420</v>
      </c>
      <c r="T180" s="15">
        <v>67183</v>
      </c>
      <c r="U180" s="15">
        <v>74032</v>
      </c>
      <c r="V180" s="21">
        <f>SUM(S180:U180)</f>
        <v>208635</v>
      </c>
      <c r="W180" s="14"/>
      <c r="X180" s="14"/>
      <c r="Y180" s="14"/>
      <c r="Z180" s="14"/>
      <c r="AA180" s="14"/>
    </row>
    <row r="181" spans="1:28" x14ac:dyDescent="0.2">
      <c r="A181" s="10" t="s">
        <v>458</v>
      </c>
      <c r="B181" s="4" t="s">
        <v>227</v>
      </c>
      <c r="C181" s="4" t="s">
        <v>228</v>
      </c>
      <c r="D181" s="4" t="s">
        <v>74</v>
      </c>
      <c r="E181" s="20">
        <v>9627.8919999999998</v>
      </c>
      <c r="F181" s="21">
        <f t="shared" si="38"/>
        <v>715.18167715748575</v>
      </c>
      <c r="G181" s="21">
        <f t="shared" si="50"/>
        <v>712.66761519536283</v>
      </c>
      <c r="H181" s="21">
        <f t="shared" si="51"/>
        <v>785.32082354379975</v>
      </c>
      <c r="I181" s="21">
        <f t="shared" si="52"/>
        <v>781.21558312463708</v>
      </c>
      <c r="J181" s="21">
        <f t="shared" si="53"/>
        <v>837.58573192936672</v>
      </c>
      <c r="K181" s="21">
        <f t="shared" si="54"/>
        <v>858.80144468989738</v>
      </c>
      <c r="L181" s="21">
        <f t="shared" si="55"/>
        <v>849.64686463372846</v>
      </c>
      <c r="M181" s="21">
        <f t="shared" si="56"/>
        <v>850.02874746341797</v>
      </c>
      <c r="N181" s="21">
        <f t="shared" si="57"/>
        <v>838.50861543444989</v>
      </c>
      <c r="O181" s="21">
        <f t="shared" si="58"/>
        <v>826.21410988972252</v>
      </c>
      <c r="P181" s="21">
        <f t="shared" si="59"/>
        <v>799.92784177942497</v>
      </c>
      <c r="Q181" s="21">
        <f t="shared" si="60"/>
        <v>772.79294515870652</v>
      </c>
      <c r="S181" s="14">
        <f>S180/$V$180</f>
        <v>0.32314808157787522</v>
      </c>
      <c r="T181" s="14">
        <f>T180/$V$180</f>
        <v>0.32201212644091354</v>
      </c>
      <c r="U181" s="14">
        <f>U180/$V$180</f>
        <v>0.35483979198121118</v>
      </c>
    </row>
    <row r="182" spans="1:28" x14ac:dyDescent="0.2">
      <c r="A182" s="10">
        <v>904910</v>
      </c>
      <c r="B182" s="4" t="s">
        <v>69</v>
      </c>
      <c r="C182" s="4" t="s">
        <v>70</v>
      </c>
      <c r="D182" s="4" t="s">
        <v>56</v>
      </c>
      <c r="E182" s="20">
        <v>153.92400000000001</v>
      </c>
      <c r="F182" s="21">
        <f t="shared" si="38"/>
        <v>11.433824192750484</v>
      </c>
      <c r="G182" s="21">
        <f t="shared" si="50"/>
        <v>11.39363112936155</v>
      </c>
      <c r="H182" s="21">
        <f t="shared" si="51"/>
        <v>12.555159784006285</v>
      </c>
      <c r="I182" s="21">
        <f t="shared" si="52"/>
        <v>12.489528072902838</v>
      </c>
      <c r="J182" s="21">
        <f t="shared" si="53"/>
        <v>13.390734565935706</v>
      </c>
      <c r="K182" s="21">
        <f t="shared" si="54"/>
        <v>13.729916535462568</v>
      </c>
      <c r="L182" s="21">
        <f t="shared" si="55"/>
        <v>13.583559515611729</v>
      </c>
      <c r="M182" s="21">
        <f t="shared" si="56"/>
        <v>13.58966479106321</v>
      </c>
      <c r="N182" s="21">
        <f t="shared" si="57"/>
        <v>13.405488981610125</v>
      </c>
      <c r="O182" s="21">
        <f t="shared" si="58"/>
        <v>13.208933030269311</v>
      </c>
      <c r="P182" s="21">
        <f t="shared" si="59"/>
        <v>12.788686570025527</v>
      </c>
      <c r="Q182" s="21">
        <f t="shared" si="60"/>
        <v>12.354872831000675</v>
      </c>
      <c r="S182" s="4">
        <v>38</v>
      </c>
      <c r="W182" s="20"/>
      <c r="X182" s="20"/>
      <c r="Y182" s="20"/>
      <c r="Z182" s="20"/>
      <c r="AA182" s="20"/>
    </row>
    <row r="183" spans="1:28" x14ac:dyDescent="0.2">
      <c r="A183" s="10" t="s">
        <v>474</v>
      </c>
      <c r="B183" s="4" t="s">
        <v>118</v>
      </c>
      <c r="C183" s="4" t="s">
        <v>119</v>
      </c>
      <c r="D183" s="4" t="s">
        <v>61</v>
      </c>
      <c r="E183" s="20">
        <v>0.91200000000000003</v>
      </c>
      <c r="F183" s="21">
        <f t="shared" si="38"/>
        <v>6.7745430626727748E-2</v>
      </c>
      <c r="G183" s="21">
        <f t="shared" si="50"/>
        <v>6.7507286647811471E-2</v>
      </c>
      <c r="H183" s="21">
        <f t="shared" si="51"/>
        <v>7.4389346190416913E-2</v>
      </c>
      <c r="I183" s="21">
        <f t="shared" si="52"/>
        <v>7.4000478174211876E-2</v>
      </c>
      <c r="J183" s="21">
        <f t="shared" si="53"/>
        <v>7.9340128401895513E-2</v>
      </c>
      <c r="K183" s="21">
        <f t="shared" si="54"/>
        <v>8.1349782232412501E-2</v>
      </c>
      <c r="L183" s="21">
        <f t="shared" si="55"/>
        <v>8.0482616604544421E-2</v>
      </c>
      <c r="M183" s="21">
        <f t="shared" si="56"/>
        <v>8.0518790373493729E-2</v>
      </c>
      <c r="N183" s="21">
        <f t="shared" si="57"/>
        <v>7.9427548343523002E-2</v>
      </c>
      <c r="O183" s="21">
        <f t="shared" si="58"/>
        <v>7.8262953948738403E-2</v>
      </c>
      <c r="P183" s="21">
        <f t="shared" si="59"/>
        <v>7.5772992852727844E-2</v>
      </c>
      <c r="Q183" s="21">
        <f t="shared" si="60"/>
        <v>7.3202645603496624E-2</v>
      </c>
      <c r="S183" s="20">
        <f>S181*$S$182</f>
        <v>12.279627099959258</v>
      </c>
      <c r="T183" s="20">
        <f>T181*$S$182</f>
        <v>12.236460804754714</v>
      </c>
      <c r="U183" s="20">
        <f>U181*$S$182</f>
        <v>13.483912095286025</v>
      </c>
    </row>
    <row r="184" spans="1:28" x14ac:dyDescent="0.2">
      <c r="A184" s="10" t="s">
        <v>459</v>
      </c>
      <c r="B184" s="4" t="s">
        <v>321</v>
      </c>
      <c r="C184" s="4" t="s">
        <v>23</v>
      </c>
      <c r="D184" s="4" t="s">
        <v>7</v>
      </c>
      <c r="E184" s="20">
        <v>5481.1279999999997</v>
      </c>
      <c r="F184" s="21">
        <f t="shared" si="38"/>
        <v>407.15063232479707</v>
      </c>
      <c r="G184" s="21">
        <f t="shared" si="50"/>
        <v>405.71938492252804</v>
      </c>
      <c r="H184" s="21">
        <f t="shared" si="51"/>
        <v>447.08062314253004</v>
      </c>
      <c r="I184" s="21">
        <f t="shared" si="52"/>
        <v>444.74352295401479</v>
      </c>
      <c r="J184" s="21">
        <f t="shared" si="53"/>
        <v>476.83486766143056</v>
      </c>
      <c r="K184" s="21">
        <f t="shared" si="54"/>
        <v>488.91290481138009</v>
      </c>
      <c r="L184" s="21">
        <f t="shared" si="55"/>
        <v>483.70123178117689</v>
      </c>
      <c r="M184" s="21">
        <f t="shared" si="56"/>
        <v>483.91863644987598</v>
      </c>
      <c r="N184" s="21">
        <f t="shared" si="57"/>
        <v>477.36026227745339</v>
      </c>
      <c r="O184" s="21">
        <f t="shared" si="58"/>
        <v>470.36103974905768</v>
      </c>
      <c r="P184" s="21">
        <f t="shared" si="59"/>
        <v>455.39635172027022</v>
      </c>
      <c r="Q184" s="21">
        <f t="shared" si="60"/>
        <v>439.9485422054849</v>
      </c>
    </row>
    <row r="185" spans="1:28" x14ac:dyDescent="0.2">
      <c r="A185" s="10">
        <v>5926092</v>
      </c>
      <c r="B185" s="4" t="s">
        <v>199</v>
      </c>
      <c r="C185" s="4" t="s">
        <v>200</v>
      </c>
      <c r="D185" s="4" t="s">
        <v>56</v>
      </c>
      <c r="E185" s="20">
        <v>9.327</v>
      </c>
      <c r="F185" s="21">
        <f t="shared" si="38"/>
        <v>0.69283073624505442</v>
      </c>
      <c r="G185" s="21">
        <f t="shared" si="50"/>
        <v>0.69039524403962449</v>
      </c>
      <c r="H185" s="21">
        <f t="shared" si="51"/>
        <v>0.76077788587502027</v>
      </c>
      <c r="I185" s="21">
        <f t="shared" si="52"/>
        <v>0.75680094290666011</v>
      </c>
      <c r="J185" s="21">
        <f t="shared" si="53"/>
        <v>0.81140940526806948</v>
      </c>
      <c r="K185" s="21">
        <f t="shared" si="54"/>
        <v>0.83196208210713962</v>
      </c>
      <c r="L185" s="21">
        <f t="shared" si="55"/>
        <v>0.82309360205108095</v>
      </c>
      <c r="M185" s="21">
        <f t="shared" si="56"/>
        <v>0.82346355023418416</v>
      </c>
      <c r="N185" s="21">
        <f t="shared" si="57"/>
        <v>0.81230344671056909</v>
      </c>
      <c r="O185" s="21">
        <f t="shared" si="58"/>
        <v>0.80039317048232794</v>
      </c>
      <c r="P185" s="21">
        <f t="shared" si="59"/>
        <v>0.77492840387871997</v>
      </c>
      <c r="Q185" s="21">
        <f t="shared" si="60"/>
        <v>0.74864153020154933</v>
      </c>
    </row>
    <row r="186" spans="1:28" x14ac:dyDescent="0.2">
      <c r="A186" s="10">
        <v>8036004</v>
      </c>
      <c r="B186" s="4" t="s">
        <v>278</v>
      </c>
      <c r="C186" s="4" t="s">
        <v>279</v>
      </c>
      <c r="D186" s="4" t="s">
        <v>7</v>
      </c>
      <c r="E186" s="20">
        <v>2758.462</v>
      </c>
      <c r="F186" s="21">
        <f t="shared" si="38"/>
        <v>204.90482023844808</v>
      </c>
      <c r="G186" s="21">
        <f t="shared" si="50"/>
        <v>204.18452296172734</v>
      </c>
      <c r="H186" s="21">
        <f t="shared" si="51"/>
        <v>225.00020249025198</v>
      </c>
      <c r="I186" s="21">
        <f t="shared" si="52"/>
        <v>223.82402086117634</v>
      </c>
      <c r="J186" s="21">
        <f t="shared" si="53"/>
        <v>239.9744838506025</v>
      </c>
      <c r="K186" s="21">
        <f t="shared" si="54"/>
        <v>246.05294188200114</v>
      </c>
      <c r="L186" s="21">
        <f t="shared" si="55"/>
        <v>243.43008724145264</v>
      </c>
      <c r="M186" s="21">
        <f t="shared" si="56"/>
        <v>243.5394994860178</v>
      </c>
      <c r="N186" s="21">
        <f t="shared" si="57"/>
        <v>240.23889677496834</v>
      </c>
      <c r="O186" s="21">
        <f t="shared" si="58"/>
        <v>236.71643034577286</v>
      </c>
      <c r="P186" s="21">
        <f t="shared" si="59"/>
        <v>229.18522084486992</v>
      </c>
      <c r="Q186" s="21">
        <f t="shared" si="60"/>
        <v>221.41087302271109</v>
      </c>
    </row>
    <row r="187" spans="1:28" x14ac:dyDescent="0.2">
      <c r="A187" s="10">
        <v>1463551</v>
      </c>
      <c r="B187" s="4" t="s">
        <v>75</v>
      </c>
      <c r="C187" s="4" t="s">
        <v>13</v>
      </c>
      <c r="D187" s="4" t="s">
        <v>7</v>
      </c>
      <c r="E187" s="20">
        <v>5246.8280000000004</v>
      </c>
      <c r="F187" s="21">
        <f t="shared" si="38"/>
        <v>389.74629636444377</v>
      </c>
      <c r="G187" s="21">
        <f t="shared" si="50"/>
        <v>388.37623003044229</v>
      </c>
      <c r="H187" s="21">
        <f t="shared" si="51"/>
        <v>427.96941282189999</v>
      </c>
      <c r="I187" s="21">
        <f t="shared" si="52"/>
        <v>425.73221589675848</v>
      </c>
      <c r="J187" s="21">
        <f t="shared" si="53"/>
        <v>456.45176230554893</v>
      </c>
      <c r="K187" s="21">
        <f t="shared" si="54"/>
        <v>468.01350352075048</v>
      </c>
      <c r="L187" s="21">
        <f t="shared" si="55"/>
        <v>463.02461218639104</v>
      </c>
      <c r="M187" s="21">
        <f t="shared" si="56"/>
        <v>463.23272352826461</v>
      </c>
      <c r="N187" s="21">
        <f t="shared" si="57"/>
        <v>456.95469804841019</v>
      </c>
      <c r="O187" s="21">
        <f t="shared" si="58"/>
        <v>450.25466901420094</v>
      </c>
      <c r="P187" s="21">
        <f t="shared" si="59"/>
        <v>435.92967164856623</v>
      </c>
      <c r="Q187" s="21">
        <f t="shared" si="60"/>
        <v>421.14220463432349</v>
      </c>
    </row>
    <row r="188" spans="1:28" x14ac:dyDescent="0.2">
      <c r="A188" s="10">
        <v>7744447</v>
      </c>
      <c r="B188" s="4" t="s">
        <v>246</v>
      </c>
      <c r="C188" s="4" t="s">
        <v>247</v>
      </c>
      <c r="D188" s="4" t="s">
        <v>7</v>
      </c>
      <c r="E188" s="20">
        <v>12.819000000000001</v>
      </c>
      <c r="F188" s="21">
        <f t="shared" si="38"/>
        <v>0.95222442456581469</v>
      </c>
      <c r="G188" s="21">
        <f t="shared" si="50"/>
        <v>0.94887709159900802</v>
      </c>
      <c r="H188" s="21">
        <f t="shared" si="51"/>
        <v>1.0456107772093799</v>
      </c>
      <c r="I188" s="21">
        <f t="shared" si="52"/>
        <v>1.0401448790737082</v>
      </c>
      <c r="J188" s="21">
        <f t="shared" si="53"/>
        <v>1.1151985811226957</v>
      </c>
      <c r="K188" s="21">
        <f t="shared" si="54"/>
        <v>1.1434461167075614</v>
      </c>
      <c r="L188" s="21">
        <f t="shared" si="55"/>
        <v>1.131257305102692</v>
      </c>
      <c r="M188" s="21">
        <f t="shared" si="56"/>
        <v>1.1317657607432194</v>
      </c>
      <c r="N188" s="21">
        <f t="shared" si="57"/>
        <v>1.1164273489206373</v>
      </c>
      <c r="O188" s="21">
        <f t="shared" si="58"/>
        <v>1.1000579020492081</v>
      </c>
      <c r="P188" s="21">
        <f t="shared" si="59"/>
        <v>1.0650592054595596</v>
      </c>
      <c r="Q188" s="21">
        <f t="shared" si="60"/>
        <v>1.0289306074465168</v>
      </c>
    </row>
    <row r="189" spans="1:28" x14ac:dyDescent="0.2">
      <c r="A189" s="10" t="s">
        <v>460</v>
      </c>
      <c r="B189" s="4" t="s">
        <v>367</v>
      </c>
      <c r="C189" s="4" t="s">
        <v>368</v>
      </c>
      <c r="D189" s="4" t="s">
        <v>7</v>
      </c>
      <c r="E189" s="20">
        <v>118.75</v>
      </c>
      <c r="F189" s="21">
        <f t="shared" si="38"/>
        <v>8.8210196128551743</v>
      </c>
      <c r="G189" s="21">
        <f t="shared" si="50"/>
        <v>8.7900112822671179</v>
      </c>
      <c r="H189" s="21">
        <f t="shared" si="51"/>
        <v>9.6861127852105344</v>
      </c>
      <c r="I189" s="21">
        <f t="shared" si="52"/>
        <v>9.6354789289338374</v>
      </c>
      <c r="J189" s="21">
        <f t="shared" si="53"/>
        <v>10.330745885663477</v>
      </c>
      <c r="K189" s="21">
        <f t="shared" si="54"/>
        <v>10.592419561512044</v>
      </c>
      <c r="L189" s="21">
        <f t="shared" si="55"/>
        <v>10.479507370383388</v>
      </c>
      <c r="M189" s="21">
        <f t="shared" si="56"/>
        <v>10.484217496548661</v>
      </c>
      <c r="N189" s="21">
        <f t="shared" si="57"/>
        <v>10.342128690562889</v>
      </c>
      <c r="O189" s="21">
        <f t="shared" si="58"/>
        <v>10.190488795408648</v>
      </c>
      <c r="P189" s="21">
        <f t="shared" si="59"/>
        <v>9.8662751110322713</v>
      </c>
      <c r="Q189" s="21">
        <f t="shared" si="60"/>
        <v>9.5315944796219565</v>
      </c>
    </row>
    <row r="190" spans="1:28" x14ac:dyDescent="0.2">
      <c r="A190" s="10">
        <v>9385789</v>
      </c>
      <c r="B190" s="4" t="s">
        <v>240</v>
      </c>
      <c r="C190" s="4" t="s">
        <v>6</v>
      </c>
      <c r="D190" s="4" t="s">
        <v>7</v>
      </c>
      <c r="E190" s="20">
        <v>473.80399999999997</v>
      </c>
      <c r="F190" s="21">
        <f t="shared" si="38"/>
        <v>35.195236855993542</v>
      </c>
      <c r="G190" s="21">
        <f t="shared" si="50"/>
        <v>35.07151583649086</v>
      </c>
      <c r="H190" s="21">
        <f t="shared" si="51"/>
        <v>38.646896691232776</v>
      </c>
      <c r="I190" s="21">
        <f t="shared" si="52"/>
        <v>38.444871229006885</v>
      </c>
      <c r="J190" s="21">
        <f t="shared" si="53"/>
        <v>41.218936619881248</v>
      </c>
      <c r="K190" s="21">
        <f t="shared" si="54"/>
        <v>42.262995856190756</v>
      </c>
      <c r="L190" s="21">
        <f t="shared" si="55"/>
        <v>41.812484295723202</v>
      </c>
      <c r="M190" s="21">
        <f t="shared" si="56"/>
        <v>41.831277361976774</v>
      </c>
      <c r="N190" s="21">
        <f t="shared" si="57"/>
        <v>41.264353196660707</v>
      </c>
      <c r="O190" s="21">
        <f t="shared" si="58"/>
        <v>40.659320869219357</v>
      </c>
      <c r="P190" s="21">
        <f t="shared" si="59"/>
        <v>39.365731475431865</v>
      </c>
      <c r="Q190" s="21">
        <f t="shared" si="60"/>
        <v>38.030379712192008</v>
      </c>
    </row>
    <row r="191" spans="1:28" x14ac:dyDescent="0.2">
      <c r="A191" s="10">
        <v>3034852</v>
      </c>
      <c r="B191" s="4" t="s">
        <v>100</v>
      </c>
      <c r="C191" s="4" t="s">
        <v>101</v>
      </c>
      <c r="D191" s="4" t="s">
        <v>7</v>
      </c>
      <c r="E191" s="20">
        <v>1306.2760000000001</v>
      </c>
      <c r="F191" s="21">
        <f t="shared" si="38"/>
        <v>97.033147080437956</v>
      </c>
      <c r="G191" s="21">
        <f t="shared" si="50"/>
        <v>96.692048654776954</v>
      </c>
      <c r="H191" s="21">
        <f t="shared" si="51"/>
        <v>106.54936138622044</v>
      </c>
      <c r="I191" s="21">
        <f t="shared" si="52"/>
        <v>105.99237788102718</v>
      </c>
      <c r="J191" s="21">
        <f t="shared" si="53"/>
        <v>113.64046663192374</v>
      </c>
      <c r="K191" s="21">
        <f t="shared" si="54"/>
        <v>116.51893435902069</v>
      </c>
      <c r="L191" s="21">
        <f t="shared" si="55"/>
        <v>115.27687553477837</v>
      </c>
      <c r="M191" s="21">
        <f t="shared" si="56"/>
        <v>115.32868795386611</v>
      </c>
      <c r="N191" s="21">
        <f t="shared" si="57"/>
        <v>113.76567997805246</v>
      </c>
      <c r="O191" s="21">
        <f t="shared" si="58"/>
        <v>112.0976079301998</v>
      </c>
      <c r="P191" s="21">
        <f t="shared" si="59"/>
        <v>108.53118641632668</v>
      </c>
      <c r="Q191" s="21">
        <f t="shared" si="60"/>
        <v>104.8496261933697</v>
      </c>
    </row>
    <row r="192" spans="1:28" x14ac:dyDescent="0.2">
      <c r="A192" s="10">
        <v>8373426</v>
      </c>
      <c r="B192" s="4" t="s">
        <v>280</v>
      </c>
      <c r="C192" s="4" t="s">
        <v>281</v>
      </c>
      <c r="D192" s="4" t="s">
        <v>7</v>
      </c>
      <c r="E192" s="20">
        <v>21.759</v>
      </c>
      <c r="F192" s="21">
        <f t="shared" si="38"/>
        <v>1.6163079221567642</v>
      </c>
      <c r="G192" s="21">
        <f t="shared" si="50"/>
        <v>1.6106261515018967</v>
      </c>
      <c r="H192" s="21">
        <f t="shared" si="51"/>
        <v>1.7748221313128085</v>
      </c>
      <c r="I192" s="21">
        <f t="shared" si="52"/>
        <v>1.7655443032814431</v>
      </c>
      <c r="J192" s="21">
        <f t="shared" si="53"/>
        <v>1.8929406292728557</v>
      </c>
      <c r="K192" s="21">
        <f t="shared" si="54"/>
        <v>1.9408880609594994</v>
      </c>
      <c r="L192" s="21">
        <f t="shared" si="55"/>
        <v>1.9201987441867128</v>
      </c>
      <c r="M192" s="21">
        <f t="shared" si="56"/>
        <v>1.9210617979570723</v>
      </c>
      <c r="N192" s="21">
        <f t="shared" si="57"/>
        <v>1.8950263425512246</v>
      </c>
      <c r="O192" s="21">
        <f t="shared" si="58"/>
        <v>1.8672408058888148</v>
      </c>
      <c r="P192" s="21">
        <f t="shared" si="59"/>
        <v>1.8078339380290627</v>
      </c>
      <c r="Q192" s="21">
        <f t="shared" si="60"/>
        <v>1.7465091729018456</v>
      </c>
    </row>
    <row r="193" spans="1:17" x14ac:dyDescent="0.2">
      <c r="A193" s="10" t="s">
        <v>461</v>
      </c>
      <c r="B193" s="4" t="s">
        <v>365</v>
      </c>
      <c r="C193" s="4" t="s">
        <v>366</v>
      </c>
      <c r="D193" s="4" t="s">
        <v>7</v>
      </c>
      <c r="E193" s="20">
        <v>783.25199999999995</v>
      </c>
      <c r="F193" s="21">
        <f t="shared" si="38"/>
        <v>58.181736874172977</v>
      </c>
      <c r="G193" s="21">
        <f t="shared" si="50"/>
        <v>57.977211931438184</v>
      </c>
      <c r="H193" s="21">
        <f t="shared" si="51"/>
        <v>63.887723884140811</v>
      </c>
      <c r="I193" s="21">
        <f t="shared" si="52"/>
        <v>63.553752775118191</v>
      </c>
      <c r="J193" s="21">
        <f t="shared" si="53"/>
        <v>68.139598959475279</v>
      </c>
      <c r="K193" s="21">
        <f t="shared" si="54"/>
        <v>69.865547843313095</v>
      </c>
      <c r="L193" s="21">
        <f t="shared" si="55"/>
        <v>69.12080089993708</v>
      </c>
      <c r="M193" s="21">
        <f t="shared" si="56"/>
        <v>69.151867979846159</v>
      </c>
      <c r="N193" s="21">
        <f t="shared" si="57"/>
        <v>68.214677735922223</v>
      </c>
      <c r="O193" s="21">
        <f t="shared" si="58"/>
        <v>67.214490357738214</v>
      </c>
      <c r="P193" s="21">
        <f t="shared" si="59"/>
        <v>65.076039690663151</v>
      </c>
      <c r="Q193" s="21">
        <f t="shared" si="60"/>
        <v>62.868551068234581</v>
      </c>
    </row>
    <row r="194" spans="1:17" x14ac:dyDescent="0.2">
      <c r="A194" s="10">
        <v>3164519</v>
      </c>
      <c r="B194" s="4" t="s">
        <v>104</v>
      </c>
      <c r="C194" s="4" t="s">
        <v>105</v>
      </c>
      <c r="D194" s="4" t="s">
        <v>7</v>
      </c>
      <c r="E194" s="20">
        <v>407.64400000000001</v>
      </c>
      <c r="F194" s="21">
        <f t="shared" si="38"/>
        <v>30.280721844738821</v>
      </c>
      <c r="G194" s="21">
        <f t="shared" si="50"/>
        <v>30.174276708618926</v>
      </c>
      <c r="H194" s="21">
        <f t="shared" si="51"/>
        <v>33.250406401805165</v>
      </c>
      <c r="I194" s="21">
        <f t="shared" si="52"/>
        <v>33.076590926368887</v>
      </c>
      <c r="J194" s="21">
        <f t="shared" si="53"/>
        <v>35.463297480550757</v>
      </c>
      <c r="K194" s="21">
        <f t="shared" si="54"/>
        <v>36.361568671435919</v>
      </c>
      <c r="L194" s="21">
        <f t="shared" si="55"/>
        <v>35.973964652568974</v>
      </c>
      <c r="M194" s="21">
        <f t="shared" si="56"/>
        <v>35.990133534004904</v>
      </c>
      <c r="N194" s="21">
        <f t="shared" si="57"/>
        <v>35.502372277354262</v>
      </c>
      <c r="O194" s="21">
        <f t="shared" si="58"/>
        <v>34.981824122236318</v>
      </c>
      <c r="P194" s="21">
        <f t="shared" si="59"/>
        <v>33.868866116729592</v>
      </c>
      <c r="Q194" s="21">
        <f t="shared" si="60"/>
        <v>32.719977263587474</v>
      </c>
    </row>
    <row r="195" spans="1:17" x14ac:dyDescent="0.2">
      <c r="A195" s="10">
        <v>7663455</v>
      </c>
      <c r="B195" s="4" t="s">
        <v>241</v>
      </c>
      <c r="C195" s="4" t="s">
        <v>242</v>
      </c>
      <c r="D195" s="4" t="s">
        <v>243</v>
      </c>
      <c r="E195" s="20">
        <v>2835.2919999999999</v>
      </c>
      <c r="F195" s="21">
        <f t="shared" si="38"/>
        <v>210.61192707512734</v>
      </c>
      <c r="G195" s="21">
        <f t="shared" si="50"/>
        <v>209.87156773491961</v>
      </c>
      <c r="H195" s="21">
        <f t="shared" si="51"/>
        <v>231.26701550320124</v>
      </c>
      <c r="I195" s="21">
        <f t="shared" si="52"/>
        <v>230.05807430210254</v>
      </c>
      <c r="J195" s="21">
        <f t="shared" si="53"/>
        <v>246.65836769393323</v>
      </c>
      <c r="K195" s="21">
        <f t="shared" si="54"/>
        <v>252.90612583914614</v>
      </c>
      <c r="L195" s="21">
        <f t="shared" si="55"/>
        <v>250.2102181994868</v>
      </c>
      <c r="M195" s="21">
        <f t="shared" si="56"/>
        <v>250.32267784610062</v>
      </c>
      <c r="N195" s="21">
        <f t="shared" si="57"/>
        <v>246.93014517325</v>
      </c>
      <c r="O195" s="21">
        <f t="shared" si="58"/>
        <v>243.30956932809914</v>
      </c>
      <c r="P195" s="21">
        <f t="shared" si="59"/>
        <v>235.5685969861803</v>
      </c>
      <c r="Q195" s="21">
        <f t="shared" si="60"/>
        <v>227.57771431845302</v>
      </c>
    </row>
    <row r="196" spans="1:17" x14ac:dyDescent="0.2">
      <c r="A196" s="10" t="s">
        <v>462</v>
      </c>
      <c r="B196" s="4" t="s">
        <v>395</v>
      </c>
      <c r="C196" s="4" t="s">
        <v>396</v>
      </c>
      <c r="D196" s="4" t="s">
        <v>56</v>
      </c>
      <c r="E196" s="20">
        <v>5.4349999999999996</v>
      </c>
      <c r="F196" s="21">
        <f t="shared" si="38"/>
        <v>0.4037241397546768</v>
      </c>
      <c r="G196" s="21">
        <f t="shared" si="50"/>
        <v>0.40230493742418344</v>
      </c>
      <c r="H196" s="21">
        <f t="shared" si="51"/>
        <v>0.4433180883167937</v>
      </c>
      <c r="I196" s="21">
        <f t="shared" si="52"/>
        <v>0.44100065666320337</v>
      </c>
      <c r="J196" s="21">
        <f t="shared" si="53"/>
        <v>0.47282192748278734</v>
      </c>
      <c r="K196" s="21">
        <f t="shared" si="54"/>
        <v>0.48479831845741433</v>
      </c>
      <c r="L196" s="21">
        <f t="shared" si="55"/>
        <v>0.47963050575186283</v>
      </c>
      <c r="M196" s="21">
        <f t="shared" si="56"/>
        <v>0.4798460807894061</v>
      </c>
      <c r="N196" s="21">
        <f t="shared" si="57"/>
        <v>0.47334290049018357</v>
      </c>
      <c r="O196" s="21">
        <f t="shared" si="58"/>
        <v>0.4664025819203873</v>
      </c>
      <c r="P196" s="21">
        <f t="shared" si="59"/>
        <v>0.45156383350282436</v>
      </c>
      <c r="Q196" s="21">
        <f t="shared" si="60"/>
        <v>0.43624602944627644</v>
      </c>
    </row>
    <row r="197" spans="1:17" x14ac:dyDescent="0.2">
      <c r="A197" s="10">
        <v>2830493</v>
      </c>
      <c r="B197" s="4" t="s">
        <v>96</v>
      </c>
      <c r="C197" s="4" t="s">
        <v>97</v>
      </c>
      <c r="D197" s="4" t="s">
        <v>7</v>
      </c>
      <c r="E197" s="20">
        <v>5949.0739999999996</v>
      </c>
      <c r="F197" s="21">
        <f t="shared" si="38"/>
        <v>441.91072364064661</v>
      </c>
      <c r="G197" s="21">
        <f t="shared" si="50"/>
        <v>440.3572848761429</v>
      </c>
      <c r="H197" s="21">
        <f t="shared" si="51"/>
        <v>485.24969879211432</v>
      </c>
      <c r="I197" s="21">
        <f t="shared" si="52"/>
        <v>482.71307093615269</v>
      </c>
      <c r="J197" s="21">
        <f t="shared" si="53"/>
        <v>517.54418314953739</v>
      </c>
      <c r="K197" s="21">
        <f t="shared" si="54"/>
        <v>530.65337103564377</v>
      </c>
      <c r="L197" s="21">
        <f t="shared" si="55"/>
        <v>524.99675646278888</v>
      </c>
      <c r="M197" s="21">
        <f t="shared" si="56"/>
        <v>525.23272184473876</v>
      </c>
      <c r="N197" s="21">
        <f t="shared" si="57"/>
        <v>518.11443282258301</v>
      </c>
      <c r="O197" s="21">
        <f t="shared" si="58"/>
        <v>510.51765844258438</v>
      </c>
      <c r="P197" s="21">
        <f t="shared" si="59"/>
        <v>494.27537465169848</v>
      </c>
      <c r="Q197" s="21">
        <f t="shared" si="60"/>
        <v>477.50872334536848</v>
      </c>
    </row>
    <row r="198" spans="1:17" x14ac:dyDescent="0.2">
      <c r="A198" s="10">
        <v>7444842</v>
      </c>
      <c r="B198" s="4" t="s">
        <v>237</v>
      </c>
      <c r="C198" s="4" t="s">
        <v>238</v>
      </c>
      <c r="D198" s="4" t="s">
        <v>74</v>
      </c>
      <c r="E198" s="20">
        <v>1768.93</v>
      </c>
      <c r="F198" s="21">
        <f t="shared" ref="F198:F215" si="61">E198*$F$1</f>
        <v>131.40013662120342</v>
      </c>
      <c r="G198" s="21">
        <f t="shared" si="50"/>
        <v>130.9382286950802</v>
      </c>
      <c r="H198" s="21">
        <f t="shared" si="51"/>
        <v>144.28678306646293</v>
      </c>
      <c r="I198" s="21">
        <f t="shared" si="52"/>
        <v>143.53252835165418</v>
      </c>
      <c r="J198" s="21">
        <f t="shared" si="53"/>
        <v>153.88940058548795</v>
      </c>
      <c r="K198" s="21">
        <f t="shared" si="54"/>
        <v>157.78735776796211</v>
      </c>
      <c r="L198" s="21">
        <f t="shared" si="55"/>
        <v>156.10538924372452</v>
      </c>
      <c r="M198" s="21">
        <f t="shared" si="56"/>
        <v>156.17555247300905</v>
      </c>
      <c r="N198" s="21">
        <f t="shared" si="57"/>
        <v>154.05896172292557</v>
      </c>
      <c r="O198" s="21">
        <f t="shared" si="58"/>
        <v>151.80009553568183</v>
      </c>
      <c r="P198" s="21">
        <f t="shared" si="59"/>
        <v>146.97052658659635</v>
      </c>
      <c r="Q198" s="21">
        <f t="shared" si="60"/>
        <v>141.98503935021193</v>
      </c>
    </row>
    <row r="199" spans="1:17" x14ac:dyDescent="0.2">
      <c r="A199" s="10" t="s">
        <v>463</v>
      </c>
      <c r="B199" s="4" t="s">
        <v>168</v>
      </c>
      <c r="C199" s="4" t="s">
        <v>169</v>
      </c>
      <c r="D199" s="4" t="s">
        <v>170</v>
      </c>
      <c r="E199" s="20">
        <v>6160.6869999999999</v>
      </c>
      <c r="F199" s="21">
        <f t="shared" si="61"/>
        <v>457.62981773188972</v>
      </c>
      <c r="G199" s="21">
        <f t="shared" si="50"/>
        <v>456.02112199171677</v>
      </c>
      <c r="H199" s="21">
        <f t="shared" si="51"/>
        <v>502.51039255899224</v>
      </c>
      <c r="I199" s="21">
        <f t="shared" si="52"/>
        <v>499.88353495795042</v>
      </c>
      <c r="J199" s="21">
        <f t="shared" si="53"/>
        <v>535.95361581566715</v>
      </c>
      <c r="K199" s="21">
        <f t="shared" si="54"/>
        <v>549.52910729391954</v>
      </c>
      <c r="L199" s="21">
        <f t="shared" si="55"/>
        <v>543.67128272105367</v>
      </c>
      <c r="M199" s="21">
        <f t="shared" si="56"/>
        <v>543.91564156766219</v>
      </c>
      <c r="N199" s="21">
        <f t="shared" si="57"/>
        <v>536.54414969497111</v>
      </c>
      <c r="O199" s="21">
        <f t="shared" si="58"/>
        <v>528.67715238332391</v>
      </c>
      <c r="P199" s="21">
        <f t="shared" si="59"/>
        <v>511.85711844176905</v>
      </c>
      <c r="Q199" s="21">
        <f t="shared" si="60"/>
        <v>494.4940648410842</v>
      </c>
    </row>
    <row r="200" spans="1:17" x14ac:dyDescent="0.2">
      <c r="A200" s="10">
        <v>5717531</v>
      </c>
      <c r="B200" s="4" t="s">
        <v>189</v>
      </c>
      <c r="C200" s="4" t="s">
        <v>147</v>
      </c>
      <c r="D200" s="4" t="s">
        <v>7</v>
      </c>
      <c r="E200" s="20">
        <v>1223.376</v>
      </c>
      <c r="F200" s="21">
        <f t="shared" si="61"/>
        <v>90.875146862284737</v>
      </c>
      <c r="G200" s="21">
        <f t="shared" si="50"/>
        <v>90.555695515408999</v>
      </c>
      <c r="H200" s="21">
        <f t="shared" si="51"/>
        <v>99.787435071323983</v>
      </c>
      <c r="I200" s="21">
        <f t="shared" si="52"/>
        <v>99.265799327691468</v>
      </c>
      <c r="J200" s="21">
        <f t="shared" si="53"/>
        <v>106.4285185567953</v>
      </c>
      <c r="K200" s="21">
        <f t="shared" si="54"/>
        <v>109.12431051355249</v>
      </c>
      <c r="L200" s="21">
        <f t="shared" si="55"/>
        <v>107.96107628421177</v>
      </c>
      <c r="M200" s="21">
        <f t="shared" si="56"/>
        <v>108.00960053943339</v>
      </c>
      <c r="N200" s="21">
        <f t="shared" si="57"/>
        <v>106.54578550691424</v>
      </c>
      <c r="O200" s="21">
        <f t="shared" si="58"/>
        <v>104.98357406797346</v>
      </c>
      <c r="P200" s="21">
        <f t="shared" si="59"/>
        <v>101.64348783355129</v>
      </c>
      <c r="Q200" s="21">
        <f t="shared" si="60"/>
        <v>98.195569920858873</v>
      </c>
    </row>
    <row r="201" spans="1:17" x14ac:dyDescent="0.2">
      <c r="A201" s="10">
        <v>8849676</v>
      </c>
      <c r="B201" s="4" t="s">
        <v>291</v>
      </c>
      <c r="C201" s="4" t="s">
        <v>292</v>
      </c>
      <c r="D201" s="4" t="s">
        <v>264</v>
      </c>
      <c r="E201" s="20">
        <v>447.78399999999999</v>
      </c>
      <c r="F201" s="21">
        <f t="shared" si="61"/>
        <v>33.262412179559931</v>
      </c>
      <c r="G201" s="21">
        <f t="shared" si="50"/>
        <v>33.145485574894309</v>
      </c>
      <c r="H201" s="21">
        <f t="shared" si="51"/>
        <v>36.524516441370224</v>
      </c>
      <c r="I201" s="21">
        <f t="shared" si="52"/>
        <v>36.333585656536499</v>
      </c>
      <c r="J201" s="21">
        <f t="shared" si="53"/>
        <v>38.955307079292076</v>
      </c>
      <c r="K201" s="21">
        <f t="shared" si="54"/>
        <v>39.942029481533552</v>
      </c>
      <c r="L201" s="21">
        <f t="shared" si="55"/>
        <v>39.516258764966359</v>
      </c>
      <c r="M201" s="21">
        <f t="shared" si="56"/>
        <v>39.534019768206704</v>
      </c>
      <c r="N201" s="21">
        <f t="shared" si="57"/>
        <v>38.998229503789581</v>
      </c>
      <c r="O201" s="21">
        <f t="shared" si="58"/>
        <v>38.426423871690659</v>
      </c>
      <c r="P201" s="21">
        <f t="shared" si="59"/>
        <v>37.203874815313469</v>
      </c>
      <c r="Q201" s="21">
        <f t="shared" si="60"/>
        <v>35.941856862846635</v>
      </c>
    </row>
    <row r="202" spans="1:17" x14ac:dyDescent="0.2">
      <c r="A202" s="10" t="s">
        <v>464</v>
      </c>
      <c r="B202" s="4" t="s">
        <v>232</v>
      </c>
      <c r="C202" s="4" t="s">
        <v>233</v>
      </c>
      <c r="D202" s="4" t="s">
        <v>74</v>
      </c>
      <c r="E202" s="20">
        <v>1638.7049999999999</v>
      </c>
      <c r="F202" s="21">
        <f t="shared" si="61"/>
        <v>121.72672795523232</v>
      </c>
      <c r="G202" s="21">
        <f t="shared" si="50"/>
        <v>121.29882474364243</v>
      </c>
      <c r="H202" s="21">
        <f t="shared" si="51"/>
        <v>133.66468590895519</v>
      </c>
      <c r="I202" s="21">
        <f t="shared" si="52"/>
        <v>132.96595787990336</v>
      </c>
      <c r="J202" s="21">
        <f t="shared" si="53"/>
        <v>142.56037841318877</v>
      </c>
      <c r="K202" s="21">
        <f t="shared" si="54"/>
        <v>146.17137597934814</v>
      </c>
      <c r="L202" s="21">
        <f t="shared" si="55"/>
        <v>144.61323052955041</v>
      </c>
      <c r="M202" s="21">
        <f t="shared" si="56"/>
        <v>144.67822848574124</v>
      </c>
      <c r="N202" s="21">
        <f t="shared" si="57"/>
        <v>142.71745680731672</v>
      </c>
      <c r="O202" s="21">
        <f t="shared" si="58"/>
        <v>140.62488371772739</v>
      </c>
      <c r="P202" s="21">
        <f t="shared" si="59"/>
        <v>136.15085773325589</v>
      </c>
      <c r="Q202" s="21">
        <f t="shared" si="60"/>
        <v>131.5323918461381</v>
      </c>
    </row>
    <row r="203" spans="1:17" x14ac:dyDescent="0.2">
      <c r="A203" s="10" t="s">
        <v>476</v>
      </c>
      <c r="B203" s="4" t="s">
        <v>376</v>
      </c>
      <c r="C203" s="4" t="s">
        <v>377</v>
      </c>
      <c r="D203" s="4" t="s">
        <v>378</v>
      </c>
      <c r="E203" s="20">
        <v>1.113</v>
      </c>
      <c r="F203" s="21">
        <f t="shared" si="61"/>
        <v>8.2676166981960494E-2</v>
      </c>
      <c r="G203" s="21">
        <f t="shared" si="50"/>
        <v>8.2385537323480446E-2</v>
      </c>
      <c r="H203" s="21">
        <f t="shared" si="51"/>
        <v>9.0784366567910099E-2</v>
      </c>
      <c r="I203" s="21">
        <f t="shared" si="52"/>
        <v>9.030979408760724E-2</v>
      </c>
      <c r="J203" s="21">
        <f t="shared" si="53"/>
        <v>9.6826275122050109E-2</v>
      </c>
      <c r="K203" s="21">
        <f t="shared" si="54"/>
        <v>9.9278846079687622E-2</v>
      </c>
      <c r="L203" s="21">
        <f t="shared" si="55"/>
        <v>9.8220561711467036E-2</v>
      </c>
      <c r="M203" s="21">
        <f t="shared" si="56"/>
        <v>9.8264707988704514E-2</v>
      </c>
      <c r="N203" s="21">
        <f t="shared" si="57"/>
        <v>9.6932961958707334E-2</v>
      </c>
      <c r="O203" s="21">
        <f t="shared" si="58"/>
        <v>9.5511697088756412E-2</v>
      </c>
      <c r="P203" s="21">
        <f t="shared" si="59"/>
        <v>9.2472961672243517E-2</v>
      </c>
      <c r="Q203" s="21">
        <f t="shared" si="60"/>
        <v>8.9336123417425153E-2</v>
      </c>
    </row>
    <row r="204" spans="1:17" x14ac:dyDescent="0.2">
      <c r="A204" s="10">
        <v>6446787</v>
      </c>
      <c r="B204" s="4" t="s">
        <v>346</v>
      </c>
      <c r="C204" s="4" t="s">
        <v>139</v>
      </c>
      <c r="D204" s="4" t="s">
        <v>7</v>
      </c>
      <c r="E204" s="20">
        <v>238.703</v>
      </c>
      <c r="F204" s="21">
        <f t="shared" si="61"/>
        <v>17.731400797030474</v>
      </c>
      <c r="G204" s="21">
        <f t="shared" si="50"/>
        <v>17.669070005145329</v>
      </c>
      <c r="H204" s="21">
        <f t="shared" si="51"/>
        <v>19.470350990889351</v>
      </c>
      <c r="I204" s="21">
        <f t="shared" si="52"/>
        <v>19.368570330722473</v>
      </c>
      <c r="J204" s="21">
        <f t="shared" si="53"/>
        <v>20.766147664383404</v>
      </c>
      <c r="K204" s="21">
        <f t="shared" si="54"/>
        <v>21.292145908139869</v>
      </c>
      <c r="L204" s="21">
        <f t="shared" si="55"/>
        <v>21.065177665958956</v>
      </c>
      <c r="M204" s="21">
        <f t="shared" si="56"/>
        <v>21.07464563434657</v>
      </c>
      <c r="N204" s="21">
        <f t="shared" si="57"/>
        <v>20.78902858798681</v>
      </c>
      <c r="O204" s="21">
        <f t="shared" si="58"/>
        <v>20.48421260572994</v>
      </c>
      <c r="P204" s="21">
        <f t="shared" si="59"/>
        <v>19.832500781715677</v>
      </c>
      <c r="Q204" s="21">
        <f t="shared" si="60"/>
        <v>19.159749027951158</v>
      </c>
    </row>
    <row r="205" spans="1:17" x14ac:dyDescent="0.2">
      <c r="A205" s="10">
        <v>9385622</v>
      </c>
      <c r="B205" s="4" t="s">
        <v>308</v>
      </c>
      <c r="C205" s="4" t="s">
        <v>309</v>
      </c>
      <c r="D205" s="4" t="s">
        <v>7</v>
      </c>
      <c r="E205" s="20">
        <v>913.399</v>
      </c>
      <c r="F205" s="21">
        <f t="shared" si="61"/>
        <v>67.849351523050984</v>
      </c>
      <c r="G205" s="21">
        <f t="shared" si="50"/>
        <v>67.610842233360032</v>
      </c>
      <c r="H205" s="21">
        <f t="shared" si="51"/>
        <v>74.503458794934886</v>
      </c>
      <c r="I205" s="21">
        <f t="shared" si="52"/>
        <v>74.113994258604109</v>
      </c>
      <c r="J205" s="21">
        <f t="shared" si="53"/>
        <v>79.461835462897966</v>
      </c>
      <c r="K205" s="21">
        <f t="shared" si="54"/>
        <v>81.474572084762443</v>
      </c>
      <c r="L205" s="21">
        <f t="shared" si="55"/>
        <v>80.606076232427924</v>
      </c>
      <c r="M205" s="21">
        <f t="shared" si="56"/>
        <v>80.642305491621485</v>
      </c>
      <c r="N205" s="21">
        <f t="shared" si="57"/>
        <v>79.54938950594908</v>
      </c>
      <c r="O205" s="21">
        <f t="shared" si="58"/>
        <v>78.383008633578626</v>
      </c>
      <c r="P205" s="21">
        <f t="shared" si="59"/>
        <v>75.889227959088558</v>
      </c>
      <c r="Q205" s="21">
        <f t="shared" si="60"/>
        <v>73.314937819723923</v>
      </c>
    </row>
    <row r="206" spans="1:17" x14ac:dyDescent="0.2">
      <c r="A206" s="10" t="s">
        <v>465</v>
      </c>
      <c r="B206" s="4" t="s">
        <v>197</v>
      </c>
      <c r="C206" s="4" t="s">
        <v>198</v>
      </c>
      <c r="D206" s="4" t="s">
        <v>74</v>
      </c>
      <c r="E206" s="20">
        <v>2.1970000000000001</v>
      </c>
      <c r="F206" s="21">
        <f t="shared" si="61"/>
        <v>0.16319814812162375</v>
      </c>
      <c r="G206" s="21">
        <f t="shared" si="50"/>
        <v>0.16262446136539671</v>
      </c>
      <c r="H206" s="21">
        <f t="shared" si="51"/>
        <v>0.17920328243458986</v>
      </c>
      <c r="I206" s="21">
        <f t="shared" si="52"/>
        <v>0.17826650279467487</v>
      </c>
      <c r="J206" s="21">
        <f t="shared" si="53"/>
        <v>0.19112967335412767</v>
      </c>
      <c r="K206" s="21">
        <f t="shared" si="54"/>
        <v>0.19597091180330073</v>
      </c>
      <c r="L206" s="21">
        <f t="shared" si="55"/>
        <v>0.19388191741248256</v>
      </c>
      <c r="M206" s="21">
        <f t="shared" si="56"/>
        <v>0.19396905970456765</v>
      </c>
      <c r="N206" s="21">
        <f t="shared" si="57"/>
        <v>0.19134026722666669</v>
      </c>
      <c r="O206" s="21">
        <f t="shared" si="58"/>
        <v>0.18853476954537093</v>
      </c>
      <c r="P206" s="21">
        <f t="shared" si="59"/>
        <v>0.18253647510684548</v>
      </c>
      <c r="Q206" s="21">
        <f t="shared" si="60"/>
        <v>0.17634453113035317</v>
      </c>
    </row>
    <row r="207" spans="1:17" x14ac:dyDescent="0.2">
      <c r="A207" s="10">
        <v>12580</v>
      </c>
      <c r="B207" s="4" t="s">
        <v>8</v>
      </c>
      <c r="C207" s="4" t="s">
        <v>9</v>
      </c>
      <c r="D207" s="4" t="s">
        <v>7</v>
      </c>
      <c r="E207" s="20">
        <v>4669.8599999999997</v>
      </c>
      <c r="F207" s="21">
        <f t="shared" si="61"/>
        <v>346.88780336242411</v>
      </c>
      <c r="G207" s="21">
        <f t="shared" si="50"/>
        <v>345.66839651880355</v>
      </c>
      <c r="H207" s="21">
        <f t="shared" si="51"/>
        <v>380.9077107464696</v>
      </c>
      <c r="I207" s="21">
        <f t="shared" si="52"/>
        <v>378.91652741954493</v>
      </c>
      <c r="J207" s="21">
        <f t="shared" si="53"/>
        <v>406.25799563473214</v>
      </c>
      <c r="K207" s="21">
        <f t="shared" si="54"/>
        <v>416.54834874545372</v>
      </c>
      <c r="L207" s="21">
        <f t="shared" si="55"/>
        <v>412.10806137817741</v>
      </c>
      <c r="M207" s="21">
        <f t="shared" si="56"/>
        <v>412.29328773417035</v>
      </c>
      <c r="N207" s="21">
        <f t="shared" si="57"/>
        <v>406.70562599504854</v>
      </c>
      <c r="O207" s="21">
        <f t="shared" si="58"/>
        <v>400.74236636738544</v>
      </c>
      <c r="P207" s="21">
        <f t="shared" si="59"/>
        <v>387.99261886320136</v>
      </c>
      <c r="Q207" s="21">
        <f t="shared" si="60"/>
        <v>374.83125723458852</v>
      </c>
    </row>
    <row r="208" spans="1:17" x14ac:dyDescent="0.2">
      <c r="A208" s="10">
        <v>7835434</v>
      </c>
      <c r="B208" s="4" t="s">
        <v>253</v>
      </c>
      <c r="C208" s="4" t="s">
        <v>254</v>
      </c>
      <c r="D208" s="4" t="s">
        <v>7</v>
      </c>
      <c r="E208" s="20">
        <v>47631.341</v>
      </c>
      <c r="F208" s="21">
        <f t="shared" si="61"/>
        <v>3538.1641528218343</v>
      </c>
      <c r="G208" s="21">
        <f t="shared" si="50"/>
        <v>3525.7265244590517</v>
      </c>
      <c r="H208" s="21">
        <f t="shared" si="51"/>
        <v>3885.1582403100861</v>
      </c>
      <c r="I208" s="21">
        <f t="shared" si="52"/>
        <v>3864.8486952619987</v>
      </c>
      <c r="J208" s="21">
        <f t="shared" si="53"/>
        <v>4143.7244637000767</v>
      </c>
      <c r="K208" s="21">
        <f t="shared" si="54"/>
        <v>4248.6833528374791</v>
      </c>
      <c r="L208" s="21">
        <f t="shared" si="55"/>
        <v>4203.3935921746906</v>
      </c>
      <c r="M208" s="21">
        <f t="shared" si="56"/>
        <v>4205.2828521791635</v>
      </c>
      <c r="N208" s="21">
        <f t="shared" si="57"/>
        <v>4148.2901753775532</v>
      </c>
      <c r="O208" s="21">
        <f t="shared" si="58"/>
        <v>4087.4664991224295</v>
      </c>
      <c r="P208" s="21">
        <f t="shared" si="59"/>
        <v>3957.4224354811872</v>
      </c>
      <c r="Q208" s="21">
        <f t="shared" si="60"/>
        <v>3823.1800162744503</v>
      </c>
    </row>
    <row r="209" spans="1:17" x14ac:dyDescent="0.2">
      <c r="A209" s="10">
        <v>5878047</v>
      </c>
      <c r="B209" s="4" t="s">
        <v>196</v>
      </c>
      <c r="C209" s="4" t="s">
        <v>23</v>
      </c>
      <c r="D209" s="4" t="s">
        <v>7</v>
      </c>
      <c r="E209" s="20">
        <v>28887.174999999999</v>
      </c>
      <c r="F209" s="21">
        <f t="shared" si="61"/>
        <v>2145.804945136671</v>
      </c>
      <c r="G209" s="21">
        <f t="shared" si="50"/>
        <v>2138.261845581681</v>
      </c>
      <c r="H209" s="21">
        <f t="shared" si="51"/>
        <v>2356.2478744935925</v>
      </c>
      <c r="I209" s="21">
        <f t="shared" si="52"/>
        <v>2343.9306612962046</v>
      </c>
      <c r="J209" s="21">
        <f t="shared" si="53"/>
        <v>2513.0615939342388</v>
      </c>
      <c r="K209" s="21">
        <f t="shared" si="54"/>
        <v>2576.7164424995508</v>
      </c>
      <c r="L209" s="21">
        <f t="shared" si="55"/>
        <v>2549.2493753436188</v>
      </c>
      <c r="M209" s="21">
        <f t="shared" si="56"/>
        <v>2550.3951626177945</v>
      </c>
      <c r="N209" s="21">
        <f t="shared" si="57"/>
        <v>2515.83057984683</v>
      </c>
      <c r="O209" s="21">
        <f t="shared" si="58"/>
        <v>2478.9425951032317</v>
      </c>
      <c r="P209" s="21">
        <f t="shared" si="59"/>
        <v>2400.0742377308097</v>
      </c>
      <c r="Q209" s="21">
        <f t="shared" si="60"/>
        <v>2318.6596864157759</v>
      </c>
    </row>
    <row r="210" spans="1:17" x14ac:dyDescent="0.2">
      <c r="A210" s="10">
        <v>5741270</v>
      </c>
      <c r="B210" s="4" t="s">
        <v>191</v>
      </c>
      <c r="C210" s="4" t="s">
        <v>192</v>
      </c>
      <c r="D210" s="4" t="s">
        <v>7</v>
      </c>
      <c r="E210" s="20">
        <v>2783.2689999999998</v>
      </c>
      <c r="F210" s="21">
        <f t="shared" si="61"/>
        <v>206.74754052085731</v>
      </c>
      <c r="G210" s="21">
        <f t="shared" si="50"/>
        <v>206.02076557123635</v>
      </c>
      <c r="H210" s="21">
        <f t="shared" si="51"/>
        <v>227.02364164699063</v>
      </c>
      <c r="I210" s="21">
        <f t="shared" si="52"/>
        <v>225.83688255203998</v>
      </c>
      <c r="J210" s="21">
        <f t="shared" si="53"/>
        <v>242.13258754058694</v>
      </c>
      <c r="K210" s="21">
        <f t="shared" si="54"/>
        <v>248.26570947831632</v>
      </c>
      <c r="L210" s="21">
        <f t="shared" si="55"/>
        <v>245.61926736218612</v>
      </c>
      <c r="M210" s="21">
        <f t="shared" si="56"/>
        <v>245.72966355706521</v>
      </c>
      <c r="N210" s="21">
        <f t="shared" si="57"/>
        <v>242.39937834487816</v>
      </c>
      <c r="O210" s="21">
        <f t="shared" si="58"/>
        <v>238.845234181964</v>
      </c>
      <c r="P210" s="21">
        <f t="shared" si="59"/>
        <v>231.24629610111728</v>
      </c>
      <c r="Q210" s="21">
        <f t="shared" si="60"/>
        <v>223.40203314276144</v>
      </c>
    </row>
    <row r="211" spans="1:17" x14ac:dyDescent="0.2">
      <c r="A211" s="10" t="s">
        <v>466</v>
      </c>
      <c r="B211" s="4" t="s">
        <v>202</v>
      </c>
      <c r="C211" s="4" t="s">
        <v>140</v>
      </c>
      <c r="D211" s="4" t="s">
        <v>141</v>
      </c>
      <c r="E211" s="20">
        <v>5892.9319999999998</v>
      </c>
      <c r="F211" s="21">
        <f t="shared" si="61"/>
        <v>437.74036841449993</v>
      </c>
      <c r="G211" s="21">
        <f t="shared" si="50"/>
        <v>436.20158960532996</v>
      </c>
      <c r="H211" s="21">
        <f t="shared" si="51"/>
        <v>480.67034936906344</v>
      </c>
      <c r="I211" s="21">
        <f t="shared" si="52"/>
        <v>478.15765992117838</v>
      </c>
      <c r="J211" s="21">
        <f t="shared" si="53"/>
        <v>512.66006748206019</v>
      </c>
      <c r="K211" s="21">
        <f t="shared" si="54"/>
        <v>525.64554266492871</v>
      </c>
      <c r="L211" s="21">
        <f t="shared" si="55"/>
        <v>520.04231012352102</v>
      </c>
      <c r="M211" s="21">
        <f t="shared" si="56"/>
        <v>520.27604867681259</v>
      </c>
      <c r="N211" s="21">
        <f t="shared" si="57"/>
        <v>513.22493565251489</v>
      </c>
      <c r="O211" s="21">
        <f t="shared" si="58"/>
        <v>505.69985278404266</v>
      </c>
      <c r="P211" s="21">
        <f t="shared" si="59"/>
        <v>489.61084903246842</v>
      </c>
      <c r="Q211" s="21">
        <f t="shared" si="60"/>
        <v>473.00242627357954</v>
      </c>
    </row>
    <row r="212" spans="1:17" x14ac:dyDescent="0.2">
      <c r="A212" s="10" t="s">
        <v>475</v>
      </c>
      <c r="B212" s="4" t="s">
        <v>391</v>
      </c>
      <c r="C212" s="4" t="s">
        <v>392</v>
      </c>
      <c r="D212" s="4" t="s">
        <v>74</v>
      </c>
      <c r="E212" s="20">
        <v>356.02800000000002</v>
      </c>
      <c r="F212" s="21">
        <f t="shared" si="61"/>
        <v>26.446568174531386</v>
      </c>
      <c r="G212" s="21">
        <f t="shared" si="50"/>
        <v>26.353601152025245</v>
      </c>
      <c r="H212" s="21">
        <f t="shared" si="51"/>
        <v>29.040230422677357</v>
      </c>
      <c r="I212" s="21">
        <f t="shared" si="52"/>
        <v>28.888423512509107</v>
      </c>
      <c r="J212" s="21">
        <f t="shared" si="53"/>
        <v>30.972924599418921</v>
      </c>
      <c r="K212" s="21">
        <f t="shared" si="54"/>
        <v>31.75745643491377</v>
      </c>
      <c r="L212" s="21">
        <f t="shared" si="55"/>
        <v>31.418930947897746</v>
      </c>
      <c r="M212" s="21">
        <f t="shared" si="56"/>
        <v>31.433052520936648</v>
      </c>
      <c r="N212" s="21">
        <f t="shared" si="57"/>
        <v>31.007051734262944</v>
      </c>
      <c r="O212" s="21">
        <f t="shared" si="58"/>
        <v>30.552415535593685</v>
      </c>
      <c r="P212" s="21">
        <f t="shared" si="59"/>
        <v>29.580380591415562</v>
      </c>
      <c r="Q212" s="21">
        <f t="shared" si="60"/>
        <v>28.576964373817653</v>
      </c>
    </row>
    <row r="213" spans="1:17" x14ac:dyDescent="0.2">
      <c r="A213" s="10">
        <v>5626064</v>
      </c>
      <c r="B213" s="4" t="s">
        <v>186</v>
      </c>
      <c r="C213" s="4" t="s">
        <v>187</v>
      </c>
      <c r="D213" s="4" t="s">
        <v>7</v>
      </c>
      <c r="E213" s="20">
        <v>710.17499999999995</v>
      </c>
      <c r="F213" s="21">
        <f t="shared" si="61"/>
        <v>52.753411398395144</v>
      </c>
      <c r="G213" s="21">
        <f t="shared" si="50"/>
        <v>52.567968525339374</v>
      </c>
      <c r="H213" s="21">
        <f t="shared" si="51"/>
        <v>57.927032818836977</v>
      </c>
      <c r="I213" s="21">
        <f t="shared" si="52"/>
        <v>57.624221038783894</v>
      </c>
      <c r="J213" s="21">
        <f t="shared" si="53"/>
        <v>61.782210184008918</v>
      </c>
      <c r="K213" s="21">
        <f t="shared" si="54"/>
        <v>63.347128943973182</v>
      </c>
      <c r="L213" s="21">
        <f t="shared" si="55"/>
        <v>62.671866499048612</v>
      </c>
      <c r="M213" s="21">
        <f t="shared" si="56"/>
        <v>62.700035036727961</v>
      </c>
      <c r="N213" s="21">
        <f t="shared" si="57"/>
        <v>61.850284150067367</v>
      </c>
      <c r="O213" s="21">
        <f t="shared" si="58"/>
        <v>60.943413728668084</v>
      </c>
      <c r="P213" s="21">
        <f t="shared" si="59"/>
        <v>59.004479385072365</v>
      </c>
      <c r="Q213" s="21">
        <f t="shared" si="60"/>
        <v>57.002948291078084</v>
      </c>
    </row>
    <row r="214" spans="1:17" x14ac:dyDescent="0.2">
      <c r="A214" s="10">
        <v>4292316</v>
      </c>
      <c r="B214" s="4" t="s">
        <v>136</v>
      </c>
      <c r="C214" s="4" t="s">
        <v>137</v>
      </c>
      <c r="D214" s="4" t="s">
        <v>7</v>
      </c>
      <c r="E214" s="20">
        <v>18.802</v>
      </c>
      <c r="F214" s="21">
        <f t="shared" si="61"/>
        <v>1.3966552485128674</v>
      </c>
      <c r="G214" s="21">
        <f t="shared" si="50"/>
        <v>1.3917456179299903</v>
      </c>
      <c r="H214" s="21">
        <f t="shared" si="51"/>
        <v>1.5336277270528713</v>
      </c>
      <c r="I214" s="21">
        <f t="shared" si="52"/>
        <v>1.5256107353415915</v>
      </c>
      <c r="J214" s="21">
        <f t="shared" si="53"/>
        <v>1.6356941822504816</v>
      </c>
      <c r="K214" s="21">
        <f t="shared" si="54"/>
        <v>1.6771256639625216</v>
      </c>
      <c r="L214" s="21">
        <f t="shared" si="55"/>
        <v>1.6592479796037765</v>
      </c>
      <c r="M214" s="21">
        <f t="shared" si="56"/>
        <v>1.6599937462745931</v>
      </c>
      <c r="N214" s="21">
        <f t="shared" si="57"/>
        <v>1.6374964517049553</v>
      </c>
      <c r="O214" s="21">
        <f t="shared" si="58"/>
        <v>1.6134869080528285</v>
      </c>
      <c r="P214" s="21">
        <f t="shared" si="59"/>
        <v>1.5621533022116108</v>
      </c>
      <c r="Q214" s="21">
        <f t="shared" si="60"/>
        <v>1.5091624371019117</v>
      </c>
    </row>
    <row r="215" spans="1:17" x14ac:dyDescent="0.2">
      <c r="A215" s="10">
        <v>3576604</v>
      </c>
      <c r="B215" s="4" t="s">
        <v>110</v>
      </c>
      <c r="C215" s="4" t="s">
        <v>111</v>
      </c>
      <c r="D215" s="4" t="s">
        <v>7</v>
      </c>
      <c r="E215" s="20">
        <v>215.30600000000001</v>
      </c>
      <c r="F215" s="21">
        <f t="shared" si="61"/>
        <v>15.993418515919126</v>
      </c>
      <c r="G215" s="21">
        <f t="shared" si="50"/>
        <v>15.937197213808878</v>
      </c>
      <c r="H215" s="21">
        <f t="shared" si="51"/>
        <v>17.561921678589805</v>
      </c>
      <c r="I215" s="21">
        <f t="shared" si="52"/>
        <v>17.470117273878138</v>
      </c>
      <c r="J215" s="21">
        <f t="shared" si="53"/>
        <v>18.730707988704513</v>
      </c>
      <c r="K215" s="21">
        <f t="shared" si="54"/>
        <v>19.205149356723471</v>
      </c>
      <c r="L215" s="21">
        <f t="shared" si="55"/>
        <v>19.00042790642329</v>
      </c>
      <c r="M215" s="21">
        <f t="shared" si="56"/>
        <v>19.008967851047633</v>
      </c>
      <c r="N215" s="21">
        <f t="shared" si="57"/>
        <v>18.751346188213336</v>
      </c>
      <c r="O215" s="21">
        <f t="shared" si="58"/>
        <v>18.476407415446353</v>
      </c>
      <c r="P215" s="21">
        <f t="shared" si="59"/>
        <v>17.888574560470857</v>
      </c>
      <c r="Q215" s="21">
        <f t="shared" si="60"/>
        <v>17.281764050774612</v>
      </c>
    </row>
    <row r="216" spans="1:17" x14ac:dyDescent="0.2">
      <c r="F216" s="24">
        <v>-4202.0142062130035</v>
      </c>
      <c r="G216" s="24">
        <v>-4187.2429607832746</v>
      </c>
      <c r="H216" s="24">
        <v>-4614.1132559234684</v>
      </c>
      <c r="I216" s="24">
        <v>-4581.0048183708277</v>
      </c>
      <c r="J216" s="24">
        <v>-4911.5562421581708</v>
      </c>
      <c r="K216" s="24">
        <v>-5035.964004215959</v>
      </c>
      <c r="L216" s="24">
        <v>-4982.2820548879681</v>
      </c>
      <c r="M216" s="24">
        <v>-4984.5213946050499</v>
      </c>
      <c r="N216" s="24">
        <v>-4916.9679798076686</v>
      </c>
      <c r="O216" s="24">
        <v>-4844.8736816952442</v>
      </c>
      <c r="P216" s="24">
        <v>-4690.7324645056942</v>
      </c>
      <c r="Q216" s="24">
        <v>-4531.6149368338665</v>
      </c>
    </row>
    <row r="217" spans="1:17" x14ac:dyDescent="0.2">
      <c r="F217" s="21">
        <f>SUM(F5:F216)</f>
        <v>67420</v>
      </c>
      <c r="G217" s="21">
        <f t="shared" ref="G217:Q217" si="62">SUM(G5:G216)</f>
        <v>67183</v>
      </c>
      <c r="H217" s="21">
        <f t="shared" si="62"/>
        <v>74032</v>
      </c>
      <c r="I217" s="21">
        <f t="shared" si="62"/>
        <v>73645</v>
      </c>
      <c r="J217" s="21">
        <f t="shared" si="62"/>
        <v>78959</v>
      </c>
      <c r="K217" s="21">
        <f t="shared" si="62"/>
        <v>80959</v>
      </c>
      <c r="L217" s="21">
        <f t="shared" si="62"/>
        <v>80096</v>
      </c>
      <c r="M217" s="21">
        <f t="shared" si="62"/>
        <v>80132</v>
      </c>
      <c r="N217" s="21">
        <f t="shared" si="62"/>
        <v>79046</v>
      </c>
      <c r="O217" s="21">
        <f t="shared" si="62"/>
        <v>77887</v>
      </c>
      <c r="P217" s="21">
        <f t="shared" si="62"/>
        <v>75409</v>
      </c>
      <c r="Q217" s="21">
        <f t="shared" si="62"/>
        <v>72851</v>
      </c>
    </row>
    <row r="219" spans="1:17" x14ac:dyDescent="0.2">
      <c r="F219" s="20">
        <v>67420</v>
      </c>
      <c r="G219" s="20">
        <v>67183</v>
      </c>
      <c r="H219" s="20">
        <v>74032</v>
      </c>
      <c r="I219" s="20">
        <v>73645</v>
      </c>
      <c r="J219" s="20">
        <v>78959</v>
      </c>
      <c r="K219" s="20">
        <v>80959</v>
      </c>
      <c r="L219" s="20">
        <v>80096</v>
      </c>
      <c r="M219" s="20">
        <v>80132</v>
      </c>
      <c r="N219" s="20">
        <v>79046</v>
      </c>
      <c r="O219" s="20">
        <v>77887</v>
      </c>
      <c r="P219" s="20">
        <v>75409</v>
      </c>
      <c r="Q219" s="20">
        <v>72851</v>
      </c>
    </row>
    <row r="221" spans="1:17" x14ac:dyDescent="0.2"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9C15-0A87-4D0F-BCF8-25AFF9F4BBFF}">
  <dimension ref="A1:G213"/>
  <sheetViews>
    <sheetView tabSelected="1"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14.648538009891817</v>
      </c>
      <c r="G1" s="13">
        <v>1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2.7354446083654049</v>
      </c>
      <c r="G2" s="13">
        <v>1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196.38553520805536</v>
      </c>
      <c r="G3" s="13">
        <v>1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14.962083473351704</v>
      </c>
      <c r="G4" s="13">
        <v>1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52.325396956211804</v>
      </c>
      <c r="G5" s="13">
        <v>1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53.066808297314189</v>
      </c>
      <c r="G6" s="13">
        <v>1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483.37419560410262</v>
      </c>
      <c r="G7" s="13">
        <v>1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31.392653150716328</v>
      </c>
      <c r="G8" s="13">
        <v>1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0.59477813928531686</v>
      </c>
      <c r="G9" s="13">
        <v>1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8.1378455717652454</v>
      </c>
      <c r="G10" s="13">
        <v>1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2.1849387022528179</v>
      </c>
      <c r="G11" s="13">
        <v>1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116.1983442611933</v>
      </c>
      <c r="G12" s="13">
        <v>1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334.1327204256412</v>
      </c>
      <c r="G13" s="13">
        <v>1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26.679220245499494</v>
      </c>
      <c r="G14" s="13">
        <v>1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310.76767795738078</v>
      </c>
      <c r="G15" s="13">
        <v>1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293.30911593961787</v>
      </c>
      <c r="G16" s="13">
        <v>1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358.48638563097518</v>
      </c>
      <c r="G17" s="13">
        <v>1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71.241451401964923</v>
      </c>
      <c r="G18" s="13">
        <v>1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2535.4039397588635</v>
      </c>
      <c r="G19" s="13">
        <v>1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7.1905237770474181E-2</v>
      </c>
      <c r="G20" s="13">
        <v>1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38.397174122621941</v>
      </c>
      <c r="G21" s="13">
        <v>1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35.680151517321697</v>
      </c>
      <c r="G22" s="13">
        <v>1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1715.3324283427298</v>
      </c>
      <c r="G23" s="13">
        <v>1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2660.703867768304</v>
      </c>
      <c r="G24" s="13">
        <v>1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3.2325415620431044</v>
      </c>
      <c r="G25" s="13">
        <v>1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17.032107503258526</v>
      </c>
      <c r="G26" s="13">
        <v>1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294.37751783512687</v>
      </c>
      <c r="G27" s="13">
        <v>1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24.794307633489385</v>
      </c>
      <c r="G28" s="13">
        <v>1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27.536660493004224</v>
      </c>
      <c r="G29" s="13">
        <v>1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149.16281025408242</v>
      </c>
      <c r="G30" s="13">
        <v>1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2.7484440056896122E-2</v>
      </c>
      <c r="G31" s="13">
        <v>1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14274.224895159754</v>
      </c>
      <c r="G32" s="13">
        <v>1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342.24293299280868</v>
      </c>
      <c r="G33" s="13">
        <v>1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194.24509158578655</v>
      </c>
      <c r="G34" s="13">
        <v>1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46.777774154132963</v>
      </c>
      <c r="G35" s="13">
        <v>1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127.74879161850954</v>
      </c>
      <c r="G36" s="13">
        <v>1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22.200965008445174</v>
      </c>
      <c r="G37" s="13">
        <v>1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17.609652155805467</v>
      </c>
      <c r="G38" s="13">
        <v>1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15.683661448250865</v>
      </c>
      <c r="G39" s="13">
        <v>1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76.002944936146122</v>
      </c>
      <c r="G40" s="13">
        <v>1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17.059369096504152</v>
      </c>
      <c r="G41" s="13">
        <v>1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33.43756977321982</v>
      </c>
      <c r="G42" s="13">
        <v>1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646.71162298277147</v>
      </c>
      <c r="G43" s="13">
        <v>1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26.059334698810847</v>
      </c>
      <c r="G44" s="13">
        <v>1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2365.612720161213</v>
      </c>
      <c r="G45" s="13">
        <v>1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602.21617158741719</v>
      </c>
      <c r="G46" s="13">
        <v>1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10.643683682249932</v>
      </c>
      <c r="G47" s="13">
        <v>1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341.14043553517507</v>
      </c>
      <c r="G48" s="13">
        <v>1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916.9495571159265</v>
      </c>
      <c r="G49" s="13">
        <v>1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73.970359170533015</v>
      </c>
      <c r="G50" s="13">
        <v>1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8.0894878137191935</v>
      </c>
      <c r="G51" s="13">
        <v>1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18.756124717530152</v>
      </c>
      <c r="G52" s="13">
        <v>1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829.12733728579951</v>
      </c>
      <c r="G53" s="13">
        <v>1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15.373012993337515</v>
      </c>
      <c r="G54" s="13">
        <v>1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50.172993888404719</v>
      </c>
      <c r="G55" s="13">
        <v>1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27.529009419150551</v>
      </c>
      <c r="G56" s="13">
        <v>1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41.896463317757792</v>
      </c>
      <c r="G57" s="13">
        <v>1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65.107964333051655</v>
      </c>
      <c r="G58" s="13">
        <v>1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514.81669215827355</v>
      </c>
      <c r="G59" s="13">
        <v>1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22.843655212153998</v>
      </c>
      <c r="G60" s="13">
        <v>1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62.520935700993483</v>
      </c>
      <c r="G61" s="13">
        <v>1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7.547895780057492</v>
      </c>
      <c r="G62" s="13">
        <v>1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44.172843494902601</v>
      </c>
      <c r="G63" s="13">
        <v>1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20.384317802954765</v>
      </c>
      <c r="G64" s="13">
        <v>1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71.046386159831385</v>
      </c>
      <c r="G65" s="13">
        <v>1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435.04057929593813</v>
      </c>
      <c r="G66" s="13">
        <v>1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30.805674649825537</v>
      </c>
      <c r="G67" s="13">
        <v>1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23.117162531855328</v>
      </c>
      <c r="G68" s="13">
        <v>1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23.76453251860087</v>
      </c>
      <c r="G69" s="13">
        <v>1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82.32577751237028</v>
      </c>
      <c r="G70" s="13">
        <v>1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94.620161807983308</v>
      </c>
      <c r="G71" s="13">
        <v>1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17.293358248339889</v>
      </c>
      <c r="G72" s="13">
        <v>1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0.5941095988515005</v>
      </c>
      <c r="G73" s="13">
        <v>1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435.55349837321614</v>
      </c>
      <c r="G74" s="13">
        <v>1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4.4590161290144881</v>
      </c>
      <c r="G75" s="13">
        <v>1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76.448044300526988</v>
      </c>
      <c r="G76" s="13">
        <v>1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24.41814221606203</v>
      </c>
      <c r="G77" s="13">
        <v>1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24.516640506644311</v>
      </c>
      <c r="G78" s="13">
        <v>1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5.1849767578686654</v>
      </c>
      <c r="G79" s="13">
        <v>1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359.78521112933953</v>
      </c>
      <c r="G80" s="13">
        <v>1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2.4438866969510337E-2</v>
      </c>
      <c r="G81" s="13">
        <v>1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410.6101805052561</v>
      </c>
      <c r="G82" s="13">
        <v>1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56.462325160667646</v>
      </c>
      <c r="G83" s="13">
        <v>1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4.2568197889202413</v>
      </c>
      <c r="G84" s="13">
        <v>1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37.611490548346829</v>
      </c>
      <c r="G85" s="13">
        <v>1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3.5669603434921484</v>
      </c>
      <c r="G86" s="13">
        <v>1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59.500692867822302</v>
      </c>
      <c r="G87" s="13">
        <v>1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272.76063431902594</v>
      </c>
      <c r="G88" s="13">
        <v>1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425.0112842723654</v>
      </c>
      <c r="G89" s="13">
        <v>1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667.9949048223981</v>
      </c>
      <c r="G90" s="13">
        <v>1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18.515970137249219</v>
      </c>
      <c r="G91" s="13">
        <v>1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134.4689600592319</v>
      </c>
      <c r="G92" s="13">
        <v>1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15.599276789049151</v>
      </c>
      <c r="G93" s="13">
        <v>1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0.11922304403058993</v>
      </c>
      <c r="G94" s="13">
        <v>1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35.706893134674353</v>
      </c>
      <c r="G95" s="13">
        <v>1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12.188012084365798</v>
      </c>
      <c r="G96" s="13">
        <v>1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12.638608336758047</v>
      </c>
      <c r="G97" s="13">
        <v>1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29.164407884806291</v>
      </c>
      <c r="G98" s="13">
        <v>1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1066.4685508566922</v>
      </c>
      <c r="G99" s="13">
        <v>1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-0.27425014240556889</v>
      </c>
      <c r="G100" s="13">
        <v>1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452.77034588301922</v>
      </c>
      <c r="G101" s="13">
        <v>1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0.40862676960266375</v>
      </c>
      <c r="G102" s="13">
        <v>1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/>
      <c r="G103" s="13">
        <v>1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113.39173723776167</v>
      </c>
      <c r="G104" s="13">
        <v>1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75.59610094103364</v>
      </c>
      <c r="G105" s="13">
        <v>1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304.99817401354539</v>
      </c>
      <c r="G106" s="13">
        <v>1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2.9564343628769341</v>
      </c>
      <c r="G107" s="13">
        <v>1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9.9017523652545858</v>
      </c>
      <c r="G108" s="13">
        <v>1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1.9758341110091351</v>
      </c>
      <c r="G109" s="13">
        <v>1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3310.7580443556167</v>
      </c>
      <c r="G110" s="13">
        <v>1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79.838955663114163</v>
      </c>
      <c r="G111" s="13">
        <v>1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145.92625744943638</v>
      </c>
      <c r="G112" s="13">
        <v>1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27.005542259472314</v>
      </c>
      <c r="G113" s="13">
        <v>1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15.100917036774243</v>
      </c>
      <c r="G114" s="13">
        <v>1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21.239678146887631</v>
      </c>
      <c r="G115" s="13">
        <v>1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11.8111038442342</v>
      </c>
      <c r="G116" s="13">
        <v>1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12.268459783235036</v>
      </c>
      <c r="G117" s="13">
        <v>1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5.5633706434087431</v>
      </c>
      <c r="G118" s="13">
        <v>1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333.93973508707955</v>
      </c>
      <c r="G119" s="13">
        <v>1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2.41001398163767</v>
      </c>
      <c r="G120" s="13">
        <v>1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2174.0074719017562</v>
      </c>
      <c r="G121" s="13">
        <v>1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78.662398781867722</v>
      </c>
      <c r="G122" s="13">
        <v>1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1475.6709337728719</v>
      </c>
      <c r="G123" s="13">
        <v>1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773.74879045061869</v>
      </c>
      <c r="G124" s="13">
        <v>1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23.586106505042316</v>
      </c>
      <c r="G125" s="13">
        <v>1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663.62918722503616</v>
      </c>
      <c r="G126" s="13">
        <v>1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42.35835047525449</v>
      </c>
      <c r="G127" s="13">
        <v>1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15.810089872512586</v>
      </c>
      <c r="G128" s="13">
        <v>1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7.4282270424043575E-2</v>
      </c>
      <c r="G129" s="13">
        <v>1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19.127536069650372</v>
      </c>
      <c r="G130" s="13">
        <v>1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164.49199670786973</v>
      </c>
      <c r="G131" s="13">
        <v>1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1.5333346260931076</v>
      </c>
      <c r="G132" s="13">
        <v>1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35.588710042429703</v>
      </c>
      <c r="G133" s="13">
        <v>1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434.22778269295821</v>
      </c>
      <c r="G134" s="13">
        <v>1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278.06371988686885</v>
      </c>
      <c r="G135" s="13">
        <v>1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0.51990161069788099</v>
      </c>
      <c r="G136" s="13">
        <v>1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16.896616642005071</v>
      </c>
      <c r="G137" s="13">
        <v>1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7.9859383287480767</v>
      </c>
      <c r="G138" s="13">
        <v>1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24.099322711402031</v>
      </c>
      <c r="G139" s="13">
        <v>1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685.40421769486977</v>
      </c>
      <c r="G140" s="13">
        <v>1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1015.9702006238302</v>
      </c>
      <c r="G141" s="13">
        <v>1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44.402152863701623</v>
      </c>
      <c r="G142" s="13">
        <v>1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26.905855452563248</v>
      </c>
      <c r="G143" s="13">
        <v>1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3147.434582043787</v>
      </c>
      <c r="G144" s="13">
        <v>1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36.126290833488504</v>
      </c>
      <c r="G145" s="13">
        <v>1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24.99427550547091</v>
      </c>
      <c r="G146" s="13">
        <v>1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8.2290641998459719</v>
      </c>
      <c r="G147" s="13">
        <v>1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45.208932602777161</v>
      </c>
      <c r="G148" s="13">
        <v>1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4.3848081408608683</v>
      </c>
      <c r="G149" s="13">
        <v>1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108.81424088742084</v>
      </c>
      <c r="G150" s="13">
        <v>1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5.136544717552189</v>
      </c>
      <c r="G151" s="13">
        <v>1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249.68900681894056</v>
      </c>
      <c r="G152" s="13">
        <v>1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2.0799035718732202</v>
      </c>
      <c r="G153" s="13">
        <v>1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7.5614894355450915</v>
      </c>
      <c r="G154" s="13">
        <v>1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8.36774919872766</v>
      </c>
      <c r="G155" s="13">
        <v>1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82.575068811913368</v>
      </c>
      <c r="G156" s="13">
        <v>1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596.92578828781689</v>
      </c>
      <c r="G157" s="13">
        <v>1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573.55777452873951</v>
      </c>
      <c r="G158" s="13">
        <v>1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1.2387311415913504</v>
      </c>
      <c r="G159" s="13">
        <v>1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5.1998332119534743</v>
      </c>
      <c r="G160" s="13">
        <v>1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2581.0498006762755</v>
      </c>
      <c r="G161" s="13">
        <v>1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33.142372030554675</v>
      </c>
      <c r="G162" s="13">
        <v>1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1.1887391735959694</v>
      </c>
      <c r="G163" s="13">
        <v>1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63.204852564787657</v>
      </c>
      <c r="G164" s="13">
        <v>1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114.74560589851028</v>
      </c>
      <c r="G165" s="13">
        <v>1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47.134997592602183</v>
      </c>
      <c r="G166" s="13">
        <v>1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54.7920140279126</v>
      </c>
      <c r="G167" s="13">
        <v>1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34.88228565069705</v>
      </c>
      <c r="G168" s="13">
        <v>1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4.0214935562168712</v>
      </c>
      <c r="G169" s="13">
        <v>1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502.47372725780315</v>
      </c>
      <c r="G170" s="13">
        <v>1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3024.8691329731969</v>
      </c>
      <c r="G171" s="13">
        <v>1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2.7260850422919751</v>
      </c>
      <c r="G172" s="13">
        <v>1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63.669636730830895</v>
      </c>
      <c r="G173" s="13">
        <v>1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203.98639424692522</v>
      </c>
      <c r="G174" s="13">
        <v>1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>
        <v>12.279627099959258</v>
      </c>
      <c r="G175" s="13">
        <v>1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10.236096864433206</v>
      </c>
      <c r="G176" s="13">
        <v>1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715.18167715748575</v>
      </c>
      <c r="G177" s="13">
        <v>1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11.433824192750484</v>
      </c>
      <c r="G178" s="13">
        <v>1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6.7745430626727748E-2</v>
      </c>
      <c r="G179" s="13">
        <v>1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407.15063232479707</v>
      </c>
      <c r="G180" s="13">
        <v>1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0.69283073624505442</v>
      </c>
      <c r="G181" s="13">
        <v>1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204.90482023844808</v>
      </c>
      <c r="G182" s="13">
        <v>1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389.74629636444377</v>
      </c>
      <c r="G183" s="13">
        <v>1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0.95222442456581469</v>
      </c>
      <c r="G184" s="13">
        <v>1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8.8210196128551743</v>
      </c>
      <c r="G185" s="13">
        <v>1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35.195236855993542</v>
      </c>
      <c r="G186" s="13">
        <v>1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97.033147080437956</v>
      </c>
      <c r="G187" s="13">
        <v>1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1.6163079221567642</v>
      </c>
      <c r="G188" s="13">
        <v>1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58.181736874172977</v>
      </c>
      <c r="G189" s="13">
        <v>1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30.280721844738821</v>
      </c>
      <c r="G190" s="13">
        <v>1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210.61192707512734</v>
      </c>
      <c r="G191" s="13">
        <v>1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0.4037241397546768</v>
      </c>
      <c r="G192" s="13">
        <v>1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441.91072364064661</v>
      </c>
      <c r="G193" s="13">
        <v>1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131.40013662120342</v>
      </c>
      <c r="G194" s="13">
        <v>1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457.62981773188972</v>
      </c>
      <c r="G195" s="13">
        <v>1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90.875146862284737</v>
      </c>
      <c r="G196" s="13">
        <v>1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33.262412179559931</v>
      </c>
      <c r="G197" s="13">
        <v>1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121.72672795523232</v>
      </c>
      <c r="G198" s="13">
        <v>1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8.2676166981960494E-2</v>
      </c>
      <c r="G199" s="13">
        <v>1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17.731400797030474</v>
      </c>
      <c r="G200" s="13">
        <v>1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67.849351523050984</v>
      </c>
      <c r="G201" s="13">
        <v>1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0.16319814812162375</v>
      </c>
      <c r="G202" s="13">
        <v>1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346.88780336242411</v>
      </c>
      <c r="G203" s="13">
        <v>1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3538.1641528218343</v>
      </c>
      <c r="G204" s="13">
        <v>1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2145.804945136671</v>
      </c>
      <c r="G205" s="13">
        <v>1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206.74754052085731</v>
      </c>
      <c r="G206" s="13">
        <v>1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437.74036841449993</v>
      </c>
      <c r="G207" s="13">
        <v>1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26.446568174531386</v>
      </c>
      <c r="G208" s="13">
        <v>1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52.753411398395144</v>
      </c>
      <c r="G209" s="13">
        <v>1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1.3966552485128674</v>
      </c>
      <c r="G210" s="13">
        <v>1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15.993418515919126</v>
      </c>
      <c r="G211" s="13">
        <v>1</v>
      </c>
    </row>
    <row r="212" spans="1:7" x14ac:dyDescent="0.2">
      <c r="C212" s="11" t="s">
        <v>493</v>
      </c>
      <c r="F212" s="25">
        <v>-4202.0142062130035</v>
      </c>
    </row>
    <row r="213" spans="1:7" x14ac:dyDescent="0.2">
      <c r="F213" s="26">
        <f>SUM(F1:F212)</f>
        <v>67420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5C11-7765-4A04-8226-AA3A523DEEFF}">
  <dimension ref="A1:G213"/>
  <sheetViews>
    <sheetView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14.597044335784068</v>
      </c>
      <c r="G1" s="13">
        <v>2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2.7258287618483088</v>
      </c>
      <c r="G2" s="13">
        <v>2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195.69518558117446</v>
      </c>
      <c r="G3" s="13">
        <v>2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14.909487599973115</v>
      </c>
      <c r="G4" s="13">
        <v>2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52.141458672636865</v>
      </c>
      <c r="G5" s="13">
        <v>2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52.880263747233144</v>
      </c>
      <c r="G6" s="13">
        <v>2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481.67500123509973</v>
      </c>
      <c r="G7" s="13">
        <v>2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31.282299267644241</v>
      </c>
      <c r="G8" s="13">
        <v>2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0.59268732915463418</v>
      </c>
      <c r="G9" s="13">
        <v>2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8.109238787420713</v>
      </c>
      <c r="G10" s="13">
        <v>2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2.1772580366872001</v>
      </c>
      <c r="G11" s="13">
        <v>2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115.78987485167234</v>
      </c>
      <c r="G12" s="13">
        <v>2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332.9581512363668</v>
      </c>
      <c r="G13" s="13">
        <v>2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26.585435386434177</v>
      </c>
      <c r="G14" s="13">
        <v>2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309.67524337304525</v>
      </c>
      <c r="G15" s="13">
        <v>2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292.27805304318218</v>
      </c>
      <c r="G16" s="13">
        <v>2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357.22620655363102</v>
      </c>
      <c r="G17" s="13">
        <v>2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70.991017940347206</v>
      </c>
      <c r="G18" s="13">
        <v>2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2526.4912916763528</v>
      </c>
      <c r="G19" s="13">
        <v>2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7.1652470915659544E-2</v>
      </c>
      <c r="G20" s="13">
        <v>2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38.262197405519274</v>
      </c>
      <c r="G21" s="13">
        <v>2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35.554725888285724</v>
      </c>
      <c r="G22" s="13">
        <v>2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1709.3025590826105</v>
      </c>
      <c r="G23" s="13">
        <v>2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2651.3507556849295</v>
      </c>
      <c r="G24" s="13">
        <v>2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3.2211782818561536</v>
      </c>
      <c r="G25" s="13">
        <v>2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16.972234921261013</v>
      </c>
      <c r="G26" s="13">
        <v>2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293.34269920969041</v>
      </c>
      <c r="G27" s="13">
        <v>2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24.707148765065519</v>
      </c>
      <c r="G28" s="13">
        <v>2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27.439861493644358</v>
      </c>
      <c r="G29" s="13">
        <v>2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148.63846160338204</v>
      </c>
      <c r="G30" s="13">
        <v>2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2.7387824626853338E-2</v>
      </c>
      <c r="G31" s="13">
        <v>2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14224.047035471931</v>
      </c>
      <c r="G32" s="13">
        <v>2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341.03985415686537</v>
      </c>
      <c r="G33" s="13">
        <v>2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193.56226621192371</v>
      </c>
      <c r="G34" s="13">
        <v>2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46.613337303427983</v>
      </c>
      <c r="G35" s="13">
        <v>2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127.29971918282892</v>
      </c>
      <c r="G36" s="13">
        <v>2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22.122922458652802</v>
      </c>
      <c r="G37" s="13">
        <v>2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17.547749344163133</v>
      </c>
      <c r="G38" s="13">
        <v>2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15.628529028149476</v>
      </c>
      <c r="G39" s="13">
        <v>2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75.735773504080456</v>
      </c>
      <c r="G40" s="13">
        <v>2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16.999400682444946</v>
      </c>
      <c r="G41" s="13">
        <v>2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33.320027441029772</v>
      </c>
      <c r="G42" s="13">
        <v>2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644.43825225232172</v>
      </c>
      <c r="G43" s="13">
        <v>2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25.967728909377172</v>
      </c>
      <c r="G44" s="13">
        <v>2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2357.2969353098601</v>
      </c>
      <c r="G45" s="13">
        <v>2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600.09921471013718</v>
      </c>
      <c r="G46" s="13">
        <v>2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10.606268181913336</v>
      </c>
      <c r="G47" s="13">
        <v>2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339.94123228359035</v>
      </c>
      <c r="G48" s="13">
        <v>2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913.72622509224686</v>
      </c>
      <c r="G49" s="13">
        <v>2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73.710332841203197</v>
      </c>
      <c r="G50" s="13">
        <v>2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8.0610510203069783</v>
      </c>
      <c r="G51" s="13">
        <v>2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18.690191736841118</v>
      </c>
      <c r="G52" s="13">
        <v>2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826.21272472370015</v>
      </c>
      <c r="G53" s="13">
        <v>2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15.318972588718394</v>
      </c>
      <c r="G54" s="13">
        <v>2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49.996621898616048</v>
      </c>
      <c r="G55" s="13">
        <v>2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27.432237315437426</v>
      </c>
      <c r="G56" s="13">
        <v>2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41.749185628551189</v>
      </c>
      <c r="G57" s="13">
        <v>2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64.879091779700516</v>
      </c>
      <c r="G58" s="13">
        <v>2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513.00696869281057</v>
      </c>
      <c r="G59" s="13">
        <v>2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22.76335342803533</v>
      </c>
      <c r="G60" s="13">
        <v>2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62.301157270837216</v>
      </c>
      <c r="G61" s="13">
        <v>2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7.521362832862688</v>
      </c>
      <c r="G62" s="13">
        <v>2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44.017563697983405</v>
      </c>
      <c r="G63" s="13">
        <v>2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20.312661271965435</v>
      </c>
      <c r="G64" s="13">
        <v>2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70.796638406644192</v>
      </c>
      <c r="G65" s="13">
        <v>2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433.511290994349</v>
      </c>
      <c r="G66" s="13">
        <v>2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30.697384158991824</v>
      </c>
      <c r="G67" s="13">
        <v>2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23.035899293646342</v>
      </c>
      <c r="G68" s="13">
        <v>2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23.6809935953302</v>
      </c>
      <c r="G69" s="13">
        <v>2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82.036379570061882</v>
      </c>
      <c r="G70" s="13">
        <v>2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94.287545694834492</v>
      </c>
      <c r="G71" s="13">
        <v>2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17.232567297511402</v>
      </c>
      <c r="G72" s="13">
        <v>2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0.59202113882587293</v>
      </c>
      <c r="G73" s="13">
        <v>2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434.02240701880413</v>
      </c>
      <c r="G74" s="13">
        <v>2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4.4433414505425732</v>
      </c>
      <c r="G75" s="13">
        <v>2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76.179308220740197</v>
      </c>
      <c r="G76" s="13">
        <v>2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24.332305673415828</v>
      </c>
      <c r="G77" s="13">
        <v>2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24.430457715186659</v>
      </c>
      <c r="G78" s="13">
        <v>2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5.1667501264297027</v>
      </c>
      <c r="G79" s="13">
        <v>2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358.52046632011889</v>
      </c>
      <c r="G80" s="13">
        <v>2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2.4352957573607427E-2</v>
      </c>
      <c r="G81" s="13">
        <v>2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409.16677183157248</v>
      </c>
      <c r="G82" s="13">
        <v>2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56.263844427011776</v>
      </c>
      <c r="G83" s="13">
        <v>2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4.2418558866661007</v>
      </c>
      <c r="G84" s="13">
        <v>2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37.479275726929473</v>
      </c>
      <c r="G85" s="13">
        <v>2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3.554421488532082</v>
      </c>
      <c r="G86" s="13">
        <v>2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59.291531428936594</v>
      </c>
      <c r="G87" s="13">
        <v>2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271.80180503493204</v>
      </c>
      <c r="G88" s="13">
        <v>2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423.51725172456725</v>
      </c>
      <c r="G89" s="13">
        <v>2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665.64671745302826</v>
      </c>
      <c r="G90" s="13">
        <v>2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18.45088136652053</v>
      </c>
      <c r="G91" s="13">
        <v>2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133.99626436753746</v>
      </c>
      <c r="G92" s="13">
        <v>2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15.544441004430272</v>
      </c>
      <c r="G93" s="13">
        <v>2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0.11880394196243137</v>
      </c>
      <c r="G94" s="13">
        <v>2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35.581373501436175</v>
      </c>
      <c r="G95" s="13">
        <v>2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12.145167841351933</v>
      </c>
      <c r="G96" s="13">
        <v>2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12.594180122937047</v>
      </c>
      <c r="G97" s="13">
        <v>2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29.061886901882836</v>
      </c>
      <c r="G98" s="13">
        <v>2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1062.7196180985634</v>
      </c>
      <c r="G99" s="13">
        <v>2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-0.27328607708741226</v>
      </c>
      <c r="G100" s="13">
        <v>2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451.17873253424619</v>
      </c>
      <c r="G101" s="13">
        <v>2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0.40719033316843301</v>
      </c>
      <c r="G102" s="13">
        <v>2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/>
      <c r="G103" s="13">
        <v>2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112.99313383038478</v>
      </c>
      <c r="G104" s="13">
        <v>2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75.33035967845538</v>
      </c>
      <c r="G105" s="13">
        <v>2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303.92602083583535</v>
      </c>
      <c r="G106" s="13">
        <v>2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2.946041676077737</v>
      </c>
      <c r="G107" s="13">
        <v>2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9.8669449592835754</v>
      </c>
      <c r="G108" s="13">
        <v>2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1.9688885060801944</v>
      </c>
      <c r="G109" s="13">
        <v>2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3299.1198115387624</v>
      </c>
      <c r="G110" s="13">
        <v>2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79.558299589365149</v>
      </c>
      <c r="G111" s="13">
        <v>2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145.4132861795533</v>
      </c>
      <c r="G112" s="13">
        <v>2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26.910610288017327</v>
      </c>
      <c r="G113" s="13">
        <v>2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15.047833124912545</v>
      </c>
      <c r="G114" s="13">
        <v>2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21.165014787041699</v>
      </c>
      <c r="G115" s="13">
        <v>2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11.769584538225841</v>
      </c>
      <c r="G116" s="13">
        <v>2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12.225332744246208</v>
      </c>
      <c r="G117" s="13">
        <v>2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5.5438138525085963</v>
      </c>
      <c r="G118" s="13">
        <v>2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332.76584429479772</v>
      </c>
      <c r="G119" s="13">
        <v>2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2.4015421140368374</v>
      </c>
      <c r="G120" s="13">
        <v>2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2166.3652326427718</v>
      </c>
      <c r="G121" s="13">
        <v>2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78.385878631892894</v>
      </c>
      <c r="G122" s="13">
        <v>2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1470.48354114006</v>
      </c>
      <c r="G123" s="13">
        <v>2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771.02884884075809</v>
      </c>
      <c r="G124" s="13">
        <v>2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23.503194798698569</v>
      </c>
      <c r="G125" s="13">
        <v>2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661.29634656392159</v>
      </c>
      <c r="G126" s="13">
        <v>2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42.209449124577603</v>
      </c>
      <c r="G127" s="13">
        <v>2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15.754513021433</v>
      </c>
      <c r="G128" s="13">
        <v>2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7.4021147640144155E-2</v>
      </c>
      <c r="G129" s="13">
        <v>2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19.060297475041839</v>
      </c>
      <c r="G130" s="13">
        <v>2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163.91376171499275</v>
      </c>
      <c r="G131" s="13">
        <v>2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1.5279445295878555</v>
      </c>
      <c r="G132" s="13">
        <v>2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35.463605855540706</v>
      </c>
      <c r="G133" s="13">
        <v>2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432.7013515968705</v>
      </c>
      <c r="G134" s="13">
        <v>2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277.08624878610959</v>
      </c>
      <c r="G135" s="13">
        <v>2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0.51807401233336892</v>
      </c>
      <c r="G136" s="13">
        <v>2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16.837220347965392</v>
      </c>
      <c r="G137" s="13">
        <v>2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7.9578655404966172</v>
      </c>
      <c r="G138" s="13">
        <v>2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24.014606907744326</v>
      </c>
      <c r="G139" s="13">
        <v>2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682.99483176200579</v>
      </c>
      <c r="G140" s="13">
        <v>2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1012.3987835732836</v>
      </c>
      <c r="G141" s="13">
        <v>2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44.24606698074853</v>
      </c>
      <c r="G142" s="13">
        <v>2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26.811273907884257</v>
      </c>
      <c r="G143" s="13">
        <v>2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3136.3704764972967</v>
      </c>
      <c r="G144" s="13">
        <v>2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35.999296901012428</v>
      </c>
      <c r="G145" s="13">
        <v>2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24.906413694512782</v>
      </c>
      <c r="G146" s="13">
        <v>2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8.2001367567228094</v>
      </c>
      <c r="G147" s="13">
        <v>2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45.050010665268132</v>
      </c>
      <c r="G148" s="13">
        <v>2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4.3693943240500692</v>
      </c>
      <c r="G149" s="13">
        <v>2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108.43172864935617</v>
      </c>
      <c r="G150" s="13">
        <v>2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5.1184883381683282</v>
      </c>
      <c r="G151" s="13">
        <v>2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248.81128070478911</v>
      </c>
      <c r="G152" s="13">
        <v>2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2.0725921339240365</v>
      </c>
      <c r="G153" s="13">
        <v>2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7.5349087028808341</v>
      </c>
      <c r="G154" s="13">
        <v>2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8.3383342393669579</v>
      </c>
      <c r="G155" s="13">
        <v>2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82.284794541542198</v>
      </c>
      <c r="G156" s="13">
        <v>2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594.82742857520611</v>
      </c>
      <c r="G157" s="13">
        <v>2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571.54155986597902</v>
      </c>
      <c r="G158" s="13">
        <v>2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1.2343766580470439</v>
      </c>
      <c r="G159" s="13">
        <v>2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5.1815543559577311</v>
      </c>
      <c r="G160" s="13">
        <v>2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2571.9766947320409</v>
      </c>
      <c r="G161" s="13">
        <v>2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33.025867400307838</v>
      </c>
      <c r="G162" s="13">
        <v>2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1.1845604256852269</v>
      </c>
      <c r="G163" s="13">
        <v>2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62.982669977160022</v>
      </c>
      <c r="G164" s="13">
        <v>2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114.34224326727403</v>
      </c>
      <c r="G165" s="13">
        <v>2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46.969305002429429</v>
      </c>
      <c r="G166" s="13">
        <v>2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54.599404901175497</v>
      </c>
      <c r="G167" s="13">
        <v>2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34.759664741482936</v>
      </c>
      <c r="G168" s="13">
        <v>2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4.0073568909421242</v>
      </c>
      <c r="G169" s="13">
        <v>2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500.7073927374812</v>
      </c>
      <c r="G170" s="13">
        <v>2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3014.2358789756495</v>
      </c>
      <c r="G171" s="13">
        <v>2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2.7165020972456504</v>
      </c>
      <c r="G172" s="13">
        <v>2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63.445820297944401</v>
      </c>
      <c r="G173" s="13">
        <v>2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203.26932549230457</v>
      </c>
      <c r="G174" s="13">
        <v>2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>
        <v>12.236460804754714</v>
      </c>
      <c r="G175" s="13">
        <v>2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10.200114144811865</v>
      </c>
      <c r="G176" s="13">
        <v>2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712.66761519536283</v>
      </c>
      <c r="G177" s="13">
        <v>2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11.39363112936155</v>
      </c>
      <c r="G178" s="13">
        <v>2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6.7507286647811471E-2</v>
      </c>
      <c r="G179" s="13">
        <v>2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405.71938492252804</v>
      </c>
      <c r="G180" s="13">
        <v>2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0.69039524403962449</v>
      </c>
      <c r="G181" s="13">
        <v>2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204.18452296172734</v>
      </c>
      <c r="G182" s="13">
        <v>2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388.37623003044229</v>
      </c>
      <c r="G183" s="13">
        <v>2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0.94887709159900802</v>
      </c>
      <c r="G184" s="13">
        <v>2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8.7900112822671179</v>
      </c>
      <c r="G185" s="13">
        <v>2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35.07151583649086</v>
      </c>
      <c r="G186" s="13">
        <v>2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96.692048654776954</v>
      </c>
      <c r="G187" s="13">
        <v>2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1.6106261515018967</v>
      </c>
      <c r="G188" s="13">
        <v>2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57.977211931438184</v>
      </c>
      <c r="G189" s="13">
        <v>2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30.174276708618926</v>
      </c>
      <c r="G190" s="13">
        <v>2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209.87156773491961</v>
      </c>
      <c r="G191" s="13">
        <v>2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0.40230493742418344</v>
      </c>
      <c r="G192" s="13">
        <v>2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440.3572848761429</v>
      </c>
      <c r="G193" s="13">
        <v>2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130.9382286950802</v>
      </c>
      <c r="G194" s="13">
        <v>2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456.02112199171677</v>
      </c>
      <c r="G195" s="13">
        <v>2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90.555695515408999</v>
      </c>
      <c r="G196" s="13">
        <v>2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33.145485574894309</v>
      </c>
      <c r="G197" s="13">
        <v>2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121.29882474364243</v>
      </c>
      <c r="G198" s="13">
        <v>2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8.2385537323480446E-2</v>
      </c>
      <c r="G199" s="13">
        <v>2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17.669070005145329</v>
      </c>
      <c r="G200" s="13">
        <v>2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67.610842233360032</v>
      </c>
      <c r="G201" s="13">
        <v>2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0.16262446136539671</v>
      </c>
      <c r="G202" s="13">
        <v>2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345.66839651880355</v>
      </c>
      <c r="G203" s="13">
        <v>2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3525.7265244590517</v>
      </c>
      <c r="G204" s="13">
        <v>2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2138.261845581681</v>
      </c>
      <c r="G205" s="13">
        <v>2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206.02076557123635</v>
      </c>
      <c r="G206" s="13">
        <v>2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436.20158960532996</v>
      </c>
      <c r="G207" s="13">
        <v>2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26.353601152025245</v>
      </c>
      <c r="G208" s="13">
        <v>2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52.567968525339374</v>
      </c>
      <c r="G209" s="13">
        <v>2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1.3917456179299903</v>
      </c>
      <c r="G210" s="13">
        <v>2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15.937197213808878</v>
      </c>
      <c r="G211" s="13">
        <v>2</v>
      </c>
    </row>
    <row r="212" spans="1:7" x14ac:dyDescent="0.2">
      <c r="C212" s="11" t="s">
        <v>493</v>
      </c>
      <c r="F212" s="25">
        <v>-4187.2429607832746</v>
      </c>
    </row>
    <row r="213" spans="1:7" x14ac:dyDescent="0.2">
      <c r="F213" s="26">
        <f>SUM(F1:F212)</f>
        <v>67183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8B5E-AA06-4634-9C9E-D80E11F59614}">
  <dimension ref="A1:G213"/>
  <sheetViews>
    <sheetView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16.085146335632022</v>
      </c>
      <c r="G1" s="13">
        <v>3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3.0037145542347616</v>
      </c>
      <c r="G2" s="13">
        <v>3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215.64541593774479</v>
      </c>
      <c r="G3" s="13">
        <v>3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16.429441763559378</v>
      </c>
      <c r="G4" s="13">
        <v>3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57.457042234682177</v>
      </c>
      <c r="G5" s="13">
        <v>3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58.27116511223322</v>
      </c>
      <c r="G6" s="13">
        <v>3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530.77956762033409</v>
      </c>
      <c r="G7" s="13">
        <v>3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34.471386799967831</v>
      </c>
      <c r="G8" s="13">
        <v>3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0.65310909533625894</v>
      </c>
      <c r="G9" s="13">
        <v>3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8.9359386438582717</v>
      </c>
      <c r="G10" s="13">
        <v>3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2.3992195491720647</v>
      </c>
      <c r="G11" s="13">
        <v>3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127.59412373694248</v>
      </c>
      <c r="G12" s="13">
        <v>3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366.90171400995354</v>
      </c>
      <c r="G13" s="13">
        <v>3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29.295699098410239</v>
      </c>
      <c r="G14" s="13">
        <v>3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341.24522003175338</v>
      </c>
      <c r="G15" s="13">
        <v>3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322.0744656072647</v>
      </c>
      <c r="G16" s="13">
        <v>3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393.6437867254873</v>
      </c>
      <c r="G17" s="13">
        <v>3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78.228227976717108</v>
      </c>
      <c r="G18" s="13">
        <v>3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2784.0555394278877</v>
      </c>
      <c r="G19" s="13">
        <v>3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7.8957113061758288E-2</v>
      </c>
      <c r="G20" s="13">
        <v>3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42.162853673182248</v>
      </c>
      <c r="G21" s="13">
        <v>3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39.179367800806283</v>
      </c>
      <c r="G22" s="13">
        <v>3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1883.5581479541524</v>
      </c>
      <c r="G23" s="13">
        <v>3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2921.6438555120599</v>
      </c>
      <c r="G24" s="13">
        <v>3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3.5495626953600579</v>
      </c>
      <c r="G25" s="13">
        <v>3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18.702476752910638</v>
      </c>
      <c r="G26" s="13">
        <v>3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323.24764758780941</v>
      </c>
      <c r="G27" s="13">
        <v>3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27.22592973483367</v>
      </c>
      <c r="G28" s="13">
        <v>3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30.237230044765479</v>
      </c>
      <c r="G29" s="13">
        <v>3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163.79147387615288</v>
      </c>
      <c r="G30" s="13">
        <v>3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3.0179888257077035E-2</v>
      </c>
      <c r="G31" s="13">
        <v>3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15674.123664171861</v>
      </c>
      <c r="G32" s="13">
        <v>3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375.8073096310236</v>
      </c>
      <c r="G33" s="13">
        <v>3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213.29505518064298</v>
      </c>
      <c r="G34" s="13">
        <v>3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51.365354140889515</v>
      </c>
      <c r="G35" s="13">
        <v>3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140.27734412787746</v>
      </c>
      <c r="G36" s="13">
        <v>3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24.378253359614551</v>
      </c>
      <c r="G37" s="13">
        <v>3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19.336662242637054</v>
      </c>
      <c r="G38" s="13">
        <v>3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17.221786181205992</v>
      </c>
      <c r="G39" s="13">
        <v>3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83.456689699091797</v>
      </c>
      <c r="G40" s="13">
        <v>3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18.732411939371037</v>
      </c>
      <c r="G41" s="13">
        <v>3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36.716852053559919</v>
      </c>
      <c r="G42" s="13">
        <v>3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710.13578867784838</v>
      </c>
      <c r="G43" s="13">
        <v>3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28.615020267314808</v>
      </c>
      <c r="G44" s="13">
        <v>3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2597.6125912040184</v>
      </c>
      <c r="G45" s="13">
        <v>3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661.27658877127953</v>
      </c>
      <c r="G46" s="13">
        <v>3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11.687528780248101</v>
      </c>
      <c r="G47" s="13">
        <v>3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374.59668827558704</v>
      </c>
      <c r="G48" s="13">
        <v>3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1006.876440409467</v>
      </c>
      <c r="G49" s="13">
        <v>3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81.224764611582614</v>
      </c>
      <c r="G50" s="13">
        <v>3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8.8828383539789275</v>
      </c>
      <c r="G51" s="13">
        <v>3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20.595571419284965</v>
      </c>
      <c r="G52" s="13">
        <v>3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910.44133838537971</v>
      </c>
      <c r="G53" s="13">
        <v>3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16.880671876635461</v>
      </c>
      <c r="G54" s="13">
        <v>3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55.093549147825243</v>
      </c>
      <c r="G55" s="13">
        <v>3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30.228828616412837</v>
      </c>
      <c r="G56" s="13">
        <v>3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46.005324419167081</v>
      </c>
      <c r="G57" s="13">
        <v>3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71.493218859455354</v>
      </c>
      <c r="G58" s="13">
        <v>3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565.30568605549252</v>
      </c>
      <c r="G59" s="13">
        <v>3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25.083973341236796</v>
      </c>
      <c r="G60" s="13">
        <v>3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68.652475701808797</v>
      </c>
      <c r="G61" s="13">
        <v>3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8.2881314207833903</v>
      </c>
      <c r="G62" s="13">
        <v>3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48.504953272243092</v>
      </c>
      <c r="G63" s="13">
        <v>3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22.383444313087317</v>
      </c>
      <c r="G64" s="13">
        <v>3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78.01403233735742</v>
      </c>
      <c r="G65" s="13">
        <v>3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477.70578710229739</v>
      </c>
      <c r="G66" s="13">
        <v>3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33.826842267515339</v>
      </c>
      <c r="G67" s="13">
        <v>3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25.384304013027492</v>
      </c>
      <c r="G68" s="13">
        <v>3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26.09516273238</v>
      </c>
      <c r="G69" s="13">
        <v>3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90.399613776265141</v>
      </c>
      <c r="G70" s="13">
        <v>3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103.89973033178018</v>
      </c>
      <c r="G71" s="13">
        <v>3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18.98934882588399</v>
      </c>
      <c r="G72" s="13">
        <v>3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0.65237498994622201</v>
      </c>
      <c r="G73" s="13">
        <v>3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478.26900907098684</v>
      </c>
      <c r="G74" s="13">
        <v>3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4.8963198170157298</v>
      </c>
      <c r="G75" s="13">
        <v>3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83.945440754325332</v>
      </c>
      <c r="G76" s="13">
        <v>3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26.812873102039514</v>
      </c>
      <c r="G77" s="13">
        <v>3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26.921031296171634</v>
      </c>
      <c r="G78" s="13">
        <v>3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5.6934767033303624</v>
      </c>
      <c r="G79" s="13">
        <v>3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395.06999036379801</v>
      </c>
      <c r="G80" s="13">
        <v>3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2.6835630369130663E-2</v>
      </c>
      <c r="G81" s="13">
        <v>3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450.87945540144051</v>
      </c>
      <c r="G82" s="13">
        <v>3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61.99968638823119</v>
      </c>
      <c r="G83" s="13">
        <v>3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4.6742937201623143</v>
      </c>
      <c r="G84" s="13">
        <v>3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41.300116705357645</v>
      </c>
      <c r="G85" s="13">
        <v>3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3.9167785249096814</v>
      </c>
      <c r="G86" s="13">
        <v>3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65.336032251418274</v>
      </c>
      <c r="G87" s="13">
        <v>3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299.51075763729051</v>
      </c>
      <c r="G88" s="13">
        <v>3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466.69290117549326</v>
      </c>
      <c r="G89" s="13">
        <v>3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733.50636003873876</v>
      </c>
      <c r="G90" s="13">
        <v>3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20.331864449730556</v>
      </c>
      <c r="G91" s="13">
        <v>3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147.65657150852945</v>
      </c>
      <c r="G92" s="13">
        <v>3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17.129125767530208</v>
      </c>
      <c r="G93" s="13">
        <v>3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0.13091546122326658</v>
      </c>
      <c r="G94" s="13">
        <v>3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39.208732016407765</v>
      </c>
      <c r="G95" s="13">
        <v>3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13.383312231233591</v>
      </c>
      <c r="G96" s="13">
        <v>3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13.878099264118534</v>
      </c>
      <c r="G97" s="13">
        <v>3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32.024613534974478</v>
      </c>
      <c r="G98" s="13">
        <v>3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1171.0590293239784</v>
      </c>
      <c r="G99" s="13">
        <v>3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-0.30114634444629301</v>
      </c>
      <c r="G100" s="13">
        <v>3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497.17434361334438</v>
      </c>
      <c r="G101" s="13">
        <v>3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0.4487015278437318</v>
      </c>
      <c r="G102" s="13">
        <v>3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/>
      <c r="G103" s="13">
        <v>3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124.51226774230156</v>
      </c>
      <c r="G104" s="13">
        <v>3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83.009945785621497</v>
      </c>
      <c r="G105" s="13">
        <v>3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334.90989051573405</v>
      </c>
      <c r="G106" s="13">
        <v>3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3.2463771692747727</v>
      </c>
      <c r="G107" s="13">
        <v>3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10.87283493183814</v>
      </c>
      <c r="G108" s="13">
        <v>3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2.1696076966216</v>
      </c>
      <c r="G109" s="13">
        <v>3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3635.4500080055623</v>
      </c>
      <c r="G110" s="13">
        <v>3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87.6689048598586</v>
      </c>
      <c r="G111" s="13">
        <v>3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160.23750654845259</v>
      </c>
      <c r="G112" s="13">
        <v>3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29.654024096013856</v>
      </c>
      <c r="G113" s="13">
        <v>3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16.581890982890396</v>
      </c>
      <c r="G114" s="13">
        <v>3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23.322691376006894</v>
      </c>
      <c r="G115" s="13">
        <v>3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12.969439925783835</v>
      </c>
      <c r="G116" s="13">
        <v>3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13.471649579834711</v>
      </c>
      <c r="G117" s="13">
        <v>3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6.108980354091309</v>
      </c>
      <c r="G118" s="13">
        <v>3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366.68980225402953</v>
      </c>
      <c r="G119" s="13">
        <v>3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2.6463683638178579</v>
      </c>
      <c r="G120" s="13">
        <v>3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2387.216273506835</v>
      </c>
      <c r="G121" s="13">
        <v>3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86.376960940659018</v>
      </c>
      <c r="G122" s="13">
        <v>3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1620.3926219085322</v>
      </c>
      <c r="G123" s="13">
        <v>3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849.63171840166422</v>
      </c>
      <c r="G124" s="13">
        <v>3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25.899238160505675</v>
      </c>
      <c r="G125" s="13">
        <v>3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728.71248870726595</v>
      </c>
      <c r="G126" s="13">
        <v>3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46.512509676417089</v>
      </c>
      <c r="G127" s="13">
        <v>3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17.360613667188545</v>
      </c>
      <c r="G128" s="13">
        <v>3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8.1567265559667659E-2</v>
      </c>
      <c r="G129" s="13">
        <v>3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21.003407747083301</v>
      </c>
      <c r="G130" s="13">
        <v>3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180.62402106610816</v>
      </c>
      <c r="G131" s="13">
        <v>3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1.6837114956826598</v>
      </c>
      <c r="G132" s="13">
        <v>3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39.078958496902338</v>
      </c>
      <c r="G133" s="13">
        <v>3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476.81327808254349</v>
      </c>
      <c r="G134" s="13">
        <v>3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305.33392629286078</v>
      </c>
      <c r="G135" s="13">
        <v>3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0.57088929165211388</v>
      </c>
      <c r="G136" s="13">
        <v>3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18.553698060529804</v>
      </c>
      <c r="G137" s="13">
        <v>3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8.7691335857887509</v>
      </c>
      <c r="G138" s="13">
        <v>3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26.462786398257418</v>
      </c>
      <c r="G139" s="13">
        <v>3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752.62303536616128</v>
      </c>
      <c r="G140" s="13">
        <v>3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1115.6082155530019</v>
      </c>
      <c r="G141" s="13">
        <v>3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48.756751421025783</v>
      </c>
      <c r="G142" s="13">
        <v>3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29.544560825632782</v>
      </c>
      <c r="G143" s="13">
        <v>3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3456.1091215939728</v>
      </c>
      <c r="G144" s="13">
        <v>3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39.669260797757651</v>
      </c>
      <c r="G145" s="13">
        <v>3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27.445508813720291</v>
      </c>
      <c r="G146" s="13">
        <v>3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9.0361032459655437</v>
      </c>
      <c r="G147" s="13">
        <v>3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49.642653492269332</v>
      </c>
      <c r="G148" s="13">
        <v>3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4.8148341187216221</v>
      </c>
      <c r="G149" s="13">
        <v>3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119.48584813671816</v>
      </c>
      <c r="G150" s="13">
        <v>3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5.6402948461854594</v>
      </c>
      <c r="G151" s="13">
        <v>3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274.1764543580511</v>
      </c>
      <c r="G152" s="13">
        <v>3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2.2838834356706945</v>
      </c>
      <c r="G153" s="13">
        <v>3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8.3030582303808096</v>
      </c>
      <c r="G154" s="13">
        <v>3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9.1883893307654425</v>
      </c>
      <c r="G155" s="13">
        <v>3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90.673353519483385</v>
      </c>
      <c r="G156" s="13">
        <v>3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655.46736811812013</v>
      </c>
      <c r="G157" s="13">
        <v>3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629.80761144929761</v>
      </c>
      <c r="G158" s="13">
        <v>3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1.3602157204730179</v>
      </c>
      <c r="G159" s="13">
        <v>3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5.7097901564422964</v>
      </c>
      <c r="G160" s="13">
        <v>3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2834.1779715761791</v>
      </c>
      <c r="G161" s="13">
        <v>3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36.392703740225798</v>
      </c>
      <c r="G162" s="13">
        <v>3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1.3053209507513615</v>
      </c>
      <c r="G163" s="13">
        <v>3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69.403465515816663</v>
      </c>
      <c r="G164" s="13">
        <v>3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125.99891272439206</v>
      </c>
      <c r="G165" s="13">
        <v>3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51.757611120965954</v>
      </c>
      <c r="G166" s="13">
        <v>3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60.165564854856498</v>
      </c>
      <c r="G167" s="13">
        <v>3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38.303253801429896</v>
      </c>
      <c r="G168" s="13">
        <v>3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4.4158886228692875</v>
      </c>
      <c r="G169" s="13">
        <v>3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551.75222450830142</v>
      </c>
      <c r="G170" s="13">
        <v>3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3321.5234596895834</v>
      </c>
      <c r="G171" s="13">
        <v>3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2.9934370787742433</v>
      </c>
      <c r="G172" s="13">
        <v>3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69.913831896423503</v>
      </c>
      <c r="G173" s="13">
        <v>3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223.99170481887225</v>
      </c>
      <c r="G174" s="13">
        <v>3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>
        <v>13.483912095286025</v>
      </c>
      <c r="G175" s="13">
        <v>3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11.239969194122205</v>
      </c>
      <c r="G176" s="13">
        <v>3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785.32082354379975</v>
      </c>
      <c r="G177" s="13">
        <v>3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12.555159784006285</v>
      </c>
      <c r="G178" s="13">
        <v>3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7.4389346190416913E-2</v>
      </c>
      <c r="G179" s="13">
        <v>3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447.08062314253004</v>
      </c>
      <c r="G180" s="13">
        <v>3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0.76077788587502027</v>
      </c>
      <c r="G181" s="13">
        <v>3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225.00020249025198</v>
      </c>
      <c r="G182" s="13">
        <v>3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427.96941282189999</v>
      </c>
      <c r="G183" s="13">
        <v>3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1.0456107772093799</v>
      </c>
      <c r="G184" s="13">
        <v>3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9.6861127852105344</v>
      </c>
      <c r="G185" s="13">
        <v>3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38.646896691232776</v>
      </c>
      <c r="G186" s="13">
        <v>3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106.54936138622044</v>
      </c>
      <c r="G187" s="13">
        <v>3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1.7748221313128085</v>
      </c>
      <c r="G188" s="13">
        <v>3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63.887723884140811</v>
      </c>
      <c r="G189" s="13">
        <v>3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33.250406401805165</v>
      </c>
      <c r="G190" s="13">
        <v>3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231.26701550320124</v>
      </c>
      <c r="G191" s="13">
        <v>3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0.4433180883167937</v>
      </c>
      <c r="G192" s="13">
        <v>3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485.24969879211432</v>
      </c>
      <c r="G193" s="13">
        <v>3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144.28678306646293</v>
      </c>
      <c r="G194" s="13">
        <v>3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502.51039255899224</v>
      </c>
      <c r="G195" s="13">
        <v>3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99.787435071323983</v>
      </c>
      <c r="G196" s="13">
        <v>3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36.524516441370224</v>
      </c>
      <c r="G197" s="13">
        <v>3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133.66468590895519</v>
      </c>
      <c r="G198" s="13">
        <v>3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9.0784366567910099E-2</v>
      </c>
      <c r="G199" s="13">
        <v>3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19.470350990889351</v>
      </c>
      <c r="G200" s="13">
        <v>3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74.503458794934886</v>
      </c>
      <c r="G201" s="13">
        <v>3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0.17920328243458986</v>
      </c>
      <c r="G202" s="13">
        <v>3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380.9077107464696</v>
      </c>
      <c r="G203" s="13">
        <v>3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3885.1582403100861</v>
      </c>
      <c r="G204" s="13">
        <v>3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2356.2478744935925</v>
      </c>
      <c r="G205" s="13">
        <v>3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227.02364164699063</v>
      </c>
      <c r="G206" s="13">
        <v>3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480.67034936906344</v>
      </c>
      <c r="G207" s="13">
        <v>3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29.040230422677357</v>
      </c>
      <c r="G208" s="13">
        <v>3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57.927032818836977</v>
      </c>
      <c r="G209" s="13">
        <v>3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1.5336277270528713</v>
      </c>
      <c r="G210" s="13">
        <v>3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17.561921678589805</v>
      </c>
      <c r="G211" s="13">
        <v>3</v>
      </c>
    </row>
    <row r="212" spans="1:7" x14ac:dyDescent="0.2">
      <c r="C212" s="11" t="s">
        <v>493</v>
      </c>
      <c r="F212" s="25">
        <v>-4614.1132559234684</v>
      </c>
    </row>
    <row r="213" spans="1:7" x14ac:dyDescent="0.2">
      <c r="F213" s="26">
        <f>SUM(F1:F212)</f>
        <v>74032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A20C-9616-435A-8E77-2828FF69AA7C}">
  <dimension ref="A1:G213"/>
  <sheetViews>
    <sheetView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16.001061728544688</v>
      </c>
      <c r="G1" s="13">
        <v>4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2.9880127289093772</v>
      </c>
      <c r="G2" s="13">
        <v>4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214.51813616726841</v>
      </c>
      <c r="G3" s="13">
        <v>4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16.343557362725988</v>
      </c>
      <c r="G4" s="13">
        <v>4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57.156687315933226</v>
      </c>
      <c r="G5" s="13">
        <v>4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57.966554391214814</v>
      </c>
      <c r="G6" s="13">
        <v>4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528.00493377727878</v>
      </c>
      <c r="G7" s="13">
        <v>4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34.291188687103286</v>
      </c>
      <c r="G8" s="13">
        <v>4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0.64969498765451139</v>
      </c>
      <c r="G9" s="13">
        <v>4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8.8892262998020097</v>
      </c>
      <c r="G10" s="13">
        <v>4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2.3866777028687149</v>
      </c>
      <c r="G11" s="13">
        <v>4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126.92712938468674</v>
      </c>
      <c r="G12" s="13">
        <v>4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364.98374659961945</v>
      </c>
      <c r="G13" s="13">
        <v>4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29.142556733607385</v>
      </c>
      <c r="G14" s="13">
        <v>4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339.46137115353463</v>
      </c>
      <c r="G15" s="13">
        <v>4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320.39083125738881</v>
      </c>
      <c r="G16" s="13">
        <v>4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391.58602595362152</v>
      </c>
      <c r="G17" s="13">
        <v>4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77.81929232420211</v>
      </c>
      <c r="G18" s="13">
        <v>4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2769.5019748374589</v>
      </c>
      <c r="G19" s="13">
        <v>4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7.8544367184909078E-2</v>
      </c>
      <c r="G20" s="13">
        <v>4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41.942448654115879</v>
      </c>
      <c r="G21" s="13">
        <v>4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38.974558862253872</v>
      </c>
      <c r="G22" s="13">
        <v>4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1873.7119057445909</v>
      </c>
      <c r="G23" s="13">
        <v>4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2906.3710522366764</v>
      </c>
      <c r="G24" s="13">
        <v>4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3.5310074656876953</v>
      </c>
      <c r="G25" s="13">
        <v>4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18.604710131674192</v>
      </c>
      <c r="G26" s="13">
        <v>4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321.55788046526129</v>
      </c>
      <c r="G27" s="13">
        <v>4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27.083607025635207</v>
      </c>
      <c r="G28" s="13">
        <v>4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30.079165855937347</v>
      </c>
      <c r="G29" s="13">
        <v>4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162.93525899083207</v>
      </c>
      <c r="G30" s="13">
        <v>4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3.0022123820678058E-2</v>
      </c>
      <c r="G31" s="13">
        <v>4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15592.187665441115</v>
      </c>
      <c r="G32" s="13">
        <v>4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373.84278849385038</v>
      </c>
      <c r="G33" s="13">
        <v>4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212.18006184863913</v>
      </c>
      <c r="G34" s="13">
        <v>4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51.096843334042148</v>
      </c>
      <c r="G35" s="13">
        <v>4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139.5440486316395</v>
      </c>
      <c r="G36" s="13">
        <v>4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24.250816790966251</v>
      </c>
      <c r="G37" s="13">
        <v>4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19.235580436284387</v>
      </c>
      <c r="G38" s="13">
        <v>4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17.131759824331574</v>
      </c>
      <c r="G39" s="13">
        <v>4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83.020422423946613</v>
      </c>
      <c r="G40" s="13">
        <v>4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18.634488832869298</v>
      </c>
      <c r="G41" s="13">
        <v>4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36.524915840236929</v>
      </c>
      <c r="G42" s="13">
        <v>4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706.42357571293689</v>
      </c>
      <c r="G43" s="13">
        <v>4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28.465436130138308</v>
      </c>
      <c r="G44" s="13">
        <v>4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2584.033651383455</v>
      </c>
      <c r="G45" s="13">
        <v>4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657.81978576913878</v>
      </c>
      <c r="G46" s="13">
        <v>4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11.626432583495939</v>
      </c>
      <c r="G47" s="13">
        <v>4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372.63849562426526</v>
      </c>
      <c r="G48" s="13">
        <v>4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1001.6130248264966</v>
      </c>
      <c r="G49" s="13">
        <v>4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80.80016465609468</v>
      </c>
      <c r="G50" s="13">
        <v>4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8.8364035900526545</v>
      </c>
      <c r="G51" s="13">
        <v>4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20.487908703982619</v>
      </c>
      <c r="G52" s="13">
        <v>4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905.68203432828091</v>
      </c>
      <c r="G53" s="13">
        <v>4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16.792428684282722</v>
      </c>
      <c r="G54" s="13">
        <v>4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54.805549316398178</v>
      </c>
      <c r="G55" s="13">
        <v>4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30.070808345792674</v>
      </c>
      <c r="G56" s="13">
        <v>4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45.764833002614537</v>
      </c>
      <c r="G57" s="13">
        <v>4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71.119490259679452</v>
      </c>
      <c r="G58" s="13">
        <v>4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562.35056799163533</v>
      </c>
      <c r="G59" s="13">
        <v>4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24.952847643118972</v>
      </c>
      <c r="G60" s="13">
        <v>4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68.293596999401728</v>
      </c>
      <c r="G61" s="13">
        <v>4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8.2448054690349153</v>
      </c>
      <c r="G62" s="13">
        <v>4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48.251395122843398</v>
      </c>
      <c r="G63" s="13">
        <v>4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22.266435547294623</v>
      </c>
      <c r="G64" s="13">
        <v>4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77.606216385950489</v>
      </c>
      <c r="G65" s="13">
        <v>4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475.20859481236073</v>
      </c>
      <c r="G66" s="13">
        <v>4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33.650013491343834</v>
      </c>
      <c r="G67" s="13">
        <v>4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25.251608345572315</v>
      </c>
      <c r="G68" s="13">
        <v>4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25.958751072862071</v>
      </c>
      <c r="G69" s="13">
        <v>4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89.927052579331189</v>
      </c>
      <c r="G70" s="13">
        <v>4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103.35659769132201</v>
      </c>
      <c r="G71" s="13">
        <v>4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18.890082589721018</v>
      </c>
      <c r="G72" s="13">
        <v>4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0.64896471977779224</v>
      </c>
      <c r="G73" s="13">
        <v>4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475.76887255555471</v>
      </c>
      <c r="G74" s="13">
        <v>4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4.8707244559666556</v>
      </c>
      <c r="G75" s="13">
        <v>4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83.506618548091211</v>
      </c>
      <c r="G76" s="13">
        <v>4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26.672709633667871</v>
      </c>
      <c r="G77" s="13">
        <v>4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26.780302434171169</v>
      </c>
      <c r="G78" s="13">
        <v>4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5.6637142292085114</v>
      </c>
      <c r="G79" s="13">
        <v>4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393.00477415633651</v>
      </c>
      <c r="G80" s="13">
        <v>4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2.6695347937846167E-2</v>
      </c>
      <c r="G81" s="13">
        <v>4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448.52249693428632</v>
      </c>
      <c r="G82" s="13">
        <v>4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61.675584937071612</v>
      </c>
      <c r="G83" s="13">
        <v>4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4.6498589936966939</v>
      </c>
      <c r="G84" s="13">
        <v>4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41.084221617220443</v>
      </c>
      <c r="G85" s="13">
        <v>4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3.8963036857976747</v>
      </c>
      <c r="G86" s="13">
        <v>4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64.994490155009984</v>
      </c>
      <c r="G87" s="13">
        <v>4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297.94507437592205</v>
      </c>
      <c r="G88" s="13">
        <v>4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464.25327840756967</v>
      </c>
      <c r="G89" s="13">
        <v>4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729.67197813179325</v>
      </c>
      <c r="G90" s="13">
        <v>4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20.225580254490044</v>
      </c>
      <c r="G91" s="13">
        <v>4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146.88470132842085</v>
      </c>
      <c r="G92" s="13">
        <v>4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17.039583790114573</v>
      </c>
      <c r="G93" s="13">
        <v>4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0.13023110468158997</v>
      </c>
      <c r="G94" s="13">
        <v>4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39.003769577322643</v>
      </c>
      <c r="G95" s="13">
        <v>4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13.313351378717281</v>
      </c>
      <c r="G96" s="13">
        <v>4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13.80555192762602</v>
      </c>
      <c r="G97" s="13">
        <v>4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31.857205853998206</v>
      </c>
      <c r="G98" s="13">
        <v>4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1164.9373543138695</v>
      </c>
      <c r="G99" s="13">
        <v>4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-0.29957211120525246</v>
      </c>
      <c r="G100" s="13">
        <v>4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494.57538004382894</v>
      </c>
      <c r="G101" s="13">
        <v>4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0.44635595442581083</v>
      </c>
      <c r="G102" s="13">
        <v>4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>
        <v>4.4251227495908347</v>
      </c>
      <c r="G103" s="13">
        <v>4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123.86138369734438</v>
      </c>
      <c r="G104" s="13">
        <v>4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82.576013850525385</v>
      </c>
      <c r="G105" s="13">
        <v>4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333.15915937744808</v>
      </c>
      <c r="G106" s="13">
        <v>4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3.2294068326026668</v>
      </c>
      <c r="G107" s="13">
        <v>4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10.815997522088013</v>
      </c>
      <c r="G108" s="13">
        <v>4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2.1582661392059883</v>
      </c>
      <c r="G109" s="13">
        <v>4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3616.445805051459</v>
      </c>
      <c r="G110" s="13">
        <v>4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87.210618359686165</v>
      </c>
      <c r="G111" s="13">
        <v>4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159.39986991788405</v>
      </c>
      <c r="G112" s="13">
        <v>4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29.499008598321542</v>
      </c>
      <c r="G113" s="13">
        <v>4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16.495209658458009</v>
      </c>
      <c r="G114" s="13">
        <v>4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23.200772725119243</v>
      </c>
      <c r="G115" s="13">
        <v>4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12.901642577998036</v>
      </c>
      <c r="G116" s="13">
        <v>4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13.401226946549157</v>
      </c>
      <c r="G117" s="13">
        <v>4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6.0770458474315765</v>
      </c>
      <c r="G118" s="13">
        <v>4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364.7729426058732</v>
      </c>
      <c r="G119" s="13">
        <v>4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2.6325345546975107</v>
      </c>
      <c r="G120" s="13">
        <v>4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2374.7371739573546</v>
      </c>
      <c r="G121" s="13">
        <v>4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85.925428037535568</v>
      </c>
      <c r="G122" s="13">
        <v>4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1611.9220693815357</v>
      </c>
      <c r="G123" s="13">
        <v>4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845.19029476024639</v>
      </c>
      <c r="G124" s="13">
        <v>4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25.763850690653236</v>
      </c>
      <c r="G125" s="13">
        <v>4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724.90316661506643</v>
      </c>
      <c r="G126" s="13">
        <v>4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46.269366964552304</v>
      </c>
      <c r="G127" s="13">
        <v>4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17.269861593906693</v>
      </c>
      <c r="G128" s="13">
        <v>4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8.1140875191021783E-2</v>
      </c>
      <c r="G129" s="13">
        <v>4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20.893613079937726</v>
      </c>
      <c r="G130" s="13">
        <v>4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179.67981455875207</v>
      </c>
      <c r="G131" s="13">
        <v>4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1.6749099456930716</v>
      </c>
      <c r="G132" s="13">
        <v>4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38.874674444893728</v>
      </c>
      <c r="G133" s="13">
        <v>4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474.32075135602059</v>
      </c>
      <c r="G134" s="13">
        <v>4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303.73780259668428</v>
      </c>
      <c r="G135" s="13">
        <v>4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0.56790498546196144</v>
      </c>
      <c r="G136" s="13">
        <v>4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18.45670917532577</v>
      </c>
      <c r="G137" s="13">
        <v>4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8.7232932100363687</v>
      </c>
      <c r="G138" s="13">
        <v>4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26.324452997348004</v>
      </c>
      <c r="G139" s="13">
        <v>4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748.6887216276873</v>
      </c>
      <c r="G140" s="13">
        <v>4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1109.7764079641347</v>
      </c>
      <c r="G141" s="13">
        <v>4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48.501877004558082</v>
      </c>
      <c r="G142" s="13">
        <v>4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29.390117543815194</v>
      </c>
      <c r="G143" s="13">
        <v>4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3438.0424176003366</v>
      </c>
      <c r="G144" s="13">
        <v>4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39.461890958651153</v>
      </c>
      <c r="G145" s="13">
        <v>4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27.302038261649436</v>
      </c>
      <c r="G146" s="13">
        <v>4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8.9888672945365844</v>
      </c>
      <c r="G147" s="13">
        <v>4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49.383148050007769</v>
      </c>
      <c r="G148" s="13">
        <v>4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4.7896647216508255</v>
      </c>
      <c r="G149" s="13">
        <v>4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118.86123954544803</v>
      </c>
      <c r="G150" s="13">
        <v>4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5.6108103785839649</v>
      </c>
      <c r="G151" s="13">
        <v>4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272.74320538684179</v>
      </c>
      <c r="G152" s="13">
        <v>4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2.27194450534861</v>
      </c>
      <c r="G153" s="13">
        <v>4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8.2596542491948703</v>
      </c>
      <c r="G154" s="13">
        <v>4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9.1403573085182224</v>
      </c>
      <c r="G155" s="13">
        <v>4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90.199361356472252</v>
      </c>
      <c r="G156" s="13">
        <v>4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652.04093263803429</v>
      </c>
      <c r="G157" s="13">
        <v>4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626.51531155694192</v>
      </c>
      <c r="G158" s="13">
        <v>4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1.3531052346854791</v>
      </c>
      <c r="G159" s="13">
        <v>4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5.6799424042467166</v>
      </c>
      <c r="G160" s="13">
        <v>4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2819.362393515341</v>
      </c>
      <c r="G161" s="13">
        <v>4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36.202462002227804</v>
      </c>
      <c r="G162" s="13">
        <v>4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1.2984974256819215</v>
      </c>
      <c r="G163" s="13">
        <v>4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69.040661037285474</v>
      </c>
      <c r="G164" s="13">
        <v>4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125.34025728857593</v>
      </c>
      <c r="G165" s="13">
        <v>4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51.48704980283577</v>
      </c>
      <c r="G166" s="13">
        <v>4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59.851051217526297</v>
      </c>
      <c r="G167" s="13">
        <v>4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38.103024721827111</v>
      </c>
      <c r="G168" s="13">
        <v>4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4.3928047010915368</v>
      </c>
      <c r="G169" s="13">
        <v>4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548.86795674726943</v>
      </c>
      <c r="G170" s="13">
        <v>4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3304.1602980986513</v>
      </c>
      <c r="G171" s="13">
        <v>4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2.9777889786353082</v>
      </c>
      <c r="G172" s="13">
        <v>4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69.54835949335569</v>
      </c>
      <c r="G173" s="13">
        <v>4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222.82079508031453</v>
      </c>
      <c r="G174" s="13">
        <v>4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/>
      <c r="G175" s="13">
        <v>4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11.181212601322803</v>
      </c>
      <c r="G176" s="13">
        <v>4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781.21558312463708</v>
      </c>
      <c r="G177" s="13">
        <v>4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12.489528072902838</v>
      </c>
      <c r="G178" s="13">
        <v>4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7.4000478174211876E-2</v>
      </c>
      <c r="G179" s="13">
        <v>4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444.74352295401479</v>
      </c>
      <c r="G180" s="13">
        <v>4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0.75680094290666011</v>
      </c>
      <c r="G181" s="13">
        <v>4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223.82402086117634</v>
      </c>
      <c r="G182" s="13">
        <v>4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425.73221589675848</v>
      </c>
      <c r="G183" s="13">
        <v>4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1.0401448790737082</v>
      </c>
      <c r="G184" s="13">
        <v>4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9.6354789289338374</v>
      </c>
      <c r="G185" s="13">
        <v>4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38.444871229006885</v>
      </c>
      <c r="G186" s="13">
        <v>4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105.99237788102718</v>
      </c>
      <c r="G187" s="13">
        <v>4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1.7655443032814431</v>
      </c>
      <c r="G188" s="13">
        <v>4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63.553752775118191</v>
      </c>
      <c r="G189" s="13">
        <v>4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33.076590926368887</v>
      </c>
      <c r="G190" s="13">
        <v>4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230.05807430210254</v>
      </c>
      <c r="G191" s="13">
        <v>4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0.44100065666320337</v>
      </c>
      <c r="G192" s="13">
        <v>4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482.71307093615269</v>
      </c>
      <c r="G193" s="13">
        <v>4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143.53252835165418</v>
      </c>
      <c r="G194" s="13">
        <v>4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499.88353495795042</v>
      </c>
      <c r="G195" s="13">
        <v>4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99.265799327691468</v>
      </c>
      <c r="G196" s="13">
        <v>4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36.333585656536499</v>
      </c>
      <c r="G197" s="13">
        <v>4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132.96595787990336</v>
      </c>
      <c r="G198" s="13">
        <v>4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9.030979408760724E-2</v>
      </c>
      <c r="G199" s="13">
        <v>4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19.368570330722473</v>
      </c>
      <c r="G200" s="13">
        <v>4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74.113994258604109</v>
      </c>
      <c r="G201" s="13">
        <v>4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0.17826650279467487</v>
      </c>
      <c r="G202" s="13">
        <v>4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378.91652741954493</v>
      </c>
      <c r="G203" s="13">
        <v>4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3864.8486952619987</v>
      </c>
      <c r="G204" s="13">
        <v>4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2343.9306612962046</v>
      </c>
      <c r="G205" s="13">
        <v>4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225.83688255203998</v>
      </c>
      <c r="G206" s="13">
        <v>4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478.15765992117838</v>
      </c>
      <c r="G207" s="13">
        <v>4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28.888423512509107</v>
      </c>
      <c r="G208" s="13">
        <v>4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57.624221038783894</v>
      </c>
      <c r="G209" s="13">
        <v>4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1.5256107353415915</v>
      </c>
      <c r="G210" s="13">
        <v>4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17.470117273878138</v>
      </c>
      <c r="G211" s="13">
        <v>4</v>
      </c>
    </row>
    <row r="212" spans="1:7" x14ac:dyDescent="0.2">
      <c r="C212" s="11" t="s">
        <v>493</v>
      </c>
      <c r="F212" s="25">
        <v>-4581.0048183708277</v>
      </c>
    </row>
    <row r="213" spans="1:7" x14ac:dyDescent="0.2">
      <c r="F213" s="26">
        <f>SUM(F1:F212)</f>
        <v>73645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7344-3D35-47A6-86D5-EA193FEDF5CF}">
  <dimension ref="A1:G213"/>
  <sheetViews>
    <sheetView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17.155649847568196</v>
      </c>
      <c r="G1" s="13">
        <v>5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3.2036186714910113</v>
      </c>
      <c r="G2" s="13">
        <v>5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229.99711472104482</v>
      </c>
      <c r="G3" s="13">
        <v>5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17.522858928691441</v>
      </c>
      <c r="G4" s="13">
        <v>5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61.280940644697829</v>
      </c>
      <c r="G5" s="13">
        <v>5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62.149245273622519</v>
      </c>
      <c r="G6" s="13">
        <v>5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566.10416954470975</v>
      </c>
      <c r="G7" s="13">
        <v>5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36.765536934550731</v>
      </c>
      <c r="G8" s="13">
        <v>5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0.69657500889690493</v>
      </c>
      <c r="G9" s="13">
        <v>5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9.5306459285228708</v>
      </c>
      <c r="G10" s="13">
        <v>5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2.5588931324707835</v>
      </c>
      <c r="G11" s="13">
        <v>5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136.08580635597093</v>
      </c>
      <c r="G12" s="13">
        <v>5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391.31986757769505</v>
      </c>
      <c r="G13" s="13">
        <v>5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31.245395303535954</v>
      </c>
      <c r="G14" s="13">
        <v>5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363.95587487150436</v>
      </c>
      <c r="G15" s="13">
        <v>5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343.50926261459927</v>
      </c>
      <c r="G16" s="13">
        <v>5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419.84168678487339</v>
      </c>
      <c r="G17" s="13">
        <v>5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83.434496607056474</v>
      </c>
      <c r="G18" s="13">
        <v>5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2969.3408436579662</v>
      </c>
      <c r="G19" s="13">
        <v>5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8.4211890672187331E-2</v>
      </c>
      <c r="G20" s="13">
        <v>5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44.968888631683555</v>
      </c>
      <c r="G21" s="13">
        <v>5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41.78684490738955</v>
      </c>
      <c r="G22" s="13">
        <v>5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2008.9132781001717</v>
      </c>
      <c r="G23" s="13">
        <v>5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3116.0859788655812</v>
      </c>
      <c r="G24" s="13">
        <v>5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3.7857942627908847</v>
      </c>
      <c r="G25" s="13">
        <v>5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19.947169628445412</v>
      </c>
      <c r="G26" s="13">
        <v>5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344.76052255627081</v>
      </c>
      <c r="G27" s="13">
        <v>5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29.03787802480997</v>
      </c>
      <c r="G28" s="13">
        <v>5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32.249587301499851</v>
      </c>
      <c r="G29" s="13">
        <v>5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174.69217346265339</v>
      </c>
      <c r="G30" s="13">
        <v>5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3.2188429285856725E-2</v>
      </c>
      <c r="G31" s="13">
        <v>5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16717.272671268449</v>
      </c>
      <c r="G32" s="13">
        <v>5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400.81815108542236</v>
      </c>
      <c r="G33" s="13">
        <v>5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227.49033204571518</v>
      </c>
      <c r="G34" s="13">
        <v>5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54.783836686979889</v>
      </c>
      <c r="G35" s="13">
        <v>5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149.61312425698449</v>
      </c>
      <c r="G36" s="13">
        <v>5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26.000682232302317</v>
      </c>
      <c r="G37" s="13">
        <v>5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20.623561622222539</v>
      </c>
      <c r="G38" s="13">
        <v>5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18.36793569107742</v>
      </c>
      <c r="G39" s="13">
        <v>5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89.010924491444086</v>
      </c>
      <c r="G40" s="13">
        <v>5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19.979097070466793</v>
      </c>
      <c r="G41" s="13">
        <v>5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39.160443069173297</v>
      </c>
      <c r="G42" s="13">
        <v>5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757.39695993913745</v>
      </c>
      <c r="G43" s="13">
        <v>5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30.519415729507642</v>
      </c>
      <c r="G44" s="13">
        <v>5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2770.4896880926908</v>
      </c>
      <c r="G45" s="13">
        <v>5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705.28606781920598</v>
      </c>
      <c r="G46" s="13">
        <v>5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12.465360721844739</v>
      </c>
      <c r="G47" s="13">
        <v>5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399.52696009228544</v>
      </c>
      <c r="G48" s="13">
        <v>5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1073.8863850536402</v>
      </c>
      <c r="G49" s="13">
        <v>5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86.630459652122752</v>
      </c>
      <c r="G50" s="13">
        <v>5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9.4740116921307287</v>
      </c>
      <c r="G51" s="13">
        <v>5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21.966254102216897</v>
      </c>
      <c r="G52" s="13">
        <v>5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971.03330502446499</v>
      </c>
      <c r="G53" s="13">
        <v>5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18.004119444392416</v>
      </c>
      <c r="G54" s="13">
        <v>5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58.76015165284111</v>
      </c>
      <c r="G55" s="13">
        <v>5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32.240626738752717</v>
      </c>
      <c r="G56" s="13">
        <v>5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49.067084650056906</v>
      </c>
      <c r="G57" s="13">
        <v>5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76.251257131020836</v>
      </c>
      <c r="G58" s="13">
        <v>5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602.92808063074926</v>
      </c>
      <c r="G59" s="13">
        <v>5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26.753369503062405</v>
      </c>
      <c r="G60" s="13">
        <v>5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73.221455977673443</v>
      </c>
      <c r="G61" s="13">
        <v>5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8.8397256436896985</v>
      </c>
      <c r="G62" s="13">
        <v>5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51.733069556719286</v>
      </c>
      <c r="G63" s="13">
        <v>5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23.873114052262014</v>
      </c>
      <c r="G64" s="13">
        <v>5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83.206045754881728</v>
      </c>
      <c r="G65" s="13">
        <v>5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509.49820677288596</v>
      </c>
      <c r="G66" s="13">
        <v>5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36.07809647991062</v>
      </c>
      <c r="G67" s="13">
        <v>5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27.073687872334094</v>
      </c>
      <c r="G68" s="13">
        <v>5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27.831855875648262</v>
      </c>
      <c r="G69" s="13">
        <v>5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96.415916146532837</v>
      </c>
      <c r="G70" s="13">
        <v>5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110.81449653213517</v>
      </c>
      <c r="G71" s="13">
        <v>5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20.253133698170707</v>
      </c>
      <c r="G72" s="13">
        <v>5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0.69579204710346521</v>
      </c>
      <c r="G73" s="13">
        <v>5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510.09891245996391</v>
      </c>
      <c r="G74" s="13">
        <v>5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5.2221811707335339</v>
      </c>
      <c r="G75" s="13">
        <v>5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89.532203054365311</v>
      </c>
      <c r="G76" s="13">
        <v>5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28.597331522367863</v>
      </c>
      <c r="G77" s="13">
        <v>5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28.71268789326799</v>
      </c>
      <c r="G78" s="13">
        <v>5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6.0723906826542855</v>
      </c>
      <c r="G79" s="13">
        <v>5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421.36280755801715</v>
      </c>
      <c r="G80" s="13">
        <v>5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2.8621603337964499E-2</v>
      </c>
      <c r="G81" s="13">
        <v>5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480.88652095097171</v>
      </c>
      <c r="G82" s="13">
        <v>5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66.125908222503057</v>
      </c>
      <c r="G83" s="13">
        <v>5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4.9853787260954201</v>
      </c>
      <c r="G84" s="13">
        <v>5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44.048734532882186</v>
      </c>
      <c r="G85" s="13">
        <v>5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4.1774491510204168</v>
      </c>
      <c r="G86" s="13">
        <v>5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69.6842955821771</v>
      </c>
      <c r="G87" s="13">
        <v>5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319.4438879441704</v>
      </c>
      <c r="G88" s="13">
        <v>5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497.75238793921233</v>
      </c>
      <c r="G89" s="13">
        <v>5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782.32289661631148</v>
      </c>
      <c r="G90" s="13">
        <v>5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21.684996826862371</v>
      </c>
      <c r="G91" s="13">
        <v>5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157.48345620464093</v>
      </c>
      <c r="G92" s="13">
        <v>5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18.269108513594361</v>
      </c>
      <c r="G93" s="13">
        <v>5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0.1396281864967569</v>
      </c>
      <c r="G94" s="13">
        <v>5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41.818163379127142</v>
      </c>
      <c r="G95" s="13">
        <v>5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14.274002464690579</v>
      </c>
      <c r="G96" s="13">
        <v>5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14.801718713468977</v>
      </c>
      <c r="G97" s="13">
        <v>5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34.15592527701601</v>
      </c>
      <c r="G98" s="13">
        <v>5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1248.9957031606873</v>
      </c>
      <c r="G99" s="13">
        <v>5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-0.32118832681995418</v>
      </c>
      <c r="G100" s="13">
        <v>5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530.26244053066318</v>
      </c>
      <c r="G101" s="13">
        <v>5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0.4785636473013456</v>
      </c>
      <c r="G102" s="13">
        <v>5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>
        <v>4.7444261957355245</v>
      </c>
      <c r="G103" s="13">
        <v>5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132.79884575135603</v>
      </c>
      <c r="G104" s="13">
        <v>5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88.53444874225859</v>
      </c>
      <c r="G105" s="13">
        <v>5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357.19891459411934</v>
      </c>
      <c r="G106" s="13">
        <v>5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3.4624310421002642</v>
      </c>
      <c r="G107" s="13">
        <v>5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11.59644712263626</v>
      </c>
      <c r="G108" s="13">
        <v>5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2.3140000826337923</v>
      </c>
      <c r="G109" s="13">
        <v>5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3877.397573780408</v>
      </c>
      <c r="G110" s="13">
        <v>5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93.503472266446607</v>
      </c>
      <c r="G111" s="13">
        <v>5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170.90168142910184</v>
      </c>
      <c r="G112" s="13">
        <v>5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31.627567654489383</v>
      </c>
      <c r="G113" s="13">
        <v>5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17.685453994462431</v>
      </c>
      <c r="G114" s="13">
        <v>5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24.874870169090773</v>
      </c>
      <c r="G115" s="13">
        <v>5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13.832586004700207</v>
      </c>
      <c r="G116" s="13">
        <v>5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14.36821886716783</v>
      </c>
      <c r="G117" s="13">
        <v>5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6.5155470577411876</v>
      </c>
      <c r="G118" s="13">
        <v>5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391.09385260665545</v>
      </c>
      <c r="G119" s="13">
        <v>5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2.8224902695955021</v>
      </c>
      <c r="G120" s="13">
        <v>5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2546.0910111820049</v>
      </c>
      <c r="G121" s="13">
        <v>5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92.125546505747437</v>
      </c>
      <c r="G122" s="13">
        <v>5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1728.2334805661847</v>
      </c>
      <c r="G123" s="13">
        <v>5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906.1766648648827</v>
      </c>
      <c r="G124" s="13">
        <v>5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27.62289207255467</v>
      </c>
      <c r="G125" s="13">
        <v>5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777.20998211364019</v>
      </c>
      <c r="G126" s="13">
        <v>5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49.608024253568949</v>
      </c>
      <c r="G127" s="13">
        <v>5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18.516002465792361</v>
      </c>
      <c r="G128" s="13">
        <v>5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8.6995754826639807E-2</v>
      </c>
      <c r="G129" s="13">
        <v>5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22.401232876350097</v>
      </c>
      <c r="G130" s="13">
        <v>5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192.64496541169808</v>
      </c>
      <c r="G131" s="13">
        <v>5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1.7957663711314988</v>
      </c>
      <c r="G132" s="13">
        <v>5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41.679753133197956</v>
      </c>
      <c r="G133" s="13">
        <v>5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508.54629922357287</v>
      </c>
      <c r="G134" s="13">
        <v>5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325.65460187699904</v>
      </c>
      <c r="G135" s="13">
        <v>5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0.60888328803165193</v>
      </c>
      <c r="G136" s="13">
        <v>5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19.788489371641624</v>
      </c>
      <c r="G137" s="13">
        <v>5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9.3527396099023914</v>
      </c>
      <c r="G138" s="13">
        <v>5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28.223945742651924</v>
      </c>
      <c r="G139" s="13">
        <v>5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802.71183068776645</v>
      </c>
      <c r="G140" s="13">
        <v>5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1189.8545101017057</v>
      </c>
      <c r="G141" s="13">
        <v>5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52.001625451869117</v>
      </c>
      <c r="G142" s="13">
        <v>5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31.510819351512033</v>
      </c>
      <c r="G143" s="13">
        <v>5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3686.1211385878873</v>
      </c>
      <c r="G144" s="13">
        <v>5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42.309341410878353</v>
      </c>
      <c r="G145" s="13">
        <v>5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29.272070596803282</v>
      </c>
      <c r="G146" s="13">
        <v>5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9.637476715449985</v>
      </c>
      <c r="G147" s="13">
        <v>5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52.946486345041251</v>
      </c>
      <c r="G148" s="13">
        <v>5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5.1352724116617212</v>
      </c>
      <c r="G149" s="13">
        <v>5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127.43790635167399</v>
      </c>
      <c r="G150" s="13">
        <v>5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6.0156694505073158</v>
      </c>
      <c r="G151" s="13">
        <v>5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292.42352846954503</v>
      </c>
      <c r="G152" s="13">
        <v>5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2.4358811351459146</v>
      </c>
      <c r="G153" s="13">
        <v>5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8.8556458668229716</v>
      </c>
      <c r="G154" s="13">
        <v>5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9.79989778971132</v>
      </c>
      <c r="G155" s="13">
        <v>5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96.707873899731041</v>
      </c>
      <c r="G156" s="13">
        <v>5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699.09023016045273</v>
      </c>
      <c r="G157" s="13">
        <v>5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671.72275762406912</v>
      </c>
      <c r="G158" s="13">
        <v>5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1.4507412074890453</v>
      </c>
      <c r="G159" s="13">
        <v>5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6.0897898336196139</v>
      </c>
      <c r="G160" s="13">
        <v>5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3022.7990390328982</v>
      </c>
      <c r="G161" s="13">
        <v>5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38.81472193949223</v>
      </c>
      <c r="G162" s="13">
        <v>5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1.3921930644907168</v>
      </c>
      <c r="G163" s="13">
        <v>5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74.022425892362321</v>
      </c>
      <c r="G164" s="13">
        <v>5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134.38443037882635</v>
      </c>
      <c r="G165" s="13">
        <v>5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55.202199271941197</v>
      </c>
      <c r="G166" s="13">
        <v>5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64.169721679471223</v>
      </c>
      <c r="G167" s="13">
        <v>5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40.852423504796612</v>
      </c>
      <c r="G168" s="13">
        <v>5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4.7097761748046256</v>
      </c>
      <c r="G169" s="13">
        <v>5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588.47260502149027</v>
      </c>
      <c r="G170" s="13">
        <v>5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3542.5784911069509</v>
      </c>
      <c r="G171" s="13">
        <v>5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3.192657206382854</v>
      </c>
      <c r="G172" s="13">
        <v>5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74.566758330312595</v>
      </c>
      <c r="G173" s="13">
        <v>5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238.8988683379259</v>
      </c>
      <c r="G174" s="13">
        <v>5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/>
      <c r="G175" s="13">
        <v>5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11.988015015110966</v>
      </c>
      <c r="G176" s="13">
        <v>5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837.58573192936672</v>
      </c>
      <c r="G177" s="13">
        <v>5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13.390734565935706</v>
      </c>
      <c r="G178" s="13">
        <v>5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7.9340128401895513E-2</v>
      </c>
      <c r="G179" s="13">
        <v>5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476.83486766143056</v>
      </c>
      <c r="G180" s="13">
        <v>5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0.81140940526806948</v>
      </c>
      <c r="G181" s="13">
        <v>5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239.9744838506025</v>
      </c>
      <c r="G182" s="13">
        <v>5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456.45176230554893</v>
      </c>
      <c r="G183" s="13">
        <v>5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1.1151985811226957</v>
      </c>
      <c r="G184" s="13">
        <v>5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10.330745885663477</v>
      </c>
      <c r="G185" s="13">
        <v>5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41.218936619881248</v>
      </c>
      <c r="G186" s="13">
        <v>5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113.64046663192374</v>
      </c>
      <c r="G187" s="13">
        <v>5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1.8929406292728557</v>
      </c>
      <c r="G188" s="13">
        <v>5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68.139598959475279</v>
      </c>
      <c r="G189" s="13">
        <v>5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35.463297480550757</v>
      </c>
      <c r="G190" s="13">
        <v>5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246.65836769393323</v>
      </c>
      <c r="G191" s="13">
        <v>5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0.47282192748278734</v>
      </c>
      <c r="G192" s="13">
        <v>5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517.54418314953739</v>
      </c>
      <c r="G193" s="13">
        <v>5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153.88940058548795</v>
      </c>
      <c r="G194" s="13">
        <v>5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535.95361581566715</v>
      </c>
      <c r="G195" s="13">
        <v>5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106.4285185567953</v>
      </c>
      <c r="G196" s="13">
        <v>5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38.955307079292076</v>
      </c>
      <c r="G197" s="13">
        <v>5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142.56037841318877</v>
      </c>
      <c r="G198" s="13">
        <v>5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9.6826275122050109E-2</v>
      </c>
      <c r="G199" s="13">
        <v>5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20.766147664383404</v>
      </c>
      <c r="G200" s="13">
        <v>5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79.461835462897966</v>
      </c>
      <c r="G201" s="13">
        <v>5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0.19112967335412767</v>
      </c>
      <c r="G202" s="13">
        <v>5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406.25799563473214</v>
      </c>
      <c r="G203" s="13">
        <v>5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4143.7244637000767</v>
      </c>
      <c r="G204" s="13">
        <v>5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2513.0615939342388</v>
      </c>
      <c r="G205" s="13">
        <v>5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242.13258754058694</v>
      </c>
      <c r="G206" s="13">
        <v>5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512.66006748206019</v>
      </c>
      <c r="G207" s="13">
        <v>5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30.972924599418921</v>
      </c>
      <c r="G208" s="13">
        <v>5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61.782210184008918</v>
      </c>
      <c r="G209" s="13">
        <v>5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1.6356941822504816</v>
      </c>
      <c r="G210" s="13">
        <v>5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18.730707988704513</v>
      </c>
      <c r="G211" s="13">
        <v>5</v>
      </c>
    </row>
    <row r="212" spans="1:7" x14ac:dyDescent="0.2">
      <c r="C212" s="11" t="s">
        <v>493</v>
      </c>
      <c r="F212" s="25">
        <v>-4911.5562421581708</v>
      </c>
    </row>
    <row r="213" spans="1:7" x14ac:dyDescent="0.2">
      <c r="F213" s="26">
        <f>SUM(F1:F212)</f>
        <v>78959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2768-DAAA-4BD3-8C7F-86803C29FD54}">
  <dimension ref="A1:G213"/>
  <sheetViews>
    <sheetView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17.590195620629359</v>
      </c>
      <c r="G1" s="13">
        <v>6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3.2847650556015244</v>
      </c>
      <c r="G2" s="13">
        <v>6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235.82284996898477</v>
      </c>
      <c r="G3" s="13">
        <v>6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17.966705961422139</v>
      </c>
      <c r="G4" s="13">
        <v>6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62.833162447017969</v>
      </c>
      <c r="G5" s="13">
        <v>6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63.723460886120719</v>
      </c>
      <c r="G6" s="13">
        <v>6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580.44336253207564</v>
      </c>
      <c r="G7" s="13">
        <v>6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37.696793331783489</v>
      </c>
      <c r="G8" s="13">
        <v>6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0.71421897624443731</v>
      </c>
      <c r="G9" s="13">
        <v>6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9.7720533913459278</v>
      </c>
      <c r="G10" s="13">
        <v>6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2.6237088756405496</v>
      </c>
      <c r="G11" s="13">
        <v>6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139.5328055924347</v>
      </c>
      <c r="G12" s="13">
        <v>6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401.23184385849129</v>
      </c>
      <c r="G13" s="13">
        <v>6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32.036828713369822</v>
      </c>
      <c r="G14" s="13">
        <v>6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373.17473212328076</v>
      </c>
      <c r="G15" s="13">
        <v>6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352.21021532713615</v>
      </c>
      <c r="G16" s="13">
        <v>6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430.47610937849475</v>
      </c>
      <c r="G17" s="13">
        <v>6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85.547859152353567</v>
      </c>
      <c r="G18" s="13">
        <v>6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3044.5530637635393</v>
      </c>
      <c r="G19" s="13">
        <v>6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8.634494429931501E-2</v>
      </c>
      <c r="G20" s="13">
        <v>6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46.10793265786635</v>
      </c>
      <c r="G21" s="13">
        <v>6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42.845289034275396</v>
      </c>
      <c r="G22" s="13">
        <v>6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2059.7982507594043</v>
      </c>
      <c r="G23" s="13">
        <v>6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3195.0151947590343</v>
      </c>
      <c r="G24" s="13">
        <v>6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3.8816869225963759</v>
      </c>
      <c r="G25" s="13">
        <v>6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20.452423484964505</v>
      </c>
      <c r="G26" s="13">
        <v>6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353.49316918442651</v>
      </c>
      <c r="G27" s="13">
        <v>6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29.773395901804612</v>
      </c>
      <c r="G28" s="13">
        <v>6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33.066456494410097</v>
      </c>
      <c r="G29" s="13">
        <v>6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179.11705659092638</v>
      </c>
      <c r="G30" s="13">
        <v>6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3.3003749370605948E-2</v>
      </c>
      <c r="G31" s="13">
        <v>6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17140.714525174109</v>
      </c>
      <c r="G32" s="13">
        <v>6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410.97071510182133</v>
      </c>
      <c r="G33" s="13">
        <v>6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233.25257148759553</v>
      </c>
      <c r="G34" s="13">
        <v>6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56.171489435545091</v>
      </c>
      <c r="G35" s="13">
        <v>6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153.4027650644158</v>
      </c>
      <c r="G36" s="13">
        <v>6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26.65926915038138</v>
      </c>
      <c r="G37" s="13">
        <v>6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21.145948218360346</v>
      </c>
      <c r="G38" s="13">
        <v>6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18.833188181384479</v>
      </c>
      <c r="G39" s="13">
        <v>6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91.265535732504489</v>
      </c>
      <c r="G40" s="13">
        <v>6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20.485159636367243</v>
      </c>
      <c r="G41" s="13">
        <v>6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40.152361484279197</v>
      </c>
      <c r="G42" s="13">
        <v>6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776.58152306529507</v>
      </c>
      <c r="G43" s="13">
        <v>6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31.292460366078718</v>
      </c>
      <c r="G44" s="13">
        <v>6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2840.6650876821659</v>
      </c>
      <c r="G45" s="13">
        <v>6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723.15068281734955</v>
      </c>
      <c r="G46" s="13">
        <v>6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12.781103340718959</v>
      </c>
      <c r="G47" s="13">
        <v>6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409.64681875544699</v>
      </c>
      <c r="G48" s="13">
        <v>6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1101.0874991775183</v>
      </c>
      <c r="G49" s="13">
        <v>6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88.824774667564256</v>
      </c>
      <c r="G50" s="13">
        <v>6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9.7139846323181853</v>
      </c>
      <c r="G51" s="13">
        <v>6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22.52265056372773</v>
      </c>
      <c r="G52" s="13">
        <v>6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995.62919162445917</v>
      </c>
      <c r="G53" s="13">
        <v>6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18.460156614174011</v>
      </c>
      <c r="G54" s="13">
        <v>6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60.248522874686401</v>
      </c>
      <c r="G55" s="13">
        <v>6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33.057268964179904</v>
      </c>
      <c r="G56" s="13">
        <v>6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50.309934348002855</v>
      </c>
      <c r="G57" s="13">
        <v>6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78.182671083351053</v>
      </c>
      <c r="G58" s="13">
        <v>6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618.20000860933942</v>
      </c>
      <c r="G59" s="13">
        <v>6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27.43102168971782</v>
      </c>
      <c r="G60" s="13">
        <v>6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75.076126274350798</v>
      </c>
      <c r="G61" s="13">
        <v>6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9.0636323710720035</v>
      </c>
      <c r="G62" s="13">
        <v>6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53.043447589792635</v>
      </c>
      <c r="G63" s="13">
        <v>6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24.477810516306949</v>
      </c>
      <c r="G64" s="13">
        <v>6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85.313621731144892</v>
      </c>
      <c r="G65" s="13">
        <v>6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522.4035932841864</v>
      </c>
      <c r="G66" s="13">
        <v>6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36.991940284414497</v>
      </c>
      <c r="G67" s="13">
        <v>6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27.759453595616662</v>
      </c>
      <c r="G68" s="13">
        <v>6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28.53682569227837</v>
      </c>
      <c r="G69" s="13">
        <v>6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98.858092874873691</v>
      </c>
      <c r="G70" s="13">
        <v>6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113.62138356292672</v>
      </c>
      <c r="G71" s="13">
        <v>6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20.76613750263051</v>
      </c>
      <c r="G72" s="13">
        <v>6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0.71341618234082804</v>
      </c>
      <c r="G73" s="13">
        <v>6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523.01951460690009</v>
      </c>
      <c r="G74" s="13">
        <v>6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5.3544569384290099</v>
      </c>
      <c r="G75" s="13">
        <v>6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91.800018073663054</v>
      </c>
      <c r="G76" s="13">
        <v>6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29.321690532040424</v>
      </c>
      <c r="G77" s="13">
        <v>6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29.439968833838869</v>
      </c>
      <c r="G78" s="13">
        <v>6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6.2262019184261241</v>
      </c>
      <c r="G79" s="13">
        <v>6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432.03575953456243</v>
      </c>
      <c r="G80" s="13">
        <v>6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2.9346577143052315E-2</v>
      </c>
      <c r="G81" s="13">
        <v>6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493.06718486391316</v>
      </c>
      <c r="G82" s="13">
        <v>6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67.80085112255253</v>
      </c>
      <c r="G83" s="13">
        <v>6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5.1116563822484986</v>
      </c>
      <c r="G84" s="13">
        <v>6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45.164471422480133</v>
      </c>
      <c r="G85" s="13">
        <v>6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4.2832622730462893</v>
      </c>
      <c r="G86" s="13">
        <v>6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71.449371015811707</v>
      </c>
      <c r="G87" s="13">
        <v>6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327.5352743078318</v>
      </c>
      <c r="G88" s="13">
        <v>6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510.36025754088445</v>
      </c>
      <c r="G89" s="13">
        <v>6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802.13882378398876</v>
      </c>
      <c r="G90" s="13">
        <v>6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22.234269153686732</v>
      </c>
      <c r="G91" s="13">
        <v>6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161.47244938349681</v>
      </c>
      <c r="G92" s="13">
        <v>6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18.731857750884455</v>
      </c>
      <c r="G93" s="13">
        <v>6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0.1431649128103312</v>
      </c>
      <c r="G94" s="13">
        <v>6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42.87740079041977</v>
      </c>
      <c r="G95" s="13">
        <v>6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14.635557258056519</v>
      </c>
      <c r="G96" s="13">
        <v>6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15.17664034908921</v>
      </c>
      <c r="G97" s="13">
        <v>6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35.02108125105358</v>
      </c>
      <c r="G98" s="13">
        <v>6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1280.6322665204232</v>
      </c>
      <c r="G99" s="13">
        <v>6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-0.32932389912507343</v>
      </c>
      <c r="G100" s="13">
        <v>6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543.69377680722857</v>
      </c>
      <c r="G101" s="13">
        <v>6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0.49068547375054955</v>
      </c>
      <c r="G102" s="13">
        <v>6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>
        <v>4.8646006203289343</v>
      </c>
      <c r="G103" s="13">
        <v>6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136.16258758576009</v>
      </c>
      <c r="G104" s="13">
        <v>6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90.776991042496903</v>
      </c>
      <c r="G105" s="13">
        <v>6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366.2466207351323</v>
      </c>
      <c r="G106" s="13">
        <v>6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3.5501330404057208</v>
      </c>
      <c r="G107" s="13">
        <v>6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11.890180506357844</v>
      </c>
      <c r="G108" s="13">
        <v>6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2.3726127824560748</v>
      </c>
      <c r="G109" s="13">
        <v>6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3975.610508943731</v>
      </c>
      <c r="G110" s="13">
        <v>6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95.871877952092234</v>
      </c>
      <c r="G111" s="13">
        <v>6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175.23055290490834</v>
      </c>
      <c r="G112" s="13">
        <v>6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32.428681337653792</v>
      </c>
      <c r="G113" s="13">
        <v>6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18.133419495405011</v>
      </c>
      <c r="G114" s="13">
        <v>6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25.504940716313783</v>
      </c>
      <c r="G115" s="13">
        <v>6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14.1829598950661</v>
      </c>
      <c r="G116" s="13">
        <v>6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14.732160124457508</v>
      </c>
      <c r="G117" s="13">
        <v>6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6.6805832678690065</v>
      </c>
      <c r="G118" s="13">
        <v>6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401.00010401831605</v>
      </c>
      <c r="G119" s="13">
        <v>6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2.8939828231890257</v>
      </c>
      <c r="G120" s="13">
        <v>6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2610.5824817219559</v>
      </c>
      <c r="G121" s="13">
        <v>6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94.459049881062413</v>
      </c>
      <c r="G122" s="13">
        <v>6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1772.0089458219804</v>
      </c>
      <c r="G123" s="13">
        <v>6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929.12975861897996</v>
      </c>
      <c r="G124" s="13">
        <v>6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28.322568919337296</v>
      </c>
      <c r="G125" s="13">
        <v>6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796.8964011947744</v>
      </c>
      <c r="G126" s="13">
        <v>6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50.864575736074279</v>
      </c>
      <c r="G127" s="13">
        <v>6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18.985005428489266</v>
      </c>
      <c r="G128" s="13">
        <v>6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8.9199322623259317E-2</v>
      </c>
      <c r="G129" s="13">
        <v>6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22.968647176844026</v>
      </c>
      <c r="G130" s="13">
        <v>6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197.52458560475267</v>
      </c>
      <c r="G131" s="13">
        <v>6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1.8412524175893188</v>
      </c>
      <c r="G132" s="13">
        <v>6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42.735484668126162</v>
      </c>
      <c r="G133" s="13">
        <v>6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521.42757429604274</v>
      </c>
      <c r="G134" s="13">
        <v>6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333.90330314922892</v>
      </c>
      <c r="G135" s="13">
        <v>6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0.62430605904019187</v>
      </c>
      <c r="G136" s="13">
        <v>6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20.289723920499682</v>
      </c>
      <c r="G137" s="13">
        <v>6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9.589640776581362</v>
      </c>
      <c r="G138" s="13">
        <v>6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28.938847039341393</v>
      </c>
      <c r="G139" s="13">
        <v>6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823.04420142923402</v>
      </c>
      <c r="G140" s="13">
        <v>6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1219.993050612647</v>
      </c>
      <c r="G141" s="13">
        <v>6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53.318805898730638</v>
      </c>
      <c r="G142" s="13">
        <v>6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32.308975846693379</v>
      </c>
      <c r="G143" s="13">
        <v>6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3779.4891178831645</v>
      </c>
      <c r="G144" s="13">
        <v>6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43.381020165950694</v>
      </c>
      <c r="G145" s="13">
        <v>6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30.013520478306422</v>
      </c>
      <c r="G146" s="13">
        <v>6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9.8815901595272901</v>
      </c>
      <c r="G147" s="13">
        <v>6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54.287599741741857</v>
      </c>
      <c r="G148" s="13">
        <v>6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5.2653468151283747</v>
      </c>
      <c r="G149" s="13">
        <v>6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130.66585772774698</v>
      </c>
      <c r="G150" s="13">
        <v>6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6.1680439600757584</v>
      </c>
      <c r="G151" s="13">
        <v>6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299.83049989698316</v>
      </c>
      <c r="G152" s="13">
        <v>6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2.4975810334512607</v>
      </c>
      <c r="G153" s="13">
        <v>6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9.0799558471120587</v>
      </c>
      <c r="G154" s="13">
        <v>6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10.048125294864915</v>
      </c>
      <c r="G155" s="13">
        <v>6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99.157445801597348</v>
      </c>
      <c r="G156" s="13">
        <v>6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716.79790706012102</v>
      </c>
      <c r="G157" s="13">
        <v>6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688.73722735200568</v>
      </c>
      <c r="G158" s="13">
        <v>6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1.4874879040654723</v>
      </c>
      <c r="G159" s="13">
        <v>6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6.2440417829507755</v>
      </c>
      <c r="G160" s="13">
        <v>6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3099.3653339209513</v>
      </c>
      <c r="G161" s="13">
        <v>6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39.797883376174362</v>
      </c>
      <c r="G162" s="13">
        <v>6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1.4274567599400187</v>
      </c>
      <c r="G163" s="13">
        <v>6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75.897384437743156</v>
      </c>
      <c r="G164" s="13">
        <v>6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137.78833443989163</v>
      </c>
      <c r="G165" s="13">
        <v>6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56.60044897804034</v>
      </c>
      <c r="G166" s="13">
        <v>6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65.795115154045916</v>
      </c>
      <c r="G167" s="13">
        <v>6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41.887199109978965</v>
      </c>
      <c r="G168" s="13">
        <v>6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4.8290729281780127</v>
      </c>
      <c r="G169" s="13">
        <v>6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603.37838156429075</v>
      </c>
      <c r="G170" s="13">
        <v>6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3632.310592352077</v>
      </c>
      <c r="G171" s="13">
        <v>6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3.2735259409509934</v>
      </c>
      <c r="G172" s="13">
        <v>6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76.455504599396875</v>
      </c>
      <c r="G173" s="13">
        <v>6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244.95008145708715</v>
      </c>
      <c r="G174" s="13">
        <v>6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/>
      <c r="G175" s="13">
        <v>6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12.291666657485134</v>
      </c>
      <c r="G176" s="13">
        <v>6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858.80144468989738</v>
      </c>
      <c r="G177" s="13">
        <v>6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13.729916535462568</v>
      </c>
      <c r="G178" s="13">
        <v>6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8.1349782232412501E-2</v>
      </c>
      <c r="G179" s="13">
        <v>6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488.91290481138009</v>
      </c>
      <c r="G180" s="13">
        <v>6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0.83196208210713962</v>
      </c>
      <c r="G181" s="13">
        <v>6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246.05294188200114</v>
      </c>
      <c r="G182" s="13">
        <v>6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468.01350352075048</v>
      </c>
      <c r="G183" s="13">
        <v>6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1.1434461167075614</v>
      </c>
      <c r="G184" s="13">
        <v>6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10.592419561512044</v>
      </c>
      <c r="G185" s="13">
        <v>6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42.262995856190756</v>
      </c>
      <c r="G186" s="13">
        <v>6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116.51893435902069</v>
      </c>
      <c r="G187" s="13">
        <v>6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1.9408880609594994</v>
      </c>
      <c r="G188" s="13">
        <v>6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69.865547843313095</v>
      </c>
      <c r="G189" s="13">
        <v>6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36.361568671435919</v>
      </c>
      <c r="G190" s="13">
        <v>6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252.90612583914614</v>
      </c>
      <c r="G191" s="13">
        <v>6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0.48479831845741433</v>
      </c>
      <c r="G192" s="13">
        <v>6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530.65337103564377</v>
      </c>
      <c r="G193" s="13">
        <v>6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157.78735776796211</v>
      </c>
      <c r="G194" s="13">
        <v>6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549.52910729391954</v>
      </c>
      <c r="G195" s="13">
        <v>6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109.12431051355249</v>
      </c>
      <c r="G196" s="13">
        <v>6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39.942029481533552</v>
      </c>
      <c r="G197" s="13">
        <v>6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146.17137597934814</v>
      </c>
      <c r="G198" s="13">
        <v>6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9.9278846079687622E-2</v>
      </c>
      <c r="G199" s="13">
        <v>6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21.292145908139869</v>
      </c>
      <c r="G200" s="13">
        <v>6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81.474572084762443</v>
      </c>
      <c r="G201" s="13">
        <v>6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0.19597091180330073</v>
      </c>
      <c r="G202" s="13">
        <v>6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416.54834874545372</v>
      </c>
      <c r="G203" s="13">
        <v>6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4248.6833528374791</v>
      </c>
      <c r="G204" s="13">
        <v>6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2576.7164424995508</v>
      </c>
      <c r="G205" s="13">
        <v>6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248.26570947831632</v>
      </c>
      <c r="G206" s="13">
        <v>6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525.64554266492871</v>
      </c>
      <c r="G207" s="13">
        <v>6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31.75745643491377</v>
      </c>
      <c r="G208" s="13">
        <v>6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63.347128943973182</v>
      </c>
      <c r="G209" s="13">
        <v>6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1.6771256639625216</v>
      </c>
      <c r="G210" s="13">
        <v>6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19.205149356723471</v>
      </c>
      <c r="G211" s="13">
        <v>6</v>
      </c>
    </row>
    <row r="212" spans="1:7" x14ac:dyDescent="0.2">
      <c r="C212" s="11" t="s">
        <v>493</v>
      </c>
      <c r="F212" s="25">
        <v>-5035.964004215959</v>
      </c>
    </row>
    <row r="213" spans="1:7" x14ac:dyDescent="0.2">
      <c r="F213" s="26">
        <f>SUM(F1:F212)</f>
        <v>80959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2487-4206-43C7-ABFA-EE5763F9ACAE}">
  <dimension ref="A1:G213"/>
  <sheetViews>
    <sheetView workbookViewId="0"/>
  </sheetViews>
  <sheetFormatPr defaultColWidth="8.85546875" defaultRowHeight="14.25" x14ac:dyDescent="0.2"/>
  <cols>
    <col min="1" max="1" width="8.7109375" style="13" bestFit="1" customWidth="1"/>
    <col min="2" max="2" width="53" style="13" bestFit="1" customWidth="1"/>
    <col min="3" max="3" width="21" style="13" bestFit="1" customWidth="1"/>
    <col min="4" max="4" width="4.28515625" style="13" bestFit="1" customWidth="1"/>
    <col min="5" max="5" width="8.85546875" style="13"/>
    <col min="6" max="6" width="11.28515625" style="13" bestFit="1" customWidth="1"/>
    <col min="7" max="16384" width="8.85546875" style="13"/>
  </cols>
  <sheetData>
    <row r="1" spans="1:7" x14ac:dyDescent="0.2">
      <c r="A1" s="10" t="s">
        <v>407</v>
      </c>
      <c r="B1" s="13" t="s">
        <v>338</v>
      </c>
      <c r="C1" s="13" t="s">
        <v>15</v>
      </c>
      <c r="D1" s="13" t="s">
        <v>7</v>
      </c>
      <c r="E1" s="13">
        <v>2022</v>
      </c>
      <c r="F1" s="25">
        <v>17.402689119553468</v>
      </c>
      <c r="G1" s="13">
        <v>7</v>
      </c>
    </row>
    <row r="2" spans="1:7" x14ac:dyDescent="0.2">
      <c r="A2" s="10">
        <v>4232178</v>
      </c>
      <c r="B2" s="13" t="s">
        <v>134</v>
      </c>
      <c r="C2" s="13" t="s">
        <v>135</v>
      </c>
      <c r="D2" s="13" t="s">
        <v>56</v>
      </c>
      <c r="E2" s="13">
        <v>2022</v>
      </c>
      <c r="F2" s="25">
        <v>3.2497503908578382</v>
      </c>
      <c r="G2" s="13">
        <v>7</v>
      </c>
    </row>
    <row r="3" spans="1:7" x14ac:dyDescent="0.2">
      <c r="A3" s="10">
        <v>213330</v>
      </c>
      <c r="B3" s="13" t="s">
        <v>42</v>
      </c>
      <c r="C3" s="13" t="s">
        <v>43</v>
      </c>
      <c r="D3" s="13" t="s">
        <v>7</v>
      </c>
      <c r="E3" s="13">
        <v>2022</v>
      </c>
      <c r="F3" s="25">
        <v>233.30904520949869</v>
      </c>
      <c r="G3" s="13">
        <v>7</v>
      </c>
    </row>
    <row r="4" spans="1:7" x14ac:dyDescent="0.2">
      <c r="A4" s="10" t="s">
        <v>408</v>
      </c>
      <c r="B4" s="13" t="s">
        <v>344</v>
      </c>
      <c r="C4" s="13" t="s">
        <v>345</v>
      </c>
      <c r="D4" s="13" t="s">
        <v>64</v>
      </c>
      <c r="E4" s="13">
        <v>2022</v>
      </c>
      <c r="F4" s="25">
        <v>17.775185966798844</v>
      </c>
      <c r="G4" s="13">
        <v>7</v>
      </c>
    </row>
    <row r="5" spans="1:7" x14ac:dyDescent="0.2">
      <c r="A5" s="10" t="s">
        <v>409</v>
      </c>
      <c r="B5" s="13" t="s">
        <v>375</v>
      </c>
      <c r="C5" s="13" t="s">
        <v>215</v>
      </c>
      <c r="D5" s="13" t="s">
        <v>216</v>
      </c>
      <c r="E5" s="13">
        <v>2022</v>
      </c>
      <c r="F5" s="25">
        <v>62.163378739316833</v>
      </c>
      <c r="G5" s="13">
        <v>7</v>
      </c>
    </row>
    <row r="6" spans="1:7" x14ac:dyDescent="0.2">
      <c r="A6" s="10" t="s">
        <v>410</v>
      </c>
      <c r="B6" s="13" t="s">
        <v>405</v>
      </c>
      <c r="C6" s="13" t="s">
        <v>406</v>
      </c>
      <c r="D6" s="13" t="s">
        <v>78</v>
      </c>
      <c r="E6" s="13">
        <v>2022</v>
      </c>
      <c r="F6" s="25">
        <v>63.044186849327751</v>
      </c>
      <c r="G6" s="13">
        <v>7</v>
      </c>
    </row>
    <row r="7" spans="1:7" x14ac:dyDescent="0.2">
      <c r="A7" s="10" t="s">
        <v>412</v>
      </c>
      <c r="B7" s="13" t="s">
        <v>374</v>
      </c>
      <c r="C7" s="13" t="s">
        <v>73</v>
      </c>
      <c r="D7" s="13" t="s">
        <v>74</v>
      </c>
      <c r="E7" s="13">
        <v>2022</v>
      </c>
      <c r="F7" s="25">
        <v>574.25600075802731</v>
      </c>
      <c r="G7" s="13">
        <v>7</v>
      </c>
    </row>
    <row r="8" spans="1:7" x14ac:dyDescent="0.2">
      <c r="A8" s="10" t="s">
        <v>413</v>
      </c>
      <c r="B8" s="13" t="s">
        <v>363</v>
      </c>
      <c r="C8" s="13" t="s">
        <v>364</v>
      </c>
      <c r="D8" s="13" t="s">
        <v>203</v>
      </c>
      <c r="E8" s="13">
        <v>2022</v>
      </c>
      <c r="F8" s="25">
        <v>37.294956196377555</v>
      </c>
      <c r="G8" s="13">
        <v>7</v>
      </c>
    </row>
    <row r="9" spans="1:7" x14ac:dyDescent="0.2">
      <c r="A9" s="10" t="s">
        <v>414</v>
      </c>
      <c r="B9" s="13" t="s">
        <v>347</v>
      </c>
      <c r="C9" s="13" t="s">
        <v>348</v>
      </c>
      <c r="D9" s="13" t="s">
        <v>7</v>
      </c>
      <c r="E9" s="13">
        <v>2022</v>
      </c>
      <c r="F9" s="25">
        <v>0.70660560433397712</v>
      </c>
      <c r="G9" s="13">
        <v>7</v>
      </c>
    </row>
    <row r="10" spans="1:7" x14ac:dyDescent="0.2">
      <c r="A10" s="10" t="s">
        <v>415</v>
      </c>
      <c r="B10" s="13" t="s">
        <v>206</v>
      </c>
      <c r="C10" s="13" t="s">
        <v>207</v>
      </c>
      <c r="D10" s="13" t="s">
        <v>156</v>
      </c>
      <c r="E10" s="13">
        <v>2022</v>
      </c>
      <c r="F10" s="25">
        <v>9.6678860711377794</v>
      </c>
      <c r="G10" s="13">
        <v>7</v>
      </c>
    </row>
    <row r="11" spans="1:7" x14ac:dyDescent="0.2">
      <c r="A11" s="10" t="s">
        <v>467</v>
      </c>
      <c r="B11" s="13" t="s">
        <v>400</v>
      </c>
      <c r="C11" s="13" t="s">
        <v>401</v>
      </c>
      <c r="D11" s="13" t="s">
        <v>305</v>
      </c>
      <c r="E11" s="13">
        <v>2022</v>
      </c>
      <c r="F11" s="25">
        <v>2.5957408824627959</v>
      </c>
      <c r="G11" s="13">
        <v>7</v>
      </c>
    </row>
    <row r="12" spans="1:7" x14ac:dyDescent="0.2">
      <c r="A12" s="10" t="s">
        <v>416</v>
      </c>
      <c r="B12" s="13" t="s">
        <v>335</v>
      </c>
      <c r="C12" s="13" t="s">
        <v>336</v>
      </c>
      <c r="D12" s="13" t="s">
        <v>337</v>
      </c>
      <c r="E12" s="13">
        <v>2022</v>
      </c>
      <c r="F12" s="25">
        <v>138.0454254219006</v>
      </c>
      <c r="G12" s="13">
        <v>7</v>
      </c>
    </row>
    <row r="13" spans="1:7" x14ac:dyDescent="0.2">
      <c r="A13" s="10">
        <v>191493</v>
      </c>
      <c r="B13" s="13" t="s">
        <v>37</v>
      </c>
      <c r="C13" s="13" t="s">
        <v>38</v>
      </c>
      <c r="D13" s="13" t="s">
        <v>7</v>
      </c>
      <c r="E13" s="13">
        <v>2022</v>
      </c>
      <c r="F13" s="25">
        <v>396.95482609332777</v>
      </c>
      <c r="G13" s="13">
        <v>7</v>
      </c>
    </row>
    <row r="14" spans="1:7" x14ac:dyDescent="0.2">
      <c r="A14" s="10">
        <v>5478251</v>
      </c>
      <c r="B14" s="13" t="s">
        <v>180</v>
      </c>
      <c r="C14" s="13" t="s">
        <v>38</v>
      </c>
      <c r="D14" s="13" t="s">
        <v>7</v>
      </c>
      <c r="E14" s="13">
        <v>2022</v>
      </c>
      <c r="F14" s="25">
        <v>31.695325197026509</v>
      </c>
      <c r="G14" s="13">
        <v>7</v>
      </c>
    </row>
    <row r="15" spans="1:7" x14ac:dyDescent="0.2">
      <c r="A15" s="10">
        <v>4803086</v>
      </c>
      <c r="B15" s="13" t="s">
        <v>154</v>
      </c>
      <c r="C15" s="13" t="s">
        <v>155</v>
      </c>
      <c r="D15" s="13" t="s">
        <v>156</v>
      </c>
      <c r="E15" s="13">
        <v>2022</v>
      </c>
      <c r="F15" s="25">
        <v>369.19679521913929</v>
      </c>
      <c r="G15" s="13">
        <v>7</v>
      </c>
    </row>
    <row r="16" spans="1:7" x14ac:dyDescent="0.2">
      <c r="A16" s="10">
        <v>7341512</v>
      </c>
      <c r="B16" s="13" t="s">
        <v>229</v>
      </c>
      <c r="C16" s="13" t="s">
        <v>23</v>
      </c>
      <c r="D16" s="13" t="s">
        <v>7</v>
      </c>
      <c r="E16" s="13">
        <v>2022</v>
      </c>
      <c r="F16" s="25">
        <v>348.45575423167651</v>
      </c>
      <c r="G16" s="13">
        <v>7</v>
      </c>
    </row>
    <row r="17" spans="1:7" x14ac:dyDescent="0.2">
      <c r="A17" s="10">
        <v>78476</v>
      </c>
      <c r="B17" s="13" t="s">
        <v>24</v>
      </c>
      <c r="C17" s="13" t="s">
        <v>25</v>
      </c>
      <c r="D17" s="13" t="s">
        <v>7</v>
      </c>
      <c r="E17" s="13">
        <v>2022</v>
      </c>
      <c r="F17" s="25">
        <v>425.88735602934719</v>
      </c>
      <c r="G17" s="13">
        <v>7</v>
      </c>
    </row>
    <row r="18" spans="1:7" x14ac:dyDescent="0.2">
      <c r="A18" s="10">
        <v>3200590</v>
      </c>
      <c r="B18" s="13" t="s">
        <v>332</v>
      </c>
      <c r="C18" s="13" t="s">
        <v>333</v>
      </c>
      <c r="D18" s="13" t="s">
        <v>7</v>
      </c>
      <c r="E18" s="13">
        <v>2022</v>
      </c>
      <c r="F18" s="25">
        <v>84.635943214057889</v>
      </c>
      <c r="G18" s="13">
        <v>7</v>
      </c>
    </row>
    <row r="19" spans="1:7" x14ac:dyDescent="0.2">
      <c r="A19" s="10">
        <v>9384812</v>
      </c>
      <c r="B19" s="13" t="s">
        <v>306</v>
      </c>
      <c r="C19" s="13" t="s">
        <v>307</v>
      </c>
      <c r="D19" s="13" t="s">
        <v>222</v>
      </c>
      <c r="E19" s="13">
        <v>2022</v>
      </c>
      <c r="F19" s="25">
        <v>3012.0989907879848</v>
      </c>
      <c r="G19" s="13">
        <v>7</v>
      </c>
    </row>
    <row r="20" spans="1:7" x14ac:dyDescent="0.2">
      <c r="A20" s="10">
        <v>1897993</v>
      </c>
      <c r="B20" s="13" t="s">
        <v>79</v>
      </c>
      <c r="C20" s="13" t="s">
        <v>80</v>
      </c>
      <c r="D20" s="13" t="s">
        <v>56</v>
      </c>
      <c r="E20" s="13">
        <v>2022</v>
      </c>
      <c r="F20" s="25">
        <v>8.5424531659209421E-2</v>
      </c>
      <c r="G20" s="13">
        <v>7</v>
      </c>
    </row>
    <row r="21" spans="1:7" x14ac:dyDescent="0.2">
      <c r="A21" s="10">
        <v>563404</v>
      </c>
      <c r="B21" s="13" t="s">
        <v>54</v>
      </c>
      <c r="C21" s="13" t="s">
        <v>55</v>
      </c>
      <c r="D21" s="13" t="s">
        <v>56</v>
      </c>
      <c r="E21" s="13">
        <v>2022</v>
      </c>
      <c r="F21" s="25">
        <v>45.616435160568479</v>
      </c>
      <c r="G21" s="13">
        <v>7</v>
      </c>
    </row>
    <row r="22" spans="1:7" x14ac:dyDescent="0.2">
      <c r="A22" s="10" t="s">
        <v>468</v>
      </c>
      <c r="B22" s="13" t="s">
        <v>379</v>
      </c>
      <c r="C22" s="13" t="s">
        <v>380</v>
      </c>
      <c r="D22" s="13" t="s">
        <v>261</v>
      </c>
      <c r="E22" s="13">
        <v>2022</v>
      </c>
      <c r="F22" s="25">
        <v>42.388570393524155</v>
      </c>
      <c r="G22" s="13">
        <v>7</v>
      </c>
    </row>
    <row r="23" spans="1:7" x14ac:dyDescent="0.2">
      <c r="A23" s="10">
        <v>5952492</v>
      </c>
      <c r="B23" s="13" t="s">
        <v>201</v>
      </c>
      <c r="C23" s="13" t="s">
        <v>115</v>
      </c>
      <c r="D23" s="13" t="s">
        <v>7</v>
      </c>
      <c r="E23" s="13">
        <v>2022</v>
      </c>
      <c r="F23" s="25">
        <v>2037.8413850569457</v>
      </c>
      <c r="G23" s="13">
        <v>7</v>
      </c>
    </row>
    <row r="24" spans="1:7" x14ac:dyDescent="0.2">
      <c r="A24" s="10" t="s">
        <v>417</v>
      </c>
      <c r="B24" s="13" t="s">
        <v>393</v>
      </c>
      <c r="C24" s="13" t="s">
        <v>115</v>
      </c>
      <c r="D24" s="13" t="s">
        <v>7</v>
      </c>
      <c r="E24" s="13">
        <v>2022</v>
      </c>
      <c r="F24" s="25">
        <v>3160.9572381010098</v>
      </c>
      <c r="G24" s="13">
        <v>7</v>
      </c>
    </row>
    <row r="25" spans="1:7" x14ac:dyDescent="0.2">
      <c r="A25" s="10" t="s">
        <v>469</v>
      </c>
      <c r="B25" s="13" t="s">
        <v>404</v>
      </c>
      <c r="C25" s="13" t="s">
        <v>137</v>
      </c>
      <c r="D25" s="13" t="s">
        <v>7</v>
      </c>
      <c r="E25" s="13">
        <v>2022</v>
      </c>
      <c r="F25" s="25">
        <v>3.8403092398903067</v>
      </c>
      <c r="G25" s="13">
        <v>7</v>
      </c>
    </row>
    <row r="26" spans="1:7" x14ac:dyDescent="0.2">
      <c r="A26" s="10" t="s">
        <v>418</v>
      </c>
      <c r="B26" s="13" t="s">
        <v>381</v>
      </c>
      <c r="C26" s="13" t="s">
        <v>382</v>
      </c>
      <c r="D26" s="13" t="s">
        <v>7</v>
      </c>
      <c r="E26" s="13">
        <v>2022</v>
      </c>
      <c r="F26" s="25">
        <v>20.23440644587652</v>
      </c>
      <c r="G26" s="13">
        <v>7</v>
      </c>
    </row>
    <row r="27" spans="1:7" x14ac:dyDescent="0.2">
      <c r="A27" s="10">
        <v>4530837</v>
      </c>
      <c r="B27" s="13" t="s">
        <v>146</v>
      </c>
      <c r="C27" s="13" t="s">
        <v>147</v>
      </c>
      <c r="D27" s="13" t="s">
        <v>7</v>
      </c>
      <c r="E27" s="13">
        <v>2022</v>
      </c>
      <c r="F27" s="25">
        <v>349.72503216437735</v>
      </c>
      <c r="G27" s="13">
        <v>7</v>
      </c>
    </row>
    <row r="28" spans="1:7" x14ac:dyDescent="0.2">
      <c r="A28" s="10">
        <v>131547</v>
      </c>
      <c r="B28" s="13" t="s">
        <v>27</v>
      </c>
      <c r="C28" s="13" t="s">
        <v>28</v>
      </c>
      <c r="D28" s="13" t="s">
        <v>7</v>
      </c>
      <c r="E28" s="13">
        <v>2022</v>
      </c>
      <c r="F28" s="25">
        <v>29.456019937881429</v>
      </c>
      <c r="G28" s="13">
        <v>7</v>
      </c>
    </row>
    <row r="29" spans="1:7" x14ac:dyDescent="0.2">
      <c r="A29" s="10" t="s">
        <v>470</v>
      </c>
      <c r="B29" s="13" t="s">
        <v>402</v>
      </c>
      <c r="C29" s="13" t="s">
        <v>403</v>
      </c>
      <c r="D29" s="13" t="s">
        <v>89</v>
      </c>
      <c r="E29" s="13">
        <v>2022</v>
      </c>
      <c r="F29" s="25">
        <v>32.713977437669328</v>
      </c>
      <c r="G29" s="13">
        <v>7</v>
      </c>
    </row>
    <row r="30" spans="1:7" x14ac:dyDescent="0.2">
      <c r="A30" s="10">
        <v>4676416</v>
      </c>
      <c r="B30" s="13" t="s">
        <v>151</v>
      </c>
      <c r="C30" s="13" t="s">
        <v>152</v>
      </c>
      <c r="D30" s="13" t="s">
        <v>7</v>
      </c>
      <c r="E30" s="13">
        <v>2022</v>
      </c>
      <c r="F30" s="25">
        <v>177.2077195210766</v>
      </c>
      <c r="G30" s="13">
        <v>7</v>
      </c>
    </row>
    <row r="31" spans="1:7" x14ac:dyDescent="0.2">
      <c r="A31" s="10" t="s">
        <v>419</v>
      </c>
      <c r="B31" s="13" t="s">
        <v>353</v>
      </c>
      <c r="C31" s="13" t="s">
        <v>354</v>
      </c>
      <c r="D31" s="13" t="s">
        <v>56</v>
      </c>
      <c r="E31" s="13">
        <v>2022</v>
      </c>
      <c r="F31" s="25">
        <v>3.2651938754036665E-2</v>
      </c>
      <c r="G31" s="13">
        <v>7</v>
      </c>
    </row>
    <row r="32" spans="1:7" x14ac:dyDescent="0.2">
      <c r="A32" s="10">
        <v>7835795</v>
      </c>
      <c r="B32" s="13" t="s">
        <v>255</v>
      </c>
      <c r="C32" s="13" t="s">
        <v>256</v>
      </c>
      <c r="D32" s="13" t="s">
        <v>64</v>
      </c>
      <c r="E32" s="13">
        <v>2022</v>
      </c>
      <c r="F32" s="25">
        <v>16957.999365213818</v>
      </c>
      <c r="G32" s="13">
        <v>7</v>
      </c>
    </row>
    <row r="33" spans="1:7" x14ac:dyDescent="0.2">
      <c r="A33" s="10">
        <v>7663099</v>
      </c>
      <c r="B33" s="13" t="s">
        <v>284</v>
      </c>
      <c r="C33" s="13" t="s">
        <v>285</v>
      </c>
      <c r="D33" s="13" t="s">
        <v>7</v>
      </c>
      <c r="E33" s="13">
        <v>2022</v>
      </c>
      <c r="F33" s="25">
        <v>406.58988372874524</v>
      </c>
      <c r="G33" s="13">
        <v>7</v>
      </c>
    </row>
    <row r="34" spans="1:7" x14ac:dyDescent="0.2">
      <c r="A34" s="10">
        <v>7906056</v>
      </c>
      <c r="B34" s="13" t="s">
        <v>259</v>
      </c>
      <c r="C34" s="13" t="s">
        <v>260</v>
      </c>
      <c r="D34" s="13" t="s">
        <v>261</v>
      </c>
      <c r="E34" s="13">
        <v>2022</v>
      </c>
      <c r="F34" s="25">
        <v>230.76616516842418</v>
      </c>
      <c r="G34" s="13">
        <v>7</v>
      </c>
    </row>
    <row r="35" spans="1:7" x14ac:dyDescent="0.2">
      <c r="A35" s="10">
        <v>8849978</v>
      </c>
      <c r="B35" s="13" t="s">
        <v>293</v>
      </c>
      <c r="C35" s="13" t="s">
        <v>294</v>
      </c>
      <c r="D35" s="13" t="s">
        <v>295</v>
      </c>
      <c r="E35" s="13">
        <v>2022</v>
      </c>
      <c r="F35" s="25">
        <v>55.572717274539208</v>
      </c>
      <c r="G35" s="13">
        <v>7</v>
      </c>
    </row>
    <row r="36" spans="1:7" x14ac:dyDescent="0.2">
      <c r="A36" s="10">
        <v>4598636</v>
      </c>
      <c r="B36" s="13" t="s">
        <v>326</v>
      </c>
      <c r="C36" s="13" t="s">
        <v>6</v>
      </c>
      <c r="D36" s="13" t="s">
        <v>7</v>
      </c>
      <c r="E36" s="13">
        <v>2022</v>
      </c>
      <c r="F36" s="25">
        <v>151.76753505600919</v>
      </c>
      <c r="G36" s="13">
        <v>7</v>
      </c>
    </row>
    <row r="37" spans="1:7" x14ac:dyDescent="0.2">
      <c r="A37" s="10">
        <v>3755924</v>
      </c>
      <c r="B37" s="13" t="s">
        <v>122</v>
      </c>
      <c r="C37" s="13" t="s">
        <v>123</v>
      </c>
      <c r="D37" s="13" t="s">
        <v>7</v>
      </c>
      <c r="E37" s="13">
        <v>2022</v>
      </c>
      <c r="F37" s="25">
        <v>26.375088895230267</v>
      </c>
      <c r="G37" s="13">
        <v>7</v>
      </c>
    </row>
    <row r="38" spans="1:7" x14ac:dyDescent="0.2">
      <c r="A38" s="10" t="s">
        <v>420</v>
      </c>
      <c r="B38" s="13" t="s">
        <v>162</v>
      </c>
      <c r="C38" s="13" t="s">
        <v>163</v>
      </c>
      <c r="D38" s="13" t="s">
        <v>7</v>
      </c>
      <c r="E38" s="13">
        <v>2022</v>
      </c>
      <c r="F38" s="25">
        <v>20.920538402126883</v>
      </c>
      <c r="G38" s="13">
        <v>7</v>
      </c>
    </row>
    <row r="39" spans="1:7" x14ac:dyDescent="0.2">
      <c r="A39" s="10">
        <v>2921944</v>
      </c>
      <c r="B39" s="13" t="s">
        <v>98</v>
      </c>
      <c r="C39" s="13" t="s">
        <v>99</v>
      </c>
      <c r="D39" s="13" t="s">
        <v>7</v>
      </c>
      <c r="E39" s="13">
        <v>2022</v>
      </c>
      <c r="F39" s="25">
        <v>18.632431731816986</v>
      </c>
      <c r="G39" s="13">
        <v>7</v>
      </c>
    </row>
    <row r="40" spans="1:7" x14ac:dyDescent="0.2">
      <c r="A40" s="10">
        <v>3592952</v>
      </c>
      <c r="B40" s="13" t="s">
        <v>114</v>
      </c>
      <c r="C40" s="13" t="s">
        <v>115</v>
      </c>
      <c r="D40" s="13" t="s">
        <v>7</v>
      </c>
      <c r="E40" s="13">
        <v>2022</v>
      </c>
      <c r="F40" s="25">
        <v>90.292670981986944</v>
      </c>
      <c r="G40" s="13">
        <v>7</v>
      </c>
    </row>
    <row r="41" spans="1:7" x14ac:dyDescent="0.2">
      <c r="A41" s="10">
        <v>3057933</v>
      </c>
      <c r="B41" s="13" t="s">
        <v>225</v>
      </c>
      <c r="C41" s="13" t="s">
        <v>226</v>
      </c>
      <c r="D41" s="13" t="s">
        <v>7</v>
      </c>
      <c r="E41" s="13">
        <v>2022</v>
      </c>
      <c r="F41" s="25">
        <v>20.266793639181198</v>
      </c>
      <c r="G41" s="13">
        <v>7</v>
      </c>
    </row>
    <row r="42" spans="1:7" x14ac:dyDescent="0.2">
      <c r="A42" s="10" t="s">
        <v>421</v>
      </c>
      <c r="B42" s="13" t="s">
        <v>181</v>
      </c>
      <c r="C42" s="13" t="s">
        <v>182</v>
      </c>
      <c r="D42" s="13" t="s">
        <v>64</v>
      </c>
      <c r="E42" s="13">
        <v>2022</v>
      </c>
      <c r="F42" s="25">
        <v>39.724348688161001</v>
      </c>
      <c r="G42" s="13">
        <v>7</v>
      </c>
    </row>
    <row r="43" spans="1:7" x14ac:dyDescent="0.2">
      <c r="A43" s="10">
        <v>3548341</v>
      </c>
      <c r="B43" s="13" t="s">
        <v>205</v>
      </c>
      <c r="C43" s="13" t="s">
        <v>101</v>
      </c>
      <c r="D43" s="13" t="s">
        <v>7</v>
      </c>
      <c r="E43" s="13">
        <v>2022</v>
      </c>
      <c r="F43" s="25">
        <v>768.30338407635816</v>
      </c>
      <c r="G43" s="13">
        <v>7</v>
      </c>
    </row>
    <row r="44" spans="1:7" x14ac:dyDescent="0.2">
      <c r="A44" s="10">
        <v>171379</v>
      </c>
      <c r="B44" s="13" t="s">
        <v>31</v>
      </c>
      <c r="C44" s="13" t="s">
        <v>32</v>
      </c>
      <c r="D44" s="13" t="s">
        <v>7</v>
      </c>
      <c r="E44" s="13">
        <v>2022</v>
      </c>
      <c r="F44" s="25">
        <v>30.958891605398303</v>
      </c>
      <c r="G44" s="13">
        <v>7</v>
      </c>
    </row>
    <row r="45" spans="1:7" x14ac:dyDescent="0.2">
      <c r="A45" s="10" t="s">
        <v>422</v>
      </c>
      <c r="B45" s="13" t="s">
        <v>322</v>
      </c>
      <c r="C45" s="13" t="s">
        <v>323</v>
      </c>
      <c r="D45" s="13" t="s">
        <v>324</v>
      </c>
      <c r="E45" s="13">
        <v>2022</v>
      </c>
      <c r="F45" s="25">
        <v>2810.3844027593077</v>
      </c>
      <c r="G45" s="13">
        <v>7</v>
      </c>
    </row>
    <row r="46" spans="1:7" x14ac:dyDescent="0.2">
      <c r="A46" s="10">
        <v>197904</v>
      </c>
      <c r="B46" s="13" t="s">
        <v>40</v>
      </c>
      <c r="C46" s="13" t="s">
        <v>41</v>
      </c>
      <c r="D46" s="13" t="s">
        <v>7</v>
      </c>
      <c r="E46" s="13">
        <v>2022</v>
      </c>
      <c r="F46" s="25">
        <v>715.44210144565068</v>
      </c>
      <c r="G46" s="13">
        <v>7</v>
      </c>
    </row>
    <row r="47" spans="1:7" x14ac:dyDescent="0.2">
      <c r="A47" s="10">
        <v>62979</v>
      </c>
      <c r="B47" s="13" t="s">
        <v>20</v>
      </c>
      <c r="C47" s="13" t="s">
        <v>21</v>
      </c>
      <c r="D47" s="13" t="s">
        <v>7</v>
      </c>
      <c r="E47" s="13">
        <v>2022</v>
      </c>
      <c r="F47" s="25">
        <v>12.644860400674734</v>
      </c>
      <c r="G47" s="13">
        <v>7</v>
      </c>
    </row>
    <row r="48" spans="1:7" x14ac:dyDescent="0.2">
      <c r="A48" s="10">
        <v>4951905</v>
      </c>
      <c r="B48" s="13" t="s">
        <v>369</v>
      </c>
      <c r="C48" s="13" t="s">
        <v>147</v>
      </c>
      <c r="D48" s="13" t="s">
        <v>7</v>
      </c>
      <c r="E48" s="13">
        <v>2022</v>
      </c>
      <c r="F48" s="25">
        <v>405.2800997422928</v>
      </c>
      <c r="G48" s="13">
        <v>7</v>
      </c>
    </row>
    <row r="49" spans="1:7" x14ac:dyDescent="0.2">
      <c r="A49" s="10">
        <v>4951905</v>
      </c>
      <c r="B49" s="13" t="s">
        <v>159</v>
      </c>
      <c r="C49" s="13" t="s">
        <v>147</v>
      </c>
      <c r="D49" s="13" t="s">
        <v>7</v>
      </c>
      <c r="E49" s="13">
        <v>2022</v>
      </c>
      <c r="F49" s="25">
        <v>1089.350218433065</v>
      </c>
      <c r="G49" s="13">
        <v>7</v>
      </c>
    </row>
    <row r="50" spans="1:7" x14ac:dyDescent="0.2">
      <c r="A50" s="10" t="s">
        <v>423</v>
      </c>
      <c r="B50" s="13" t="s">
        <v>397</v>
      </c>
      <c r="C50" s="13" t="s">
        <v>388</v>
      </c>
      <c r="D50" s="13" t="s">
        <v>150</v>
      </c>
      <c r="E50" s="13">
        <v>2022</v>
      </c>
      <c r="F50" s="25">
        <v>87.877927738401254</v>
      </c>
      <c r="G50" s="13">
        <v>7</v>
      </c>
    </row>
    <row r="51" spans="1:7" x14ac:dyDescent="0.2">
      <c r="A51" s="10">
        <v>6940471</v>
      </c>
      <c r="B51" s="13" t="s">
        <v>223</v>
      </c>
      <c r="C51" s="13" t="s">
        <v>224</v>
      </c>
      <c r="D51" s="13" t="s">
        <v>7</v>
      </c>
      <c r="E51" s="13">
        <v>2022</v>
      </c>
      <c r="F51" s="25">
        <v>9.6104363086272997</v>
      </c>
      <c r="G51" s="13">
        <v>7</v>
      </c>
    </row>
    <row r="52" spans="1:7" x14ac:dyDescent="0.2">
      <c r="A52" s="10" t="s">
        <v>424</v>
      </c>
      <c r="B52" s="13" t="s">
        <v>290</v>
      </c>
      <c r="C52" s="13" t="s">
        <v>275</v>
      </c>
      <c r="D52" s="13" t="s">
        <v>64</v>
      </c>
      <c r="E52" s="13">
        <v>2022</v>
      </c>
      <c r="F52" s="25">
        <v>22.282565490585807</v>
      </c>
      <c r="G52" s="13">
        <v>7</v>
      </c>
    </row>
    <row r="53" spans="1:7" x14ac:dyDescent="0.2">
      <c r="A53" s="10" t="s">
        <v>425</v>
      </c>
      <c r="B53" s="13" t="s">
        <v>282</v>
      </c>
      <c r="C53" s="13" t="s">
        <v>283</v>
      </c>
      <c r="D53" s="13" t="s">
        <v>56</v>
      </c>
      <c r="E53" s="13">
        <v>2022</v>
      </c>
      <c r="F53" s="25">
        <v>985.01606655656178</v>
      </c>
      <c r="G53" s="13">
        <v>7</v>
      </c>
    </row>
    <row r="54" spans="1:7" x14ac:dyDescent="0.2">
      <c r="A54" s="10" t="s">
        <v>426</v>
      </c>
      <c r="B54" s="13" t="s">
        <v>214</v>
      </c>
      <c r="C54" s="13" t="s">
        <v>215</v>
      </c>
      <c r="D54" s="13" t="s">
        <v>216</v>
      </c>
      <c r="E54" s="13">
        <v>2022</v>
      </c>
      <c r="F54" s="25">
        <v>18.263376575413254</v>
      </c>
      <c r="G54" s="13">
        <v>7</v>
      </c>
    </row>
    <row r="55" spans="1:7" x14ac:dyDescent="0.2">
      <c r="A55" s="10" t="s">
        <v>427</v>
      </c>
      <c r="B55" s="13" t="s">
        <v>276</v>
      </c>
      <c r="C55" s="13" t="s">
        <v>277</v>
      </c>
      <c r="D55" s="13" t="s">
        <v>78</v>
      </c>
      <c r="E55" s="13">
        <v>2022</v>
      </c>
      <c r="F55" s="25">
        <v>59.606290692460163</v>
      </c>
      <c r="G55" s="13">
        <v>7</v>
      </c>
    </row>
    <row r="56" spans="1:7" x14ac:dyDescent="0.2">
      <c r="A56" s="10">
        <v>215341</v>
      </c>
      <c r="B56" s="13" t="s">
        <v>44</v>
      </c>
      <c r="C56" s="13" t="s">
        <v>45</v>
      </c>
      <c r="D56" s="13" t="s">
        <v>7</v>
      </c>
      <c r="E56" s="13">
        <v>2022</v>
      </c>
      <c r="F56" s="25">
        <v>32.704887843908075</v>
      </c>
      <c r="G56" s="13">
        <v>7</v>
      </c>
    </row>
    <row r="57" spans="1:7" x14ac:dyDescent="0.2">
      <c r="A57" s="10">
        <v>9476091</v>
      </c>
      <c r="B57" s="13" t="s">
        <v>319</v>
      </c>
      <c r="C57" s="13" t="s">
        <v>320</v>
      </c>
      <c r="D57" s="13" t="s">
        <v>7</v>
      </c>
      <c r="E57" s="13">
        <v>2022</v>
      </c>
      <c r="F57" s="25">
        <v>49.773644703339187</v>
      </c>
      <c r="G57" s="13">
        <v>7</v>
      </c>
    </row>
    <row r="58" spans="1:7" x14ac:dyDescent="0.2">
      <c r="A58" s="10">
        <v>7834330</v>
      </c>
      <c r="B58" s="13" t="s">
        <v>250</v>
      </c>
      <c r="C58" s="13" t="s">
        <v>251</v>
      </c>
      <c r="D58" s="13" t="s">
        <v>252</v>
      </c>
      <c r="E58" s="13">
        <v>2022</v>
      </c>
      <c r="F58" s="25">
        <v>77.349265962920569</v>
      </c>
      <c r="G58" s="13">
        <v>7</v>
      </c>
    </row>
    <row r="59" spans="1:7" x14ac:dyDescent="0.2">
      <c r="A59" s="10" t="s">
        <v>428</v>
      </c>
      <c r="B59" s="13" t="s">
        <v>330</v>
      </c>
      <c r="C59" s="13" t="s">
        <v>147</v>
      </c>
      <c r="D59" s="13" t="s">
        <v>7</v>
      </c>
      <c r="E59" s="13">
        <v>2022</v>
      </c>
      <c r="F59" s="25">
        <v>611.61017168657781</v>
      </c>
      <c r="G59" s="13">
        <v>7</v>
      </c>
    </row>
    <row r="60" spans="1:7" x14ac:dyDescent="0.2">
      <c r="A60" s="10">
        <v>4122038</v>
      </c>
      <c r="B60" s="13" t="s">
        <v>132</v>
      </c>
      <c r="C60" s="13" t="s">
        <v>133</v>
      </c>
      <c r="D60" s="13" t="s">
        <v>7</v>
      </c>
      <c r="E60" s="13">
        <v>2022</v>
      </c>
      <c r="F60" s="25">
        <v>27.138614771176009</v>
      </c>
      <c r="G60" s="13">
        <v>7</v>
      </c>
    </row>
    <row r="61" spans="1:7" x14ac:dyDescent="0.2">
      <c r="A61" s="10">
        <v>5410568</v>
      </c>
      <c r="B61" s="13" t="s">
        <v>174</v>
      </c>
      <c r="C61" s="13" t="s">
        <v>175</v>
      </c>
      <c r="D61" s="13" t="s">
        <v>7</v>
      </c>
      <c r="E61" s="13">
        <v>2022</v>
      </c>
      <c r="F61" s="25">
        <v>74.275836041334529</v>
      </c>
      <c r="G61" s="13">
        <v>7</v>
      </c>
    </row>
    <row r="62" spans="1:7" x14ac:dyDescent="0.2">
      <c r="A62" s="10">
        <v>6455433</v>
      </c>
      <c r="B62" s="13" t="s">
        <v>383</v>
      </c>
      <c r="C62" s="13" t="s">
        <v>13</v>
      </c>
      <c r="D62" s="13" t="s">
        <v>7</v>
      </c>
      <c r="E62" s="13">
        <v>2022</v>
      </c>
      <c r="F62" s="25">
        <v>8.9670166182065394</v>
      </c>
      <c r="G62" s="13">
        <v>7</v>
      </c>
    </row>
    <row r="63" spans="1:7" x14ac:dyDescent="0.2">
      <c r="A63" s="10">
        <v>186716</v>
      </c>
      <c r="B63" s="13" t="s">
        <v>35</v>
      </c>
      <c r="C63" s="13" t="s">
        <v>36</v>
      </c>
      <c r="D63" s="13" t="s">
        <v>7</v>
      </c>
      <c r="E63" s="13">
        <v>2022</v>
      </c>
      <c r="F63" s="25">
        <v>52.478019468521488</v>
      </c>
      <c r="G63" s="13">
        <v>7</v>
      </c>
    </row>
    <row r="64" spans="1:7" x14ac:dyDescent="0.2">
      <c r="A64" s="10">
        <v>179485</v>
      </c>
      <c r="B64" s="13" t="s">
        <v>33</v>
      </c>
      <c r="C64" s="13" t="s">
        <v>34</v>
      </c>
      <c r="D64" s="13" t="s">
        <v>7</v>
      </c>
      <c r="E64" s="13">
        <v>2022</v>
      </c>
      <c r="F64" s="25">
        <v>24.216883992071562</v>
      </c>
      <c r="G64" s="13">
        <v>7</v>
      </c>
    </row>
    <row r="65" spans="1:7" x14ac:dyDescent="0.2">
      <c r="A65" s="10">
        <v>17868</v>
      </c>
      <c r="B65" s="13" t="s">
        <v>10</v>
      </c>
      <c r="C65" s="13" t="s">
        <v>11</v>
      </c>
      <c r="D65" s="13" t="s">
        <v>7</v>
      </c>
      <c r="E65" s="13">
        <v>2022</v>
      </c>
      <c r="F65" s="25">
        <v>84.404202697387348</v>
      </c>
      <c r="G65" s="13">
        <v>7</v>
      </c>
    </row>
    <row r="66" spans="1:7" x14ac:dyDescent="0.2">
      <c r="A66" s="10">
        <v>576751</v>
      </c>
      <c r="B66" s="13" t="s">
        <v>57</v>
      </c>
      <c r="C66" s="13" t="s">
        <v>58</v>
      </c>
      <c r="D66" s="13" t="s">
        <v>7</v>
      </c>
      <c r="E66" s="13">
        <v>2022</v>
      </c>
      <c r="F66" s="25">
        <v>516.83491900456033</v>
      </c>
      <c r="G66" s="13">
        <v>7</v>
      </c>
    </row>
    <row r="67" spans="1:7" x14ac:dyDescent="0.2">
      <c r="A67" s="10" t="s">
        <v>429</v>
      </c>
      <c r="B67" s="13" t="s">
        <v>18</v>
      </c>
      <c r="C67" s="13" t="s">
        <v>19</v>
      </c>
      <c r="D67" s="13" t="s">
        <v>7</v>
      </c>
      <c r="E67" s="13">
        <v>2022</v>
      </c>
      <c r="F67" s="25">
        <v>36.597616682771076</v>
      </c>
      <c r="G67" s="13">
        <v>7</v>
      </c>
    </row>
    <row r="68" spans="1:7" x14ac:dyDescent="0.2">
      <c r="A68" s="10">
        <v>395331</v>
      </c>
      <c r="B68" s="13" t="s">
        <v>52</v>
      </c>
      <c r="C68" s="13" t="s">
        <v>53</v>
      </c>
      <c r="D68" s="13" t="s">
        <v>7</v>
      </c>
      <c r="E68" s="13">
        <v>2022</v>
      </c>
      <c r="F68" s="25">
        <v>27.463545686020236</v>
      </c>
      <c r="G68" s="13">
        <v>7</v>
      </c>
    </row>
    <row r="69" spans="1:7" x14ac:dyDescent="0.2">
      <c r="A69" s="10">
        <v>30961</v>
      </c>
      <c r="B69" s="13" t="s">
        <v>14</v>
      </c>
      <c r="C69" s="13" t="s">
        <v>15</v>
      </c>
      <c r="D69" s="13" t="s">
        <v>7</v>
      </c>
      <c r="E69" s="13">
        <v>2022</v>
      </c>
      <c r="F69" s="25">
        <v>28.232631216402481</v>
      </c>
      <c r="G69" s="13">
        <v>7</v>
      </c>
    </row>
    <row r="70" spans="1:7" x14ac:dyDescent="0.2">
      <c r="A70" s="10">
        <v>82341</v>
      </c>
      <c r="B70" s="13" t="s">
        <v>26</v>
      </c>
      <c r="C70" s="13" t="s">
        <v>6</v>
      </c>
      <c r="D70" s="13" t="s">
        <v>7</v>
      </c>
      <c r="E70" s="13">
        <v>2022</v>
      </c>
      <c r="F70" s="25">
        <v>97.80429361659462</v>
      </c>
      <c r="G70" s="13">
        <v>7</v>
      </c>
    </row>
    <row r="71" spans="1:7" x14ac:dyDescent="0.2">
      <c r="A71" s="10">
        <v>327522</v>
      </c>
      <c r="B71" s="13" t="s">
        <v>50</v>
      </c>
      <c r="C71" s="13" t="s">
        <v>51</v>
      </c>
      <c r="D71" s="13" t="s">
        <v>7</v>
      </c>
      <c r="E71" s="13">
        <v>2022</v>
      </c>
      <c r="F71" s="25">
        <v>112.41021180914018</v>
      </c>
      <c r="G71" s="13">
        <v>7</v>
      </c>
    </row>
    <row r="72" spans="1:7" x14ac:dyDescent="0.2">
      <c r="A72" s="10">
        <v>168912</v>
      </c>
      <c r="B72" s="13" t="s">
        <v>29</v>
      </c>
      <c r="C72" s="13" t="s">
        <v>30</v>
      </c>
      <c r="D72" s="13" t="s">
        <v>7</v>
      </c>
      <c r="E72" s="13">
        <v>2022</v>
      </c>
      <c r="F72" s="25">
        <v>20.544776361006107</v>
      </c>
      <c r="G72" s="13">
        <v>7</v>
      </c>
    </row>
    <row r="73" spans="1:7" x14ac:dyDescent="0.2">
      <c r="A73" s="10" t="s">
        <v>471</v>
      </c>
      <c r="B73" s="13" t="s">
        <v>148</v>
      </c>
      <c r="C73" s="13" t="s">
        <v>149</v>
      </c>
      <c r="D73" s="13" t="s">
        <v>150</v>
      </c>
      <c r="E73" s="13">
        <v>2022</v>
      </c>
      <c r="F73" s="25">
        <v>0.70581136798590605</v>
      </c>
      <c r="G73" s="13">
        <v>7</v>
      </c>
    </row>
    <row r="74" spans="1:7" x14ac:dyDescent="0.2">
      <c r="A74" s="10">
        <v>5400538</v>
      </c>
      <c r="B74" s="13" t="s">
        <v>173</v>
      </c>
      <c r="C74" s="13" t="s">
        <v>6</v>
      </c>
      <c r="D74" s="13" t="s">
        <v>7</v>
      </c>
      <c r="E74" s="13">
        <v>2022</v>
      </c>
      <c r="F74" s="25">
        <v>517.44427478049715</v>
      </c>
      <c r="G74" s="13">
        <v>7</v>
      </c>
    </row>
    <row r="75" spans="1:7" x14ac:dyDescent="0.2">
      <c r="A75" s="10" t="s">
        <v>430</v>
      </c>
      <c r="B75" s="13" t="s">
        <v>65</v>
      </c>
      <c r="C75" s="13" t="s">
        <v>66</v>
      </c>
      <c r="D75" s="13" t="s">
        <v>56</v>
      </c>
      <c r="E75" s="13">
        <v>2022</v>
      </c>
      <c r="F75" s="25">
        <v>5.2973799446684131</v>
      </c>
      <c r="G75" s="13">
        <v>7</v>
      </c>
    </row>
    <row r="76" spans="1:7" x14ac:dyDescent="0.2">
      <c r="A76" s="10">
        <v>3301</v>
      </c>
      <c r="B76" s="13" t="s">
        <v>5</v>
      </c>
      <c r="C76" s="13" t="s">
        <v>6</v>
      </c>
      <c r="D76" s="13" t="s">
        <v>7</v>
      </c>
      <c r="E76" s="13">
        <v>2022</v>
      </c>
      <c r="F76" s="25">
        <v>90.821455892836084</v>
      </c>
      <c r="G76" s="13">
        <v>7</v>
      </c>
    </row>
    <row r="77" spans="1:7" x14ac:dyDescent="0.2">
      <c r="A77" s="10">
        <v>5808332</v>
      </c>
      <c r="B77" s="13" t="s">
        <v>193</v>
      </c>
      <c r="C77" s="13" t="s">
        <v>158</v>
      </c>
      <c r="D77" s="13" t="s">
        <v>7</v>
      </c>
      <c r="E77" s="13">
        <v>2022</v>
      </c>
      <c r="F77" s="25">
        <v>29.009129619366718</v>
      </c>
      <c r="G77" s="13">
        <v>7</v>
      </c>
    </row>
    <row r="78" spans="1:7" x14ac:dyDescent="0.2">
      <c r="A78" s="10">
        <v>1901532</v>
      </c>
      <c r="B78" s="13" t="s">
        <v>81</v>
      </c>
      <c r="C78" s="13" t="s">
        <v>82</v>
      </c>
      <c r="D78" s="13" t="s">
        <v>7</v>
      </c>
      <c r="E78" s="13">
        <v>2022</v>
      </c>
      <c r="F78" s="25">
        <v>29.12614710798254</v>
      </c>
      <c r="G78" s="13">
        <v>7</v>
      </c>
    </row>
    <row r="79" spans="1:7" x14ac:dyDescent="0.2">
      <c r="A79" s="10">
        <v>4033345</v>
      </c>
      <c r="B79" s="13" t="s">
        <v>357</v>
      </c>
      <c r="C79" s="13" t="s">
        <v>358</v>
      </c>
      <c r="D79" s="13" t="s">
        <v>7</v>
      </c>
      <c r="E79" s="13">
        <v>2022</v>
      </c>
      <c r="F79" s="25">
        <v>6.1598323701905757</v>
      </c>
      <c r="G79" s="13">
        <v>7</v>
      </c>
    </row>
    <row r="80" spans="1:7" x14ac:dyDescent="0.2">
      <c r="A80" s="10">
        <v>812994</v>
      </c>
      <c r="B80" s="13" t="s">
        <v>62</v>
      </c>
      <c r="C80" s="13" t="s">
        <v>63</v>
      </c>
      <c r="D80" s="13" t="s">
        <v>7</v>
      </c>
      <c r="E80" s="13">
        <v>2022</v>
      </c>
      <c r="F80" s="25">
        <v>427.43038075668318</v>
      </c>
      <c r="G80" s="13">
        <v>7</v>
      </c>
    </row>
    <row r="81" spans="1:7" x14ac:dyDescent="0.2">
      <c r="A81" s="10" t="s">
        <v>431</v>
      </c>
      <c r="B81" s="13" t="s">
        <v>386</v>
      </c>
      <c r="C81" s="13" t="s">
        <v>350</v>
      </c>
      <c r="D81" s="13" t="s">
        <v>56</v>
      </c>
      <c r="E81" s="13">
        <v>2022</v>
      </c>
      <c r="F81" s="25">
        <v>2.9033750946156924E-2</v>
      </c>
      <c r="G81" s="13">
        <v>7</v>
      </c>
    </row>
    <row r="82" spans="1:7" x14ac:dyDescent="0.2">
      <c r="A82" s="10">
        <v>74659</v>
      </c>
      <c r="B82" s="13" t="s">
        <v>22</v>
      </c>
      <c r="C82" s="13" t="s">
        <v>23</v>
      </c>
      <c r="D82" s="13" t="s">
        <v>7</v>
      </c>
      <c r="E82" s="13">
        <v>2022</v>
      </c>
      <c r="F82" s="25">
        <v>487.81122838547896</v>
      </c>
      <c r="G82" s="13">
        <v>7</v>
      </c>
    </row>
    <row r="83" spans="1:7" x14ac:dyDescent="0.2">
      <c r="A83" s="10" t="s">
        <v>432</v>
      </c>
      <c r="B83" s="13" t="s">
        <v>328</v>
      </c>
      <c r="C83" s="13" t="s">
        <v>329</v>
      </c>
      <c r="D83" s="13" t="s">
        <v>7</v>
      </c>
      <c r="E83" s="13">
        <v>2022</v>
      </c>
      <c r="F83" s="25">
        <v>67.078113261181187</v>
      </c>
      <c r="G83" s="13">
        <v>7</v>
      </c>
    </row>
    <row r="84" spans="1:7" x14ac:dyDescent="0.2">
      <c r="A84" s="10" t="s">
        <v>433</v>
      </c>
      <c r="B84" s="13" t="s">
        <v>315</v>
      </c>
      <c r="C84" s="13" t="s">
        <v>316</v>
      </c>
      <c r="D84" s="13" t="s">
        <v>74</v>
      </c>
      <c r="E84" s="13">
        <v>2022</v>
      </c>
      <c r="F84" s="25">
        <v>5.0571675736184458</v>
      </c>
      <c r="G84" s="13">
        <v>7</v>
      </c>
    </row>
    <row r="85" spans="1:7" x14ac:dyDescent="0.2">
      <c r="A85" s="10" t="s">
        <v>434</v>
      </c>
      <c r="B85" s="13" t="s">
        <v>398</v>
      </c>
      <c r="C85" s="13" t="s">
        <v>399</v>
      </c>
      <c r="D85" s="13" t="s">
        <v>7</v>
      </c>
      <c r="E85" s="13">
        <v>2022</v>
      </c>
      <c r="F85" s="25">
        <v>44.683030954618623</v>
      </c>
      <c r="G85" s="13">
        <v>7</v>
      </c>
    </row>
    <row r="86" spans="1:7" x14ac:dyDescent="0.2">
      <c r="A86" s="10">
        <v>5075807</v>
      </c>
      <c r="B86" s="13" t="s">
        <v>164</v>
      </c>
      <c r="C86" s="13" t="s">
        <v>165</v>
      </c>
      <c r="D86" s="13" t="s">
        <v>7</v>
      </c>
      <c r="E86" s="13">
        <v>2022</v>
      </c>
      <c r="F86" s="25">
        <v>4.2376039108921253</v>
      </c>
      <c r="G86" s="13">
        <v>7</v>
      </c>
    </row>
    <row r="87" spans="1:7" x14ac:dyDescent="0.2">
      <c r="A87" s="10">
        <v>322350</v>
      </c>
      <c r="B87" s="13" t="s">
        <v>48</v>
      </c>
      <c r="C87" s="13" t="s">
        <v>49</v>
      </c>
      <c r="D87" s="13" t="s">
        <v>7</v>
      </c>
      <c r="E87" s="13">
        <v>2022</v>
      </c>
      <c r="F87" s="25">
        <v>70.687740966198376</v>
      </c>
      <c r="G87" s="13">
        <v>7</v>
      </c>
    </row>
    <row r="88" spans="1:7" x14ac:dyDescent="0.2">
      <c r="A88" s="10">
        <v>3811093</v>
      </c>
      <c r="B88" s="13" t="s">
        <v>126</v>
      </c>
      <c r="C88" s="13" t="s">
        <v>127</v>
      </c>
      <c r="D88" s="13" t="s">
        <v>61</v>
      </c>
      <c r="E88" s="13">
        <v>2022</v>
      </c>
      <c r="F88" s="25">
        <v>324.04384109191193</v>
      </c>
      <c r="G88" s="13">
        <v>7</v>
      </c>
    </row>
    <row r="89" spans="1:7" x14ac:dyDescent="0.2">
      <c r="A89" s="10">
        <v>3501450</v>
      </c>
      <c r="B89" s="13" t="s">
        <v>109</v>
      </c>
      <c r="C89" s="13" t="s">
        <v>23</v>
      </c>
      <c r="D89" s="13" t="s">
        <v>7</v>
      </c>
      <c r="E89" s="13">
        <v>2022</v>
      </c>
      <c r="F89" s="25">
        <v>504.91996180776295</v>
      </c>
      <c r="G89" s="13">
        <v>7</v>
      </c>
    </row>
    <row r="90" spans="1:7" x14ac:dyDescent="0.2">
      <c r="A90" s="10">
        <v>4839838</v>
      </c>
      <c r="B90" s="13" t="s">
        <v>157</v>
      </c>
      <c r="C90" s="13" t="s">
        <v>158</v>
      </c>
      <c r="D90" s="13" t="s">
        <v>7</v>
      </c>
      <c r="E90" s="13">
        <v>2022</v>
      </c>
      <c r="F90" s="25">
        <v>793.58825121113603</v>
      </c>
      <c r="G90" s="13">
        <v>7</v>
      </c>
    </row>
    <row r="91" spans="1:7" x14ac:dyDescent="0.2">
      <c r="A91" s="10" t="s">
        <v>435</v>
      </c>
      <c r="B91" s="13" t="s">
        <v>176</v>
      </c>
      <c r="C91" s="13" t="s">
        <v>177</v>
      </c>
      <c r="D91" s="13" t="s">
        <v>7</v>
      </c>
      <c r="E91" s="13">
        <v>2022</v>
      </c>
      <c r="F91" s="25">
        <v>21.997258144662023</v>
      </c>
      <c r="G91" s="13">
        <v>7</v>
      </c>
    </row>
    <row r="92" spans="1:7" x14ac:dyDescent="0.2">
      <c r="A92" s="10" t="s">
        <v>436</v>
      </c>
      <c r="B92" s="13" t="s">
        <v>371</v>
      </c>
      <c r="C92" s="13" t="s">
        <v>372</v>
      </c>
      <c r="D92" s="13" t="s">
        <v>373</v>
      </c>
      <c r="E92" s="13">
        <v>2022</v>
      </c>
      <c r="F92" s="25">
        <v>159.75119882682051</v>
      </c>
      <c r="G92" s="13">
        <v>7</v>
      </c>
    </row>
    <row r="93" spans="1:7" x14ac:dyDescent="0.2">
      <c r="A93" s="10">
        <v>7738714</v>
      </c>
      <c r="B93" s="13" t="s">
        <v>244</v>
      </c>
      <c r="C93" s="13" t="s">
        <v>245</v>
      </c>
      <c r="D93" s="13" t="s">
        <v>7</v>
      </c>
      <c r="E93" s="13">
        <v>2022</v>
      </c>
      <c r="F93" s="25">
        <v>18.532181454993783</v>
      </c>
      <c r="G93" s="13">
        <v>7</v>
      </c>
    </row>
    <row r="94" spans="1:7" x14ac:dyDescent="0.2">
      <c r="A94" s="10" t="s">
        <v>472</v>
      </c>
      <c r="B94" s="13" t="s">
        <v>325</v>
      </c>
      <c r="C94" s="13" t="s">
        <v>147</v>
      </c>
      <c r="D94" s="13" t="s">
        <v>7</v>
      </c>
      <c r="E94" s="13">
        <v>2022</v>
      </c>
      <c r="F94" s="25">
        <v>0.14163881540602391</v>
      </c>
      <c r="G94" s="13">
        <v>7</v>
      </c>
    </row>
    <row r="95" spans="1:7" x14ac:dyDescent="0.2">
      <c r="A95" s="10">
        <v>5236800</v>
      </c>
      <c r="B95" s="13" t="s">
        <v>171</v>
      </c>
      <c r="C95" s="13" t="s">
        <v>172</v>
      </c>
      <c r="D95" s="13" t="s">
        <v>170</v>
      </c>
      <c r="E95" s="13">
        <v>2022</v>
      </c>
      <c r="F95" s="25">
        <v>42.420339847447003</v>
      </c>
      <c r="G95" s="13">
        <v>7</v>
      </c>
    </row>
    <row r="96" spans="1:7" x14ac:dyDescent="0.2">
      <c r="A96" s="10">
        <v>4106199</v>
      </c>
      <c r="B96" s="13" t="s">
        <v>130</v>
      </c>
      <c r="C96" s="13" t="s">
        <v>131</v>
      </c>
      <c r="D96" s="13" t="s">
        <v>7</v>
      </c>
      <c r="E96" s="13">
        <v>2022</v>
      </c>
      <c r="F96" s="25">
        <v>14.479546364719118</v>
      </c>
      <c r="G96" s="13">
        <v>7</v>
      </c>
    </row>
    <row r="97" spans="1:7" x14ac:dyDescent="0.2">
      <c r="A97" s="10" t="s">
        <v>437</v>
      </c>
      <c r="B97" s="13" t="s">
        <v>385</v>
      </c>
      <c r="C97" s="13" t="s">
        <v>66</v>
      </c>
      <c r="D97" s="13" t="s">
        <v>56</v>
      </c>
      <c r="E97" s="13">
        <v>2022</v>
      </c>
      <c r="F97" s="25">
        <v>15.014861663319081</v>
      </c>
      <c r="G97" s="13">
        <v>7</v>
      </c>
    </row>
    <row r="98" spans="1:7" x14ac:dyDescent="0.2">
      <c r="A98" s="10">
        <v>1903411</v>
      </c>
      <c r="B98" s="13" t="s">
        <v>83</v>
      </c>
      <c r="C98" s="13" t="s">
        <v>84</v>
      </c>
      <c r="D98" s="13" t="s">
        <v>7</v>
      </c>
      <c r="E98" s="13">
        <v>2022</v>
      </c>
      <c r="F98" s="25">
        <v>34.64776644825637</v>
      </c>
      <c r="G98" s="13">
        <v>7</v>
      </c>
    </row>
    <row r="99" spans="1:7" x14ac:dyDescent="0.2">
      <c r="A99" s="10">
        <v>4497414</v>
      </c>
      <c r="B99" s="13" t="s">
        <v>142</v>
      </c>
      <c r="C99" s="13" t="s">
        <v>143</v>
      </c>
      <c r="D99" s="13" t="s">
        <v>61</v>
      </c>
      <c r="E99" s="13">
        <v>2022</v>
      </c>
      <c r="F99" s="25">
        <v>1266.9810894306972</v>
      </c>
      <c r="G99" s="13">
        <v>7</v>
      </c>
    </row>
    <row r="100" spans="1:7" x14ac:dyDescent="0.2">
      <c r="A100" s="10">
        <v>4424891</v>
      </c>
      <c r="B100" s="13" t="s">
        <v>138</v>
      </c>
      <c r="C100" s="13" t="s">
        <v>139</v>
      </c>
      <c r="D100" s="13" t="s">
        <v>7</v>
      </c>
      <c r="E100" s="13">
        <v>2022</v>
      </c>
      <c r="F100" s="25">
        <v>-0.32581339967541451</v>
      </c>
      <c r="G100" s="13">
        <v>7</v>
      </c>
    </row>
    <row r="101" spans="1:7" x14ac:dyDescent="0.2">
      <c r="A101" s="10">
        <v>194700</v>
      </c>
      <c r="B101" s="13" t="s">
        <v>39</v>
      </c>
      <c r="C101" s="13" t="s">
        <v>23</v>
      </c>
      <c r="D101" s="13" t="s">
        <v>7</v>
      </c>
      <c r="E101" s="13">
        <v>2022</v>
      </c>
      <c r="F101" s="25">
        <v>537.89815520389061</v>
      </c>
      <c r="G101" s="13">
        <v>7</v>
      </c>
    </row>
    <row r="102" spans="1:7" x14ac:dyDescent="0.2">
      <c r="A102" s="10">
        <v>6731430</v>
      </c>
      <c r="B102" s="13" t="s">
        <v>218</v>
      </c>
      <c r="C102" s="13" t="s">
        <v>219</v>
      </c>
      <c r="D102" s="13" t="s">
        <v>7</v>
      </c>
      <c r="E102" s="13">
        <v>2022</v>
      </c>
      <c r="F102" s="25">
        <v>0.48545490563771809</v>
      </c>
      <c r="G102" s="13">
        <v>7</v>
      </c>
    </row>
    <row r="103" spans="1:7" x14ac:dyDescent="0.2">
      <c r="A103" s="10" t="s">
        <v>473</v>
      </c>
      <c r="B103" s="13" t="s">
        <v>331</v>
      </c>
      <c r="C103" s="13" t="s">
        <v>228</v>
      </c>
      <c r="D103" s="13" t="s">
        <v>74</v>
      </c>
      <c r="E103" s="13">
        <v>2022</v>
      </c>
      <c r="F103" s="25">
        <v>4.8127453561168787</v>
      </c>
      <c r="G103" s="13">
        <v>7</v>
      </c>
    </row>
    <row r="104" spans="1:7" x14ac:dyDescent="0.2">
      <c r="A104" s="10">
        <v>1113275</v>
      </c>
      <c r="B104" s="13" t="s">
        <v>71</v>
      </c>
      <c r="C104" s="13" t="s">
        <v>72</v>
      </c>
      <c r="D104" s="13" t="s">
        <v>7</v>
      </c>
      <c r="E104" s="13">
        <v>2022</v>
      </c>
      <c r="F104" s="25">
        <v>134.71113298421474</v>
      </c>
      <c r="G104" s="13">
        <v>7</v>
      </c>
    </row>
    <row r="105" spans="1:7" x14ac:dyDescent="0.2">
      <c r="A105" s="10" t="s">
        <v>438</v>
      </c>
      <c r="B105" s="13" t="s">
        <v>124</v>
      </c>
      <c r="C105" s="13" t="s">
        <v>125</v>
      </c>
      <c r="D105" s="13" t="s">
        <v>61</v>
      </c>
      <c r="E105" s="13">
        <v>2022</v>
      </c>
      <c r="F105" s="25">
        <v>89.809334039944076</v>
      </c>
      <c r="G105" s="13">
        <v>7</v>
      </c>
    </row>
    <row r="106" spans="1:7" x14ac:dyDescent="0.2">
      <c r="A106" s="10" t="s">
        <v>439</v>
      </c>
      <c r="B106" s="13" t="s">
        <v>234</v>
      </c>
      <c r="C106" s="13" t="s">
        <v>235</v>
      </c>
      <c r="D106" s="13" t="s">
        <v>236</v>
      </c>
      <c r="E106" s="13">
        <v>2022</v>
      </c>
      <c r="F106" s="25">
        <v>362.34253553528521</v>
      </c>
      <c r="G106" s="13">
        <v>7</v>
      </c>
    </row>
    <row r="107" spans="1:7" x14ac:dyDescent="0.2">
      <c r="A107" s="10">
        <v>4039491</v>
      </c>
      <c r="B107" s="13" t="s">
        <v>128</v>
      </c>
      <c r="C107" s="13" t="s">
        <v>129</v>
      </c>
      <c r="D107" s="13" t="s">
        <v>7</v>
      </c>
      <c r="E107" s="13">
        <v>2022</v>
      </c>
      <c r="F107" s="25">
        <v>3.5122896281369163</v>
      </c>
      <c r="G107" s="13">
        <v>7</v>
      </c>
    </row>
    <row r="108" spans="1:7" x14ac:dyDescent="0.2">
      <c r="A108" s="10">
        <v>6382592</v>
      </c>
      <c r="B108" s="13" t="s">
        <v>208</v>
      </c>
      <c r="C108" s="13" t="s">
        <v>129</v>
      </c>
      <c r="D108" s="13" t="s">
        <v>7</v>
      </c>
      <c r="E108" s="13">
        <v>2022</v>
      </c>
      <c r="F108" s="25">
        <v>11.763434551281982</v>
      </c>
      <c r="G108" s="13">
        <v>7</v>
      </c>
    </row>
    <row r="109" spans="1:7" x14ac:dyDescent="0.2">
      <c r="A109" s="10">
        <v>7909683</v>
      </c>
      <c r="B109" s="13" t="s">
        <v>270</v>
      </c>
      <c r="C109" s="13" t="s">
        <v>271</v>
      </c>
      <c r="D109" s="13" t="s">
        <v>7</v>
      </c>
      <c r="E109" s="13">
        <v>2022</v>
      </c>
      <c r="F109" s="25">
        <v>2.34732140248276</v>
      </c>
      <c r="G109" s="13">
        <v>7</v>
      </c>
    </row>
    <row r="110" spans="1:7" x14ac:dyDescent="0.2">
      <c r="A110" s="10">
        <v>8671206</v>
      </c>
      <c r="B110" s="13" t="s">
        <v>288</v>
      </c>
      <c r="C110" s="13" t="s">
        <v>289</v>
      </c>
      <c r="D110" s="13" t="s">
        <v>64</v>
      </c>
      <c r="E110" s="13">
        <v>2022</v>
      </c>
      <c r="F110" s="25">
        <v>3933.2316274207574</v>
      </c>
      <c r="G110" s="13">
        <v>7</v>
      </c>
    </row>
    <row r="111" spans="1:7" x14ac:dyDescent="0.2">
      <c r="A111" s="10" t="s">
        <v>440</v>
      </c>
      <c r="B111" s="13" t="s">
        <v>178</v>
      </c>
      <c r="C111" s="13" t="s">
        <v>179</v>
      </c>
      <c r="D111" s="13" t="s">
        <v>7</v>
      </c>
      <c r="E111" s="13">
        <v>2022</v>
      </c>
      <c r="F111" s="25">
        <v>94.849910898736155</v>
      </c>
      <c r="G111" s="13">
        <v>7</v>
      </c>
    </row>
    <row r="112" spans="1:7" x14ac:dyDescent="0.2">
      <c r="A112" s="10">
        <v>6569404</v>
      </c>
      <c r="B112" s="13" t="s">
        <v>213</v>
      </c>
      <c r="C112" s="13" t="s">
        <v>30</v>
      </c>
      <c r="D112" s="13" t="s">
        <v>7</v>
      </c>
      <c r="E112" s="13">
        <v>2022</v>
      </c>
      <c r="F112" s="25">
        <v>173.36264486309784</v>
      </c>
      <c r="G112" s="13">
        <v>7</v>
      </c>
    </row>
    <row r="113" spans="1:7" x14ac:dyDescent="0.2">
      <c r="A113" s="10" t="s">
        <v>441</v>
      </c>
      <c r="B113" s="13" t="s">
        <v>341</v>
      </c>
      <c r="C113" s="13" t="s">
        <v>342</v>
      </c>
      <c r="D113" s="13" t="s">
        <v>343</v>
      </c>
      <c r="E113" s="13">
        <v>2022</v>
      </c>
      <c r="F113" s="25">
        <v>32.083000783368355</v>
      </c>
      <c r="G113" s="13">
        <v>7</v>
      </c>
    </row>
    <row r="114" spans="1:7" x14ac:dyDescent="0.2">
      <c r="A114" s="10">
        <v>2596555</v>
      </c>
      <c r="B114" s="13" t="s">
        <v>94</v>
      </c>
      <c r="C114" s="13" t="s">
        <v>95</v>
      </c>
      <c r="D114" s="13" t="s">
        <v>7</v>
      </c>
      <c r="E114" s="13">
        <v>2022</v>
      </c>
      <c r="F114" s="25">
        <v>17.940122381748289</v>
      </c>
      <c r="G114" s="13">
        <v>7</v>
      </c>
    </row>
    <row r="115" spans="1:7" x14ac:dyDescent="0.2">
      <c r="A115" s="10" t="s">
        <v>437</v>
      </c>
      <c r="B115" s="13" t="s">
        <v>67</v>
      </c>
      <c r="C115" s="13" t="s">
        <v>68</v>
      </c>
      <c r="D115" s="13" t="s">
        <v>56</v>
      </c>
      <c r="E115" s="13">
        <v>2022</v>
      </c>
      <c r="F115" s="25">
        <v>25.233065275187059</v>
      </c>
      <c r="G115" s="13">
        <v>7</v>
      </c>
    </row>
    <row r="116" spans="1:7" x14ac:dyDescent="0.2">
      <c r="A116" s="10">
        <v>2093936</v>
      </c>
      <c r="B116" s="13" t="s">
        <v>85</v>
      </c>
      <c r="C116" s="13" t="s">
        <v>86</v>
      </c>
      <c r="D116" s="13" t="s">
        <v>7</v>
      </c>
      <c r="E116" s="13">
        <v>2022</v>
      </c>
      <c r="F116" s="25">
        <v>14.031773561373219</v>
      </c>
      <c r="G116" s="13">
        <v>7</v>
      </c>
    </row>
    <row r="117" spans="1:7" x14ac:dyDescent="0.2">
      <c r="A117" s="10">
        <v>4985591</v>
      </c>
      <c r="B117" s="13" t="s">
        <v>384</v>
      </c>
      <c r="C117" s="13" t="s">
        <v>115</v>
      </c>
      <c r="D117" s="13" t="s">
        <v>7</v>
      </c>
      <c r="E117" s="13">
        <v>2022</v>
      </c>
      <c r="F117" s="25">
        <v>14.575119471937013</v>
      </c>
      <c r="G117" s="13">
        <v>7</v>
      </c>
    </row>
    <row r="118" spans="1:7" x14ac:dyDescent="0.2">
      <c r="A118" s="10">
        <v>7369700</v>
      </c>
      <c r="B118" s="13" t="s">
        <v>230</v>
      </c>
      <c r="C118" s="13" t="s">
        <v>231</v>
      </c>
      <c r="D118" s="13" t="s">
        <v>7</v>
      </c>
      <c r="E118" s="13">
        <v>2022</v>
      </c>
      <c r="F118" s="25">
        <v>6.609370143198853</v>
      </c>
      <c r="G118" s="13">
        <v>7</v>
      </c>
    </row>
    <row r="119" spans="1:7" x14ac:dyDescent="0.2">
      <c r="A119" s="10" t="s">
        <v>442</v>
      </c>
      <c r="B119" s="13" t="s">
        <v>387</v>
      </c>
      <c r="C119" s="13" t="s">
        <v>388</v>
      </c>
      <c r="D119" s="13" t="s">
        <v>150</v>
      </c>
      <c r="E119" s="13">
        <v>2022</v>
      </c>
      <c r="F119" s="25">
        <v>396.72555653418453</v>
      </c>
      <c r="G119" s="13">
        <v>7</v>
      </c>
    </row>
    <row r="120" spans="1:7" x14ac:dyDescent="0.2">
      <c r="A120" s="10" t="s">
        <v>443</v>
      </c>
      <c r="B120" s="13" t="s">
        <v>389</v>
      </c>
      <c r="C120" s="13" t="s">
        <v>390</v>
      </c>
      <c r="D120" s="13" t="s">
        <v>56</v>
      </c>
      <c r="E120" s="13">
        <v>2022</v>
      </c>
      <c r="F120" s="25">
        <v>2.8631337863134205</v>
      </c>
      <c r="G120" s="13">
        <v>7</v>
      </c>
    </row>
    <row r="121" spans="1:7" x14ac:dyDescent="0.2">
      <c r="A121" s="10">
        <v>7934742</v>
      </c>
      <c r="B121" s="13" t="s">
        <v>274</v>
      </c>
      <c r="C121" s="13" t="s">
        <v>275</v>
      </c>
      <c r="D121" s="13" t="s">
        <v>64</v>
      </c>
      <c r="E121" s="13">
        <v>2022</v>
      </c>
      <c r="F121" s="25">
        <v>2582.7544121839674</v>
      </c>
      <c r="G121" s="13">
        <v>7</v>
      </c>
    </row>
    <row r="122" spans="1:7" x14ac:dyDescent="0.2">
      <c r="A122" s="10">
        <v>6443214</v>
      </c>
      <c r="B122" s="13" t="s">
        <v>211</v>
      </c>
      <c r="C122" s="13" t="s">
        <v>212</v>
      </c>
      <c r="D122" s="13" t="s">
        <v>78</v>
      </c>
      <c r="E122" s="13">
        <v>2022</v>
      </c>
      <c r="F122" s="25">
        <v>93.452143174614008</v>
      </c>
      <c r="G122" s="13">
        <v>7</v>
      </c>
    </row>
    <row r="123" spans="1:7" x14ac:dyDescent="0.2">
      <c r="A123" s="10">
        <v>2302233</v>
      </c>
      <c r="B123" s="13" t="s">
        <v>87</v>
      </c>
      <c r="C123" s="13" t="s">
        <v>88</v>
      </c>
      <c r="D123" s="13" t="s">
        <v>89</v>
      </c>
      <c r="E123" s="13">
        <v>2022</v>
      </c>
      <c r="F123" s="25">
        <v>1753.1198325641049</v>
      </c>
      <c r="G123" s="13">
        <v>7</v>
      </c>
    </row>
    <row r="124" spans="1:7" x14ac:dyDescent="0.2">
      <c r="A124" s="10">
        <v>3755010</v>
      </c>
      <c r="B124" s="13" t="s">
        <v>120</v>
      </c>
      <c r="C124" s="13" t="s">
        <v>121</v>
      </c>
      <c r="D124" s="13" t="s">
        <v>7</v>
      </c>
      <c r="E124" s="13">
        <v>2022</v>
      </c>
      <c r="F124" s="25">
        <v>919.22549866408713</v>
      </c>
      <c r="G124" s="13">
        <v>7</v>
      </c>
    </row>
    <row r="125" spans="1:7" x14ac:dyDescent="0.2">
      <c r="A125" s="10">
        <v>9066527</v>
      </c>
      <c r="B125" s="13" t="s">
        <v>298</v>
      </c>
      <c r="C125" s="13" t="s">
        <v>299</v>
      </c>
      <c r="D125" s="13" t="s">
        <v>7</v>
      </c>
      <c r="E125" s="13">
        <v>2022</v>
      </c>
      <c r="F125" s="25">
        <v>28.020658359950595</v>
      </c>
      <c r="G125" s="13">
        <v>7</v>
      </c>
    </row>
    <row r="126" spans="1:7" x14ac:dyDescent="0.2">
      <c r="A126" s="10">
        <v>3587304</v>
      </c>
      <c r="B126" s="13" t="s">
        <v>112</v>
      </c>
      <c r="C126" s="13" t="s">
        <v>113</v>
      </c>
      <c r="D126" s="13" t="s">
        <v>7</v>
      </c>
      <c r="E126" s="13">
        <v>2022</v>
      </c>
      <c r="F126" s="25">
        <v>788.40171136126503</v>
      </c>
      <c r="G126" s="13">
        <v>7</v>
      </c>
    </row>
    <row r="127" spans="1:7" x14ac:dyDescent="0.2">
      <c r="A127" s="10">
        <v>3304906</v>
      </c>
      <c r="B127" s="13" t="s">
        <v>108</v>
      </c>
      <c r="C127" s="13" t="s">
        <v>88</v>
      </c>
      <c r="D127" s="13" t="s">
        <v>89</v>
      </c>
      <c r="E127" s="13">
        <v>2022</v>
      </c>
      <c r="F127" s="25">
        <v>50.322373771373236</v>
      </c>
      <c r="G127" s="13">
        <v>7</v>
      </c>
    </row>
    <row r="128" spans="1:7" x14ac:dyDescent="0.2">
      <c r="A128" s="10">
        <v>2305577</v>
      </c>
      <c r="B128" s="13" t="s">
        <v>90</v>
      </c>
      <c r="C128" s="13" t="s">
        <v>91</v>
      </c>
      <c r="D128" s="13" t="s">
        <v>7</v>
      </c>
      <c r="E128" s="13">
        <v>2022</v>
      </c>
      <c r="F128" s="25">
        <v>18.782630650085554</v>
      </c>
      <c r="G128" s="13">
        <v>7</v>
      </c>
    </row>
    <row r="129" spans="1:7" x14ac:dyDescent="0.2">
      <c r="A129" s="10">
        <v>5570247</v>
      </c>
      <c r="B129" s="13" t="s">
        <v>185</v>
      </c>
      <c r="C129" s="13" t="s">
        <v>161</v>
      </c>
      <c r="D129" s="13" t="s">
        <v>61</v>
      </c>
      <c r="E129" s="13">
        <v>2022</v>
      </c>
      <c r="F129" s="25">
        <v>8.8248483119018006E-2</v>
      </c>
      <c r="G129" s="13">
        <v>7</v>
      </c>
    </row>
    <row r="130" spans="1:7" x14ac:dyDescent="0.2">
      <c r="A130" s="10" t="s">
        <v>444</v>
      </c>
      <c r="B130" s="13" t="s">
        <v>217</v>
      </c>
      <c r="C130" s="13" t="s">
        <v>187</v>
      </c>
      <c r="D130" s="13" t="s">
        <v>7</v>
      </c>
      <c r="E130" s="13">
        <v>2022</v>
      </c>
      <c r="F130" s="25">
        <v>22.723807906180898</v>
      </c>
      <c r="G130" s="13">
        <v>7</v>
      </c>
    </row>
    <row r="131" spans="1:7" x14ac:dyDescent="0.2">
      <c r="A131" s="10">
        <v>3112349</v>
      </c>
      <c r="B131" s="13" t="s">
        <v>102</v>
      </c>
      <c r="C131" s="13" t="s">
        <v>103</v>
      </c>
      <c r="D131" s="13" t="s">
        <v>7</v>
      </c>
      <c r="E131" s="13">
        <v>2022</v>
      </c>
      <c r="F131" s="25">
        <v>195.41902949144963</v>
      </c>
      <c r="G131" s="13">
        <v>7</v>
      </c>
    </row>
    <row r="132" spans="1:7" x14ac:dyDescent="0.2">
      <c r="A132" s="10" t="s">
        <v>445</v>
      </c>
      <c r="B132" s="13" t="s">
        <v>194</v>
      </c>
      <c r="C132" s="13" t="s">
        <v>195</v>
      </c>
      <c r="D132" s="13" t="s">
        <v>56</v>
      </c>
      <c r="E132" s="13">
        <v>2022</v>
      </c>
      <c r="F132" s="25">
        <v>1.8216251885427697</v>
      </c>
      <c r="G132" s="13">
        <v>7</v>
      </c>
    </row>
    <row r="133" spans="1:7" x14ac:dyDescent="0.2">
      <c r="A133" s="10">
        <v>7907133</v>
      </c>
      <c r="B133" s="13" t="s">
        <v>262</v>
      </c>
      <c r="C133" s="13" t="s">
        <v>263</v>
      </c>
      <c r="D133" s="13" t="s">
        <v>264</v>
      </c>
      <c r="E133" s="13">
        <v>2022</v>
      </c>
      <c r="F133" s="25">
        <v>42.279936510804646</v>
      </c>
      <c r="G133" s="13">
        <v>7</v>
      </c>
    </row>
    <row r="134" spans="1:7" x14ac:dyDescent="0.2">
      <c r="A134" s="10" t="s">
        <v>446</v>
      </c>
      <c r="B134" s="13" t="s">
        <v>334</v>
      </c>
      <c r="C134" s="13" t="s">
        <v>313</v>
      </c>
      <c r="D134" s="13" t="s">
        <v>314</v>
      </c>
      <c r="E134" s="13">
        <v>2022</v>
      </c>
      <c r="F134" s="25">
        <v>515.86930410227205</v>
      </c>
      <c r="G134" s="13">
        <v>7</v>
      </c>
    </row>
    <row r="135" spans="1:7" x14ac:dyDescent="0.2">
      <c r="A135" s="10">
        <v>6133703</v>
      </c>
      <c r="B135" s="13" t="s">
        <v>204</v>
      </c>
      <c r="C135" s="13" t="s">
        <v>121</v>
      </c>
      <c r="D135" s="13" t="s">
        <v>7</v>
      </c>
      <c r="E135" s="13">
        <v>2022</v>
      </c>
      <c r="F135" s="25">
        <v>330.34398855026171</v>
      </c>
      <c r="G135" s="13">
        <v>7</v>
      </c>
    </row>
    <row r="136" spans="1:7" x14ac:dyDescent="0.2">
      <c r="A136" s="10" t="s">
        <v>444</v>
      </c>
      <c r="B136" s="13" t="s">
        <v>370</v>
      </c>
      <c r="C136" s="13" t="s">
        <v>364</v>
      </c>
      <c r="D136" s="13" t="s">
        <v>203</v>
      </c>
      <c r="E136" s="13">
        <v>2022</v>
      </c>
      <c r="F136" s="25">
        <v>0.61765113335000699</v>
      </c>
      <c r="G136" s="13">
        <v>7</v>
      </c>
    </row>
    <row r="137" spans="1:7" x14ac:dyDescent="0.2">
      <c r="A137" s="10">
        <v>7907435</v>
      </c>
      <c r="B137" s="13" t="s">
        <v>265</v>
      </c>
      <c r="C137" s="13" t="s">
        <v>266</v>
      </c>
      <c r="D137" s="13" t="s">
        <v>64</v>
      </c>
      <c r="E137" s="13">
        <v>2022</v>
      </c>
      <c r="F137" s="25">
        <v>20.073441212667433</v>
      </c>
      <c r="G137" s="13">
        <v>7</v>
      </c>
    </row>
    <row r="138" spans="1:7" x14ac:dyDescent="0.2">
      <c r="A138" s="10" t="s">
        <v>447</v>
      </c>
      <c r="B138" s="13" t="s">
        <v>349</v>
      </c>
      <c r="C138" s="13" t="s">
        <v>350</v>
      </c>
      <c r="D138" s="13" t="s">
        <v>56</v>
      </c>
      <c r="E138" s="13">
        <v>2022</v>
      </c>
      <c r="F138" s="25">
        <v>9.4874179231593878</v>
      </c>
      <c r="G138" s="13">
        <v>7</v>
      </c>
    </row>
    <row r="139" spans="1:7" x14ac:dyDescent="0.2">
      <c r="A139" s="10">
        <v>4981189</v>
      </c>
      <c r="B139" s="13" t="s">
        <v>160</v>
      </c>
      <c r="C139" s="13" t="s">
        <v>161</v>
      </c>
      <c r="D139" s="13" t="s">
        <v>61</v>
      </c>
      <c r="E139" s="13">
        <v>2022</v>
      </c>
      <c r="F139" s="25">
        <v>28.630367129819891</v>
      </c>
      <c r="G139" s="13">
        <v>7</v>
      </c>
    </row>
    <row r="140" spans="1:7" x14ac:dyDescent="0.2">
      <c r="A140" s="10" t="s">
        <v>448</v>
      </c>
      <c r="B140" s="13" t="s">
        <v>220</v>
      </c>
      <c r="C140" s="13" t="s">
        <v>221</v>
      </c>
      <c r="D140" s="13" t="s">
        <v>222</v>
      </c>
      <c r="E140" s="13">
        <v>2022</v>
      </c>
      <c r="F140" s="25">
        <v>814.27078345429084</v>
      </c>
      <c r="G140" s="13">
        <v>7</v>
      </c>
    </row>
    <row r="141" spans="1:7" x14ac:dyDescent="0.2">
      <c r="A141" s="10">
        <v>9143033</v>
      </c>
      <c r="B141" s="13" t="s">
        <v>303</v>
      </c>
      <c r="C141" s="13" t="s">
        <v>304</v>
      </c>
      <c r="D141" s="13" t="s">
        <v>305</v>
      </c>
      <c r="E141" s="13">
        <v>2022</v>
      </c>
      <c r="F141" s="25">
        <v>1206.9882703821759</v>
      </c>
      <c r="G141" s="13">
        <v>7</v>
      </c>
    </row>
    <row r="142" spans="1:7" x14ac:dyDescent="0.2">
      <c r="A142" s="10">
        <v>9444785</v>
      </c>
      <c r="B142" s="13" t="s">
        <v>317</v>
      </c>
      <c r="C142" s="13" t="s">
        <v>318</v>
      </c>
      <c r="D142" s="13" t="s">
        <v>7</v>
      </c>
      <c r="E142" s="13">
        <v>2022</v>
      </c>
      <c r="F142" s="25">
        <v>52.750442535909897</v>
      </c>
      <c r="G142" s="13">
        <v>7</v>
      </c>
    </row>
    <row r="143" spans="1:7" x14ac:dyDescent="0.2">
      <c r="A143" s="10" t="s">
        <v>449</v>
      </c>
      <c r="B143" s="13" t="s">
        <v>361</v>
      </c>
      <c r="C143" s="13" t="s">
        <v>362</v>
      </c>
      <c r="D143" s="13" t="s">
        <v>7</v>
      </c>
      <c r="E143" s="13">
        <v>2022</v>
      </c>
      <c r="F143" s="25">
        <v>31.964571319022632</v>
      </c>
      <c r="G143" s="13">
        <v>7</v>
      </c>
    </row>
    <row r="144" spans="1:7" x14ac:dyDescent="0.2">
      <c r="A144" s="10">
        <v>20443</v>
      </c>
      <c r="B144" s="13" t="s">
        <v>12</v>
      </c>
      <c r="C144" s="13" t="s">
        <v>13</v>
      </c>
      <c r="D144" s="13" t="s">
        <v>7</v>
      </c>
      <c r="E144" s="13">
        <v>2022</v>
      </c>
      <c r="F144" s="25">
        <v>3739.2008348172526</v>
      </c>
      <c r="G144" s="13">
        <v>7</v>
      </c>
    </row>
    <row r="145" spans="1:7" x14ac:dyDescent="0.2">
      <c r="A145" s="10">
        <v>5555590</v>
      </c>
      <c r="B145" s="13" t="s">
        <v>183</v>
      </c>
      <c r="C145" s="13" t="s">
        <v>184</v>
      </c>
      <c r="D145" s="13" t="s">
        <v>7</v>
      </c>
      <c r="E145" s="13">
        <v>2022</v>
      </c>
      <c r="F145" s="25">
        <v>42.918590783136985</v>
      </c>
      <c r="G145" s="13">
        <v>7</v>
      </c>
    </row>
    <row r="146" spans="1:7" x14ac:dyDescent="0.2">
      <c r="A146" s="10">
        <v>7867727</v>
      </c>
      <c r="B146" s="13" t="s">
        <v>257</v>
      </c>
      <c r="C146" s="13" t="s">
        <v>258</v>
      </c>
      <c r="D146" s="13" t="s">
        <v>7</v>
      </c>
      <c r="E146" s="13">
        <v>2022</v>
      </c>
      <c r="F146" s="25">
        <v>29.69358485443782</v>
      </c>
      <c r="G146" s="13">
        <v>7</v>
      </c>
    </row>
    <row r="147" spans="1:7" x14ac:dyDescent="0.2">
      <c r="A147" s="10" t="s">
        <v>450</v>
      </c>
      <c r="B147" s="13" t="s">
        <v>355</v>
      </c>
      <c r="C147" s="13" t="s">
        <v>356</v>
      </c>
      <c r="D147" s="13" t="s">
        <v>7</v>
      </c>
      <c r="E147" s="13">
        <v>2022</v>
      </c>
      <c r="F147" s="25">
        <v>9.7762552084079335</v>
      </c>
      <c r="G147" s="13">
        <v>7</v>
      </c>
    </row>
    <row r="148" spans="1:7" x14ac:dyDescent="0.2">
      <c r="A148" s="10" t="s">
        <v>451</v>
      </c>
      <c r="B148" s="13" t="s">
        <v>351</v>
      </c>
      <c r="C148" s="13" t="s">
        <v>352</v>
      </c>
      <c r="D148" s="13" t="s">
        <v>78</v>
      </c>
      <c r="E148" s="13">
        <v>2022</v>
      </c>
      <c r="F148" s="25">
        <v>53.708909311065547</v>
      </c>
      <c r="G148" s="13">
        <v>7</v>
      </c>
    </row>
    <row r="149" spans="1:7" x14ac:dyDescent="0.2">
      <c r="A149" s="10" t="s">
        <v>452</v>
      </c>
      <c r="B149" s="13" t="s">
        <v>310</v>
      </c>
      <c r="C149" s="13" t="s">
        <v>311</v>
      </c>
      <c r="D149" s="13" t="s">
        <v>78</v>
      </c>
      <c r="E149" s="13">
        <v>2022</v>
      </c>
      <c r="F149" s="25">
        <v>5.2092197100325146</v>
      </c>
      <c r="G149" s="13">
        <v>7</v>
      </c>
    </row>
    <row r="150" spans="1:7" x14ac:dyDescent="0.2">
      <c r="A150" s="10">
        <v>5732069</v>
      </c>
      <c r="B150" s="13" t="s">
        <v>190</v>
      </c>
      <c r="C150" s="13" t="s">
        <v>137</v>
      </c>
      <c r="D150" s="13" t="s">
        <v>7</v>
      </c>
      <c r="E150" s="13">
        <v>2022</v>
      </c>
      <c r="F150" s="25">
        <v>129.2729967089715</v>
      </c>
      <c r="G150" s="13">
        <v>7</v>
      </c>
    </row>
    <row r="151" spans="1:7" x14ac:dyDescent="0.2">
      <c r="A151" s="10" t="s">
        <v>453</v>
      </c>
      <c r="B151" s="13" t="s">
        <v>327</v>
      </c>
      <c r="C151" s="13" t="s">
        <v>184</v>
      </c>
      <c r="D151" s="13" t="s">
        <v>7</v>
      </c>
      <c r="E151" s="13">
        <v>2022</v>
      </c>
      <c r="F151" s="25">
        <v>6.1022943591969758</v>
      </c>
      <c r="G151" s="13">
        <v>7</v>
      </c>
    </row>
    <row r="152" spans="1:7" x14ac:dyDescent="0.2">
      <c r="A152" s="10">
        <v>276553</v>
      </c>
      <c r="B152" s="13" t="s">
        <v>46</v>
      </c>
      <c r="C152" s="13" t="s">
        <v>47</v>
      </c>
      <c r="D152" s="13" t="s">
        <v>7</v>
      </c>
      <c r="E152" s="13">
        <v>2022</v>
      </c>
      <c r="F152" s="25">
        <v>296.63439172604365</v>
      </c>
      <c r="G152" s="13">
        <v>7</v>
      </c>
    </row>
    <row r="153" spans="1:7" x14ac:dyDescent="0.2">
      <c r="A153" s="10" t="s">
        <v>454</v>
      </c>
      <c r="B153" s="13" t="s">
        <v>394</v>
      </c>
      <c r="C153" s="13" t="s">
        <v>340</v>
      </c>
      <c r="D153" s="13" t="s">
        <v>74</v>
      </c>
      <c r="E153" s="13">
        <v>2022</v>
      </c>
      <c r="F153" s="25">
        <v>2.4709575273325042</v>
      </c>
      <c r="G153" s="13">
        <v>7</v>
      </c>
    </row>
    <row r="154" spans="1:7" x14ac:dyDescent="0.2">
      <c r="A154" s="10">
        <v>3262480</v>
      </c>
      <c r="B154" s="13" t="s">
        <v>106</v>
      </c>
      <c r="C154" s="13" t="s">
        <v>107</v>
      </c>
      <c r="D154" s="13" t="s">
        <v>78</v>
      </c>
      <c r="E154" s="13">
        <v>2022</v>
      </c>
      <c r="F154" s="25">
        <v>8.9831660906173187</v>
      </c>
      <c r="G154" s="13">
        <v>7</v>
      </c>
    </row>
    <row r="155" spans="1:7" x14ac:dyDescent="0.2">
      <c r="A155" s="10">
        <v>6416845</v>
      </c>
      <c r="B155" s="13" t="s">
        <v>209</v>
      </c>
      <c r="C155" s="13" t="s">
        <v>210</v>
      </c>
      <c r="D155" s="13" t="s">
        <v>7</v>
      </c>
      <c r="E155" s="13">
        <v>2022</v>
      </c>
      <c r="F155" s="25">
        <v>9.9410151263911395</v>
      </c>
      <c r="G155" s="13">
        <v>7</v>
      </c>
    </row>
    <row r="156" spans="1:7" x14ac:dyDescent="0.2">
      <c r="A156" s="10">
        <v>9100954</v>
      </c>
      <c r="B156" s="13" t="s">
        <v>300</v>
      </c>
      <c r="C156" s="13" t="s">
        <v>301</v>
      </c>
      <c r="D156" s="13" t="s">
        <v>302</v>
      </c>
      <c r="E156" s="13">
        <v>2022</v>
      </c>
      <c r="F156" s="25">
        <v>98.100455525942053</v>
      </c>
      <c r="G156" s="13">
        <v>7</v>
      </c>
    </row>
    <row r="157" spans="1:7" x14ac:dyDescent="0.2">
      <c r="A157" s="10" t="s">
        <v>455</v>
      </c>
      <c r="B157" s="13" t="s">
        <v>339</v>
      </c>
      <c r="C157" s="13" t="s">
        <v>340</v>
      </c>
      <c r="D157" s="13" t="s">
        <v>74</v>
      </c>
      <c r="E157" s="13">
        <v>2022</v>
      </c>
      <c r="F157" s="25">
        <v>709.15704447791427</v>
      </c>
      <c r="G157" s="13">
        <v>7</v>
      </c>
    </row>
    <row r="158" spans="1:7" x14ac:dyDescent="0.2">
      <c r="A158" s="10">
        <v>7909276</v>
      </c>
      <c r="B158" s="13" t="s">
        <v>267</v>
      </c>
      <c r="C158" s="13" t="s">
        <v>268</v>
      </c>
      <c r="D158" s="13" t="s">
        <v>269</v>
      </c>
      <c r="E158" s="13">
        <v>2022</v>
      </c>
      <c r="F158" s="25">
        <v>681.39548366440113</v>
      </c>
      <c r="G158" s="13">
        <v>7</v>
      </c>
    </row>
    <row r="159" spans="1:7" x14ac:dyDescent="0.2">
      <c r="A159" s="10">
        <v>8999864</v>
      </c>
      <c r="B159" s="13" t="s">
        <v>296</v>
      </c>
      <c r="C159" s="13" t="s">
        <v>297</v>
      </c>
      <c r="D159" s="13" t="s">
        <v>216</v>
      </c>
      <c r="E159" s="13">
        <v>2022</v>
      </c>
      <c r="F159" s="25">
        <v>1.4716317044927441</v>
      </c>
      <c r="G159" s="13">
        <v>7</v>
      </c>
    </row>
    <row r="160" spans="1:7" x14ac:dyDescent="0.2">
      <c r="A160" s="10">
        <v>7834071</v>
      </c>
      <c r="B160" s="13" t="s">
        <v>248</v>
      </c>
      <c r="C160" s="13" t="s">
        <v>249</v>
      </c>
      <c r="D160" s="13" t="s">
        <v>7</v>
      </c>
      <c r="E160" s="13">
        <v>2022</v>
      </c>
      <c r="F160" s="25">
        <v>6.1774820668143802</v>
      </c>
      <c r="G160" s="13">
        <v>7</v>
      </c>
    </row>
    <row r="161" spans="1:7" x14ac:dyDescent="0.2">
      <c r="A161" s="10">
        <v>5010861</v>
      </c>
      <c r="B161" s="13" t="s">
        <v>359</v>
      </c>
      <c r="C161" s="13" t="s">
        <v>360</v>
      </c>
      <c r="D161" s="13" t="s">
        <v>305</v>
      </c>
      <c r="E161" s="13">
        <v>2022</v>
      </c>
      <c r="F161" s="25">
        <v>3066.326977676757</v>
      </c>
      <c r="G161" s="13">
        <v>7</v>
      </c>
    </row>
    <row r="162" spans="1:7" x14ac:dyDescent="0.2">
      <c r="A162" s="10">
        <v>8615128</v>
      </c>
      <c r="B162" s="13" t="s">
        <v>286</v>
      </c>
      <c r="C162" s="13" t="s">
        <v>287</v>
      </c>
      <c r="D162" s="13" t="s">
        <v>7</v>
      </c>
      <c r="E162" s="13">
        <v>2022</v>
      </c>
      <c r="F162" s="25">
        <v>39.373649216246029</v>
      </c>
      <c r="G162" s="13">
        <v>7</v>
      </c>
    </row>
    <row r="163" spans="1:7" x14ac:dyDescent="0.2">
      <c r="A163" s="10" t="s">
        <v>456</v>
      </c>
      <c r="B163" s="13" t="s">
        <v>272</v>
      </c>
      <c r="C163" s="13" t="s">
        <v>273</v>
      </c>
      <c r="D163" s="13" t="s">
        <v>64</v>
      </c>
      <c r="E163" s="13">
        <v>2022</v>
      </c>
      <c r="F163" s="25">
        <v>1.4122404753536453</v>
      </c>
      <c r="G163" s="13">
        <v>7</v>
      </c>
    </row>
    <row r="164" spans="1:7" x14ac:dyDescent="0.2">
      <c r="A164" s="10">
        <v>5112877</v>
      </c>
      <c r="B164" s="13" t="s">
        <v>166</v>
      </c>
      <c r="C164" s="13" t="s">
        <v>167</v>
      </c>
      <c r="D164" s="13" t="s">
        <v>7</v>
      </c>
      <c r="E164" s="13">
        <v>2022</v>
      </c>
      <c r="F164" s="25">
        <v>75.088339825411325</v>
      </c>
      <c r="G164" s="13">
        <v>7</v>
      </c>
    </row>
    <row r="165" spans="1:7" x14ac:dyDescent="0.2">
      <c r="A165" s="10">
        <v>3664139</v>
      </c>
      <c r="B165" s="13" t="s">
        <v>116</v>
      </c>
      <c r="C165" s="13" t="s">
        <v>117</v>
      </c>
      <c r="D165" s="13" t="s">
        <v>7</v>
      </c>
      <c r="E165" s="13">
        <v>2022</v>
      </c>
      <c r="F165" s="25">
        <v>136.31954983754196</v>
      </c>
      <c r="G165" s="13">
        <v>7</v>
      </c>
    </row>
    <row r="166" spans="1:7" x14ac:dyDescent="0.2">
      <c r="A166" s="10">
        <v>7579888</v>
      </c>
      <c r="B166" s="13" t="s">
        <v>239</v>
      </c>
      <c r="C166" s="13" t="s">
        <v>147</v>
      </c>
      <c r="D166" s="13" t="s">
        <v>7</v>
      </c>
      <c r="E166" s="13">
        <v>2022</v>
      </c>
      <c r="F166" s="25">
        <v>55.997104229858564</v>
      </c>
      <c r="G166" s="13">
        <v>7</v>
      </c>
    </row>
    <row r="167" spans="1:7" x14ac:dyDescent="0.2">
      <c r="A167" s="10">
        <v>7579888</v>
      </c>
      <c r="B167" s="13" t="s">
        <v>239</v>
      </c>
      <c r="C167" s="13" t="s">
        <v>147</v>
      </c>
      <c r="D167" s="13" t="s">
        <v>7</v>
      </c>
      <c r="E167" s="13">
        <v>2022</v>
      </c>
      <c r="F167" s="25">
        <v>65.093757869766947</v>
      </c>
      <c r="G167" s="13">
        <v>7</v>
      </c>
    </row>
    <row r="168" spans="1:7" x14ac:dyDescent="0.2">
      <c r="A168" s="10">
        <v>7579888</v>
      </c>
      <c r="B168" s="13" t="s">
        <v>239</v>
      </c>
      <c r="C168" s="13" t="s">
        <v>147</v>
      </c>
      <c r="D168" s="13" t="s">
        <v>7</v>
      </c>
      <c r="E168" s="13">
        <v>2022</v>
      </c>
      <c r="F168" s="25">
        <v>41.440693436342784</v>
      </c>
      <c r="G168" s="13">
        <v>7</v>
      </c>
    </row>
    <row r="169" spans="1:7" x14ac:dyDescent="0.2">
      <c r="A169" s="10">
        <v>639028</v>
      </c>
      <c r="B169" s="13" t="s">
        <v>59</v>
      </c>
      <c r="C169" s="13" t="s">
        <v>60</v>
      </c>
      <c r="D169" s="13" t="s">
        <v>61</v>
      </c>
      <c r="E169" s="13">
        <v>2022</v>
      </c>
      <c r="F169" s="25">
        <v>4.777596379097397</v>
      </c>
      <c r="G169" s="13">
        <v>7</v>
      </c>
    </row>
    <row r="170" spans="1:7" x14ac:dyDescent="0.2">
      <c r="A170" s="10">
        <v>2387115</v>
      </c>
      <c r="B170" s="13" t="s">
        <v>92</v>
      </c>
      <c r="C170" s="13" t="s">
        <v>93</v>
      </c>
      <c r="D170" s="13" t="s">
        <v>7</v>
      </c>
      <c r="E170" s="13">
        <v>2022</v>
      </c>
      <c r="F170" s="25">
        <v>596.94653898607237</v>
      </c>
      <c r="G170" s="13">
        <v>7</v>
      </c>
    </row>
    <row r="171" spans="1:7" x14ac:dyDescent="0.2">
      <c r="A171" s="10">
        <v>5713447</v>
      </c>
      <c r="B171" s="13" t="s">
        <v>188</v>
      </c>
      <c r="C171" s="13" t="s">
        <v>147</v>
      </c>
      <c r="D171" s="13" t="s">
        <v>7</v>
      </c>
      <c r="E171" s="13">
        <v>2022</v>
      </c>
      <c r="F171" s="25">
        <v>3593.5911906648053</v>
      </c>
      <c r="G171" s="13">
        <v>7</v>
      </c>
    </row>
    <row r="172" spans="1:7" x14ac:dyDescent="0.2">
      <c r="A172" s="10">
        <v>1482092</v>
      </c>
      <c r="B172" s="13" t="s">
        <v>76</v>
      </c>
      <c r="C172" s="13" t="s">
        <v>77</v>
      </c>
      <c r="D172" s="13" t="s">
        <v>78</v>
      </c>
      <c r="E172" s="13">
        <v>2022</v>
      </c>
      <c r="F172" s="25">
        <v>3.2386310819848418</v>
      </c>
      <c r="G172" s="13">
        <v>7</v>
      </c>
    </row>
    <row r="173" spans="1:7" x14ac:dyDescent="0.2">
      <c r="A173" s="10">
        <v>37281</v>
      </c>
      <c r="B173" s="13" t="s">
        <v>16</v>
      </c>
      <c r="C173" s="13" t="s">
        <v>17</v>
      </c>
      <c r="D173" s="13" t="s">
        <v>7</v>
      </c>
      <c r="E173" s="13">
        <v>2022</v>
      </c>
      <c r="F173" s="25">
        <v>75.640510584287014</v>
      </c>
      <c r="G173" s="13">
        <v>7</v>
      </c>
    </row>
    <row r="174" spans="1:7" x14ac:dyDescent="0.2">
      <c r="A174" s="10">
        <v>4752201</v>
      </c>
      <c r="B174" s="13" t="s">
        <v>153</v>
      </c>
      <c r="C174" s="13" t="s">
        <v>23</v>
      </c>
      <c r="D174" s="13" t="s">
        <v>7</v>
      </c>
      <c r="E174" s="13">
        <v>2022</v>
      </c>
      <c r="F174" s="25">
        <v>242.33898299616911</v>
      </c>
      <c r="G174" s="13">
        <v>7</v>
      </c>
    </row>
    <row r="175" spans="1:7" x14ac:dyDescent="0.2">
      <c r="A175" s="10">
        <v>5303567</v>
      </c>
      <c r="B175" s="13" t="s">
        <v>312</v>
      </c>
      <c r="C175" s="13" t="s">
        <v>313</v>
      </c>
      <c r="D175" s="13" t="s">
        <v>314</v>
      </c>
      <c r="E175" s="13">
        <v>2022</v>
      </c>
      <c r="F175" s="25"/>
      <c r="G175" s="13">
        <v>7</v>
      </c>
    </row>
    <row r="176" spans="1:7" x14ac:dyDescent="0.2">
      <c r="A176" s="10">
        <v>4503430</v>
      </c>
      <c r="B176" s="13" t="s">
        <v>144</v>
      </c>
      <c r="C176" s="13" t="s">
        <v>145</v>
      </c>
      <c r="D176" s="13" t="s">
        <v>7</v>
      </c>
      <c r="E176" s="13">
        <v>2022</v>
      </c>
      <c r="F176" s="25">
        <v>12.160640973800682</v>
      </c>
      <c r="G176" s="13">
        <v>7</v>
      </c>
    </row>
    <row r="177" spans="1:7" x14ac:dyDescent="0.2">
      <c r="A177" s="10" t="s">
        <v>458</v>
      </c>
      <c r="B177" s="13" t="s">
        <v>227</v>
      </c>
      <c r="C177" s="13" t="s">
        <v>228</v>
      </c>
      <c r="D177" s="13" t="s">
        <v>74</v>
      </c>
      <c r="E177" s="13">
        <v>2022</v>
      </c>
      <c r="F177" s="25">
        <v>849.64686463372846</v>
      </c>
      <c r="G177" s="13">
        <v>7</v>
      </c>
    </row>
    <row r="178" spans="1:7" x14ac:dyDescent="0.2">
      <c r="A178" s="10">
        <v>904910</v>
      </c>
      <c r="B178" s="13" t="s">
        <v>69</v>
      </c>
      <c r="C178" s="13" t="s">
        <v>70</v>
      </c>
      <c r="D178" s="13" t="s">
        <v>56</v>
      </c>
      <c r="E178" s="13">
        <v>2022</v>
      </c>
      <c r="F178" s="25">
        <v>13.583559515611729</v>
      </c>
      <c r="G178" s="13">
        <v>7</v>
      </c>
    </row>
    <row r="179" spans="1:7" x14ac:dyDescent="0.2">
      <c r="A179" s="10" t="s">
        <v>474</v>
      </c>
      <c r="B179" s="13" t="s">
        <v>118</v>
      </c>
      <c r="C179" s="13" t="s">
        <v>119</v>
      </c>
      <c r="D179" s="13" t="s">
        <v>61</v>
      </c>
      <c r="E179" s="13">
        <v>2022</v>
      </c>
      <c r="F179" s="25">
        <v>8.0482616604544421E-2</v>
      </c>
      <c r="G179" s="13">
        <v>7</v>
      </c>
    </row>
    <row r="180" spans="1:7" x14ac:dyDescent="0.2">
      <c r="A180" s="10" t="s">
        <v>459</v>
      </c>
      <c r="B180" s="13" t="s">
        <v>321</v>
      </c>
      <c r="C180" s="13" t="s">
        <v>23</v>
      </c>
      <c r="D180" s="13" t="s">
        <v>7</v>
      </c>
      <c r="E180" s="13">
        <v>2022</v>
      </c>
      <c r="F180" s="25">
        <v>483.70123178117689</v>
      </c>
      <c r="G180" s="13">
        <v>7</v>
      </c>
    </row>
    <row r="181" spans="1:7" x14ac:dyDescent="0.2">
      <c r="A181" s="10">
        <v>5926092</v>
      </c>
      <c r="B181" s="13" t="s">
        <v>199</v>
      </c>
      <c r="C181" s="13" t="s">
        <v>200</v>
      </c>
      <c r="D181" s="13" t="s">
        <v>56</v>
      </c>
      <c r="E181" s="13">
        <v>2022</v>
      </c>
      <c r="F181" s="25">
        <v>0.82309360205108095</v>
      </c>
      <c r="G181" s="13">
        <v>7</v>
      </c>
    </row>
    <row r="182" spans="1:7" x14ac:dyDescent="0.2">
      <c r="A182" s="10">
        <v>8036004</v>
      </c>
      <c r="B182" s="13" t="s">
        <v>278</v>
      </c>
      <c r="C182" s="13" t="s">
        <v>279</v>
      </c>
      <c r="D182" s="13" t="s">
        <v>7</v>
      </c>
      <c r="E182" s="13">
        <v>2022</v>
      </c>
      <c r="F182" s="25">
        <v>243.43008724145264</v>
      </c>
      <c r="G182" s="13">
        <v>7</v>
      </c>
    </row>
    <row r="183" spans="1:7" x14ac:dyDescent="0.2">
      <c r="A183" s="10">
        <v>1463551</v>
      </c>
      <c r="B183" s="13" t="s">
        <v>75</v>
      </c>
      <c r="C183" s="13" t="s">
        <v>13</v>
      </c>
      <c r="D183" s="13" t="s">
        <v>7</v>
      </c>
      <c r="E183" s="13">
        <v>2022</v>
      </c>
      <c r="F183" s="25">
        <v>463.02461218639104</v>
      </c>
      <c r="G183" s="13">
        <v>7</v>
      </c>
    </row>
    <row r="184" spans="1:7" x14ac:dyDescent="0.2">
      <c r="A184" s="10">
        <v>7744447</v>
      </c>
      <c r="B184" s="13" t="s">
        <v>246</v>
      </c>
      <c r="C184" s="13" t="s">
        <v>247</v>
      </c>
      <c r="D184" s="13" t="s">
        <v>7</v>
      </c>
      <c r="E184" s="13">
        <v>2022</v>
      </c>
      <c r="F184" s="25">
        <v>1.131257305102692</v>
      </c>
      <c r="G184" s="13">
        <v>7</v>
      </c>
    </row>
    <row r="185" spans="1:7" x14ac:dyDescent="0.2">
      <c r="A185" s="10" t="s">
        <v>460</v>
      </c>
      <c r="B185" s="13" t="s">
        <v>367</v>
      </c>
      <c r="C185" s="13" t="s">
        <v>368</v>
      </c>
      <c r="D185" s="13" t="s">
        <v>7</v>
      </c>
      <c r="E185" s="13">
        <v>2022</v>
      </c>
      <c r="F185" s="25">
        <v>10.479507370383388</v>
      </c>
      <c r="G185" s="13">
        <v>7</v>
      </c>
    </row>
    <row r="186" spans="1:7" x14ac:dyDescent="0.2">
      <c r="A186" s="10">
        <v>9385789</v>
      </c>
      <c r="B186" s="13" t="s">
        <v>240</v>
      </c>
      <c r="C186" s="13" t="s">
        <v>6</v>
      </c>
      <c r="D186" s="13" t="s">
        <v>7</v>
      </c>
      <c r="E186" s="13">
        <v>2022</v>
      </c>
      <c r="F186" s="25">
        <v>41.812484295723202</v>
      </c>
      <c r="G186" s="13">
        <v>7</v>
      </c>
    </row>
    <row r="187" spans="1:7" x14ac:dyDescent="0.2">
      <c r="A187" s="10">
        <v>3034852</v>
      </c>
      <c r="B187" s="13" t="s">
        <v>100</v>
      </c>
      <c r="C187" s="13" t="s">
        <v>101</v>
      </c>
      <c r="D187" s="13" t="s">
        <v>7</v>
      </c>
      <c r="E187" s="13">
        <v>2022</v>
      </c>
      <c r="F187" s="25">
        <v>115.27687553477837</v>
      </c>
      <c r="G187" s="13">
        <v>7</v>
      </c>
    </row>
    <row r="188" spans="1:7" x14ac:dyDescent="0.2">
      <c r="A188" s="10">
        <v>8373426</v>
      </c>
      <c r="B188" s="13" t="s">
        <v>280</v>
      </c>
      <c r="C188" s="13" t="s">
        <v>281</v>
      </c>
      <c r="D188" s="13" t="s">
        <v>7</v>
      </c>
      <c r="E188" s="13">
        <v>2022</v>
      </c>
      <c r="F188" s="25">
        <v>1.9201987441867128</v>
      </c>
      <c r="G188" s="13">
        <v>7</v>
      </c>
    </row>
    <row r="189" spans="1:7" x14ac:dyDescent="0.2">
      <c r="A189" s="10" t="s">
        <v>461</v>
      </c>
      <c r="B189" s="13" t="s">
        <v>365</v>
      </c>
      <c r="C189" s="13" t="s">
        <v>366</v>
      </c>
      <c r="D189" s="13" t="s">
        <v>7</v>
      </c>
      <c r="E189" s="13">
        <v>2022</v>
      </c>
      <c r="F189" s="25">
        <v>69.12080089993708</v>
      </c>
      <c r="G189" s="13">
        <v>7</v>
      </c>
    </row>
    <row r="190" spans="1:7" x14ac:dyDescent="0.2">
      <c r="A190" s="10">
        <v>3164519</v>
      </c>
      <c r="B190" s="13" t="s">
        <v>104</v>
      </c>
      <c r="C190" s="13" t="s">
        <v>105</v>
      </c>
      <c r="D190" s="13" t="s">
        <v>7</v>
      </c>
      <c r="E190" s="13">
        <v>2022</v>
      </c>
      <c r="F190" s="25">
        <v>35.973964652568974</v>
      </c>
      <c r="G190" s="13">
        <v>7</v>
      </c>
    </row>
    <row r="191" spans="1:7" x14ac:dyDescent="0.2">
      <c r="A191" s="10">
        <v>7663455</v>
      </c>
      <c r="B191" s="13" t="s">
        <v>241</v>
      </c>
      <c r="C191" s="13" t="s">
        <v>242</v>
      </c>
      <c r="D191" s="13" t="s">
        <v>243</v>
      </c>
      <c r="E191" s="13">
        <v>2022</v>
      </c>
      <c r="F191" s="25">
        <v>250.2102181994868</v>
      </c>
      <c r="G191" s="13">
        <v>7</v>
      </c>
    </row>
    <row r="192" spans="1:7" x14ac:dyDescent="0.2">
      <c r="A192" s="10" t="s">
        <v>462</v>
      </c>
      <c r="B192" s="13" t="s">
        <v>395</v>
      </c>
      <c r="C192" s="13" t="s">
        <v>396</v>
      </c>
      <c r="D192" s="13" t="s">
        <v>56</v>
      </c>
      <c r="E192" s="13">
        <v>2022</v>
      </c>
      <c r="F192" s="25">
        <v>0.47963050575186283</v>
      </c>
      <c r="G192" s="13">
        <v>7</v>
      </c>
    </row>
    <row r="193" spans="1:7" x14ac:dyDescent="0.2">
      <c r="A193" s="10">
        <v>2830493</v>
      </c>
      <c r="B193" s="13" t="s">
        <v>96</v>
      </c>
      <c r="C193" s="13" t="s">
        <v>97</v>
      </c>
      <c r="D193" s="13" t="s">
        <v>7</v>
      </c>
      <c r="E193" s="13">
        <v>2022</v>
      </c>
      <c r="F193" s="25">
        <v>524.99675646278888</v>
      </c>
      <c r="G193" s="13">
        <v>7</v>
      </c>
    </row>
    <row r="194" spans="1:7" x14ac:dyDescent="0.2">
      <c r="A194" s="10">
        <v>7444842</v>
      </c>
      <c r="B194" s="13" t="s">
        <v>237</v>
      </c>
      <c r="C194" s="13" t="s">
        <v>238</v>
      </c>
      <c r="D194" s="13" t="s">
        <v>74</v>
      </c>
      <c r="E194" s="13">
        <v>2022</v>
      </c>
      <c r="F194" s="25">
        <v>156.10538924372452</v>
      </c>
      <c r="G194" s="13">
        <v>7</v>
      </c>
    </row>
    <row r="195" spans="1:7" x14ac:dyDescent="0.2">
      <c r="A195" s="10" t="s">
        <v>463</v>
      </c>
      <c r="B195" s="13" t="s">
        <v>168</v>
      </c>
      <c r="C195" s="13" t="s">
        <v>169</v>
      </c>
      <c r="D195" s="13" t="s">
        <v>170</v>
      </c>
      <c r="E195" s="13">
        <v>2022</v>
      </c>
      <c r="F195" s="25">
        <v>543.67128272105367</v>
      </c>
      <c r="G195" s="13">
        <v>7</v>
      </c>
    </row>
    <row r="196" spans="1:7" x14ac:dyDescent="0.2">
      <c r="A196" s="10">
        <v>5717531</v>
      </c>
      <c r="B196" s="13" t="s">
        <v>189</v>
      </c>
      <c r="C196" s="13" t="s">
        <v>147</v>
      </c>
      <c r="D196" s="13" t="s">
        <v>7</v>
      </c>
      <c r="E196" s="13">
        <v>2022</v>
      </c>
      <c r="F196" s="25">
        <v>107.96107628421177</v>
      </c>
      <c r="G196" s="13">
        <v>7</v>
      </c>
    </row>
    <row r="197" spans="1:7" x14ac:dyDescent="0.2">
      <c r="A197" s="10">
        <v>8849676</v>
      </c>
      <c r="B197" s="13" t="s">
        <v>291</v>
      </c>
      <c r="C197" s="13" t="s">
        <v>292</v>
      </c>
      <c r="D197" s="13" t="s">
        <v>264</v>
      </c>
      <c r="E197" s="13">
        <v>2022</v>
      </c>
      <c r="F197" s="25">
        <v>39.516258764966359</v>
      </c>
      <c r="G197" s="13">
        <v>7</v>
      </c>
    </row>
    <row r="198" spans="1:7" x14ac:dyDescent="0.2">
      <c r="A198" s="10" t="s">
        <v>464</v>
      </c>
      <c r="B198" s="13" t="s">
        <v>232</v>
      </c>
      <c r="C198" s="13" t="s">
        <v>233</v>
      </c>
      <c r="D198" s="13" t="s">
        <v>74</v>
      </c>
      <c r="E198" s="13">
        <v>2022</v>
      </c>
      <c r="F198" s="25">
        <v>144.61323052955041</v>
      </c>
      <c r="G198" s="13">
        <v>7</v>
      </c>
    </row>
    <row r="199" spans="1:7" x14ac:dyDescent="0.2">
      <c r="A199" s="10" t="s">
        <v>476</v>
      </c>
      <c r="B199" s="13" t="s">
        <v>376</v>
      </c>
      <c r="C199" s="13" t="s">
        <v>377</v>
      </c>
      <c r="D199" s="13" t="s">
        <v>378</v>
      </c>
      <c r="E199" s="13">
        <v>2022</v>
      </c>
      <c r="F199" s="25">
        <v>9.8220561711467036E-2</v>
      </c>
      <c r="G199" s="13">
        <v>7</v>
      </c>
    </row>
    <row r="200" spans="1:7" x14ac:dyDescent="0.2">
      <c r="A200" s="10">
        <v>6446787</v>
      </c>
      <c r="B200" s="13" t="s">
        <v>346</v>
      </c>
      <c r="C200" s="13" t="s">
        <v>139</v>
      </c>
      <c r="D200" s="13" t="s">
        <v>7</v>
      </c>
      <c r="E200" s="13">
        <v>2022</v>
      </c>
      <c r="F200" s="25">
        <v>21.065177665958956</v>
      </c>
      <c r="G200" s="13">
        <v>7</v>
      </c>
    </row>
    <row r="201" spans="1:7" x14ac:dyDescent="0.2">
      <c r="A201" s="10">
        <v>9385622</v>
      </c>
      <c r="B201" s="13" t="s">
        <v>308</v>
      </c>
      <c r="C201" s="13" t="s">
        <v>309</v>
      </c>
      <c r="D201" s="13" t="s">
        <v>7</v>
      </c>
      <c r="E201" s="13">
        <v>2022</v>
      </c>
      <c r="F201" s="25">
        <v>80.606076232427924</v>
      </c>
      <c r="G201" s="13">
        <v>7</v>
      </c>
    </row>
    <row r="202" spans="1:7" x14ac:dyDescent="0.2">
      <c r="A202" s="10" t="s">
        <v>465</v>
      </c>
      <c r="B202" s="13" t="s">
        <v>197</v>
      </c>
      <c r="C202" s="13" t="s">
        <v>198</v>
      </c>
      <c r="D202" s="13" t="s">
        <v>74</v>
      </c>
      <c r="E202" s="13">
        <v>2022</v>
      </c>
      <c r="F202" s="25">
        <v>0.19388191741248256</v>
      </c>
      <c r="G202" s="13">
        <v>7</v>
      </c>
    </row>
    <row r="203" spans="1:7" x14ac:dyDescent="0.2">
      <c r="A203" s="10">
        <v>12580</v>
      </c>
      <c r="B203" s="13" t="s">
        <v>8</v>
      </c>
      <c r="C203" s="13" t="s">
        <v>9</v>
      </c>
      <c r="D203" s="13" t="s">
        <v>7</v>
      </c>
      <c r="E203" s="13">
        <v>2022</v>
      </c>
      <c r="F203" s="25">
        <v>412.10806137817741</v>
      </c>
      <c r="G203" s="13">
        <v>7</v>
      </c>
    </row>
    <row r="204" spans="1:7" x14ac:dyDescent="0.2">
      <c r="A204" s="10">
        <v>7835434</v>
      </c>
      <c r="B204" s="13" t="s">
        <v>253</v>
      </c>
      <c r="C204" s="13" t="s">
        <v>254</v>
      </c>
      <c r="D204" s="13" t="s">
        <v>7</v>
      </c>
      <c r="E204" s="13">
        <v>2022</v>
      </c>
      <c r="F204" s="25">
        <v>4203.3935921746906</v>
      </c>
      <c r="G204" s="13">
        <v>7</v>
      </c>
    </row>
    <row r="205" spans="1:7" x14ac:dyDescent="0.2">
      <c r="A205" s="10">
        <v>5878047</v>
      </c>
      <c r="B205" s="13" t="s">
        <v>196</v>
      </c>
      <c r="C205" s="13" t="s">
        <v>23</v>
      </c>
      <c r="D205" s="13" t="s">
        <v>7</v>
      </c>
      <c r="E205" s="13">
        <v>2022</v>
      </c>
      <c r="F205" s="25">
        <v>2549.2493753436188</v>
      </c>
      <c r="G205" s="13">
        <v>7</v>
      </c>
    </row>
    <row r="206" spans="1:7" x14ac:dyDescent="0.2">
      <c r="A206" s="10">
        <v>5741270</v>
      </c>
      <c r="B206" s="13" t="s">
        <v>191</v>
      </c>
      <c r="C206" s="13" t="s">
        <v>192</v>
      </c>
      <c r="D206" s="13" t="s">
        <v>7</v>
      </c>
      <c r="E206" s="13">
        <v>2022</v>
      </c>
      <c r="F206" s="25">
        <v>245.61926736218612</v>
      </c>
      <c r="G206" s="13">
        <v>7</v>
      </c>
    </row>
    <row r="207" spans="1:7" x14ac:dyDescent="0.2">
      <c r="A207" s="10" t="s">
        <v>466</v>
      </c>
      <c r="B207" s="13" t="s">
        <v>202</v>
      </c>
      <c r="C207" s="13" t="s">
        <v>140</v>
      </c>
      <c r="D207" s="13" t="s">
        <v>141</v>
      </c>
      <c r="E207" s="13">
        <v>2022</v>
      </c>
      <c r="F207" s="25">
        <v>520.04231012352102</v>
      </c>
      <c r="G207" s="13">
        <v>7</v>
      </c>
    </row>
    <row r="208" spans="1:7" x14ac:dyDescent="0.2">
      <c r="A208" s="10" t="s">
        <v>475</v>
      </c>
      <c r="B208" s="13" t="s">
        <v>391</v>
      </c>
      <c r="C208" s="13" t="s">
        <v>392</v>
      </c>
      <c r="D208" s="13" t="s">
        <v>74</v>
      </c>
      <c r="E208" s="13">
        <v>2022</v>
      </c>
      <c r="F208" s="25">
        <v>31.418930947897746</v>
      </c>
      <c r="G208" s="13">
        <v>7</v>
      </c>
    </row>
    <row r="209" spans="1:7" x14ac:dyDescent="0.2">
      <c r="A209" s="10">
        <v>5626064</v>
      </c>
      <c r="B209" s="13" t="s">
        <v>186</v>
      </c>
      <c r="C209" s="13" t="s">
        <v>187</v>
      </c>
      <c r="D209" s="13" t="s">
        <v>7</v>
      </c>
      <c r="E209" s="13">
        <v>2022</v>
      </c>
      <c r="F209" s="25">
        <v>62.671866499048612</v>
      </c>
      <c r="G209" s="13">
        <v>7</v>
      </c>
    </row>
    <row r="210" spans="1:7" x14ac:dyDescent="0.2">
      <c r="A210" s="10">
        <v>4292316</v>
      </c>
      <c r="B210" s="13" t="s">
        <v>136</v>
      </c>
      <c r="C210" s="13" t="s">
        <v>137</v>
      </c>
      <c r="D210" s="13" t="s">
        <v>7</v>
      </c>
      <c r="E210" s="13">
        <v>2022</v>
      </c>
      <c r="F210" s="25">
        <v>1.6592479796037765</v>
      </c>
      <c r="G210" s="13">
        <v>7</v>
      </c>
    </row>
    <row r="211" spans="1:7" x14ac:dyDescent="0.2">
      <c r="A211" s="10">
        <v>3576604</v>
      </c>
      <c r="B211" s="13" t="s">
        <v>110</v>
      </c>
      <c r="C211" s="13" t="s">
        <v>111</v>
      </c>
      <c r="D211" s="13" t="s">
        <v>7</v>
      </c>
      <c r="E211" s="13">
        <v>2022</v>
      </c>
      <c r="F211" s="25">
        <v>19.00042790642329</v>
      </c>
      <c r="G211" s="13">
        <v>7</v>
      </c>
    </row>
    <row r="212" spans="1:7" x14ac:dyDescent="0.2">
      <c r="C212" s="11" t="s">
        <v>493</v>
      </c>
      <c r="F212" s="25">
        <v>-4982.2820548879681</v>
      </c>
    </row>
    <row r="213" spans="1:7" x14ac:dyDescent="0.2">
      <c r="F213" s="26">
        <f>SUM(F1:F212)</f>
        <v>80096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Sheet1</vt:lpstr>
      <vt:lpstr>Sheet2</vt:lpstr>
      <vt:lpstr>Jan 22</vt:lpstr>
      <vt:lpstr>Feb 22</vt:lpstr>
      <vt:lpstr>Mar 22</vt:lpstr>
      <vt:lpstr>Apr 22</vt:lpstr>
      <vt:lpstr>May 22</vt:lpstr>
      <vt:lpstr>Jun 22</vt:lpstr>
      <vt:lpstr>Jul 22</vt:lpstr>
      <vt:lpstr>Aug 22</vt:lpstr>
      <vt:lpstr>Sep 22</vt:lpstr>
      <vt:lpstr>Oct 22</vt:lpstr>
      <vt:lpstr>Nov 22</vt:lpstr>
      <vt:lpstr>Dec 22</vt:lpstr>
      <vt:lpstr>Sheet1!motfuel.mf_petroleum_marketers</vt:lpstr>
      <vt:lpstr>Sheet2!motfuel.mf_petroleum_marketers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Rowley, Karen</dc:creator>
  <cp:lastModifiedBy>Cristian Villalpando</cp:lastModifiedBy>
  <dcterms:created xsi:type="dcterms:W3CDTF">2023-03-14T15:13:01Z</dcterms:created>
  <dcterms:modified xsi:type="dcterms:W3CDTF">2023-04-03T17:06:44Z</dcterms:modified>
</cp:coreProperties>
</file>