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gidi\Documents\IR 2017\Q1 2017\FINAL DOCS\"/>
    </mc:Choice>
  </mc:AlternateContent>
  <bookViews>
    <workbookView xWindow="0" yWindow="0" windowWidth="28800" windowHeight="12420"/>
  </bookViews>
  <sheets>
    <sheet name="Ops at a glance Qtr" sheetId="1" r:id="rId1"/>
    <sheet name="Ops at a glance QTR (2)" sheetId="2" r:id="rId2"/>
    <sheet name="Dev Qtr" sheetId="3" r:id="rId3"/>
  </sheets>
  <definedNames>
    <definedName name="ANGAPPROP" localSheetId="2">#REF!</definedName>
    <definedName name="ANGAPPROP" localSheetId="0">#REF!</definedName>
    <definedName name="ANGAPPROP" localSheetId="1">#REF!</definedName>
    <definedName name="ANGAPPROP">#REF!</definedName>
    <definedName name="APPMIL" localSheetId="2">#REF!</definedName>
    <definedName name="APPMIL" localSheetId="0">#REF!</definedName>
    <definedName name="APPMIL" localSheetId="1">#REF!</definedName>
    <definedName name="APPMIL">#REF!</definedName>
    <definedName name="CurQtrROE" localSheetId="2">#REF!</definedName>
    <definedName name="CurQtrROE" localSheetId="0">#REF!</definedName>
    <definedName name="CurQtrROE" localSheetId="1">#REF!</definedName>
    <definedName name="CurQtrROE">#REF!</definedName>
    <definedName name="PrevOtrROE" localSheetId="2">#REF!</definedName>
    <definedName name="PrevOtrROE" localSheetId="0">#REF!</definedName>
    <definedName name="PrevOtrROE" localSheetId="1">#REF!</definedName>
    <definedName name="PrevOtrROE">#REF!</definedName>
    <definedName name="_xlnm.Print_Area" localSheetId="2">'Dev Qtr'!$A$1:$J$87</definedName>
    <definedName name="_xlnm.Print_Area" localSheetId="0">'Ops at a glance Qtr'!$A$1:$W$56</definedName>
    <definedName name="_xlnm.Print_Area" localSheetId="1">'Ops at a glance QTR (2)'!$A$1:$T$62</definedName>
    <definedName name="totapp" localSheetId="2">#REF!</definedName>
    <definedName name="totapp" localSheetId="0">#REF!</definedName>
    <definedName name="totapp" localSheetId="1">#REF!</definedName>
    <definedName name="totap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3" l="1"/>
  <c r="F79" i="3"/>
  <c r="E79" i="3"/>
  <c r="D79" i="3"/>
  <c r="C79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I66" i="3"/>
  <c r="G66" i="3"/>
  <c r="F66" i="3"/>
  <c r="H66" i="3" s="1"/>
  <c r="E66" i="3"/>
  <c r="D66" i="3"/>
  <c r="C66" i="3"/>
  <c r="I63" i="3"/>
  <c r="H63" i="3"/>
  <c r="G63" i="3"/>
  <c r="F63" i="3"/>
  <c r="E63" i="3"/>
  <c r="D63" i="3"/>
  <c r="C63" i="3"/>
  <c r="I60" i="3"/>
  <c r="H60" i="3"/>
  <c r="G60" i="3"/>
  <c r="F60" i="3"/>
  <c r="J60" i="3" s="1"/>
  <c r="E60" i="3"/>
  <c r="D60" i="3"/>
  <c r="C60" i="3"/>
  <c r="I59" i="3"/>
  <c r="H59" i="3"/>
  <c r="G59" i="3"/>
  <c r="F59" i="3"/>
  <c r="J59" i="3" s="1"/>
  <c r="E59" i="3"/>
  <c r="D59" i="3"/>
  <c r="C59" i="3"/>
  <c r="I58" i="3"/>
  <c r="H58" i="3"/>
  <c r="G58" i="3"/>
  <c r="F58" i="3"/>
  <c r="J58" i="3" s="1"/>
  <c r="E58" i="3"/>
  <c r="D58" i="3"/>
  <c r="C58" i="3"/>
  <c r="I56" i="3"/>
  <c r="H56" i="3"/>
  <c r="G56" i="3"/>
  <c r="F56" i="3"/>
  <c r="J56" i="3" s="1"/>
  <c r="E56" i="3"/>
  <c r="D56" i="3"/>
  <c r="C56" i="3"/>
  <c r="I52" i="3"/>
  <c r="H52" i="3"/>
  <c r="G52" i="3"/>
  <c r="F52" i="3"/>
  <c r="J52" i="3" s="1"/>
  <c r="E52" i="3"/>
  <c r="D52" i="3"/>
  <c r="C52" i="3"/>
  <c r="I51" i="3"/>
  <c r="H51" i="3"/>
  <c r="G51" i="3"/>
  <c r="F51" i="3"/>
  <c r="J51" i="3" s="1"/>
  <c r="E51" i="3"/>
  <c r="D51" i="3"/>
  <c r="C51" i="3"/>
  <c r="I49" i="3"/>
  <c r="H49" i="3"/>
  <c r="G49" i="3"/>
  <c r="F49" i="3"/>
  <c r="J49" i="3" s="1"/>
  <c r="E49" i="3"/>
  <c r="D49" i="3"/>
  <c r="C49" i="3"/>
  <c r="P56" i="2"/>
  <c r="L56" i="2"/>
  <c r="Q56" i="2"/>
  <c r="O56" i="2"/>
  <c r="N56" i="2"/>
  <c r="M56" i="2"/>
  <c r="K56" i="2"/>
  <c r="J56" i="2"/>
  <c r="I56" i="2"/>
  <c r="E4" i="2"/>
  <c r="B2" i="2"/>
  <c r="N54" i="1"/>
  <c r="J54" i="1"/>
  <c r="F54" i="1"/>
  <c r="M54" i="1"/>
  <c r="L54" i="1"/>
  <c r="K54" i="1"/>
  <c r="I54" i="1"/>
  <c r="H54" i="1"/>
  <c r="G54" i="1"/>
  <c r="E54" i="1"/>
  <c r="D54" i="1"/>
  <c r="C54" i="1"/>
  <c r="G4" i="1"/>
  <c r="J4" i="1" s="1"/>
  <c r="H4" i="1"/>
  <c r="D4" i="2"/>
  <c r="F4" i="1"/>
  <c r="I4" i="1" l="1"/>
  <c r="F4" i="2"/>
  <c r="H4" i="2"/>
  <c r="K4" i="1"/>
  <c r="M4" i="1"/>
  <c r="J4" i="2"/>
  <c r="J66" i="3"/>
  <c r="C4" i="2"/>
  <c r="G4" i="2"/>
  <c r="N4" i="1" l="1"/>
  <c r="K4" i="2"/>
  <c r="M4" i="2"/>
  <c r="P4" i="1"/>
  <c r="L4" i="1"/>
  <c r="I4" i="2"/>
  <c r="P4" i="2" l="1"/>
  <c r="S4" i="1"/>
  <c r="L4" i="2"/>
  <c r="O4" i="1"/>
  <c r="Q4" i="1"/>
  <c r="N4" i="2"/>
  <c r="V4" i="1" l="1"/>
  <c r="S4" i="2"/>
  <c r="R4" i="1"/>
  <c r="O4" i="2"/>
  <c r="Q4" i="2"/>
  <c r="T4" i="1"/>
  <c r="T4" i="2" l="1"/>
  <c r="W4" i="1"/>
  <c r="U4" i="1"/>
  <c r="R4" i="2"/>
</calcChain>
</file>

<file path=xl/sharedStrings.xml><?xml version="1.0" encoding="utf-8"?>
<sst xmlns="http://schemas.openxmlformats.org/spreadsheetml/2006/main" count="214" uniqueCount="119">
  <si>
    <r>
      <rPr>
        <b/>
        <sz val="14"/>
        <rFont val="Arial"/>
        <family val="2"/>
      </rPr>
      <t xml:space="preserve">Operations </t>
    </r>
    <r>
      <rPr>
        <sz val="14"/>
        <rFont val="Arial"/>
        <family val="2"/>
      </rPr>
      <t>at a glance</t>
    </r>
  </si>
  <si>
    <t>for the quarters ended March 2017, December 2016 and March 2016</t>
  </si>
  <si>
    <t>Production 
oz (000)</t>
  </si>
  <si>
    <t>Underground milled / treated 
000 tonnes</t>
  </si>
  <si>
    <t>Surface milled / treated 
000 tonnes</t>
  </si>
  <si>
    <t>Open-pit  treated 
000 tonnes</t>
  </si>
  <si>
    <t>Underground Recovered grade 
g/tonne</t>
  </si>
  <si>
    <t>Surface Recovered grade 
g/tonne</t>
  </si>
  <si>
    <t>Open-pit Recovered grade 
g/tonne</t>
  </si>
  <si>
    <t>SOUTH AFRICA</t>
  </si>
  <si>
    <t xml:space="preserve">   Vaal River Operations</t>
  </si>
  <si>
    <t xml:space="preserve">      Kopanang</t>
  </si>
  <si>
    <t xml:space="preserve">      Moab Khotsong</t>
  </si>
  <si>
    <t xml:space="preserve">  West Wits Operations</t>
  </si>
  <si>
    <t xml:space="preserve">      Mponeng</t>
  </si>
  <si>
    <t xml:space="preserve">      TauTona</t>
  </si>
  <si>
    <t xml:space="preserve">  Total Surface Operations</t>
  </si>
  <si>
    <t xml:space="preserve">      First Uranium SA</t>
  </si>
  <si>
    <t xml:space="preserve">      Surface Operations</t>
  </si>
  <si>
    <t>Other</t>
  </si>
  <si>
    <t>INTERNATIONAL OPERATIONS</t>
  </si>
  <si>
    <t>CONTINENTAL AFRICA</t>
  </si>
  <si>
    <t xml:space="preserve">   DRC</t>
  </si>
  <si>
    <t xml:space="preserve">      Kibali - Attr. 45%</t>
  </si>
  <si>
    <t xml:space="preserve">   Ghana</t>
  </si>
  <si>
    <t xml:space="preserve">      Iduapriem</t>
  </si>
  <si>
    <t xml:space="preserve">      Obuasi</t>
  </si>
  <si>
    <t xml:space="preserve">   Guinea</t>
  </si>
  <si>
    <t xml:space="preserve">      Siguiri - Attr. 85%</t>
  </si>
  <si>
    <t xml:space="preserve">   Mali</t>
  </si>
  <si>
    <t xml:space="preserve">      Morila - Attr. 40% </t>
  </si>
  <si>
    <t xml:space="preserve">      Sadiola - Attr. 41% </t>
  </si>
  <si>
    <t xml:space="preserve">   Tanzania</t>
  </si>
  <si>
    <t xml:space="preserve">      Geita</t>
  </si>
  <si>
    <t xml:space="preserve">    Non-controlling interests,
      exploration and other</t>
  </si>
  <si>
    <t>AUSTRALASIA</t>
  </si>
  <si>
    <t xml:space="preserve">   Australia</t>
  </si>
  <si>
    <t xml:space="preserve">      Sunrise Dam</t>
  </si>
  <si>
    <t xml:space="preserve">      Tropicana - Attr. 70%</t>
  </si>
  <si>
    <t xml:space="preserve">      Exploration and other</t>
  </si>
  <si>
    <t>AMERICAS</t>
  </si>
  <si>
    <t xml:space="preserve">   Argentina</t>
  </si>
  <si>
    <t xml:space="preserve">      Cerro Vanguardia - Attr. 92.50%</t>
  </si>
  <si>
    <t xml:space="preserve">   Brazil</t>
  </si>
  <si>
    <t xml:space="preserve">      AngloGold Ashanti Mineração </t>
  </si>
  <si>
    <t xml:space="preserve">      Serra Grande</t>
  </si>
  <si>
    <t xml:space="preserve">   Non-controlling interests,
      exploration and other</t>
  </si>
  <si>
    <t>Total</t>
  </si>
  <si>
    <t>Discontinued operations</t>
  </si>
  <si>
    <t xml:space="preserve">      Cripple Creek &amp; Victor</t>
  </si>
  <si>
    <t>Rounding of figures may result in computational discrepancies.</t>
  </si>
  <si>
    <t xml:space="preserve"> </t>
  </si>
  <si>
    <r>
      <rPr>
        <b/>
        <sz val="14"/>
        <rFont val="Arial"/>
        <family val="2"/>
      </rPr>
      <t xml:space="preserve">Operations </t>
    </r>
    <r>
      <rPr>
        <sz val="14"/>
        <rFont val="Arial"/>
        <family val="2"/>
      </rPr>
      <t>at a glance (continued)</t>
    </r>
  </si>
  <si>
    <t>Total cash costs
$/oz</t>
  </si>
  <si>
    <t>All-in sustaining costs
$/oz</t>
  </si>
  <si>
    <t>ORD / Stripping capex
$m</t>
  </si>
  <si>
    <t>Other sustaining capex
$m</t>
  </si>
  <si>
    <t>Non sustaining capex
$m</t>
  </si>
  <si>
    <t>Gross profit (loss)
$m</t>
  </si>
  <si>
    <t xml:space="preserve">      Kibali - Attr. 45% </t>
  </si>
  <si>
    <t xml:space="preserve">      Morila - Attr. 40%</t>
  </si>
  <si>
    <t>Continuing operations</t>
  </si>
  <si>
    <t>OTHER</t>
  </si>
  <si>
    <t>Equity accounted investments included above</t>
  </si>
  <si>
    <t>AngloGold Ashanti</t>
  </si>
  <si>
    <t>Development Sampling</t>
  </si>
  <si>
    <t>for the quarter ended 31 March 2017</t>
  </si>
  <si>
    <t>Development values represent actual results of sampling, no allowances having been made for adjustments necessary in estimating Ore Reserves.</t>
  </si>
  <si>
    <t>Statistics are shown in metric units</t>
  </si>
  <si>
    <t>Planned</t>
  </si>
  <si>
    <t>Advanced</t>
  </si>
  <si>
    <t>Sampled</t>
  </si>
  <si>
    <t>metres</t>
  </si>
  <si>
    <t>Avg. ore body</t>
  </si>
  <si>
    <t>gold</t>
  </si>
  <si>
    <t>uranium</t>
  </si>
  <si>
    <t>(total)*</t>
  </si>
  <si>
    <t>thickness (cm)</t>
  </si>
  <si>
    <t>Avg. g/t</t>
  </si>
  <si>
    <t>Avg. cm.g/t</t>
  </si>
  <si>
    <t>Avg. kg/t</t>
  </si>
  <si>
    <t>Avg. cm.kg/t</t>
  </si>
  <si>
    <t xml:space="preserve">SOUTH AFRICA </t>
  </si>
  <si>
    <t>VAAL RIVER</t>
  </si>
  <si>
    <t>Kopanang</t>
  </si>
  <si>
    <t xml:space="preserve">Vaal reef </t>
  </si>
  <si>
    <t xml:space="preserve">Moab Khotsong </t>
  </si>
  <si>
    <t xml:space="preserve">Moab Khotsong Vaal reef </t>
  </si>
  <si>
    <t xml:space="preserve">Great Noligwa Vaal reef </t>
  </si>
  <si>
    <t>WEST WITS</t>
  </si>
  <si>
    <t>Mponeng</t>
  </si>
  <si>
    <t>Ventersdorp Contact reef</t>
  </si>
  <si>
    <t xml:space="preserve">                   -  </t>
  </si>
  <si>
    <t>TauTona</t>
  </si>
  <si>
    <t>TauTona Carbon Leader reef</t>
  </si>
  <si>
    <t>Savuka Carbon Leader reef</t>
  </si>
  <si>
    <t>Obuasi</t>
  </si>
  <si>
    <t>-</t>
  </si>
  <si>
    <t>Sunrise Dam</t>
  </si>
  <si>
    <t>AngloGold Ashanti Mineração</t>
  </si>
  <si>
    <t>Mina de Cuiabá</t>
  </si>
  <si>
    <t>Lamego</t>
  </si>
  <si>
    <t>Córrego do Sitio Mina I</t>
  </si>
  <si>
    <t>Córrego do Sitio Mina II</t>
  </si>
  <si>
    <t>Serra Grande</t>
  </si>
  <si>
    <t>Mina III</t>
  </si>
  <si>
    <t>Mina Nova</t>
  </si>
  <si>
    <t>Palmeiras</t>
  </si>
  <si>
    <t>CVSA</t>
  </si>
  <si>
    <t>Cerro Vanguardia</t>
  </si>
  <si>
    <t>Statistics are shown in imperial units</t>
  </si>
  <si>
    <t>feet</t>
  </si>
  <si>
    <t>thickness (inches)</t>
  </si>
  <si>
    <t>Avg. oz/t</t>
  </si>
  <si>
    <t>Avg. ft.oz/t</t>
  </si>
  <si>
    <t>Avg. lb/t</t>
  </si>
  <si>
    <t>Avg. ft.lb/t</t>
  </si>
  <si>
    <t xml:space="preserve">Cerro Vanguardia </t>
  </si>
  <si>
    <t>* This includes total "on-reef" and "off-reef" development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</si>
</sst>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_(* ##,###,##0_);_(* \(##,###,##0\);_(* &quot;-&quot;_);_(@_)"/>
    <numFmt numFmtId="165" formatCode="_(* #,##0_);_(* \(#,##0\);_(* &quot;-&quot;_);_(@_)"/>
    <numFmt numFmtId="166" formatCode="_(* #,##0.00_);_(* \(#,##0.00\);_(* &quot;-&quot;??_);_(@_)"/>
    <numFmt numFmtId="167" formatCode="_(* #,##0.00_);_(* \(#,##0.00\);_(* &quot;-&quot;_);_(@_)"/>
    <numFmt numFmtId="168" formatCode="_(* #,##0_);_(* \(#,##0\);_(* &quot;-&quot;??_);_(@_)"/>
    <numFmt numFmtId="169" formatCode="_(* #,##0_);_(* \(#,##0\);_(* &quot;-&quot;?_);_(@_)"/>
    <numFmt numFmtId="170" formatCode="_(* #,##0.0_);_(* \(#,##0.0\);_(* &quot;-&quot;?_);_(@_)"/>
    <numFmt numFmtId="171" formatCode="_(* #,##0.00_);_(* \(#,##0.00\);_(* &quot;-&quot;?_);_(@_)"/>
    <numFmt numFmtId="172" formatCode="0.0"/>
    <numFmt numFmtId="173" formatCode="#,##0.0"/>
  </numFmts>
  <fonts count="23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b/>
      <sz val="8.5"/>
      <color theme="1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8.5"/>
      <color rgb="FFFF000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22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4" fillId="0" borderId="0" xfId="0" applyFont="1" applyAlignment="1">
      <alignment horizontal="left" vertical="top"/>
    </xf>
    <xf numFmtId="0" fontId="4" fillId="0" borderId="1" xfId="0" applyFont="1" applyBorder="1"/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17" fontId="7" fillId="2" borderId="3" xfId="0" quotePrefix="1" applyNumberFormat="1" applyFont="1" applyFill="1" applyBorder="1" applyAlignment="1">
      <alignment horizontal="center"/>
    </xf>
    <xf numFmtId="17" fontId="8" fillId="2" borderId="4" xfId="0" quotePrefix="1" applyNumberFormat="1" applyFont="1" applyFill="1" applyBorder="1" applyAlignment="1">
      <alignment horizontal="center"/>
    </xf>
    <xf numFmtId="17" fontId="8" fillId="2" borderId="5" xfId="0" quotePrefix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164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/>
    <xf numFmtId="165" fontId="7" fillId="0" borderId="7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166" fontId="7" fillId="0" borderId="7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7" fontId="7" fillId="0" borderId="7" xfId="0" applyNumberFormat="1" applyFont="1" applyFill="1" applyBorder="1" applyAlignment="1">
      <alignment horizontal="right"/>
    </xf>
    <xf numFmtId="167" fontId="8" fillId="0" borderId="0" xfId="0" applyNumberFormat="1" applyFont="1" applyFill="1" applyBorder="1" applyAlignment="1">
      <alignment horizontal="right"/>
    </xf>
    <xf numFmtId="167" fontId="8" fillId="0" borderId="9" xfId="0" applyNumberFormat="1" applyFont="1" applyFill="1" applyBorder="1" applyAlignment="1">
      <alignment horizontal="right"/>
    </xf>
    <xf numFmtId="0" fontId="7" fillId="0" borderId="7" xfId="0" applyFont="1" applyFill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8" fillId="0" borderId="7" xfId="0" applyFont="1" applyBorder="1"/>
    <xf numFmtId="165" fontId="8" fillId="0" borderId="9" xfId="0" applyNumberFormat="1" applyFont="1" applyFill="1" applyBorder="1" applyAlignment="1">
      <alignment horizontal="right"/>
    </xf>
    <xf numFmtId="1" fontId="7" fillId="0" borderId="7" xfId="0" applyNumberFormat="1" applyFont="1" applyFill="1" applyBorder="1"/>
    <xf numFmtId="168" fontId="7" fillId="0" borderId="7" xfId="1" applyNumberFormat="1" applyFont="1" applyFill="1" applyBorder="1"/>
    <xf numFmtId="167" fontId="9" fillId="0" borderId="7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>
      <alignment horizontal="right"/>
    </xf>
    <xf numFmtId="2" fontId="7" fillId="0" borderId="7" xfId="0" applyNumberFormat="1" applyFont="1" applyFill="1" applyBorder="1"/>
    <xf numFmtId="2" fontId="8" fillId="0" borderId="0" xfId="0" applyNumberFormat="1" applyFont="1" applyFill="1" applyBorder="1" applyAlignment="1">
      <alignment horizontal="right"/>
    </xf>
    <xf numFmtId="2" fontId="8" fillId="0" borderId="9" xfId="0" applyNumberFormat="1" applyFont="1" applyFill="1" applyBorder="1" applyAlignment="1">
      <alignment horizontal="right"/>
    </xf>
    <xf numFmtId="0" fontId="7" fillId="0" borderId="7" xfId="0" applyFont="1" applyBorder="1" applyAlignment="1">
      <alignment horizontal="left" indent="1"/>
    </xf>
    <xf numFmtId="0" fontId="4" fillId="0" borderId="0" xfId="0" applyFont="1" applyFill="1" applyAlignment="1">
      <alignment horizontal="left" vertical="top"/>
    </xf>
    <xf numFmtId="168" fontId="7" fillId="0" borderId="7" xfId="1" applyNumberFormat="1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0" fontId="8" fillId="0" borderId="7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vertical="center" wrapText="1" indent="1"/>
    </xf>
    <xf numFmtId="0" fontId="7" fillId="0" borderId="7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2" fontId="7" fillId="0" borderId="7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2" fontId="8" fillId="0" borderId="9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left" vertical="top"/>
    </xf>
    <xf numFmtId="0" fontId="7" fillId="0" borderId="7" xfId="0" applyFont="1" applyFill="1" applyBorder="1"/>
    <xf numFmtId="0" fontId="8" fillId="0" borderId="0" xfId="0" applyFont="1" applyFill="1" applyBorder="1"/>
    <xf numFmtId="2" fontId="8" fillId="0" borderId="0" xfId="0" applyNumberFormat="1" applyFont="1" applyFill="1" applyBorder="1"/>
    <xf numFmtId="2" fontId="8" fillId="0" borderId="9" xfId="0" applyNumberFormat="1" applyFont="1" applyFill="1" applyBorder="1"/>
    <xf numFmtId="0" fontId="9" fillId="0" borderId="7" xfId="0" applyFont="1" applyFill="1" applyBorder="1" applyAlignment="1">
      <alignment vertical="center"/>
    </xf>
    <xf numFmtId="2" fontId="9" fillId="0" borderId="7" xfId="0" applyNumberFormat="1" applyFont="1" applyFill="1" applyBorder="1" applyAlignment="1">
      <alignment vertical="center"/>
    </xf>
    <xf numFmtId="0" fontId="7" fillId="0" borderId="10" xfId="0" applyFont="1" applyFill="1" applyBorder="1"/>
    <xf numFmtId="165" fontId="9" fillId="0" borderId="3" xfId="0" applyNumberFormat="1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right"/>
    </xf>
    <xf numFmtId="165" fontId="8" fillId="0" borderId="5" xfId="0" applyNumberFormat="1" applyFont="1" applyFill="1" applyBorder="1" applyAlignment="1">
      <alignment horizontal="right"/>
    </xf>
    <xf numFmtId="2" fontId="9" fillId="0" borderId="3" xfId="0" applyNumberFormat="1" applyFont="1" applyFill="1" applyBorder="1" applyAlignment="1">
      <alignment horizontal="right"/>
    </xf>
    <xf numFmtId="2" fontId="8" fillId="0" borderId="4" xfId="0" applyNumberFormat="1" applyFont="1" applyFill="1" applyBorder="1" applyAlignment="1">
      <alignment horizontal="right"/>
    </xf>
    <xf numFmtId="2" fontId="8" fillId="0" borderId="5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right"/>
    </xf>
    <xf numFmtId="2" fontId="7" fillId="0" borderId="11" xfId="0" applyNumberFormat="1" applyFont="1" applyFill="1" applyBorder="1" applyAlignment="1">
      <alignment horizontal="right"/>
    </xf>
    <xf numFmtId="2" fontId="8" fillId="0" borderId="11" xfId="0" applyNumberFormat="1" applyFont="1" applyFill="1" applyBorder="1" applyAlignment="1">
      <alignment horizontal="right"/>
    </xf>
    <xf numFmtId="165" fontId="7" fillId="0" borderId="11" xfId="0" applyNumberFormat="1" applyFont="1" applyFill="1" applyBorder="1" applyAlignment="1">
      <alignment horizontal="right"/>
    </xf>
    <xf numFmtId="165" fontId="8" fillId="0" borderId="11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5" fontId="9" fillId="0" borderId="7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7" fontId="9" fillId="0" borderId="10" xfId="0" applyNumberFormat="1" applyFont="1" applyFill="1" applyBorder="1" applyAlignment="1">
      <alignment horizontal="right"/>
    </xf>
    <xf numFmtId="167" fontId="8" fillId="0" borderId="1" xfId="0" applyNumberFormat="1" applyFont="1" applyFill="1" applyBorder="1" applyAlignment="1">
      <alignment horizontal="right"/>
    </xf>
    <xf numFmtId="167" fontId="9" fillId="0" borderId="1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right"/>
    </xf>
    <xf numFmtId="2" fontId="8" fillId="0" borderId="12" xfId="0" applyNumberFormat="1" applyFont="1" applyFill="1" applyBorder="1" applyAlignment="1">
      <alignment horizontal="right"/>
    </xf>
    <xf numFmtId="0" fontId="10" fillId="0" borderId="0" xfId="0" applyFont="1"/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0" fontId="11" fillId="0" borderId="7" xfId="0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37" fontId="12" fillId="0" borderId="7" xfId="0" applyNumberFormat="1" applyFont="1" applyFill="1" applyBorder="1" applyAlignment="1">
      <alignment horizontal="right"/>
    </xf>
    <xf numFmtId="37" fontId="4" fillId="0" borderId="7" xfId="0" applyNumberFormat="1" applyFont="1" applyFill="1" applyBorder="1" applyAlignment="1">
      <alignment horizontal="right"/>
    </xf>
    <xf numFmtId="165" fontId="7" fillId="0" borderId="7" xfId="0" applyNumberFormat="1" applyFont="1" applyFill="1" applyBorder="1"/>
    <xf numFmtId="0" fontId="1" fillId="0" borderId="7" xfId="0" applyFont="1" applyFill="1" applyBorder="1"/>
    <xf numFmtId="0" fontId="8" fillId="0" borderId="9" xfId="0" applyFont="1" applyFill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8" fillId="0" borderId="9" xfId="0" applyNumberFormat="1" applyFont="1" applyFill="1" applyBorder="1" applyAlignment="1">
      <alignment horizontal="right" vertical="center"/>
    </xf>
    <xf numFmtId="0" fontId="8" fillId="0" borderId="9" xfId="0" applyFont="1" applyFill="1" applyBorder="1"/>
    <xf numFmtId="165" fontId="7" fillId="0" borderId="3" xfId="0" applyNumberFormat="1" applyFont="1" applyFill="1" applyBorder="1" applyAlignment="1">
      <alignment horizontal="right"/>
    </xf>
    <xf numFmtId="165" fontId="7" fillId="0" borderId="8" xfId="0" applyNumberFormat="1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right"/>
    </xf>
    <xf numFmtId="0" fontId="8" fillId="0" borderId="7" xfId="0" applyFont="1" applyFill="1" applyBorder="1"/>
    <xf numFmtId="165" fontId="7" fillId="0" borderId="4" xfId="0" applyNumberFormat="1" applyFont="1" applyFill="1" applyBorder="1" applyAlignment="1">
      <alignment horizontal="right"/>
    </xf>
    <xf numFmtId="165" fontId="7" fillId="0" borderId="9" xfId="0" applyNumberFormat="1" applyFont="1" applyFill="1" applyBorder="1" applyAlignment="1">
      <alignment horizontal="right"/>
    </xf>
    <xf numFmtId="0" fontId="7" fillId="0" borderId="10" xfId="0" applyFont="1" applyBorder="1"/>
    <xf numFmtId="165" fontId="7" fillId="0" borderId="1" xfId="0" applyNumberFormat="1" applyFont="1" applyFill="1" applyBorder="1" applyAlignment="1">
      <alignment horizontal="right"/>
    </xf>
    <xf numFmtId="165" fontId="7" fillId="0" borderId="12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/>
    <xf numFmtId="0" fontId="4" fillId="3" borderId="0" xfId="0" applyFont="1" applyFill="1" applyAlignment="1">
      <alignment horizontal="left" vertical="top"/>
    </xf>
    <xf numFmtId="0" fontId="4" fillId="3" borderId="0" xfId="2" applyFont="1" applyFill="1" applyAlignment="1">
      <alignment horizontal="left" vertical="top"/>
    </xf>
    <xf numFmtId="0" fontId="11" fillId="0" borderId="7" xfId="2" applyFont="1" applyBorder="1"/>
    <xf numFmtId="0" fontId="11" fillId="4" borderId="2" xfId="2" applyFont="1" applyFill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" fillId="0" borderId="0" xfId="2" applyFont="1"/>
    <xf numFmtId="0" fontId="17" fillId="0" borderId="7" xfId="2" applyFont="1" applyBorder="1"/>
    <xf numFmtId="0" fontId="11" fillId="4" borderId="14" xfId="2" applyFont="1" applyFill="1" applyBorder="1" applyAlignment="1">
      <alignment horizontal="right"/>
    </xf>
    <xf numFmtId="0" fontId="11" fillId="0" borderId="14" xfId="2" applyFont="1" applyBorder="1" applyAlignment="1">
      <alignment horizontal="right"/>
    </xf>
    <xf numFmtId="0" fontId="11" fillId="0" borderId="2" xfId="2" applyFont="1" applyBorder="1" applyAlignment="1">
      <alignment horizontal="center"/>
    </xf>
    <xf numFmtId="0" fontId="17" fillId="0" borderId="10" xfId="2" applyFont="1" applyBorder="1"/>
    <xf numFmtId="0" fontId="11" fillId="4" borderId="6" xfId="2" applyFont="1" applyFill="1" applyBorder="1" applyAlignment="1">
      <alignment horizontal="right"/>
    </xf>
    <xf numFmtId="0" fontId="11" fillId="0" borderId="6" xfId="2" applyFont="1" applyBorder="1" applyAlignment="1">
      <alignment horizontal="right"/>
    </xf>
    <xf numFmtId="0" fontId="11" fillId="0" borderId="6" xfId="2" applyFont="1" applyBorder="1" applyAlignment="1">
      <alignment horizontal="center"/>
    </xf>
    <xf numFmtId="0" fontId="12" fillId="0" borderId="2" xfId="2" applyFont="1" applyFill="1" applyBorder="1" applyAlignment="1">
      <alignment horizontal="justify" vertical="top" wrapText="1"/>
    </xf>
    <xf numFmtId="0" fontId="12" fillId="4" borderId="9" xfId="2" applyFont="1" applyFill="1" applyBorder="1" applyAlignment="1">
      <alignment horizontal="justify" vertical="top" wrapText="1"/>
    </xf>
    <xf numFmtId="37" fontId="4" fillId="0" borderId="9" xfId="2" applyNumberFormat="1" applyFont="1" applyFill="1" applyBorder="1" applyAlignment="1">
      <alignment horizontal="right"/>
    </xf>
    <xf numFmtId="37" fontId="4" fillId="0" borderId="2" xfId="2" applyNumberFormat="1" applyFont="1" applyFill="1" applyBorder="1" applyAlignment="1">
      <alignment horizontal="right"/>
    </xf>
    <xf numFmtId="169" fontId="4" fillId="0" borderId="2" xfId="2" applyNumberFormat="1" applyFont="1" applyFill="1" applyBorder="1" applyAlignment="1">
      <alignment horizontal="right"/>
    </xf>
    <xf numFmtId="37" fontId="4" fillId="0" borderId="14" xfId="2" applyNumberFormat="1" applyFont="1" applyFill="1" applyBorder="1" applyAlignment="1">
      <alignment horizontal="right"/>
    </xf>
    <xf numFmtId="0" fontId="18" fillId="0" borderId="0" xfId="2" applyFont="1" applyFill="1" applyBorder="1" applyProtection="1"/>
    <xf numFmtId="0" fontId="12" fillId="0" borderId="14" xfId="2" applyFont="1" applyFill="1" applyBorder="1" applyAlignment="1">
      <alignment horizontal="justify" vertical="top" wrapText="1"/>
    </xf>
    <xf numFmtId="37" fontId="19" fillId="0" borderId="9" xfId="2" applyNumberFormat="1" applyFont="1" applyFill="1" applyBorder="1" applyAlignment="1">
      <alignment horizontal="right"/>
    </xf>
    <xf numFmtId="169" fontId="19" fillId="0" borderId="14" xfId="2" applyNumberFormat="1" applyFont="1" applyFill="1" applyBorder="1" applyAlignment="1">
      <alignment horizontal="right"/>
    </xf>
    <xf numFmtId="37" fontId="19" fillId="0" borderId="14" xfId="2" applyNumberFormat="1" applyFont="1" applyFill="1" applyBorder="1" applyAlignment="1">
      <alignment horizontal="right"/>
    </xf>
    <xf numFmtId="165" fontId="19" fillId="4" borderId="9" xfId="2" applyNumberFormat="1" applyFont="1" applyFill="1" applyBorder="1" applyAlignment="1">
      <alignment horizontal="right"/>
    </xf>
    <xf numFmtId="169" fontId="19" fillId="0" borderId="9" xfId="2" applyNumberFormat="1" applyFont="1" applyFill="1" applyBorder="1" applyAlignment="1">
      <alignment horizontal="right"/>
    </xf>
    <xf numFmtId="170" fontId="19" fillId="0" borderId="14" xfId="2" applyNumberFormat="1" applyFont="1" applyFill="1" applyBorder="1" applyAlignment="1">
      <alignment horizontal="right"/>
    </xf>
    <xf numFmtId="171" fontId="19" fillId="0" borderId="14" xfId="2" applyNumberFormat="1" applyFont="1" applyFill="1" applyBorder="1" applyAlignment="1">
      <alignment horizontal="right"/>
    </xf>
    <xf numFmtId="43" fontId="20" fillId="0" borderId="0" xfId="2" applyNumberFormat="1" applyFont="1" applyFill="1" applyBorder="1" applyProtection="1"/>
    <xf numFmtId="0" fontId="20" fillId="0" borderId="0" xfId="2" applyFont="1" applyFill="1"/>
    <xf numFmtId="0" fontId="4" fillId="0" borderId="14" xfId="2" applyFont="1" applyFill="1" applyBorder="1" applyAlignment="1">
      <alignment horizontal="justify" vertical="top" wrapText="1"/>
    </xf>
    <xf numFmtId="165" fontId="4" fillId="4" borderId="9" xfId="2" applyNumberFormat="1" applyFont="1" applyFill="1" applyBorder="1" applyAlignment="1">
      <alignment horizontal="right"/>
    </xf>
    <xf numFmtId="169" fontId="4" fillId="0" borderId="9" xfId="2" applyNumberFormat="1" applyFont="1" applyFill="1" applyBorder="1" applyAlignment="1">
      <alignment horizontal="right"/>
    </xf>
    <xf numFmtId="170" fontId="4" fillId="0" borderId="14" xfId="2" applyNumberFormat="1" applyFont="1" applyFill="1" applyBorder="1" applyAlignment="1">
      <alignment horizontal="right"/>
    </xf>
    <xf numFmtId="171" fontId="4" fillId="0" borderId="14" xfId="2" applyNumberFormat="1" applyFont="1" applyFill="1" applyBorder="1" applyAlignment="1">
      <alignment horizontal="right"/>
    </xf>
    <xf numFmtId="169" fontId="4" fillId="0" borderId="14" xfId="2" applyNumberFormat="1" applyFont="1" applyFill="1" applyBorder="1" applyAlignment="1">
      <alignment horizontal="right"/>
    </xf>
    <xf numFmtId="0" fontId="21" fillId="4" borderId="9" xfId="2" applyFont="1" applyFill="1" applyBorder="1" applyAlignment="1">
      <alignment horizontal="justify" vertical="top" wrapText="1"/>
    </xf>
    <xf numFmtId="0" fontId="20" fillId="0" borderId="0" xfId="2" applyFont="1" applyFill="1" applyBorder="1" applyProtection="1"/>
    <xf numFmtId="0" fontId="22" fillId="0" borderId="0" xfId="2" applyFont="1" applyFill="1" applyBorder="1" applyProtection="1"/>
    <xf numFmtId="0" fontId="19" fillId="4" borderId="9" xfId="2" applyFont="1" applyFill="1" applyBorder="1" applyAlignment="1">
      <alignment horizontal="justify" vertical="top" wrapText="1"/>
    </xf>
    <xf numFmtId="0" fontId="12" fillId="0" borderId="14" xfId="2" applyFont="1" applyFill="1" applyBorder="1"/>
    <xf numFmtId="0" fontId="21" fillId="0" borderId="9" xfId="2" applyFont="1" applyFill="1" applyBorder="1"/>
    <xf numFmtId="165" fontId="19" fillId="0" borderId="9" xfId="2" applyNumberFormat="1" applyFont="1" applyFill="1" applyBorder="1" applyAlignment="1">
      <alignment horizontal="right"/>
    </xf>
    <xf numFmtId="43" fontId="1" fillId="0" borderId="0" xfId="2" applyNumberFormat="1" applyFont="1" applyFill="1"/>
    <xf numFmtId="0" fontId="4" fillId="0" borderId="14" xfId="2" applyFont="1" applyFill="1" applyBorder="1"/>
    <xf numFmtId="0" fontId="20" fillId="0" borderId="6" xfId="2" applyFont="1" applyFill="1" applyBorder="1"/>
    <xf numFmtId="0" fontId="20" fillId="4" borderId="6" xfId="2" applyFont="1" applyFill="1" applyBorder="1"/>
    <xf numFmtId="37" fontId="20" fillId="0" borderId="6" xfId="2" applyNumberFormat="1" applyFont="1" applyFill="1" applyBorder="1" applyAlignment="1">
      <alignment horizontal="right"/>
    </xf>
    <xf numFmtId="0" fontId="20" fillId="0" borderId="6" xfId="2" applyFont="1" applyFill="1" applyBorder="1" applyAlignment="1">
      <alignment horizontal="right"/>
    </xf>
    <xf numFmtId="170" fontId="20" fillId="0" borderId="6" xfId="2" applyNumberFormat="1" applyFont="1" applyFill="1" applyBorder="1" applyAlignment="1">
      <alignment horizontal="right"/>
    </xf>
    <xf numFmtId="37" fontId="4" fillId="0" borderId="6" xfId="2" applyNumberFormat="1" applyFont="1" applyFill="1" applyBorder="1" applyAlignment="1">
      <alignment horizontal="right"/>
    </xf>
    <xf numFmtId="166" fontId="4" fillId="0" borderId="6" xfId="2" applyNumberFormat="1" applyFont="1" applyFill="1" applyBorder="1" applyAlignment="1">
      <alignment horizontal="right"/>
    </xf>
    <xf numFmtId="171" fontId="4" fillId="0" borderId="6" xfId="2" applyNumberFormat="1" applyFont="1" applyFill="1" applyBorder="1" applyAlignment="1">
      <alignment horizontal="right"/>
    </xf>
    <xf numFmtId="0" fontId="11" fillId="0" borderId="14" xfId="2" applyFont="1" applyFill="1" applyBorder="1"/>
    <xf numFmtId="0" fontId="11" fillId="4" borderId="14" xfId="2" applyFont="1" applyFill="1" applyBorder="1"/>
    <xf numFmtId="0" fontId="11" fillId="0" borderId="14" xfId="2" applyFont="1" applyFill="1" applyBorder="1" applyAlignment="1">
      <alignment horizontal="right"/>
    </xf>
    <xf numFmtId="0" fontId="1" fillId="0" borderId="0" xfId="2" applyFont="1" applyFill="1"/>
    <xf numFmtId="0" fontId="17" fillId="0" borderId="14" xfId="2" applyFont="1" applyFill="1" applyBorder="1"/>
    <xf numFmtId="0" fontId="17" fillId="4" borderId="14" xfId="2" applyFont="1" applyFill="1" applyBorder="1"/>
    <xf numFmtId="0" fontId="11" fillId="0" borderId="2" xfId="2" applyFont="1" applyFill="1" applyBorder="1" applyAlignment="1">
      <alignment horizontal="right"/>
    </xf>
    <xf numFmtId="0" fontId="11" fillId="0" borderId="2" xfId="2" applyFont="1" applyFill="1" applyBorder="1" applyAlignment="1">
      <alignment horizontal="center"/>
    </xf>
    <xf numFmtId="0" fontId="17" fillId="0" borderId="6" xfId="2" applyFont="1" applyFill="1" applyBorder="1"/>
    <xf numFmtId="0" fontId="17" fillId="4" borderId="6" xfId="2" applyFont="1" applyFill="1" applyBorder="1"/>
    <xf numFmtId="0" fontId="11" fillId="0" borderId="6" xfId="2" applyFont="1" applyFill="1" applyBorder="1" applyAlignment="1">
      <alignment horizontal="right"/>
    </xf>
    <xf numFmtId="0" fontId="11" fillId="0" borderId="6" xfId="2" applyFont="1" applyFill="1" applyBorder="1" applyAlignment="1">
      <alignment horizontal="center"/>
    </xf>
    <xf numFmtId="3" fontId="4" fillId="0" borderId="9" xfId="2" applyNumberFormat="1" applyFont="1" applyFill="1" applyBorder="1" applyAlignment="1">
      <alignment horizontal="right"/>
    </xf>
    <xf numFmtId="172" fontId="4" fillId="0" borderId="14" xfId="2" applyNumberFormat="1" applyFont="1" applyFill="1" applyBorder="1" applyAlignment="1">
      <alignment horizontal="right"/>
    </xf>
    <xf numFmtId="39" fontId="4" fillId="0" borderId="14" xfId="2" applyNumberFormat="1" applyFont="1" applyFill="1" applyBorder="1" applyAlignment="1">
      <alignment horizontal="right"/>
    </xf>
    <xf numFmtId="0" fontId="12" fillId="4" borderId="9" xfId="2" applyFont="1" applyFill="1" applyBorder="1"/>
    <xf numFmtId="3" fontId="4" fillId="4" borderId="9" xfId="2" applyNumberFormat="1" applyFont="1" applyFill="1" applyBorder="1"/>
    <xf numFmtId="169" fontId="4" fillId="0" borderId="9" xfId="2" applyNumberFormat="1" applyFont="1" applyFill="1" applyBorder="1"/>
    <xf numFmtId="171" fontId="4" fillId="0" borderId="9" xfId="2" applyNumberFormat="1" applyFont="1" applyFill="1" applyBorder="1"/>
    <xf numFmtId="3" fontId="20" fillId="0" borderId="0" xfId="2" applyNumberFormat="1" applyFont="1" applyFill="1"/>
    <xf numFmtId="169" fontId="4" fillId="4" borderId="9" xfId="2" applyNumberFormat="1" applyFont="1" applyFill="1" applyBorder="1"/>
    <xf numFmtId="171" fontId="4" fillId="0" borderId="9" xfId="2" applyNumberFormat="1" applyFont="1" applyFill="1" applyBorder="1" applyAlignment="1">
      <alignment horizontal="right"/>
    </xf>
    <xf numFmtId="169" fontId="4" fillId="0" borderId="14" xfId="0" applyNumberFormat="1" applyFont="1" applyFill="1" applyBorder="1" applyAlignment="1">
      <alignment horizontal="right"/>
    </xf>
    <xf numFmtId="171" fontId="4" fillId="0" borderId="14" xfId="0" applyNumberFormat="1" applyFont="1" applyFill="1" applyBorder="1" applyAlignment="1">
      <alignment horizontal="right"/>
    </xf>
    <xf numFmtId="0" fontId="1" fillId="0" borderId="6" xfId="2" applyFont="1" applyFill="1" applyBorder="1"/>
    <xf numFmtId="0" fontId="1" fillId="4" borderId="12" xfId="2" applyFont="1" applyFill="1" applyBorder="1"/>
    <xf numFmtId="3" fontId="4" fillId="0" borderId="12" xfId="2" applyNumberFormat="1" applyFont="1" applyFill="1" applyBorder="1"/>
    <xf numFmtId="173" fontId="4" fillId="0" borderId="12" xfId="2" applyNumberFormat="1" applyFont="1" applyFill="1" applyBorder="1"/>
    <xf numFmtId="39" fontId="4" fillId="0" borderId="6" xfId="2" applyNumberFormat="1" applyFont="1" applyFill="1" applyBorder="1" applyAlignment="1">
      <alignment horizontal="right"/>
    </xf>
    <xf numFmtId="0" fontId="17" fillId="3" borderId="11" xfId="2" applyFont="1" applyFill="1" applyBorder="1" applyAlignment="1">
      <alignment horizontal="justify" wrapText="1"/>
    </xf>
    <xf numFmtId="37" fontId="4" fillId="3" borderId="11" xfId="2" applyNumberFormat="1" applyFont="1" applyFill="1" applyBorder="1" applyAlignment="1">
      <alignment horizontal="right"/>
    </xf>
    <xf numFmtId="39" fontId="4" fillId="3" borderId="11" xfId="2" applyNumberFormat="1" applyFont="1" applyFill="1" applyBorder="1" applyAlignment="1">
      <alignment horizontal="right"/>
    </xf>
    <xf numFmtId="0" fontId="20" fillId="0" borderId="0" xfId="2" applyFont="1"/>
    <xf numFmtId="0" fontId="4" fillId="3" borderId="0" xfId="2" applyFont="1" applyFill="1"/>
    <xf numFmtId="0" fontId="19" fillId="3" borderId="0" xfId="2" applyFont="1" applyFill="1"/>
    <xf numFmtId="0" fontId="1" fillId="0" borderId="0" xfId="2" applyFont="1" applyAlignment="1">
      <alignment horizontal="left" vertical="top"/>
    </xf>
    <xf numFmtId="0" fontId="20" fillId="4" borderId="0" xfId="2" applyFont="1" applyFill="1"/>
    <xf numFmtId="0" fontId="7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11" fillId="0" borderId="3" xfId="2" applyFont="1" applyFill="1" applyBorder="1" applyAlignment="1">
      <alignment horizontal="center"/>
    </xf>
    <xf numFmtId="0" fontId="11" fillId="0" borderId="4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1" fillId="0" borderId="3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5" xfId="2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2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57"/>
  <sheetViews>
    <sheetView tabSelected="1" view="pageBreakPreview" zoomScaleNormal="100" zoomScaleSheetLayoutView="10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2.75" x14ac:dyDescent="0.2"/>
  <cols>
    <col min="1" max="1" width="1.5703125" style="1" customWidth="1"/>
    <col min="2" max="2" width="28.42578125" style="5" customWidth="1"/>
    <col min="3" max="22" width="9.7109375" style="5" customWidth="1"/>
    <col min="23" max="23" width="9.7109375" style="18" customWidth="1"/>
    <col min="24" max="16384" width="9.140625" style="5"/>
  </cols>
  <sheetData>
    <row r="1" spans="1:23" ht="18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ht="21" customHeight="1" x14ac:dyDescent="0.25">
      <c r="A2" s="6"/>
      <c r="B2" s="204" t="s">
        <v>1</v>
      </c>
      <c r="C2" s="205"/>
      <c r="D2" s="205"/>
      <c r="E2" s="205"/>
      <c r="F2" s="205"/>
      <c r="G2" s="205"/>
      <c r="H2" s="20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36.75" customHeight="1" x14ac:dyDescent="0.2">
      <c r="A3" s="6"/>
      <c r="B3" s="8"/>
      <c r="C3" s="201" t="s">
        <v>2</v>
      </c>
      <c r="D3" s="202"/>
      <c r="E3" s="203"/>
      <c r="F3" s="201" t="s">
        <v>3</v>
      </c>
      <c r="G3" s="202"/>
      <c r="H3" s="203"/>
      <c r="I3" s="201" t="s">
        <v>4</v>
      </c>
      <c r="J3" s="202"/>
      <c r="K3" s="203"/>
      <c r="L3" s="201" t="s">
        <v>5</v>
      </c>
      <c r="M3" s="202"/>
      <c r="N3" s="203"/>
      <c r="O3" s="201" t="s">
        <v>6</v>
      </c>
      <c r="P3" s="202"/>
      <c r="Q3" s="203"/>
      <c r="R3" s="201" t="s">
        <v>7</v>
      </c>
      <c r="S3" s="202"/>
      <c r="T3" s="203"/>
      <c r="U3" s="201" t="s">
        <v>8</v>
      </c>
      <c r="V3" s="202"/>
      <c r="W3" s="203"/>
    </row>
    <row r="4" spans="1:23" ht="36.75" customHeight="1" x14ac:dyDescent="0.2">
      <c r="A4" s="6"/>
      <c r="B4" s="9"/>
      <c r="C4" s="10">
        <v>42795</v>
      </c>
      <c r="D4" s="11">
        <v>42705</v>
      </c>
      <c r="E4" s="12">
        <v>42430</v>
      </c>
      <c r="F4" s="10">
        <f t="shared" ref="F4:W4" si="0">C4</f>
        <v>42795</v>
      </c>
      <c r="G4" s="11">
        <f t="shared" si="0"/>
        <v>42705</v>
      </c>
      <c r="H4" s="12">
        <f t="shared" si="0"/>
        <v>42430</v>
      </c>
      <c r="I4" s="10">
        <f t="shared" si="0"/>
        <v>42795</v>
      </c>
      <c r="J4" s="11">
        <f t="shared" si="0"/>
        <v>42705</v>
      </c>
      <c r="K4" s="12">
        <f t="shared" si="0"/>
        <v>42430</v>
      </c>
      <c r="L4" s="10">
        <f t="shared" si="0"/>
        <v>42795</v>
      </c>
      <c r="M4" s="11">
        <f t="shared" si="0"/>
        <v>42705</v>
      </c>
      <c r="N4" s="12">
        <f t="shared" si="0"/>
        <v>42430</v>
      </c>
      <c r="O4" s="10">
        <f t="shared" si="0"/>
        <v>42795</v>
      </c>
      <c r="P4" s="11">
        <f t="shared" si="0"/>
        <v>42705</v>
      </c>
      <c r="Q4" s="12">
        <f t="shared" si="0"/>
        <v>42430</v>
      </c>
      <c r="R4" s="10">
        <f t="shared" si="0"/>
        <v>42795</v>
      </c>
      <c r="S4" s="11">
        <f t="shared" si="0"/>
        <v>42705</v>
      </c>
      <c r="T4" s="12">
        <f t="shared" si="0"/>
        <v>42430</v>
      </c>
      <c r="U4" s="10">
        <f t="shared" si="0"/>
        <v>42795</v>
      </c>
      <c r="V4" s="11">
        <f t="shared" si="0"/>
        <v>42705</v>
      </c>
      <c r="W4" s="12">
        <f t="shared" si="0"/>
        <v>42430</v>
      </c>
    </row>
    <row r="5" spans="1:23" s="18" customFormat="1" x14ac:dyDescent="0.2">
      <c r="A5" s="13"/>
      <c r="B5" s="14"/>
      <c r="C5" s="15"/>
      <c r="D5" s="16"/>
      <c r="E5" s="16"/>
      <c r="F5" s="15"/>
      <c r="G5" s="16"/>
      <c r="H5" s="16"/>
      <c r="I5" s="15"/>
      <c r="J5" s="16"/>
      <c r="K5" s="16"/>
      <c r="L5" s="15"/>
      <c r="M5" s="16"/>
      <c r="N5" s="16"/>
      <c r="O5" s="15"/>
      <c r="P5" s="16"/>
      <c r="Q5" s="16"/>
      <c r="R5" s="15"/>
      <c r="S5" s="16"/>
      <c r="T5" s="16"/>
      <c r="U5" s="15"/>
      <c r="V5" s="16"/>
      <c r="W5" s="17"/>
    </row>
    <row r="6" spans="1:23" s="18" customFormat="1" ht="6" customHeight="1" x14ac:dyDescent="0.2">
      <c r="A6" s="13"/>
      <c r="B6" s="14"/>
      <c r="C6" s="19"/>
      <c r="D6" s="16"/>
      <c r="E6" s="16"/>
      <c r="F6" s="19"/>
      <c r="G6" s="16"/>
      <c r="H6" s="16"/>
      <c r="I6" s="19"/>
      <c r="J6" s="16"/>
      <c r="K6" s="16"/>
      <c r="L6" s="19"/>
      <c r="M6" s="16"/>
      <c r="N6" s="16"/>
      <c r="O6" s="19"/>
      <c r="P6" s="16"/>
      <c r="Q6" s="16"/>
      <c r="R6" s="19"/>
      <c r="S6" s="16"/>
      <c r="T6" s="16"/>
      <c r="U6" s="19"/>
      <c r="V6" s="16"/>
      <c r="W6" s="17"/>
    </row>
    <row r="7" spans="1:23" ht="14.25" customHeight="1" x14ac:dyDescent="0.2">
      <c r="A7" s="6"/>
      <c r="B7" s="20" t="s">
        <v>9</v>
      </c>
      <c r="C7" s="21">
        <v>198</v>
      </c>
      <c r="D7" s="22">
        <v>246</v>
      </c>
      <c r="E7" s="22">
        <v>236</v>
      </c>
      <c r="F7" s="21">
        <v>758</v>
      </c>
      <c r="G7" s="22">
        <v>791</v>
      </c>
      <c r="H7" s="22">
        <v>769</v>
      </c>
      <c r="I7" s="21">
        <v>8879</v>
      </c>
      <c r="J7" s="22">
        <v>8689</v>
      </c>
      <c r="K7" s="22">
        <v>9173</v>
      </c>
      <c r="L7" s="21">
        <v>0</v>
      </c>
      <c r="M7" s="22">
        <v>0</v>
      </c>
      <c r="N7" s="22">
        <v>0</v>
      </c>
      <c r="O7" s="23">
        <v>6.23</v>
      </c>
      <c r="P7" s="24">
        <v>7.74</v>
      </c>
      <c r="Q7" s="24">
        <v>7.56</v>
      </c>
      <c r="R7" s="25">
        <v>0.15</v>
      </c>
      <c r="S7" s="26">
        <v>0.16</v>
      </c>
      <c r="T7" s="26">
        <v>0.16</v>
      </c>
      <c r="U7" s="25">
        <v>0</v>
      </c>
      <c r="V7" s="26">
        <v>0</v>
      </c>
      <c r="W7" s="27">
        <v>0</v>
      </c>
    </row>
    <row r="8" spans="1:23" ht="14.25" customHeight="1" x14ac:dyDescent="0.2">
      <c r="A8" s="6"/>
      <c r="B8" s="28" t="s">
        <v>10</v>
      </c>
      <c r="C8" s="21">
        <v>74</v>
      </c>
      <c r="D8" s="22">
        <v>98</v>
      </c>
      <c r="E8" s="22">
        <v>90</v>
      </c>
      <c r="F8" s="21">
        <v>382</v>
      </c>
      <c r="G8" s="22">
        <v>385</v>
      </c>
      <c r="H8" s="22">
        <v>360</v>
      </c>
      <c r="I8" s="21">
        <v>0</v>
      </c>
      <c r="J8" s="22">
        <v>0</v>
      </c>
      <c r="K8" s="22">
        <v>0</v>
      </c>
      <c r="L8" s="21">
        <v>0</v>
      </c>
      <c r="M8" s="22">
        <v>0</v>
      </c>
      <c r="N8" s="22">
        <v>0</v>
      </c>
      <c r="O8" s="23">
        <v>6.06</v>
      </c>
      <c r="P8" s="24">
        <v>7.93</v>
      </c>
      <c r="Q8" s="24">
        <v>7.76</v>
      </c>
      <c r="R8" s="25">
        <v>0</v>
      </c>
      <c r="S8" s="26">
        <v>0</v>
      </c>
      <c r="T8" s="26">
        <v>0</v>
      </c>
      <c r="U8" s="25">
        <v>0</v>
      </c>
      <c r="V8" s="26">
        <v>0</v>
      </c>
      <c r="W8" s="27">
        <v>0</v>
      </c>
    </row>
    <row r="9" spans="1:23" ht="14.25" customHeight="1" x14ac:dyDescent="0.2">
      <c r="A9" s="6"/>
      <c r="B9" s="29" t="s">
        <v>11</v>
      </c>
      <c r="C9" s="21">
        <v>14</v>
      </c>
      <c r="D9" s="22">
        <v>19</v>
      </c>
      <c r="E9" s="22">
        <v>22</v>
      </c>
      <c r="F9" s="21">
        <v>132</v>
      </c>
      <c r="G9" s="22">
        <v>121</v>
      </c>
      <c r="H9" s="22">
        <v>133</v>
      </c>
      <c r="I9" s="21">
        <v>0</v>
      </c>
      <c r="J9" s="22">
        <v>0</v>
      </c>
      <c r="K9" s="22">
        <v>0</v>
      </c>
      <c r="L9" s="21">
        <v>0</v>
      </c>
      <c r="M9" s="22">
        <v>0</v>
      </c>
      <c r="N9" s="22">
        <v>0</v>
      </c>
      <c r="O9" s="23">
        <v>3.37</v>
      </c>
      <c r="P9" s="24">
        <v>4.92</v>
      </c>
      <c r="Q9" s="24">
        <v>5.22</v>
      </c>
      <c r="R9" s="25">
        <v>0</v>
      </c>
      <c r="S9" s="26">
        <v>0</v>
      </c>
      <c r="T9" s="26">
        <v>0</v>
      </c>
      <c r="U9" s="25">
        <v>0</v>
      </c>
      <c r="V9" s="26">
        <v>0</v>
      </c>
      <c r="W9" s="27">
        <v>0</v>
      </c>
    </row>
    <row r="10" spans="1:23" ht="14.25" customHeight="1" x14ac:dyDescent="0.2">
      <c r="A10" s="6"/>
      <c r="B10" s="29" t="s">
        <v>12</v>
      </c>
      <c r="C10" s="21">
        <v>60</v>
      </c>
      <c r="D10" s="22">
        <v>79</v>
      </c>
      <c r="E10" s="22">
        <v>68</v>
      </c>
      <c r="F10" s="21">
        <v>250</v>
      </c>
      <c r="G10" s="22">
        <v>264</v>
      </c>
      <c r="H10" s="22">
        <v>227</v>
      </c>
      <c r="I10" s="21">
        <v>0</v>
      </c>
      <c r="J10" s="22">
        <v>0</v>
      </c>
      <c r="K10" s="22">
        <v>0</v>
      </c>
      <c r="L10" s="21">
        <v>0</v>
      </c>
      <c r="M10" s="22">
        <v>0</v>
      </c>
      <c r="N10" s="22">
        <v>0</v>
      </c>
      <c r="O10" s="23">
        <v>7.49</v>
      </c>
      <c r="P10" s="24">
        <v>9.32</v>
      </c>
      <c r="Q10" s="24">
        <v>9.25</v>
      </c>
      <c r="R10" s="25">
        <v>0</v>
      </c>
      <c r="S10" s="26">
        <v>0</v>
      </c>
      <c r="T10" s="26">
        <v>0</v>
      </c>
      <c r="U10" s="25">
        <v>0</v>
      </c>
      <c r="V10" s="26">
        <v>0</v>
      </c>
      <c r="W10" s="27">
        <v>0</v>
      </c>
    </row>
    <row r="11" spans="1:23" ht="14.25" customHeight="1" x14ac:dyDescent="0.2">
      <c r="A11" s="6"/>
      <c r="B11" s="28" t="s">
        <v>13</v>
      </c>
      <c r="C11" s="21">
        <v>77</v>
      </c>
      <c r="D11" s="22">
        <v>99</v>
      </c>
      <c r="E11" s="22">
        <v>97</v>
      </c>
      <c r="F11" s="21">
        <v>368</v>
      </c>
      <c r="G11" s="22">
        <v>392</v>
      </c>
      <c r="H11" s="22">
        <v>385</v>
      </c>
      <c r="I11" s="21">
        <v>0</v>
      </c>
      <c r="J11" s="22">
        <v>0</v>
      </c>
      <c r="K11" s="22">
        <v>0</v>
      </c>
      <c r="L11" s="21">
        <v>0</v>
      </c>
      <c r="M11" s="22">
        <v>0</v>
      </c>
      <c r="N11" s="22">
        <v>0</v>
      </c>
      <c r="O11" s="23">
        <v>6.55</v>
      </c>
      <c r="P11" s="24">
        <v>7.83</v>
      </c>
      <c r="Q11" s="24">
        <v>7.82</v>
      </c>
      <c r="R11" s="25">
        <v>0</v>
      </c>
      <c r="S11" s="26">
        <v>0</v>
      </c>
      <c r="T11" s="26">
        <v>0</v>
      </c>
      <c r="U11" s="25">
        <v>0</v>
      </c>
      <c r="V11" s="26">
        <v>0</v>
      </c>
      <c r="W11" s="27">
        <v>0</v>
      </c>
    </row>
    <row r="12" spans="1:23" ht="14.25" customHeight="1" x14ac:dyDescent="0.2">
      <c r="A12" s="6"/>
      <c r="B12" s="29" t="s">
        <v>14</v>
      </c>
      <c r="C12" s="21">
        <v>48</v>
      </c>
      <c r="D12" s="22">
        <v>67</v>
      </c>
      <c r="E12" s="22">
        <v>59</v>
      </c>
      <c r="F12" s="21">
        <v>223</v>
      </c>
      <c r="G12" s="22">
        <v>249</v>
      </c>
      <c r="H12" s="22">
        <v>243</v>
      </c>
      <c r="I12" s="21">
        <v>0</v>
      </c>
      <c r="J12" s="22">
        <v>0</v>
      </c>
      <c r="K12" s="22">
        <v>0</v>
      </c>
      <c r="L12" s="21">
        <v>0</v>
      </c>
      <c r="M12" s="22">
        <v>0</v>
      </c>
      <c r="N12" s="22">
        <v>0</v>
      </c>
      <c r="O12" s="23">
        <v>6.66</v>
      </c>
      <c r="P12" s="24">
        <v>8.3800000000000008</v>
      </c>
      <c r="Q12" s="24">
        <v>7.47</v>
      </c>
      <c r="R12" s="25">
        <v>0</v>
      </c>
      <c r="S12" s="26">
        <v>0</v>
      </c>
      <c r="T12" s="26">
        <v>0</v>
      </c>
      <c r="U12" s="25">
        <v>0</v>
      </c>
      <c r="V12" s="26">
        <v>0</v>
      </c>
      <c r="W12" s="27">
        <v>0</v>
      </c>
    </row>
    <row r="13" spans="1:23" ht="14.25" customHeight="1" x14ac:dyDescent="0.2">
      <c r="A13" s="6"/>
      <c r="B13" s="29" t="s">
        <v>15</v>
      </c>
      <c r="C13" s="21">
        <v>30</v>
      </c>
      <c r="D13" s="22">
        <v>31</v>
      </c>
      <c r="E13" s="22">
        <v>38</v>
      </c>
      <c r="F13" s="21">
        <v>144</v>
      </c>
      <c r="G13" s="22">
        <v>143</v>
      </c>
      <c r="H13" s="22">
        <v>142</v>
      </c>
      <c r="I13" s="21">
        <v>0</v>
      </c>
      <c r="J13" s="22">
        <v>0</v>
      </c>
      <c r="K13" s="22">
        <v>0</v>
      </c>
      <c r="L13" s="21">
        <v>0</v>
      </c>
      <c r="M13" s="22">
        <v>0</v>
      </c>
      <c r="N13" s="22">
        <v>0</v>
      </c>
      <c r="O13" s="23">
        <v>6.36</v>
      </c>
      <c r="P13" s="24">
        <v>6.86</v>
      </c>
      <c r="Q13" s="24">
        <v>8.43</v>
      </c>
      <c r="R13" s="25">
        <v>0</v>
      </c>
      <c r="S13" s="26">
        <v>0</v>
      </c>
      <c r="T13" s="26">
        <v>0</v>
      </c>
      <c r="U13" s="25">
        <v>0</v>
      </c>
      <c r="V13" s="26">
        <v>0</v>
      </c>
      <c r="W13" s="27">
        <v>0</v>
      </c>
    </row>
    <row r="14" spans="1:23" ht="14.25" customHeight="1" x14ac:dyDescent="0.2">
      <c r="A14" s="6"/>
      <c r="B14" s="28" t="s">
        <v>16</v>
      </c>
      <c r="C14" s="21">
        <v>43</v>
      </c>
      <c r="D14" s="22">
        <v>46</v>
      </c>
      <c r="E14" s="22">
        <v>47</v>
      </c>
      <c r="F14" s="21">
        <v>0</v>
      </c>
      <c r="G14" s="22">
        <v>0</v>
      </c>
      <c r="H14" s="22">
        <v>0</v>
      </c>
      <c r="I14" s="21">
        <v>8879</v>
      </c>
      <c r="J14" s="22">
        <v>8689</v>
      </c>
      <c r="K14" s="22">
        <v>9173</v>
      </c>
      <c r="L14" s="21">
        <v>0</v>
      </c>
      <c r="M14" s="22">
        <v>0</v>
      </c>
      <c r="N14" s="22">
        <v>0</v>
      </c>
      <c r="O14" s="23">
        <v>0</v>
      </c>
      <c r="P14" s="24">
        <v>0</v>
      </c>
      <c r="Q14" s="24">
        <v>0</v>
      </c>
      <c r="R14" s="25">
        <v>0.15</v>
      </c>
      <c r="S14" s="26">
        <v>0.16</v>
      </c>
      <c r="T14" s="26">
        <v>0.16</v>
      </c>
      <c r="U14" s="25">
        <v>0</v>
      </c>
      <c r="V14" s="26">
        <v>0</v>
      </c>
      <c r="W14" s="27">
        <v>0</v>
      </c>
    </row>
    <row r="15" spans="1:23" ht="14.25" customHeight="1" x14ac:dyDescent="0.2">
      <c r="A15" s="6"/>
      <c r="B15" s="29" t="s">
        <v>17</v>
      </c>
      <c r="C15" s="21">
        <v>23</v>
      </c>
      <c r="D15" s="22">
        <v>23</v>
      </c>
      <c r="E15" s="22">
        <v>24</v>
      </c>
      <c r="F15" s="21">
        <v>0</v>
      </c>
      <c r="G15" s="22">
        <v>0</v>
      </c>
      <c r="H15" s="22">
        <v>0</v>
      </c>
      <c r="I15" s="21">
        <v>6375</v>
      </c>
      <c r="J15" s="22">
        <v>6202</v>
      </c>
      <c r="K15" s="22">
        <v>6747</v>
      </c>
      <c r="L15" s="21">
        <v>0</v>
      </c>
      <c r="M15" s="22">
        <v>0</v>
      </c>
      <c r="N15" s="22">
        <v>0</v>
      </c>
      <c r="O15" s="23">
        <v>0</v>
      </c>
      <c r="P15" s="24">
        <v>0</v>
      </c>
      <c r="Q15" s="24">
        <v>0</v>
      </c>
      <c r="R15" s="25">
        <v>0.11</v>
      </c>
      <c r="S15" s="26">
        <v>0.12</v>
      </c>
      <c r="T15" s="26">
        <v>0.11</v>
      </c>
      <c r="U15" s="25">
        <v>0</v>
      </c>
      <c r="V15" s="26">
        <v>0</v>
      </c>
      <c r="W15" s="27">
        <v>0</v>
      </c>
    </row>
    <row r="16" spans="1:23" ht="14.25" customHeight="1" x14ac:dyDescent="0.2">
      <c r="A16" s="6"/>
      <c r="B16" s="29" t="s">
        <v>18</v>
      </c>
      <c r="C16" s="21">
        <v>20</v>
      </c>
      <c r="D16" s="22">
        <v>23</v>
      </c>
      <c r="E16" s="22">
        <v>23</v>
      </c>
      <c r="F16" s="21">
        <v>0</v>
      </c>
      <c r="G16" s="22">
        <v>0</v>
      </c>
      <c r="H16" s="22">
        <v>0</v>
      </c>
      <c r="I16" s="21">
        <v>2503</v>
      </c>
      <c r="J16" s="22">
        <v>2487</v>
      </c>
      <c r="K16" s="22">
        <v>2427</v>
      </c>
      <c r="L16" s="21">
        <v>0</v>
      </c>
      <c r="M16" s="22">
        <v>0</v>
      </c>
      <c r="N16" s="22">
        <v>0</v>
      </c>
      <c r="O16" s="23">
        <v>0</v>
      </c>
      <c r="P16" s="24">
        <v>0</v>
      </c>
      <c r="Q16" s="24">
        <v>0</v>
      </c>
      <c r="R16" s="25">
        <v>0.25</v>
      </c>
      <c r="S16" s="26">
        <v>0.28000000000000003</v>
      </c>
      <c r="T16" s="26">
        <v>0.28999999999999998</v>
      </c>
      <c r="U16" s="25">
        <v>0</v>
      </c>
      <c r="V16" s="26">
        <v>0</v>
      </c>
      <c r="W16" s="27">
        <v>0</v>
      </c>
    </row>
    <row r="17" spans="1:23" ht="14.25" customHeight="1" x14ac:dyDescent="0.2">
      <c r="A17" s="6"/>
      <c r="B17" s="28" t="s">
        <v>19</v>
      </c>
      <c r="C17" s="21">
        <v>4</v>
      </c>
      <c r="D17" s="22">
        <v>3</v>
      </c>
      <c r="E17" s="22">
        <v>2</v>
      </c>
      <c r="F17" s="21">
        <v>8</v>
      </c>
      <c r="G17" s="22">
        <v>14</v>
      </c>
      <c r="H17" s="22">
        <v>23</v>
      </c>
      <c r="I17" s="21">
        <v>0</v>
      </c>
      <c r="J17" s="22">
        <v>0</v>
      </c>
      <c r="K17" s="22">
        <v>0</v>
      </c>
      <c r="L17" s="21">
        <v>0</v>
      </c>
      <c r="M17" s="22">
        <v>0</v>
      </c>
      <c r="N17" s="22">
        <v>0</v>
      </c>
      <c r="O17" s="23">
        <v>0</v>
      </c>
      <c r="P17" s="24">
        <v>0</v>
      </c>
      <c r="Q17" s="24">
        <v>0</v>
      </c>
      <c r="R17" s="25">
        <v>0</v>
      </c>
      <c r="S17" s="26">
        <v>0</v>
      </c>
      <c r="T17" s="26">
        <v>0</v>
      </c>
      <c r="U17" s="25">
        <v>0</v>
      </c>
      <c r="V17" s="26">
        <v>0</v>
      </c>
      <c r="W17" s="27">
        <v>0</v>
      </c>
    </row>
    <row r="18" spans="1:23" ht="14.25" customHeight="1" x14ac:dyDescent="0.2">
      <c r="A18" s="6"/>
      <c r="B18" s="30"/>
      <c r="C18" s="21"/>
      <c r="D18" s="22"/>
      <c r="E18" s="22"/>
      <c r="F18" s="21"/>
      <c r="G18" s="22"/>
      <c r="H18" s="22"/>
      <c r="I18" s="21"/>
      <c r="J18" s="22"/>
      <c r="K18" s="22"/>
      <c r="L18" s="21"/>
      <c r="M18" s="22"/>
      <c r="N18" s="22"/>
      <c r="O18" s="21"/>
      <c r="P18" s="22"/>
      <c r="Q18" s="22"/>
      <c r="R18" s="21"/>
      <c r="S18" s="22"/>
      <c r="T18" s="22"/>
      <c r="U18" s="21"/>
      <c r="V18" s="22"/>
      <c r="W18" s="31"/>
    </row>
    <row r="19" spans="1:23" x14ac:dyDescent="0.2">
      <c r="B19" s="20" t="s">
        <v>20</v>
      </c>
      <c r="C19" s="32">
        <v>631.59422445135704</v>
      </c>
      <c r="D19" s="22">
        <v>737.82824056230004</v>
      </c>
      <c r="E19" s="22">
        <v>625.06567155370203</v>
      </c>
      <c r="F19" s="33">
        <v>1922.28095451477</v>
      </c>
      <c r="G19" s="22">
        <v>2051.1207993695598</v>
      </c>
      <c r="H19" s="22">
        <v>1724.12056790669</v>
      </c>
      <c r="I19" s="21">
        <v>0</v>
      </c>
      <c r="J19" s="22">
        <v>0</v>
      </c>
      <c r="K19" s="22">
        <v>0</v>
      </c>
      <c r="L19" s="33">
        <v>8083.5697561905699</v>
      </c>
      <c r="M19" s="22">
        <v>9068.5821834374001</v>
      </c>
      <c r="N19" s="22">
        <v>8011.0891340897797</v>
      </c>
      <c r="O19" s="34">
        <v>3.49167506660956</v>
      </c>
      <c r="P19" s="26">
        <v>3.8051310471692901</v>
      </c>
      <c r="Q19" s="26">
        <v>3.7122980129771701</v>
      </c>
      <c r="R19" s="34">
        <v>0</v>
      </c>
      <c r="S19" s="35">
        <v>0</v>
      </c>
      <c r="T19" s="26">
        <v>0</v>
      </c>
      <c r="U19" s="36">
        <v>1.5578885155928199</v>
      </c>
      <c r="V19" s="37">
        <v>1.60157937462199</v>
      </c>
      <c r="W19" s="38">
        <v>1.56724328304201</v>
      </c>
    </row>
    <row r="20" spans="1:23" ht="14.25" customHeight="1" x14ac:dyDescent="0.2">
      <c r="A20" s="6"/>
      <c r="B20" s="39" t="s">
        <v>21</v>
      </c>
      <c r="C20" s="32">
        <v>314</v>
      </c>
      <c r="D20" s="22">
        <v>369</v>
      </c>
      <c r="E20" s="22">
        <v>305</v>
      </c>
      <c r="F20" s="33">
        <v>229</v>
      </c>
      <c r="G20" s="22">
        <v>202</v>
      </c>
      <c r="H20" s="22">
        <v>157</v>
      </c>
      <c r="I20" s="21">
        <v>0</v>
      </c>
      <c r="J20" s="22">
        <v>0</v>
      </c>
      <c r="K20" s="22">
        <v>0</v>
      </c>
      <c r="L20" s="33">
        <v>6311</v>
      </c>
      <c r="M20" s="22">
        <v>7351</v>
      </c>
      <c r="N20" s="22">
        <v>6314</v>
      </c>
      <c r="O20" s="34">
        <v>4.7699999999999996</v>
      </c>
      <c r="P20" s="26">
        <v>5.22</v>
      </c>
      <c r="Q20" s="26">
        <v>5.0999999999999996</v>
      </c>
      <c r="R20" s="34">
        <v>0</v>
      </c>
      <c r="S20" s="35">
        <v>0</v>
      </c>
      <c r="T20" s="26">
        <v>0</v>
      </c>
      <c r="U20" s="36">
        <v>1.37</v>
      </c>
      <c r="V20" s="37">
        <v>1.39</v>
      </c>
      <c r="W20" s="38">
        <v>1.37</v>
      </c>
    </row>
    <row r="21" spans="1:23" ht="14.25" customHeight="1" x14ac:dyDescent="0.2">
      <c r="A21" s="40"/>
      <c r="B21" s="28" t="s">
        <v>22</v>
      </c>
      <c r="C21" s="21"/>
      <c r="D21" s="22"/>
      <c r="E21" s="22"/>
      <c r="F21" s="41"/>
      <c r="G21" s="22"/>
      <c r="H21" s="22"/>
      <c r="I21" s="21"/>
      <c r="J21" s="22"/>
      <c r="K21" s="22"/>
      <c r="L21" s="21"/>
      <c r="M21" s="22"/>
      <c r="N21" s="22"/>
      <c r="O21" s="42"/>
      <c r="P21" s="37"/>
      <c r="Q21" s="37"/>
      <c r="R21" s="42"/>
      <c r="S21" s="37"/>
      <c r="T21" s="37"/>
      <c r="U21" s="42"/>
      <c r="V21" s="37"/>
      <c r="W21" s="38"/>
    </row>
    <row r="22" spans="1:23" ht="14.25" customHeight="1" x14ac:dyDescent="0.2">
      <c r="A22" s="40"/>
      <c r="B22" s="43" t="s">
        <v>23</v>
      </c>
      <c r="C22" s="21">
        <v>63</v>
      </c>
      <c r="D22" s="22">
        <v>82</v>
      </c>
      <c r="E22" s="22">
        <v>59</v>
      </c>
      <c r="F22" s="41">
        <v>149</v>
      </c>
      <c r="G22" s="22">
        <v>202</v>
      </c>
      <c r="H22" s="22">
        <v>157</v>
      </c>
      <c r="I22" s="21">
        <v>0</v>
      </c>
      <c r="J22" s="22">
        <v>0</v>
      </c>
      <c r="K22" s="22">
        <v>0</v>
      </c>
      <c r="L22" s="21">
        <v>715</v>
      </c>
      <c r="M22" s="22">
        <v>709</v>
      </c>
      <c r="N22" s="22">
        <v>581</v>
      </c>
      <c r="O22" s="34">
        <v>5.24</v>
      </c>
      <c r="P22" s="26">
        <v>5.22</v>
      </c>
      <c r="Q22" s="26">
        <v>5.0999999999999996</v>
      </c>
      <c r="R22" s="34">
        <v>0</v>
      </c>
      <c r="S22" s="26">
        <v>0</v>
      </c>
      <c r="T22" s="26">
        <v>0</v>
      </c>
      <c r="U22" s="42">
        <v>1.67</v>
      </c>
      <c r="V22" s="37">
        <v>2.11</v>
      </c>
      <c r="W22" s="38">
        <v>1.77</v>
      </c>
    </row>
    <row r="23" spans="1:23" s="3" customFormat="1" ht="14.25" customHeight="1" x14ac:dyDescent="0.2">
      <c r="A23" s="40"/>
      <c r="B23" s="28" t="s">
        <v>24</v>
      </c>
      <c r="C23" s="21"/>
      <c r="D23" s="22"/>
      <c r="E23" s="22"/>
      <c r="F23" s="41"/>
      <c r="G23" s="22"/>
      <c r="H23" s="22"/>
      <c r="I23" s="21"/>
      <c r="J23" s="22"/>
      <c r="K23" s="22"/>
      <c r="L23" s="21"/>
      <c r="M23" s="22"/>
      <c r="N23" s="22"/>
      <c r="O23" s="42"/>
      <c r="P23" s="37"/>
      <c r="Q23" s="37"/>
      <c r="R23" s="42"/>
      <c r="S23" s="37"/>
      <c r="T23" s="37"/>
      <c r="U23" s="42"/>
      <c r="V23" s="37"/>
      <c r="W23" s="38"/>
    </row>
    <row r="24" spans="1:23" ht="14.25" customHeight="1" x14ac:dyDescent="0.2">
      <c r="A24" s="6"/>
      <c r="B24" s="29" t="s">
        <v>25</v>
      </c>
      <c r="C24" s="21">
        <v>49</v>
      </c>
      <c r="D24" s="22">
        <v>60</v>
      </c>
      <c r="E24" s="22">
        <v>46</v>
      </c>
      <c r="F24" s="41">
        <v>0</v>
      </c>
      <c r="G24" s="22">
        <v>0</v>
      </c>
      <c r="H24" s="22">
        <v>0</v>
      </c>
      <c r="I24" s="21">
        <v>0</v>
      </c>
      <c r="J24" s="22">
        <v>0</v>
      </c>
      <c r="K24" s="22">
        <v>0</v>
      </c>
      <c r="L24" s="21">
        <v>1054</v>
      </c>
      <c r="M24" s="22">
        <v>1459</v>
      </c>
      <c r="N24" s="22">
        <v>1217</v>
      </c>
      <c r="O24" s="34">
        <v>0</v>
      </c>
      <c r="P24" s="26">
        <v>0</v>
      </c>
      <c r="Q24" s="26">
        <v>0</v>
      </c>
      <c r="R24" s="34">
        <v>0</v>
      </c>
      <c r="S24" s="26">
        <v>0</v>
      </c>
      <c r="T24" s="26">
        <v>0</v>
      </c>
      <c r="U24" s="42">
        <v>1.44</v>
      </c>
      <c r="V24" s="37">
        <v>1.28</v>
      </c>
      <c r="W24" s="38">
        <v>1.1599999999999999</v>
      </c>
    </row>
    <row r="25" spans="1:23" ht="14.25" customHeight="1" x14ac:dyDescent="0.2">
      <c r="A25" s="40"/>
      <c r="B25" s="43" t="s">
        <v>26</v>
      </c>
      <c r="C25" s="21">
        <v>0</v>
      </c>
      <c r="D25" s="22">
        <v>0</v>
      </c>
      <c r="E25" s="22">
        <v>1</v>
      </c>
      <c r="F25" s="41">
        <v>0</v>
      </c>
      <c r="G25" s="22">
        <v>0</v>
      </c>
      <c r="H25" s="22">
        <v>0</v>
      </c>
      <c r="I25" s="21">
        <v>0</v>
      </c>
      <c r="J25" s="22">
        <v>0</v>
      </c>
      <c r="K25" s="22">
        <v>0</v>
      </c>
      <c r="L25" s="21">
        <v>0</v>
      </c>
      <c r="M25" s="22">
        <v>0</v>
      </c>
      <c r="N25" s="22">
        <v>0</v>
      </c>
      <c r="O25" s="34">
        <v>0</v>
      </c>
      <c r="P25" s="26">
        <v>0</v>
      </c>
      <c r="Q25" s="26">
        <v>0</v>
      </c>
      <c r="R25" s="34">
        <v>0</v>
      </c>
      <c r="S25" s="26">
        <v>0</v>
      </c>
      <c r="T25" s="26">
        <v>0</v>
      </c>
      <c r="U25" s="34">
        <v>0</v>
      </c>
      <c r="V25" s="26">
        <v>0</v>
      </c>
      <c r="W25" s="27">
        <v>0</v>
      </c>
    </row>
    <row r="26" spans="1:23" ht="14.25" customHeight="1" x14ac:dyDescent="0.2">
      <c r="A26" s="40"/>
      <c r="B26" s="28" t="s">
        <v>27</v>
      </c>
      <c r="C26" s="21"/>
      <c r="D26" s="22"/>
      <c r="E26" s="22"/>
      <c r="F26" s="41"/>
      <c r="G26" s="22"/>
      <c r="H26" s="22"/>
      <c r="I26" s="21"/>
      <c r="J26" s="22"/>
      <c r="K26" s="22"/>
      <c r="L26" s="21"/>
      <c r="M26" s="22"/>
      <c r="N26" s="22"/>
      <c r="O26" s="42"/>
      <c r="P26" s="37"/>
      <c r="Q26" s="37"/>
      <c r="R26" s="42"/>
      <c r="S26" s="37"/>
      <c r="T26" s="37"/>
      <c r="U26" s="42"/>
      <c r="V26" s="37"/>
      <c r="W26" s="38"/>
    </row>
    <row r="27" spans="1:23" ht="14.25" customHeight="1" x14ac:dyDescent="0.2">
      <c r="A27" s="40"/>
      <c r="B27" s="43" t="s">
        <v>28</v>
      </c>
      <c r="C27" s="21">
        <v>75</v>
      </c>
      <c r="D27" s="22">
        <v>71</v>
      </c>
      <c r="E27" s="22">
        <v>62</v>
      </c>
      <c r="F27" s="41">
        <v>0</v>
      </c>
      <c r="G27" s="22">
        <v>0</v>
      </c>
      <c r="H27" s="22">
        <v>0</v>
      </c>
      <c r="I27" s="21">
        <v>0</v>
      </c>
      <c r="J27" s="22">
        <v>0</v>
      </c>
      <c r="K27" s="22">
        <v>0</v>
      </c>
      <c r="L27" s="21">
        <v>2282</v>
      </c>
      <c r="M27" s="22">
        <v>2691</v>
      </c>
      <c r="N27" s="22">
        <v>2460</v>
      </c>
      <c r="O27" s="34">
        <v>0</v>
      </c>
      <c r="P27" s="26">
        <v>0</v>
      </c>
      <c r="Q27" s="26">
        <v>0</v>
      </c>
      <c r="R27" s="34">
        <v>0</v>
      </c>
      <c r="S27" s="26">
        <v>0</v>
      </c>
      <c r="T27" s="26">
        <v>0</v>
      </c>
      <c r="U27" s="42">
        <v>1.02</v>
      </c>
      <c r="V27" s="37">
        <v>0.82</v>
      </c>
      <c r="W27" s="38">
        <v>0.78</v>
      </c>
    </row>
    <row r="28" spans="1:23" ht="14.25" customHeight="1" x14ac:dyDescent="0.2">
      <c r="A28" s="40"/>
      <c r="B28" s="28" t="s">
        <v>29</v>
      </c>
      <c r="C28" s="21"/>
      <c r="D28" s="22"/>
      <c r="E28" s="22"/>
      <c r="F28" s="41"/>
      <c r="G28" s="22"/>
      <c r="H28" s="22"/>
      <c r="I28" s="21"/>
      <c r="J28" s="22"/>
      <c r="K28" s="22"/>
      <c r="L28" s="21"/>
      <c r="M28" s="22"/>
      <c r="N28" s="22"/>
      <c r="O28" s="42"/>
      <c r="P28" s="37"/>
      <c r="Q28" s="37"/>
      <c r="R28" s="42"/>
      <c r="S28" s="37"/>
      <c r="T28" s="37"/>
      <c r="U28" s="42"/>
      <c r="V28" s="37"/>
      <c r="W28" s="38"/>
    </row>
    <row r="29" spans="1:23" ht="14.25" customHeight="1" x14ac:dyDescent="0.2">
      <c r="A29" s="40"/>
      <c r="B29" s="43" t="s">
        <v>30</v>
      </c>
      <c r="C29" s="21">
        <v>5</v>
      </c>
      <c r="D29" s="22">
        <v>5</v>
      </c>
      <c r="E29" s="22">
        <v>6</v>
      </c>
      <c r="F29" s="41">
        <v>0</v>
      </c>
      <c r="G29" s="22">
        <v>0</v>
      </c>
      <c r="H29" s="22">
        <v>0</v>
      </c>
      <c r="I29" s="21">
        <v>0</v>
      </c>
      <c r="J29" s="22">
        <v>0</v>
      </c>
      <c r="K29" s="22">
        <v>0</v>
      </c>
      <c r="L29" s="21">
        <v>573</v>
      </c>
      <c r="M29" s="22">
        <v>504</v>
      </c>
      <c r="N29" s="22">
        <v>308</v>
      </c>
      <c r="O29" s="34">
        <v>0</v>
      </c>
      <c r="P29" s="26">
        <v>0</v>
      </c>
      <c r="Q29" s="26">
        <v>0</v>
      </c>
      <c r="R29" s="34">
        <v>0</v>
      </c>
      <c r="S29" s="26">
        <v>0</v>
      </c>
      <c r="T29" s="26">
        <v>0</v>
      </c>
      <c r="U29" s="42">
        <v>0.28999999999999998</v>
      </c>
      <c r="V29" s="37">
        <v>0.33</v>
      </c>
      <c r="W29" s="38">
        <v>0.65</v>
      </c>
    </row>
    <row r="30" spans="1:23" ht="14.25" customHeight="1" x14ac:dyDescent="0.2">
      <c r="A30" s="40"/>
      <c r="B30" s="43" t="s">
        <v>31</v>
      </c>
      <c r="C30" s="21">
        <v>16</v>
      </c>
      <c r="D30" s="22">
        <v>17</v>
      </c>
      <c r="E30" s="22">
        <v>19</v>
      </c>
      <c r="F30" s="41">
        <v>0</v>
      </c>
      <c r="G30" s="22">
        <v>0</v>
      </c>
      <c r="H30" s="22">
        <v>0</v>
      </c>
      <c r="I30" s="21">
        <v>0</v>
      </c>
      <c r="J30" s="22">
        <v>0</v>
      </c>
      <c r="K30" s="22">
        <v>0</v>
      </c>
      <c r="L30" s="21">
        <v>504</v>
      </c>
      <c r="M30" s="22">
        <v>559</v>
      </c>
      <c r="N30" s="22">
        <v>482</v>
      </c>
      <c r="O30" s="34">
        <v>0</v>
      </c>
      <c r="P30" s="26">
        <v>0</v>
      </c>
      <c r="Q30" s="26">
        <v>0</v>
      </c>
      <c r="R30" s="34">
        <v>0</v>
      </c>
      <c r="S30" s="26">
        <v>0</v>
      </c>
      <c r="T30" s="26">
        <v>0</v>
      </c>
      <c r="U30" s="42">
        <v>0.99</v>
      </c>
      <c r="V30" s="37">
        <v>0.94</v>
      </c>
      <c r="W30" s="38">
        <v>1.23</v>
      </c>
    </row>
    <row r="31" spans="1:23" ht="14.25" customHeight="1" x14ac:dyDescent="0.2">
      <c r="A31" s="40"/>
      <c r="B31" s="28" t="s">
        <v>32</v>
      </c>
      <c r="C31" s="21"/>
      <c r="D31" s="22"/>
      <c r="E31" s="22"/>
      <c r="F31" s="41"/>
      <c r="G31" s="22"/>
      <c r="H31" s="22"/>
      <c r="I31" s="21"/>
      <c r="J31" s="22"/>
      <c r="K31" s="22"/>
      <c r="L31" s="21"/>
      <c r="M31" s="22"/>
      <c r="N31" s="22"/>
      <c r="O31" s="42"/>
      <c r="P31" s="37"/>
      <c r="Q31" s="37"/>
      <c r="R31" s="42"/>
      <c r="S31" s="37"/>
      <c r="T31" s="37"/>
      <c r="U31" s="42"/>
      <c r="V31" s="37"/>
      <c r="W31" s="38"/>
    </row>
    <row r="32" spans="1:23" ht="14.25" customHeight="1" x14ac:dyDescent="0.2">
      <c r="A32" s="40"/>
      <c r="B32" s="43" t="s">
        <v>33</v>
      </c>
      <c r="C32" s="21">
        <v>105</v>
      </c>
      <c r="D32" s="22">
        <v>134</v>
      </c>
      <c r="E32" s="22">
        <v>113</v>
      </c>
      <c r="F32" s="41">
        <v>79</v>
      </c>
      <c r="G32" s="22">
        <v>0</v>
      </c>
      <c r="H32" s="22">
        <v>0</v>
      </c>
      <c r="I32" s="21">
        <v>0</v>
      </c>
      <c r="J32" s="22">
        <v>0</v>
      </c>
      <c r="K32" s="22">
        <v>0</v>
      </c>
      <c r="L32" s="21">
        <v>1183</v>
      </c>
      <c r="M32" s="22">
        <v>1428</v>
      </c>
      <c r="N32" s="22">
        <v>1267</v>
      </c>
      <c r="O32" s="34">
        <v>3.89</v>
      </c>
      <c r="P32" s="26">
        <v>0</v>
      </c>
      <c r="Q32" s="26">
        <v>0</v>
      </c>
      <c r="R32" s="34">
        <v>0</v>
      </c>
      <c r="S32" s="26">
        <v>0</v>
      </c>
      <c r="T32" s="26">
        <v>0</v>
      </c>
      <c r="U32" s="42">
        <v>2.5099999999999998</v>
      </c>
      <c r="V32" s="37">
        <v>2.76</v>
      </c>
      <c r="W32" s="38">
        <v>2.76</v>
      </c>
    </row>
    <row r="33" spans="1:23" ht="22.5" customHeight="1" x14ac:dyDescent="0.2">
      <c r="A33" s="40"/>
      <c r="B33" s="44" t="s">
        <v>34</v>
      </c>
      <c r="C33" s="45"/>
      <c r="D33" s="46"/>
      <c r="E33" s="46"/>
      <c r="F33" s="45"/>
      <c r="G33" s="46"/>
      <c r="H33" s="46"/>
      <c r="I33" s="45"/>
      <c r="J33" s="46"/>
      <c r="K33" s="46"/>
      <c r="L33" s="45"/>
      <c r="M33" s="46"/>
      <c r="N33" s="46"/>
      <c r="O33" s="47"/>
      <c r="P33" s="48"/>
      <c r="Q33" s="48"/>
      <c r="R33" s="47"/>
      <c r="S33" s="48"/>
      <c r="T33" s="48"/>
      <c r="U33" s="47"/>
      <c r="V33" s="48"/>
      <c r="W33" s="49"/>
    </row>
    <row r="34" spans="1:23" x14ac:dyDescent="0.2">
      <c r="A34" s="50"/>
      <c r="B34" s="43"/>
      <c r="C34" s="51"/>
      <c r="D34" s="52"/>
      <c r="E34" s="52"/>
      <c r="F34" s="51"/>
      <c r="G34" s="52"/>
      <c r="H34" s="52"/>
      <c r="I34" s="51"/>
      <c r="J34" s="52"/>
      <c r="K34" s="52"/>
      <c r="L34" s="51"/>
      <c r="M34" s="52"/>
      <c r="N34" s="52"/>
      <c r="O34" s="36"/>
      <c r="P34" s="53"/>
      <c r="Q34" s="53"/>
      <c r="R34" s="36"/>
      <c r="S34" s="53"/>
      <c r="T34" s="53"/>
      <c r="U34" s="36"/>
      <c r="V34" s="53"/>
      <c r="W34" s="54"/>
    </row>
    <row r="35" spans="1:23" ht="14.25" customHeight="1" x14ac:dyDescent="0.2">
      <c r="A35" s="40"/>
      <c r="B35" s="28" t="s">
        <v>35</v>
      </c>
      <c r="C35" s="21">
        <v>127</v>
      </c>
      <c r="D35" s="22">
        <v>149</v>
      </c>
      <c r="E35" s="22">
        <v>124</v>
      </c>
      <c r="F35" s="21">
        <v>774</v>
      </c>
      <c r="G35" s="22">
        <v>894</v>
      </c>
      <c r="H35" s="22">
        <v>670</v>
      </c>
      <c r="I35" s="21">
        <v>0</v>
      </c>
      <c r="J35" s="22">
        <v>0</v>
      </c>
      <c r="K35" s="22">
        <v>0</v>
      </c>
      <c r="L35" s="21">
        <v>1511</v>
      </c>
      <c r="M35" s="22">
        <v>1463</v>
      </c>
      <c r="N35" s="22">
        <v>1494</v>
      </c>
      <c r="O35" s="42">
        <v>1.96</v>
      </c>
      <c r="P35" s="37">
        <v>2.0499999999999998</v>
      </c>
      <c r="Q35" s="37">
        <v>1.89</v>
      </c>
      <c r="R35" s="34">
        <v>0</v>
      </c>
      <c r="S35" s="26">
        <v>0</v>
      </c>
      <c r="T35" s="26">
        <v>0</v>
      </c>
      <c r="U35" s="42">
        <v>1.6</v>
      </c>
      <c r="V35" s="37">
        <v>1.9</v>
      </c>
      <c r="W35" s="38">
        <v>1.74</v>
      </c>
    </row>
    <row r="36" spans="1:23" ht="14.25" customHeight="1" x14ac:dyDescent="0.2">
      <c r="A36" s="40"/>
      <c r="B36" s="28" t="s">
        <v>36</v>
      </c>
      <c r="C36" s="21"/>
      <c r="D36" s="22"/>
      <c r="E36" s="22"/>
      <c r="F36" s="21"/>
      <c r="G36" s="22"/>
      <c r="H36" s="22"/>
      <c r="I36" s="21"/>
      <c r="J36" s="22"/>
      <c r="K36" s="22"/>
      <c r="L36" s="21"/>
      <c r="M36" s="22"/>
      <c r="N36" s="22"/>
      <c r="O36" s="42"/>
      <c r="P36" s="37"/>
      <c r="Q36" s="37"/>
      <c r="R36" s="42"/>
      <c r="S36" s="37"/>
      <c r="T36" s="37"/>
      <c r="U36" s="42"/>
      <c r="V36" s="37"/>
      <c r="W36" s="38"/>
    </row>
    <row r="37" spans="1:23" ht="14.25" customHeight="1" x14ac:dyDescent="0.2">
      <c r="A37" s="40"/>
      <c r="B37" s="43" t="s">
        <v>37</v>
      </c>
      <c r="C37" s="21">
        <v>57</v>
      </c>
      <c r="D37" s="22">
        <v>64</v>
      </c>
      <c r="E37" s="22">
        <v>54</v>
      </c>
      <c r="F37" s="21">
        <v>774</v>
      </c>
      <c r="G37" s="22">
        <v>894</v>
      </c>
      <c r="H37" s="22">
        <v>670</v>
      </c>
      <c r="I37" s="21">
        <v>0</v>
      </c>
      <c r="J37" s="22">
        <v>0</v>
      </c>
      <c r="K37" s="22">
        <v>0</v>
      </c>
      <c r="L37" s="21">
        <v>189</v>
      </c>
      <c r="M37" s="22">
        <v>136</v>
      </c>
      <c r="N37" s="22">
        <v>353</v>
      </c>
      <c r="O37" s="42">
        <v>1.96</v>
      </c>
      <c r="P37" s="37">
        <v>2.0499999999999998</v>
      </c>
      <c r="Q37" s="37">
        <v>1.89</v>
      </c>
      <c r="R37" s="34">
        <v>0</v>
      </c>
      <c r="S37" s="26">
        <v>0</v>
      </c>
      <c r="T37" s="26">
        <v>0</v>
      </c>
      <c r="U37" s="42">
        <v>1.3</v>
      </c>
      <c r="V37" s="37">
        <v>1.1100000000000001</v>
      </c>
      <c r="W37" s="38">
        <v>1.1499999999999999</v>
      </c>
    </row>
    <row r="38" spans="1:23" ht="14.25" customHeight="1" x14ac:dyDescent="0.2">
      <c r="A38" s="40"/>
      <c r="B38" s="43" t="s">
        <v>38</v>
      </c>
      <c r="C38" s="21">
        <v>70</v>
      </c>
      <c r="D38" s="22">
        <v>85</v>
      </c>
      <c r="E38" s="22">
        <v>70</v>
      </c>
      <c r="F38" s="21">
        <v>0</v>
      </c>
      <c r="G38" s="22">
        <v>0</v>
      </c>
      <c r="H38" s="22">
        <v>0</v>
      </c>
      <c r="I38" s="21">
        <v>0</v>
      </c>
      <c r="J38" s="22">
        <v>0</v>
      </c>
      <c r="K38" s="22">
        <v>0</v>
      </c>
      <c r="L38" s="21">
        <v>1322</v>
      </c>
      <c r="M38" s="22">
        <v>1327</v>
      </c>
      <c r="N38" s="22">
        <v>1141</v>
      </c>
      <c r="O38" s="34">
        <v>0</v>
      </c>
      <c r="P38" s="26">
        <v>0</v>
      </c>
      <c r="Q38" s="26">
        <v>0</v>
      </c>
      <c r="R38" s="34">
        <v>0</v>
      </c>
      <c r="S38" s="26">
        <v>0</v>
      </c>
      <c r="T38" s="26">
        <v>0</v>
      </c>
      <c r="U38" s="42">
        <v>1.65</v>
      </c>
      <c r="V38" s="37">
        <v>1.98</v>
      </c>
      <c r="W38" s="38">
        <v>1.92</v>
      </c>
    </row>
    <row r="39" spans="1:23" ht="14.25" customHeight="1" x14ac:dyDescent="0.2">
      <c r="A39" s="40"/>
      <c r="B39" s="43" t="s">
        <v>39</v>
      </c>
      <c r="C39" s="51"/>
      <c r="D39" s="52"/>
      <c r="E39" s="52"/>
      <c r="F39" s="51"/>
      <c r="G39" s="52"/>
      <c r="H39" s="52"/>
      <c r="I39" s="51"/>
      <c r="J39" s="52"/>
      <c r="K39" s="52"/>
      <c r="L39" s="51"/>
      <c r="M39" s="52"/>
      <c r="N39" s="52"/>
      <c r="O39" s="36"/>
      <c r="P39" s="53"/>
      <c r="Q39" s="53"/>
      <c r="R39" s="36"/>
      <c r="S39" s="53"/>
      <c r="T39" s="53"/>
      <c r="U39" s="36"/>
      <c r="V39" s="53"/>
      <c r="W39" s="54"/>
    </row>
    <row r="40" spans="1:23" x14ac:dyDescent="0.2">
      <c r="A40" s="50"/>
      <c r="B40" s="43"/>
      <c r="C40" s="51"/>
      <c r="D40" s="52"/>
      <c r="E40" s="52"/>
      <c r="F40" s="51"/>
      <c r="G40" s="52"/>
      <c r="H40" s="52"/>
      <c r="I40" s="51"/>
      <c r="J40" s="52"/>
      <c r="K40" s="52"/>
      <c r="L40" s="51"/>
      <c r="M40" s="52"/>
      <c r="N40" s="52"/>
      <c r="O40" s="36"/>
      <c r="P40" s="53"/>
      <c r="Q40" s="53"/>
      <c r="R40" s="36"/>
      <c r="S40" s="53"/>
      <c r="T40" s="53"/>
      <c r="U40" s="36"/>
      <c r="V40" s="53"/>
      <c r="W40" s="54"/>
    </row>
    <row r="41" spans="1:23" ht="14.25" customHeight="1" x14ac:dyDescent="0.2">
      <c r="A41" s="50"/>
      <c r="B41" s="28" t="s">
        <v>40</v>
      </c>
      <c r="C41" s="21">
        <v>191</v>
      </c>
      <c r="D41" s="22">
        <v>220</v>
      </c>
      <c r="E41" s="22">
        <v>196</v>
      </c>
      <c r="F41" s="21">
        <v>919</v>
      </c>
      <c r="G41" s="22">
        <v>955</v>
      </c>
      <c r="H41" s="22">
        <v>897</v>
      </c>
      <c r="I41" s="21">
        <v>0</v>
      </c>
      <c r="J41" s="22">
        <v>0</v>
      </c>
      <c r="K41" s="22">
        <v>0</v>
      </c>
      <c r="L41" s="21">
        <v>262</v>
      </c>
      <c r="M41" s="22">
        <v>254</v>
      </c>
      <c r="N41" s="22">
        <v>203</v>
      </c>
      <c r="O41" s="42">
        <v>4.46</v>
      </c>
      <c r="P41" s="37">
        <v>5.15</v>
      </c>
      <c r="Q41" s="37">
        <v>4.83</v>
      </c>
      <c r="R41" s="34">
        <v>0</v>
      </c>
      <c r="S41" s="26">
        <v>0</v>
      </c>
      <c r="T41" s="26">
        <v>0</v>
      </c>
      <c r="U41" s="42">
        <v>5.75</v>
      </c>
      <c r="V41" s="37">
        <v>6.05</v>
      </c>
      <c r="W41" s="38">
        <v>6.45</v>
      </c>
    </row>
    <row r="42" spans="1:23" ht="14.25" customHeight="1" x14ac:dyDescent="0.2">
      <c r="A42" s="40"/>
      <c r="B42" s="28" t="s">
        <v>41</v>
      </c>
      <c r="C42" s="21"/>
      <c r="D42" s="22"/>
      <c r="E42" s="22"/>
      <c r="F42" s="21"/>
      <c r="G42" s="22"/>
      <c r="H42" s="22"/>
      <c r="I42" s="21"/>
      <c r="J42" s="22"/>
      <c r="K42" s="22"/>
      <c r="L42" s="21"/>
      <c r="M42" s="22"/>
      <c r="N42" s="22"/>
      <c r="O42" s="42"/>
      <c r="P42" s="37"/>
      <c r="Q42" s="37"/>
      <c r="R42" s="42"/>
      <c r="S42" s="37"/>
      <c r="T42" s="37"/>
      <c r="U42" s="42"/>
      <c r="V42" s="37"/>
      <c r="W42" s="38"/>
    </row>
    <row r="43" spans="1:23" ht="14.25" customHeight="1" x14ac:dyDescent="0.2">
      <c r="A43" s="40"/>
      <c r="B43" s="43" t="s">
        <v>42</v>
      </c>
      <c r="C43" s="21">
        <v>67</v>
      </c>
      <c r="D43" s="22">
        <v>74</v>
      </c>
      <c r="E43" s="22">
        <v>65</v>
      </c>
      <c r="F43" s="21">
        <v>60</v>
      </c>
      <c r="G43" s="22">
        <v>67</v>
      </c>
      <c r="H43" s="22">
        <v>80</v>
      </c>
      <c r="I43" s="21">
        <v>0</v>
      </c>
      <c r="J43" s="22">
        <v>0</v>
      </c>
      <c r="K43" s="22">
        <v>0</v>
      </c>
      <c r="L43" s="21">
        <v>217</v>
      </c>
      <c r="M43" s="22">
        <v>222</v>
      </c>
      <c r="N43" s="22">
        <v>168</v>
      </c>
      <c r="O43" s="42">
        <v>7.68</v>
      </c>
      <c r="P43" s="37">
        <v>8.49</v>
      </c>
      <c r="Q43" s="37">
        <v>7.15</v>
      </c>
      <c r="R43" s="34">
        <v>0</v>
      </c>
      <c r="S43" s="26">
        <v>0</v>
      </c>
      <c r="T43" s="26">
        <v>0</v>
      </c>
      <c r="U43" s="42">
        <v>6.62</v>
      </c>
      <c r="V43" s="37">
        <v>6.52</v>
      </c>
      <c r="W43" s="38">
        <v>7.33</v>
      </c>
    </row>
    <row r="44" spans="1:23" ht="14.25" customHeight="1" x14ac:dyDescent="0.2">
      <c r="A44" s="40"/>
      <c r="B44" s="28" t="s">
        <v>43</v>
      </c>
      <c r="C44" s="21"/>
      <c r="D44" s="22"/>
      <c r="E44" s="22"/>
      <c r="F44" s="21"/>
      <c r="G44" s="22"/>
      <c r="H44" s="22"/>
      <c r="I44" s="21"/>
      <c r="J44" s="22"/>
      <c r="K44" s="22"/>
      <c r="L44" s="21"/>
      <c r="M44" s="22"/>
      <c r="N44" s="22"/>
      <c r="O44" s="42"/>
      <c r="P44" s="37"/>
      <c r="Q44" s="37"/>
      <c r="R44" s="42"/>
      <c r="S44" s="37"/>
      <c r="T44" s="37"/>
      <c r="U44" s="42"/>
      <c r="V44" s="37"/>
      <c r="W44" s="38"/>
    </row>
    <row r="45" spans="1:23" ht="14.25" customHeight="1" x14ac:dyDescent="0.2">
      <c r="A45" s="40"/>
      <c r="B45" s="43" t="s">
        <v>44</v>
      </c>
      <c r="C45" s="21">
        <v>95</v>
      </c>
      <c r="D45" s="22">
        <v>112</v>
      </c>
      <c r="E45" s="22">
        <v>98</v>
      </c>
      <c r="F45" s="21">
        <v>562</v>
      </c>
      <c r="G45" s="22">
        <v>600</v>
      </c>
      <c r="H45" s="22">
        <v>526</v>
      </c>
      <c r="I45" s="21">
        <v>0</v>
      </c>
      <c r="J45" s="22">
        <v>0</v>
      </c>
      <c r="K45" s="22">
        <v>0</v>
      </c>
      <c r="L45" s="21">
        <v>0</v>
      </c>
      <c r="M45" s="22">
        <v>0</v>
      </c>
      <c r="N45" s="22">
        <v>0</v>
      </c>
      <c r="O45" s="42">
        <v>4.9800000000000004</v>
      </c>
      <c r="P45" s="37">
        <v>5.61</v>
      </c>
      <c r="Q45" s="37">
        <v>5.37</v>
      </c>
      <c r="R45" s="34">
        <v>0</v>
      </c>
      <c r="S45" s="26">
        <v>0</v>
      </c>
      <c r="T45" s="26">
        <v>0</v>
      </c>
      <c r="U45" s="34">
        <v>0</v>
      </c>
      <c r="V45" s="26">
        <v>0</v>
      </c>
      <c r="W45" s="27">
        <v>0</v>
      </c>
    </row>
    <row r="46" spans="1:23" ht="14.25" customHeight="1" x14ac:dyDescent="0.2">
      <c r="A46" s="40"/>
      <c r="B46" s="43" t="s">
        <v>45</v>
      </c>
      <c r="C46" s="21">
        <v>29</v>
      </c>
      <c r="D46" s="22">
        <v>34</v>
      </c>
      <c r="E46" s="22">
        <v>33</v>
      </c>
      <c r="F46" s="21">
        <v>297</v>
      </c>
      <c r="G46" s="22">
        <v>288</v>
      </c>
      <c r="H46" s="22">
        <v>291</v>
      </c>
      <c r="I46" s="21">
        <v>0</v>
      </c>
      <c r="J46" s="22">
        <v>0</v>
      </c>
      <c r="K46" s="22">
        <v>0</v>
      </c>
      <c r="L46" s="21">
        <v>45</v>
      </c>
      <c r="M46" s="22">
        <v>32</v>
      </c>
      <c r="N46" s="22">
        <v>35</v>
      </c>
      <c r="O46" s="42">
        <v>2.83</v>
      </c>
      <c r="P46" s="37">
        <v>3.41</v>
      </c>
      <c r="Q46" s="37">
        <v>3.2</v>
      </c>
      <c r="R46" s="34">
        <v>0</v>
      </c>
      <c r="S46" s="26">
        <v>0</v>
      </c>
      <c r="T46" s="26">
        <v>0</v>
      </c>
      <c r="U46" s="42">
        <v>1.53</v>
      </c>
      <c r="V46" s="37">
        <v>2.79</v>
      </c>
      <c r="W46" s="38">
        <v>2.2400000000000002</v>
      </c>
    </row>
    <row r="47" spans="1:23" ht="22.5" x14ac:dyDescent="0.2">
      <c r="A47" s="40"/>
      <c r="B47" s="44" t="s">
        <v>46</v>
      </c>
      <c r="C47" s="55"/>
      <c r="D47" s="46"/>
      <c r="E47" s="46"/>
      <c r="F47" s="55"/>
      <c r="G47" s="46"/>
      <c r="H47" s="46"/>
      <c r="I47" s="55"/>
      <c r="J47" s="46"/>
      <c r="K47" s="46"/>
      <c r="L47" s="55"/>
      <c r="M47" s="46"/>
      <c r="N47" s="46"/>
      <c r="O47" s="56"/>
      <c r="P47" s="48"/>
      <c r="Q47" s="48"/>
      <c r="R47" s="56"/>
      <c r="S47" s="48"/>
      <c r="T47" s="48"/>
      <c r="U47" s="56"/>
      <c r="V47" s="48"/>
      <c r="W47" s="49"/>
    </row>
    <row r="48" spans="1:23" ht="6.75" customHeight="1" x14ac:dyDescent="0.2">
      <c r="A48" s="40"/>
      <c r="B48" s="43"/>
      <c r="C48" s="21"/>
      <c r="D48" s="22"/>
      <c r="E48" s="22"/>
      <c r="F48" s="21"/>
      <c r="G48" s="22"/>
      <c r="H48" s="22"/>
      <c r="I48" s="21"/>
      <c r="J48" s="22"/>
      <c r="K48" s="22"/>
      <c r="L48" s="21"/>
      <c r="M48" s="22"/>
      <c r="N48" s="22"/>
      <c r="O48" s="42"/>
      <c r="P48" s="37"/>
      <c r="Q48" s="37"/>
      <c r="R48" s="42"/>
      <c r="S48" s="37"/>
      <c r="T48" s="37"/>
      <c r="U48" s="42"/>
      <c r="V48" s="37"/>
      <c r="W48" s="38"/>
    </row>
    <row r="49" spans="1:23" ht="14.25" customHeight="1" x14ac:dyDescent="0.2">
      <c r="A49" s="40"/>
      <c r="B49" s="57" t="s">
        <v>47</v>
      </c>
      <c r="C49" s="58">
        <v>830</v>
      </c>
      <c r="D49" s="59">
        <v>983</v>
      </c>
      <c r="E49" s="59">
        <v>861</v>
      </c>
      <c r="F49" s="58">
        <v>2680</v>
      </c>
      <c r="G49" s="59">
        <v>2842</v>
      </c>
      <c r="H49" s="59">
        <v>2493</v>
      </c>
      <c r="I49" s="58">
        <v>8879</v>
      </c>
      <c r="J49" s="59">
        <v>8689</v>
      </c>
      <c r="K49" s="59">
        <v>9173</v>
      </c>
      <c r="L49" s="58">
        <v>8084</v>
      </c>
      <c r="M49" s="59">
        <v>9069</v>
      </c>
      <c r="N49" s="60">
        <v>8011</v>
      </c>
      <c r="O49" s="61">
        <v>4.2699999999999996</v>
      </c>
      <c r="P49" s="62">
        <v>4.9000000000000004</v>
      </c>
      <c r="Q49" s="62">
        <v>4.9000000000000004</v>
      </c>
      <c r="R49" s="61">
        <v>0.15</v>
      </c>
      <c r="S49" s="62">
        <v>0.16</v>
      </c>
      <c r="T49" s="62">
        <v>0.16</v>
      </c>
      <c r="U49" s="61">
        <v>1.56</v>
      </c>
      <c r="V49" s="62">
        <v>1.6</v>
      </c>
      <c r="W49" s="63">
        <v>1.57</v>
      </c>
    </row>
    <row r="50" spans="1:23" s="18" customFormat="1" ht="9" customHeight="1" x14ac:dyDescent="0.2">
      <c r="A50" s="64"/>
      <c r="B50" s="65"/>
      <c r="C50" s="66"/>
      <c r="D50" s="22"/>
      <c r="E50" s="22"/>
      <c r="F50" s="66"/>
      <c r="G50" s="22"/>
      <c r="H50" s="22"/>
      <c r="I50" s="66"/>
      <c r="J50" s="22"/>
      <c r="K50" s="22"/>
      <c r="L50" s="66"/>
      <c r="M50" s="22"/>
      <c r="N50" s="22"/>
      <c r="O50" s="67"/>
      <c r="P50" s="68"/>
      <c r="Q50" s="68"/>
      <c r="R50" s="69"/>
      <c r="S50" s="70"/>
      <c r="T50" s="70"/>
      <c r="U50" s="67"/>
      <c r="V50" s="68"/>
      <c r="W50" s="68"/>
    </row>
    <row r="51" spans="1:23" ht="14.25" hidden="1" customHeight="1" x14ac:dyDescent="0.2">
      <c r="A51" s="40"/>
      <c r="B51" s="28" t="s">
        <v>48</v>
      </c>
      <c r="C51" s="21"/>
      <c r="D51" s="22"/>
      <c r="E51" s="22"/>
      <c r="F51" s="21"/>
      <c r="G51" s="22"/>
      <c r="H51" s="22"/>
      <c r="I51" s="21"/>
      <c r="J51" s="22"/>
      <c r="K51" s="22"/>
      <c r="L51" s="21"/>
      <c r="M51" s="22"/>
      <c r="N51" s="22"/>
      <c r="O51" s="42"/>
      <c r="P51" s="37"/>
      <c r="Q51" s="37"/>
      <c r="R51" s="66"/>
      <c r="S51" s="22"/>
      <c r="T51" s="22"/>
      <c r="U51" s="71"/>
      <c r="V51" s="37"/>
      <c r="W51" s="38"/>
    </row>
    <row r="52" spans="1:23" ht="14.25" hidden="1" customHeight="1" x14ac:dyDescent="0.2">
      <c r="A52" s="40"/>
      <c r="B52" s="43" t="s">
        <v>49</v>
      </c>
      <c r="C52" s="72">
        <v>0</v>
      </c>
      <c r="D52" s="22">
        <v>0</v>
      </c>
      <c r="E52" s="22">
        <v>0</v>
      </c>
      <c r="F52" s="72">
        <v>0</v>
      </c>
      <c r="G52" s="22">
        <v>0</v>
      </c>
      <c r="H52" s="22">
        <v>0</v>
      </c>
      <c r="I52" s="72">
        <v>0</v>
      </c>
      <c r="J52" s="22">
        <v>0</v>
      </c>
      <c r="K52" s="22">
        <v>0</v>
      </c>
      <c r="L52" s="72">
        <v>0</v>
      </c>
      <c r="M52" s="22">
        <v>0</v>
      </c>
      <c r="N52" s="22">
        <v>0</v>
      </c>
      <c r="O52" s="34"/>
      <c r="P52" s="26"/>
      <c r="Q52" s="26"/>
      <c r="R52" s="35"/>
      <c r="S52" s="26"/>
      <c r="T52" s="26"/>
      <c r="U52" s="35"/>
      <c r="V52" s="26"/>
      <c r="W52" s="38"/>
    </row>
    <row r="53" spans="1:23" ht="14.25" hidden="1" customHeight="1" x14ac:dyDescent="0.2">
      <c r="A53" s="40"/>
      <c r="B53" s="51"/>
      <c r="C53" s="72"/>
      <c r="D53" s="22"/>
      <c r="E53" s="22"/>
      <c r="F53" s="72"/>
      <c r="G53" s="22"/>
      <c r="H53" s="22"/>
      <c r="I53" s="72"/>
      <c r="J53" s="22"/>
      <c r="K53" s="22"/>
      <c r="L53" s="72"/>
      <c r="M53" s="22"/>
      <c r="N53" s="22"/>
      <c r="O53" s="72"/>
      <c r="P53" s="22"/>
      <c r="Q53" s="22"/>
      <c r="R53" s="35"/>
      <c r="S53" s="26"/>
      <c r="T53" s="26"/>
      <c r="U53" s="73"/>
      <c r="V53" s="37"/>
      <c r="W53" s="38"/>
    </row>
    <row r="54" spans="1:23" ht="14.25" hidden="1" customHeight="1" x14ac:dyDescent="0.2">
      <c r="A54" s="40"/>
      <c r="B54" s="57" t="s">
        <v>47</v>
      </c>
      <c r="C54" s="58">
        <f t="shared" ref="C54:N54" si="1">C49+C52</f>
        <v>830</v>
      </c>
      <c r="D54" s="59">
        <f t="shared" si="1"/>
        <v>983</v>
      </c>
      <c r="E54" s="59">
        <f t="shared" si="1"/>
        <v>861</v>
      </c>
      <c r="F54" s="58">
        <f t="shared" si="1"/>
        <v>2680</v>
      </c>
      <c r="G54" s="59">
        <f t="shared" si="1"/>
        <v>2842</v>
      </c>
      <c r="H54" s="59">
        <f t="shared" si="1"/>
        <v>2493</v>
      </c>
      <c r="I54" s="58">
        <f t="shared" si="1"/>
        <v>8879</v>
      </c>
      <c r="J54" s="59">
        <f t="shared" si="1"/>
        <v>8689</v>
      </c>
      <c r="K54" s="59">
        <f t="shared" si="1"/>
        <v>9173</v>
      </c>
      <c r="L54" s="58">
        <f t="shared" si="1"/>
        <v>8084</v>
      </c>
      <c r="M54" s="59">
        <f t="shared" si="1"/>
        <v>9069</v>
      </c>
      <c r="N54" s="59">
        <f t="shared" si="1"/>
        <v>8011</v>
      </c>
      <c r="O54" s="74"/>
      <c r="P54" s="75"/>
      <c r="Q54" s="75"/>
      <c r="R54" s="76"/>
      <c r="S54" s="75"/>
      <c r="T54" s="75"/>
      <c r="U54" s="77"/>
      <c r="V54" s="78"/>
      <c r="W54" s="79"/>
    </row>
    <row r="55" spans="1:23" ht="4.5" hidden="1" customHeight="1" x14ac:dyDescent="0.2">
      <c r="B55" s="80"/>
    </row>
    <row r="56" spans="1:23" x14ac:dyDescent="0.2">
      <c r="B56" s="80" t="s">
        <v>50</v>
      </c>
    </row>
    <row r="57" spans="1:23" ht="8.25" customHeight="1" x14ac:dyDescent="0.2">
      <c r="A57" s="1" t="s">
        <v>51</v>
      </c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</sheetData>
  <mergeCells count="8">
    <mergeCell ref="R3:T3"/>
    <mergeCell ref="U3:W3"/>
    <mergeCell ref="B2:H2"/>
    <mergeCell ref="C3:E3"/>
    <mergeCell ref="F3:H3"/>
    <mergeCell ref="I3:K3"/>
    <mergeCell ref="L3:N3"/>
    <mergeCell ref="O3:Q3"/>
  </mergeCells>
  <printOptions horizontalCentered="1" verticalCentered="1"/>
  <pageMargins left="3.7401574999999999E-2" right="3.7401574999999999E-2" top="0.75" bottom="0.53740157499999996" header="0" footer="0"/>
  <pageSetup paperSize="9" scale="60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62"/>
  <sheetViews>
    <sheetView view="pageBreakPreview" zoomScaleNormal="100" zoomScaleSheetLayoutView="10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2.75" x14ac:dyDescent="0.2"/>
  <cols>
    <col min="1" max="1" width="1.5703125" style="1" customWidth="1"/>
    <col min="2" max="2" width="28.42578125" style="5" customWidth="1"/>
    <col min="3" max="20" width="9.7109375" style="5" customWidth="1"/>
    <col min="21" max="21" width="8.7109375" style="5" customWidth="1"/>
    <col min="22" max="22" width="10.85546875" style="5" customWidth="1"/>
    <col min="23" max="23" width="12.7109375" style="18" customWidth="1"/>
    <col min="24" max="16384" width="9.140625" style="5"/>
  </cols>
  <sheetData>
    <row r="1" spans="1:23" ht="18" x14ac:dyDescent="0.25">
      <c r="B1" s="2" t="s">
        <v>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</row>
    <row r="2" spans="1:23" ht="21" customHeight="1" x14ac:dyDescent="0.25">
      <c r="A2" s="6"/>
      <c r="B2" s="204" t="str">
        <f>'Ops at a glance Qtr'!B2:H2</f>
        <v>for the quarters ended March 2017, December 2016 and March 2016</v>
      </c>
      <c r="C2" s="205"/>
      <c r="D2" s="205"/>
      <c r="E2" s="205"/>
      <c r="F2" s="205"/>
      <c r="G2" s="205"/>
      <c r="H2" s="20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3"/>
      <c r="V2" s="83"/>
      <c r="W2" s="83"/>
    </row>
    <row r="3" spans="1:23" ht="36.75" customHeight="1" x14ac:dyDescent="0.2">
      <c r="A3" s="6"/>
      <c r="B3" s="8"/>
      <c r="C3" s="201" t="s">
        <v>53</v>
      </c>
      <c r="D3" s="202"/>
      <c r="E3" s="203"/>
      <c r="F3" s="201" t="s">
        <v>54</v>
      </c>
      <c r="G3" s="202"/>
      <c r="H3" s="203"/>
      <c r="I3" s="201" t="s">
        <v>55</v>
      </c>
      <c r="J3" s="202"/>
      <c r="K3" s="203"/>
      <c r="L3" s="201" t="s">
        <v>56</v>
      </c>
      <c r="M3" s="202"/>
      <c r="N3" s="203"/>
      <c r="O3" s="201" t="s">
        <v>57</v>
      </c>
      <c r="P3" s="202"/>
      <c r="Q3" s="203"/>
      <c r="R3" s="201" t="s">
        <v>58</v>
      </c>
      <c r="S3" s="202"/>
      <c r="T3" s="203"/>
      <c r="U3" s="84"/>
      <c r="V3" s="18"/>
    </row>
    <row r="4" spans="1:23" ht="36.75" customHeight="1" x14ac:dyDescent="0.2">
      <c r="A4" s="6"/>
      <c r="B4" s="9"/>
      <c r="C4" s="10">
        <f>'Ops at a glance Qtr'!C4</f>
        <v>42795</v>
      </c>
      <c r="D4" s="11">
        <f>'Ops at a glance Qtr'!D4</f>
        <v>42705</v>
      </c>
      <c r="E4" s="12">
        <f>'Ops at a glance Qtr'!E4</f>
        <v>42430</v>
      </c>
      <c r="F4" s="10">
        <f>'Ops at a glance Qtr'!F4</f>
        <v>42795</v>
      </c>
      <c r="G4" s="11">
        <f>'Ops at a glance Qtr'!G4</f>
        <v>42705</v>
      </c>
      <c r="H4" s="12">
        <f>'Ops at a glance Qtr'!H4</f>
        <v>42430</v>
      </c>
      <c r="I4" s="10">
        <f>'Ops at a glance Qtr'!I4</f>
        <v>42795</v>
      </c>
      <c r="J4" s="11">
        <f>'Ops at a glance Qtr'!J4</f>
        <v>42705</v>
      </c>
      <c r="K4" s="12">
        <f>'Ops at a glance Qtr'!K4</f>
        <v>42430</v>
      </c>
      <c r="L4" s="10">
        <f>'Ops at a glance Qtr'!L4</f>
        <v>42795</v>
      </c>
      <c r="M4" s="11">
        <f>'Ops at a glance Qtr'!M4</f>
        <v>42705</v>
      </c>
      <c r="N4" s="12">
        <f>'Ops at a glance Qtr'!N4</f>
        <v>42430</v>
      </c>
      <c r="O4" s="10">
        <f>'Ops at a glance Qtr'!O4</f>
        <v>42795</v>
      </c>
      <c r="P4" s="11">
        <f>'Ops at a glance Qtr'!P4</f>
        <v>42705</v>
      </c>
      <c r="Q4" s="12">
        <f>'Ops at a glance Qtr'!Q4</f>
        <v>42430</v>
      </c>
      <c r="R4" s="10">
        <f>'Ops at a glance Qtr'!R4</f>
        <v>42795</v>
      </c>
      <c r="S4" s="11">
        <f>'Ops at a glance Qtr'!S4</f>
        <v>42705</v>
      </c>
      <c r="T4" s="12">
        <f>'Ops at a glance Qtr'!T4</f>
        <v>42430</v>
      </c>
      <c r="U4" s="84"/>
      <c r="V4" s="18"/>
    </row>
    <row r="5" spans="1:23" x14ac:dyDescent="0.2">
      <c r="A5" s="5"/>
      <c r="B5" s="14"/>
      <c r="C5" s="15"/>
      <c r="D5" s="16"/>
      <c r="E5" s="17"/>
      <c r="F5" s="85"/>
      <c r="G5" s="16"/>
      <c r="H5" s="16"/>
      <c r="I5" s="85"/>
      <c r="J5" s="16"/>
      <c r="K5" s="16"/>
      <c r="L5" s="85"/>
      <c r="M5" s="16"/>
      <c r="N5" s="16"/>
      <c r="O5" s="85"/>
      <c r="P5" s="16"/>
      <c r="Q5" s="16"/>
      <c r="R5" s="85"/>
      <c r="S5" s="86"/>
      <c r="T5" s="87"/>
      <c r="U5" s="84"/>
      <c r="V5" s="18"/>
    </row>
    <row r="6" spans="1:23" ht="6" customHeight="1" x14ac:dyDescent="0.2">
      <c r="A6" s="5"/>
      <c r="B6" s="14"/>
      <c r="C6" s="19"/>
      <c r="D6" s="16"/>
      <c r="E6" s="17"/>
      <c r="F6" s="88"/>
      <c r="G6" s="16"/>
      <c r="H6" s="16"/>
      <c r="I6" s="88"/>
      <c r="J6" s="16"/>
      <c r="K6" s="16"/>
      <c r="L6" s="88"/>
      <c r="M6" s="16"/>
      <c r="N6" s="16"/>
      <c r="O6" s="88"/>
      <c r="P6" s="16"/>
      <c r="Q6" s="16"/>
      <c r="R6" s="88"/>
      <c r="S6" s="16"/>
      <c r="T6" s="17"/>
      <c r="U6" s="84"/>
      <c r="V6" s="18"/>
    </row>
    <row r="7" spans="1:23" x14ac:dyDescent="0.2">
      <c r="A7" s="5"/>
      <c r="B7" s="20" t="s">
        <v>9</v>
      </c>
      <c r="C7" s="21">
        <v>1157.7520999999999</v>
      </c>
      <c r="D7" s="22">
        <v>971.31500000000005</v>
      </c>
      <c r="E7" s="31">
        <v>786.0059</v>
      </c>
      <c r="F7" s="21">
        <v>1327.2225957814501</v>
      </c>
      <c r="G7" s="22">
        <v>1199.1923825833901</v>
      </c>
      <c r="H7" s="22">
        <v>918.60700433707802</v>
      </c>
      <c r="I7" s="21">
        <v>26</v>
      </c>
      <c r="J7" s="22">
        <v>26</v>
      </c>
      <c r="K7" s="22">
        <v>22</v>
      </c>
      <c r="L7" s="21">
        <v>6</v>
      </c>
      <c r="M7" s="22">
        <v>21</v>
      </c>
      <c r="N7" s="22">
        <v>5</v>
      </c>
      <c r="O7" s="21">
        <v>6</v>
      </c>
      <c r="P7" s="22">
        <v>7</v>
      </c>
      <c r="Q7" s="22">
        <v>5</v>
      </c>
      <c r="R7" s="21">
        <v>-42</v>
      </c>
      <c r="S7" s="22">
        <v>33</v>
      </c>
      <c r="T7" s="31">
        <v>25</v>
      </c>
      <c r="U7" s="89"/>
      <c r="V7" s="18"/>
    </row>
    <row r="8" spans="1:23" x14ac:dyDescent="0.2">
      <c r="A8" s="5"/>
      <c r="B8" s="28" t="s">
        <v>10</v>
      </c>
      <c r="C8" s="21">
        <v>1119.579</v>
      </c>
      <c r="D8" s="22">
        <v>916.78880000000004</v>
      </c>
      <c r="E8" s="31">
        <v>785.63699999999994</v>
      </c>
      <c r="F8" s="21">
        <v>1300.70738394314</v>
      </c>
      <c r="G8" s="22">
        <v>1094.74783020569</v>
      </c>
      <c r="H8" s="22">
        <v>925.18577554359501</v>
      </c>
      <c r="I8" s="21">
        <v>11</v>
      </c>
      <c r="J8" s="22">
        <v>11</v>
      </c>
      <c r="K8" s="22">
        <v>9</v>
      </c>
      <c r="L8" s="21">
        <v>2</v>
      </c>
      <c r="M8" s="22">
        <v>6</v>
      </c>
      <c r="N8" s="22">
        <v>1</v>
      </c>
      <c r="O8" s="21">
        <v>0</v>
      </c>
      <c r="P8" s="22">
        <v>0</v>
      </c>
      <c r="Q8" s="22">
        <v>0</v>
      </c>
      <c r="R8" s="21">
        <v>-8</v>
      </c>
      <c r="S8" s="22">
        <v>12</v>
      </c>
      <c r="T8" s="31">
        <v>15</v>
      </c>
      <c r="U8" s="89"/>
      <c r="V8" s="18"/>
    </row>
    <row r="9" spans="1:23" x14ac:dyDescent="0.2">
      <c r="A9" s="5"/>
      <c r="B9" s="29" t="s">
        <v>11</v>
      </c>
      <c r="C9" s="21">
        <v>2080.9279999999999</v>
      </c>
      <c r="D9" s="22">
        <v>1711.6532</v>
      </c>
      <c r="E9" s="31">
        <v>1204.8588</v>
      </c>
      <c r="F9" s="21">
        <v>2399.3266797678598</v>
      </c>
      <c r="G9" s="22">
        <v>2057.3143235573698</v>
      </c>
      <c r="H9" s="22">
        <v>1386.60491988115</v>
      </c>
      <c r="I9" s="21">
        <v>3</v>
      </c>
      <c r="J9" s="22">
        <v>3</v>
      </c>
      <c r="K9" s="22">
        <v>3</v>
      </c>
      <c r="L9" s="21">
        <v>1</v>
      </c>
      <c r="M9" s="22">
        <v>2</v>
      </c>
      <c r="N9" s="22">
        <v>0</v>
      </c>
      <c r="O9" s="21">
        <v>0</v>
      </c>
      <c r="P9" s="22">
        <v>0</v>
      </c>
      <c r="Q9" s="22">
        <v>0</v>
      </c>
      <c r="R9" s="21">
        <v>-16</v>
      </c>
      <c r="S9" s="22">
        <v>-16</v>
      </c>
      <c r="T9" s="31">
        <v>-7</v>
      </c>
      <c r="U9" s="90"/>
      <c r="V9" s="18"/>
    </row>
    <row r="10" spans="1:23" x14ac:dyDescent="0.2">
      <c r="A10" s="5"/>
      <c r="B10" s="29" t="s">
        <v>12</v>
      </c>
      <c r="C10" s="21">
        <v>890.51400000000001</v>
      </c>
      <c r="D10" s="22">
        <v>723.95230000000004</v>
      </c>
      <c r="E10" s="31">
        <v>647.15309999999999</v>
      </c>
      <c r="F10" s="21">
        <v>1042.38078011116</v>
      </c>
      <c r="G10" s="22">
        <v>862.12461538869695</v>
      </c>
      <c r="H10" s="22">
        <v>772.05617631548103</v>
      </c>
      <c r="I10" s="21">
        <v>8</v>
      </c>
      <c r="J10" s="22">
        <v>8</v>
      </c>
      <c r="K10" s="22">
        <v>6</v>
      </c>
      <c r="L10" s="21">
        <v>1</v>
      </c>
      <c r="M10" s="22">
        <v>4</v>
      </c>
      <c r="N10" s="22">
        <v>1</v>
      </c>
      <c r="O10" s="21">
        <v>0</v>
      </c>
      <c r="P10" s="22">
        <v>0</v>
      </c>
      <c r="Q10" s="22">
        <v>0</v>
      </c>
      <c r="R10" s="21">
        <v>9</v>
      </c>
      <c r="S10" s="22">
        <v>27</v>
      </c>
      <c r="T10" s="31">
        <v>21</v>
      </c>
      <c r="U10" s="90"/>
      <c r="V10" s="18"/>
    </row>
    <row r="11" spans="1:23" x14ac:dyDescent="0.2">
      <c r="A11" s="5"/>
      <c r="B11" s="28" t="s">
        <v>13</v>
      </c>
      <c r="C11" s="21">
        <v>1282.8997999999999</v>
      </c>
      <c r="D11" s="22">
        <v>1022.7381</v>
      </c>
      <c r="E11" s="31">
        <v>813.25049999999999</v>
      </c>
      <c r="F11" s="21">
        <v>1513.08276708688</v>
      </c>
      <c r="G11" s="22">
        <v>1289.4372856996899</v>
      </c>
      <c r="H11" s="22">
        <v>984.04762005809505</v>
      </c>
      <c r="I11" s="21">
        <v>15</v>
      </c>
      <c r="J11" s="22">
        <v>15</v>
      </c>
      <c r="K11" s="22">
        <v>13</v>
      </c>
      <c r="L11" s="21">
        <v>2</v>
      </c>
      <c r="M11" s="22">
        <v>6</v>
      </c>
      <c r="N11" s="22">
        <v>2</v>
      </c>
      <c r="O11" s="21">
        <v>6</v>
      </c>
      <c r="P11" s="22">
        <v>6</v>
      </c>
      <c r="Q11" s="22">
        <v>5</v>
      </c>
      <c r="R11" s="21">
        <v>-24</v>
      </c>
      <c r="S11" s="22">
        <v>-7</v>
      </c>
      <c r="T11" s="31">
        <v>15</v>
      </c>
      <c r="U11" s="90"/>
      <c r="V11" s="18"/>
    </row>
    <row r="12" spans="1:23" x14ac:dyDescent="0.2">
      <c r="A12" s="5"/>
      <c r="B12" s="29" t="s">
        <v>14</v>
      </c>
      <c r="C12" s="21">
        <v>1133.9896000000001</v>
      </c>
      <c r="D12" s="22">
        <v>857.12940000000003</v>
      </c>
      <c r="E12" s="31">
        <v>725.51490000000001</v>
      </c>
      <c r="F12" s="21">
        <v>1375.6312749245701</v>
      </c>
      <c r="G12" s="22">
        <v>1112.8087684812101</v>
      </c>
      <c r="H12" s="22">
        <v>929.895461218332</v>
      </c>
      <c r="I12" s="21">
        <v>10</v>
      </c>
      <c r="J12" s="22">
        <v>10</v>
      </c>
      <c r="K12" s="22">
        <v>9</v>
      </c>
      <c r="L12" s="21">
        <v>2</v>
      </c>
      <c r="M12" s="22">
        <v>4</v>
      </c>
      <c r="N12" s="22">
        <v>2</v>
      </c>
      <c r="O12" s="21">
        <v>6</v>
      </c>
      <c r="P12" s="22">
        <v>6</v>
      </c>
      <c r="Q12" s="22">
        <v>5</v>
      </c>
      <c r="R12" s="21">
        <v>-8</v>
      </c>
      <c r="S12" s="22">
        <v>6</v>
      </c>
      <c r="T12" s="31">
        <v>13</v>
      </c>
      <c r="U12" s="90"/>
      <c r="V12" s="18"/>
    </row>
    <row r="13" spans="1:23" x14ac:dyDescent="0.2">
      <c r="A13" s="5"/>
      <c r="B13" s="29" t="s">
        <v>15</v>
      </c>
      <c r="C13" s="21">
        <v>1524.2933</v>
      </c>
      <c r="D13" s="22">
        <v>1376.0254</v>
      </c>
      <c r="E13" s="31">
        <v>946.75419999999997</v>
      </c>
      <c r="F13" s="21">
        <v>1736.5939312759299</v>
      </c>
      <c r="G13" s="22">
        <v>1666.3797947256101</v>
      </c>
      <c r="H13" s="22">
        <v>1066.3436700696</v>
      </c>
      <c r="I13" s="21">
        <v>6</v>
      </c>
      <c r="J13" s="22">
        <v>6</v>
      </c>
      <c r="K13" s="22">
        <v>3</v>
      </c>
      <c r="L13" s="21">
        <v>1</v>
      </c>
      <c r="M13" s="22">
        <v>2</v>
      </c>
      <c r="N13" s="22">
        <v>1</v>
      </c>
      <c r="O13" s="21">
        <v>0</v>
      </c>
      <c r="P13" s="22">
        <v>0</v>
      </c>
      <c r="Q13" s="22">
        <v>0</v>
      </c>
      <c r="R13" s="21">
        <v>-16</v>
      </c>
      <c r="S13" s="22">
        <v>-13</v>
      </c>
      <c r="T13" s="31">
        <v>2</v>
      </c>
      <c r="U13" s="90"/>
      <c r="V13" s="18"/>
    </row>
    <row r="14" spans="1:23" x14ac:dyDescent="0.2">
      <c r="A14" s="5"/>
      <c r="B14" s="28" t="s">
        <v>16</v>
      </c>
      <c r="C14" s="21">
        <v>998.77110000000005</v>
      </c>
      <c r="D14" s="22">
        <v>977.54259999999999</v>
      </c>
      <c r="E14" s="31">
        <v>730.35479999999995</v>
      </c>
      <c r="F14" s="21">
        <v>1021.10739667907</v>
      </c>
      <c r="G14" s="22">
        <v>1183.02240160684</v>
      </c>
      <c r="H14" s="22">
        <v>749.76427268320197</v>
      </c>
      <c r="I14" s="21">
        <v>0</v>
      </c>
      <c r="J14" s="22">
        <v>0</v>
      </c>
      <c r="K14" s="22">
        <v>0</v>
      </c>
      <c r="L14" s="21">
        <v>1</v>
      </c>
      <c r="M14" s="22">
        <v>6</v>
      </c>
      <c r="N14" s="22">
        <v>1</v>
      </c>
      <c r="O14" s="21">
        <v>0</v>
      </c>
      <c r="P14" s="22">
        <v>0</v>
      </c>
      <c r="Q14" s="22">
        <v>0</v>
      </c>
      <c r="R14" s="21">
        <v>-11</v>
      </c>
      <c r="S14" s="22">
        <v>29</v>
      </c>
      <c r="T14" s="31">
        <v>-4</v>
      </c>
      <c r="U14" s="90"/>
      <c r="V14" s="18"/>
    </row>
    <row r="15" spans="1:23" x14ac:dyDescent="0.2">
      <c r="A15" s="5"/>
      <c r="B15" s="29" t="s">
        <v>17</v>
      </c>
      <c r="C15" s="21">
        <v>845.60630000000003</v>
      </c>
      <c r="D15" s="22">
        <v>827.58780000000002</v>
      </c>
      <c r="E15" s="31">
        <v>609.11620000000005</v>
      </c>
      <c r="F15" s="21">
        <v>867.99850792679695</v>
      </c>
      <c r="G15" s="22">
        <v>1107.0547341235299</v>
      </c>
      <c r="H15" s="22">
        <v>642.60871690785996</v>
      </c>
      <c r="I15" s="21">
        <v>0</v>
      </c>
      <c r="J15" s="22">
        <v>0</v>
      </c>
      <c r="K15" s="22">
        <v>0</v>
      </c>
      <c r="L15" s="21">
        <v>0</v>
      </c>
      <c r="M15" s="22">
        <v>3</v>
      </c>
      <c r="N15" s="22">
        <v>1</v>
      </c>
      <c r="O15" s="21">
        <v>0</v>
      </c>
      <c r="P15" s="22">
        <v>0</v>
      </c>
      <c r="Q15" s="22">
        <v>0</v>
      </c>
      <c r="R15" s="21">
        <v>-12</v>
      </c>
      <c r="S15" s="22">
        <v>27</v>
      </c>
      <c r="T15" s="31">
        <v>-11</v>
      </c>
      <c r="U15" s="90"/>
      <c r="V15" s="18"/>
    </row>
    <row r="16" spans="1:23" x14ac:dyDescent="0.2">
      <c r="A16" s="5"/>
      <c r="B16" s="29" t="s">
        <v>18</v>
      </c>
      <c r="C16" s="21">
        <v>1173.8821</v>
      </c>
      <c r="D16" s="22">
        <v>1129.5331000000001</v>
      </c>
      <c r="E16" s="31">
        <v>856.76490000000001</v>
      </c>
      <c r="F16" s="21">
        <v>1199.2900798671701</v>
      </c>
      <c r="G16" s="22">
        <v>1260.2176210625601</v>
      </c>
      <c r="H16" s="22">
        <v>862.287156966564</v>
      </c>
      <c r="I16" s="21">
        <v>0</v>
      </c>
      <c r="J16" s="22">
        <v>0</v>
      </c>
      <c r="K16" s="22">
        <v>0</v>
      </c>
      <c r="L16" s="21">
        <v>1</v>
      </c>
      <c r="M16" s="22">
        <v>3</v>
      </c>
      <c r="N16" s="22">
        <v>0</v>
      </c>
      <c r="O16" s="21">
        <v>0</v>
      </c>
      <c r="P16" s="22">
        <v>0</v>
      </c>
      <c r="Q16" s="22">
        <v>0</v>
      </c>
      <c r="R16" s="21">
        <v>0</v>
      </c>
      <c r="S16" s="22">
        <v>1</v>
      </c>
      <c r="T16" s="31">
        <v>7</v>
      </c>
      <c r="U16" s="90"/>
      <c r="V16" s="18"/>
    </row>
    <row r="17" spans="1:22" x14ac:dyDescent="0.2">
      <c r="A17" s="5"/>
      <c r="B17" s="28" t="s">
        <v>19</v>
      </c>
      <c r="C17" s="21">
        <v>0</v>
      </c>
      <c r="D17" s="22">
        <v>0</v>
      </c>
      <c r="E17" s="31">
        <v>0</v>
      </c>
      <c r="F17" s="21">
        <v>0</v>
      </c>
      <c r="G17" s="22">
        <v>0</v>
      </c>
      <c r="H17" s="22">
        <v>0</v>
      </c>
      <c r="I17" s="21">
        <v>0</v>
      </c>
      <c r="J17" s="22">
        <v>0</v>
      </c>
      <c r="K17" s="22">
        <v>0</v>
      </c>
      <c r="L17" s="21">
        <v>1</v>
      </c>
      <c r="M17" s="22">
        <v>2</v>
      </c>
      <c r="N17" s="22">
        <v>1</v>
      </c>
      <c r="O17" s="21">
        <v>0</v>
      </c>
      <c r="P17" s="22">
        <v>0</v>
      </c>
      <c r="Q17" s="22">
        <v>0</v>
      </c>
      <c r="R17" s="21">
        <v>0</v>
      </c>
      <c r="S17" s="22">
        <v>0</v>
      </c>
      <c r="T17" s="31">
        <v>0</v>
      </c>
      <c r="U17" s="90"/>
      <c r="V17" s="18"/>
    </row>
    <row r="18" spans="1:22" x14ac:dyDescent="0.2">
      <c r="A18" s="5"/>
      <c r="B18" s="30"/>
      <c r="C18" s="21"/>
      <c r="D18" s="22"/>
      <c r="E18" s="31"/>
      <c r="F18" s="21"/>
      <c r="G18" s="22"/>
      <c r="H18" s="22"/>
      <c r="I18" s="21"/>
      <c r="J18" s="22"/>
      <c r="K18" s="22"/>
      <c r="L18" s="21"/>
      <c r="M18" s="22"/>
      <c r="N18" s="22"/>
      <c r="O18" s="21"/>
      <c r="P18" s="22"/>
      <c r="Q18" s="22"/>
      <c r="R18" s="21"/>
      <c r="S18" s="22"/>
      <c r="T18" s="31"/>
      <c r="U18" s="90"/>
      <c r="V18" s="18"/>
    </row>
    <row r="19" spans="1:22" x14ac:dyDescent="0.2">
      <c r="A19" s="5"/>
      <c r="B19" s="20" t="s">
        <v>20</v>
      </c>
      <c r="C19" s="21">
        <v>713.62391262848598</v>
      </c>
      <c r="D19" s="22">
        <v>692.21047630840405</v>
      </c>
      <c r="E19" s="31">
        <v>674.15463483714495</v>
      </c>
      <c r="F19" s="21">
        <v>962.65090670161806</v>
      </c>
      <c r="G19" s="22">
        <v>968.82733125883203</v>
      </c>
      <c r="H19" s="22">
        <v>821.76047385419395</v>
      </c>
      <c r="I19" s="21">
        <v>104.28105782088801</v>
      </c>
      <c r="J19" s="22">
        <v>74.607790321747856</v>
      </c>
      <c r="K19" s="22">
        <v>41.768706775946157</v>
      </c>
      <c r="L19" s="21">
        <v>48.456139952351599</v>
      </c>
      <c r="M19" s="22">
        <v>111.81246877891948</v>
      </c>
      <c r="N19" s="22">
        <v>39.589948110175499</v>
      </c>
      <c r="O19" s="21">
        <v>24.4950960176782</v>
      </c>
      <c r="P19" s="22">
        <v>39.9756122705001</v>
      </c>
      <c r="Q19" s="22">
        <v>13.749515615975</v>
      </c>
      <c r="R19" s="91">
        <v>168.74288556395001</v>
      </c>
      <c r="S19" s="22">
        <v>150.177682706631</v>
      </c>
      <c r="T19" s="31">
        <v>175.179430574381</v>
      </c>
      <c r="U19" s="92"/>
      <c r="V19" s="18"/>
    </row>
    <row r="20" spans="1:22" x14ac:dyDescent="0.2">
      <c r="A20" s="5"/>
      <c r="B20" s="39" t="s">
        <v>21</v>
      </c>
      <c r="C20" s="21">
        <v>759.33600000000001</v>
      </c>
      <c r="D20" s="22">
        <v>724.86320000000001</v>
      </c>
      <c r="E20" s="31">
        <v>718.69529999999997</v>
      </c>
      <c r="F20" s="21">
        <v>938.61878055409898</v>
      </c>
      <c r="G20" s="22">
        <v>968.04035393961101</v>
      </c>
      <c r="H20" s="22">
        <v>814.61138573348899</v>
      </c>
      <c r="I20" s="21">
        <v>42.858241999999997</v>
      </c>
      <c r="J20" s="22">
        <v>18.905916192500001</v>
      </c>
      <c r="K20" s="22">
        <v>15.771910999999999</v>
      </c>
      <c r="L20" s="21">
        <v>22.141757999999999</v>
      </c>
      <c r="M20" s="22">
        <v>62.094083807499999</v>
      </c>
      <c r="N20" s="22">
        <v>15.228089000000001</v>
      </c>
      <c r="O20" s="21">
        <v>24</v>
      </c>
      <c r="P20" s="22">
        <v>39</v>
      </c>
      <c r="Q20" s="22">
        <v>14</v>
      </c>
      <c r="R20" s="21">
        <v>69</v>
      </c>
      <c r="S20" s="22">
        <v>65</v>
      </c>
      <c r="T20" s="31">
        <v>75</v>
      </c>
      <c r="U20" s="89"/>
      <c r="V20" s="18"/>
    </row>
    <row r="21" spans="1:22" x14ac:dyDescent="0.2">
      <c r="A21" s="5"/>
      <c r="B21" s="28" t="s">
        <v>22</v>
      </c>
      <c r="C21" s="21"/>
      <c r="D21" s="22"/>
      <c r="E21" s="31"/>
      <c r="F21" s="21"/>
      <c r="G21" s="22"/>
      <c r="H21" s="22"/>
      <c r="I21" s="21"/>
      <c r="J21" s="22"/>
      <c r="K21" s="22"/>
      <c r="L21" s="21"/>
      <c r="M21" s="22"/>
      <c r="N21" s="22"/>
      <c r="O21" s="21"/>
      <c r="P21" s="22"/>
      <c r="Q21" s="22"/>
      <c r="R21" s="21"/>
      <c r="S21" s="22"/>
      <c r="T21" s="31"/>
      <c r="U21" s="89"/>
      <c r="V21" s="18"/>
    </row>
    <row r="22" spans="1:22" x14ac:dyDescent="0.2">
      <c r="A22" s="5"/>
      <c r="B22" s="43" t="s">
        <v>59</v>
      </c>
      <c r="C22" s="21">
        <v>880.80730000000005</v>
      </c>
      <c r="D22" s="22">
        <v>640.14319999999998</v>
      </c>
      <c r="E22" s="31">
        <v>773.57870000000003</v>
      </c>
      <c r="F22" s="21">
        <v>994.02012061755499</v>
      </c>
      <c r="G22" s="22">
        <v>824.55881765154004</v>
      </c>
      <c r="H22" s="22">
        <v>829.82502172740897</v>
      </c>
      <c r="I22" s="21">
        <v>4</v>
      </c>
      <c r="J22" s="22">
        <v>4.2992711925</v>
      </c>
      <c r="K22" s="22">
        <v>4</v>
      </c>
      <c r="L22" s="21">
        <v>6</v>
      </c>
      <c r="M22" s="22">
        <v>3.7007288075</v>
      </c>
      <c r="N22" s="22">
        <v>1</v>
      </c>
      <c r="O22" s="21">
        <v>19</v>
      </c>
      <c r="P22" s="22">
        <v>19</v>
      </c>
      <c r="Q22" s="22">
        <v>9</v>
      </c>
      <c r="R22" s="21">
        <v>-7</v>
      </c>
      <c r="S22" s="22">
        <v>12</v>
      </c>
      <c r="T22" s="31">
        <v>4</v>
      </c>
      <c r="U22" s="90"/>
      <c r="V22" s="18"/>
    </row>
    <row r="23" spans="1:22" x14ac:dyDescent="0.2">
      <c r="A23" s="5"/>
      <c r="B23" s="28" t="s">
        <v>24</v>
      </c>
      <c r="C23" s="21"/>
      <c r="D23" s="22"/>
      <c r="E23" s="31"/>
      <c r="F23" s="21"/>
      <c r="G23" s="22"/>
      <c r="H23" s="22"/>
      <c r="I23" s="21"/>
      <c r="J23" s="22"/>
      <c r="K23" s="22"/>
      <c r="L23" s="21"/>
      <c r="M23" s="22"/>
      <c r="N23" s="22"/>
      <c r="O23" s="21"/>
      <c r="P23" s="22"/>
      <c r="Q23" s="22"/>
      <c r="R23" s="21"/>
      <c r="S23" s="22"/>
      <c r="T23" s="31"/>
      <c r="U23" s="89"/>
      <c r="V23" s="18"/>
    </row>
    <row r="24" spans="1:22" x14ac:dyDescent="0.2">
      <c r="A24" s="5"/>
      <c r="B24" s="29" t="s">
        <v>25</v>
      </c>
      <c r="C24" s="21">
        <v>920.49450000000002</v>
      </c>
      <c r="D24" s="22">
        <v>863.34059999999999</v>
      </c>
      <c r="E24" s="31">
        <v>992.28579999999999</v>
      </c>
      <c r="F24" s="21">
        <v>1006.8316085714</v>
      </c>
      <c r="G24" s="22">
        <v>895.584858161434</v>
      </c>
      <c r="H24" s="22">
        <v>981.21454264217903</v>
      </c>
      <c r="I24" s="21">
        <v>10.951786999999999</v>
      </c>
      <c r="J24" s="22">
        <v>0</v>
      </c>
      <c r="K24" s="22">
        <v>0</v>
      </c>
      <c r="L24" s="21">
        <v>1.0482129999999996</v>
      </c>
      <c r="M24" s="22">
        <v>4</v>
      </c>
      <c r="N24" s="22">
        <v>0</v>
      </c>
      <c r="O24" s="21">
        <v>0</v>
      </c>
      <c r="P24" s="22">
        <v>0</v>
      </c>
      <c r="Q24" s="22">
        <v>0</v>
      </c>
      <c r="R24" s="21">
        <v>18</v>
      </c>
      <c r="S24" s="22">
        <v>14</v>
      </c>
      <c r="T24" s="31">
        <v>6</v>
      </c>
      <c r="U24" s="90"/>
      <c r="V24" s="18"/>
    </row>
    <row r="25" spans="1:22" x14ac:dyDescent="0.2">
      <c r="A25" s="5"/>
      <c r="B25" s="43" t="s">
        <v>26</v>
      </c>
      <c r="C25" s="21">
        <v>0</v>
      </c>
      <c r="D25" s="22">
        <v>0</v>
      </c>
      <c r="E25" s="31">
        <v>442.57229999999998</v>
      </c>
      <c r="F25" s="21">
        <v>0</v>
      </c>
      <c r="G25" s="22">
        <v>0</v>
      </c>
      <c r="H25" s="22">
        <v>715.29107677199204</v>
      </c>
      <c r="I25" s="21">
        <v>0</v>
      </c>
      <c r="J25" s="22">
        <v>0</v>
      </c>
      <c r="K25" s="22">
        <v>0</v>
      </c>
      <c r="L25" s="21">
        <v>0</v>
      </c>
      <c r="M25" s="22">
        <v>0</v>
      </c>
      <c r="N25" s="22">
        <v>0</v>
      </c>
      <c r="O25" s="21">
        <v>0</v>
      </c>
      <c r="P25" s="22">
        <v>0</v>
      </c>
      <c r="Q25" s="22">
        <v>4</v>
      </c>
      <c r="R25" s="21">
        <v>3</v>
      </c>
      <c r="S25" s="22">
        <v>1</v>
      </c>
      <c r="T25" s="31">
        <v>-3</v>
      </c>
      <c r="U25" s="90"/>
      <c r="V25" s="18"/>
    </row>
    <row r="26" spans="1:22" x14ac:dyDescent="0.2">
      <c r="A26" s="5"/>
      <c r="B26" s="28" t="s">
        <v>27</v>
      </c>
      <c r="C26" s="21"/>
      <c r="D26" s="22"/>
      <c r="E26" s="31"/>
      <c r="F26" s="21"/>
      <c r="G26" s="22"/>
      <c r="H26" s="22"/>
      <c r="I26" s="21"/>
      <c r="J26" s="22"/>
      <c r="K26" s="22"/>
      <c r="L26" s="21"/>
      <c r="M26" s="22"/>
      <c r="N26" s="22"/>
      <c r="O26" s="21"/>
      <c r="P26" s="22"/>
      <c r="Q26" s="22"/>
      <c r="R26" s="21"/>
      <c r="S26" s="22"/>
      <c r="T26" s="31"/>
      <c r="U26" s="89"/>
      <c r="V26" s="18"/>
    </row>
    <row r="27" spans="1:22" x14ac:dyDescent="0.2">
      <c r="A27" s="5"/>
      <c r="B27" s="43" t="s">
        <v>28</v>
      </c>
      <c r="C27" s="21">
        <v>695.40459999999996</v>
      </c>
      <c r="D27" s="22">
        <v>875.54549999999995</v>
      </c>
      <c r="E27" s="31">
        <v>746.1866</v>
      </c>
      <c r="F27" s="21">
        <v>784.54333934442695</v>
      </c>
      <c r="G27" s="22">
        <v>1067.9568812191901</v>
      </c>
      <c r="H27" s="22">
        <v>819.26498964007305</v>
      </c>
      <c r="I27" s="21">
        <v>0</v>
      </c>
      <c r="J27" s="22">
        <v>0</v>
      </c>
      <c r="K27" s="22">
        <v>0</v>
      </c>
      <c r="L27" s="21">
        <v>3</v>
      </c>
      <c r="M27" s="22">
        <v>12</v>
      </c>
      <c r="N27" s="22">
        <v>6</v>
      </c>
      <c r="O27" s="21">
        <v>5</v>
      </c>
      <c r="P27" s="22">
        <v>13</v>
      </c>
      <c r="Q27" s="22">
        <v>1</v>
      </c>
      <c r="R27" s="21">
        <v>31</v>
      </c>
      <c r="S27" s="22">
        <v>17</v>
      </c>
      <c r="T27" s="31">
        <v>23</v>
      </c>
      <c r="U27" s="90"/>
      <c r="V27" s="18"/>
    </row>
    <row r="28" spans="1:22" x14ac:dyDescent="0.2">
      <c r="A28" s="5"/>
      <c r="B28" s="28" t="s">
        <v>29</v>
      </c>
      <c r="C28" s="21"/>
      <c r="D28" s="22"/>
      <c r="E28" s="31"/>
      <c r="F28" s="21"/>
      <c r="G28" s="22"/>
      <c r="H28" s="22"/>
      <c r="I28" s="21"/>
      <c r="J28" s="22"/>
      <c r="K28" s="22"/>
      <c r="L28" s="21"/>
      <c r="M28" s="22"/>
      <c r="N28" s="22"/>
      <c r="O28" s="21"/>
      <c r="P28" s="22"/>
      <c r="Q28" s="22"/>
      <c r="R28" s="21"/>
      <c r="S28" s="22"/>
      <c r="T28" s="31"/>
      <c r="U28" s="89"/>
      <c r="V28" s="18"/>
    </row>
    <row r="29" spans="1:22" x14ac:dyDescent="0.2">
      <c r="A29" s="5"/>
      <c r="B29" s="43" t="s">
        <v>60</v>
      </c>
      <c r="C29" s="21">
        <v>1027.1451999999999</v>
      </c>
      <c r="D29" s="22">
        <v>1259.0137</v>
      </c>
      <c r="E29" s="31">
        <v>925.91229999999996</v>
      </c>
      <c r="F29" s="21">
        <v>1343.3255856183</v>
      </c>
      <c r="G29" s="22">
        <v>1732.4461808947101</v>
      </c>
      <c r="H29" s="22">
        <v>1056.40704138357</v>
      </c>
      <c r="I29" s="21">
        <v>0</v>
      </c>
      <c r="J29" s="22">
        <v>0</v>
      </c>
      <c r="K29" s="22">
        <v>0</v>
      </c>
      <c r="L29" s="21">
        <v>1</v>
      </c>
      <c r="M29" s="22">
        <v>1</v>
      </c>
      <c r="N29" s="22">
        <v>0</v>
      </c>
      <c r="O29" s="21">
        <v>0</v>
      </c>
      <c r="P29" s="22">
        <v>0</v>
      </c>
      <c r="Q29" s="22">
        <v>0</v>
      </c>
      <c r="R29" s="21">
        <v>0</v>
      </c>
      <c r="S29" s="22">
        <v>-4</v>
      </c>
      <c r="T29" s="31">
        <v>0</v>
      </c>
      <c r="U29" s="90"/>
      <c r="V29" s="18"/>
    </row>
    <row r="30" spans="1:22" x14ac:dyDescent="0.2">
      <c r="A30" s="5"/>
      <c r="B30" s="43" t="s">
        <v>31</v>
      </c>
      <c r="C30" s="21">
        <v>970.62</v>
      </c>
      <c r="D30" s="22">
        <v>1270.9997000000001</v>
      </c>
      <c r="E30" s="31">
        <v>772.43870000000004</v>
      </c>
      <c r="F30" s="21">
        <v>1055.6974009487501</v>
      </c>
      <c r="G30" s="22">
        <v>1378.9501264524799</v>
      </c>
      <c r="H30" s="22">
        <v>804.77173315848199</v>
      </c>
      <c r="I30" s="21">
        <v>0</v>
      </c>
      <c r="J30" s="22">
        <v>0</v>
      </c>
      <c r="K30" s="22">
        <v>0</v>
      </c>
      <c r="L30" s="21">
        <v>1</v>
      </c>
      <c r="M30" s="22">
        <v>1</v>
      </c>
      <c r="N30" s="22">
        <v>0</v>
      </c>
      <c r="O30" s="21">
        <v>0</v>
      </c>
      <c r="P30" s="22">
        <v>3</v>
      </c>
      <c r="Q30" s="22">
        <v>0</v>
      </c>
      <c r="R30" s="21">
        <v>1</v>
      </c>
      <c r="S30" s="22">
        <v>-4</v>
      </c>
      <c r="T30" s="31">
        <v>5</v>
      </c>
      <c r="U30" s="90"/>
      <c r="V30" s="18"/>
    </row>
    <row r="31" spans="1:22" x14ac:dyDescent="0.2">
      <c r="A31" s="5"/>
      <c r="B31" s="28" t="s">
        <v>32</v>
      </c>
      <c r="C31" s="21"/>
      <c r="D31" s="22"/>
      <c r="E31" s="31"/>
      <c r="F31" s="21"/>
      <c r="G31" s="22"/>
      <c r="H31" s="22"/>
      <c r="I31" s="21"/>
      <c r="J31" s="22"/>
      <c r="K31" s="22"/>
      <c r="L31" s="21"/>
      <c r="M31" s="22"/>
      <c r="N31" s="22"/>
      <c r="O31" s="21"/>
      <c r="P31" s="22"/>
      <c r="Q31" s="22"/>
      <c r="R31" s="21"/>
      <c r="S31" s="22"/>
      <c r="T31" s="31"/>
      <c r="U31" s="89"/>
      <c r="V31" s="18"/>
    </row>
    <row r="32" spans="1:22" x14ac:dyDescent="0.2">
      <c r="A32" s="5"/>
      <c r="B32" s="43" t="s">
        <v>33</v>
      </c>
      <c r="C32" s="21">
        <v>615.23109999999997</v>
      </c>
      <c r="D32" s="22">
        <v>534.64589999999998</v>
      </c>
      <c r="E32" s="31">
        <v>548.16089999999997</v>
      </c>
      <c r="F32" s="21">
        <v>986.41528001792005</v>
      </c>
      <c r="G32" s="22">
        <v>942.35613001219099</v>
      </c>
      <c r="H32" s="22">
        <v>721.72007360212206</v>
      </c>
      <c r="I32" s="21">
        <v>27.906455000000001</v>
      </c>
      <c r="J32" s="22">
        <v>14.606645</v>
      </c>
      <c r="K32" s="22">
        <v>11.771910999999999</v>
      </c>
      <c r="L32" s="21">
        <v>9.0935450000000007</v>
      </c>
      <c r="M32" s="22">
        <v>39.393355</v>
      </c>
      <c r="N32" s="22">
        <v>7.2280890000000007</v>
      </c>
      <c r="O32" s="21">
        <v>0</v>
      </c>
      <c r="P32" s="22">
        <v>0</v>
      </c>
      <c r="Q32" s="22">
        <v>0</v>
      </c>
      <c r="R32" s="21">
        <v>18</v>
      </c>
      <c r="S32" s="22">
        <v>25</v>
      </c>
      <c r="T32" s="31">
        <v>38</v>
      </c>
      <c r="U32" s="90"/>
      <c r="V32" s="18"/>
    </row>
    <row r="33" spans="1:22" ht="22.5" x14ac:dyDescent="0.2">
      <c r="A33" s="5"/>
      <c r="B33" s="44" t="s">
        <v>34</v>
      </c>
      <c r="C33" s="45"/>
      <c r="D33" s="46"/>
      <c r="E33" s="93"/>
      <c r="F33" s="45"/>
      <c r="G33" s="46"/>
      <c r="H33" s="46"/>
      <c r="I33" s="21">
        <v>0</v>
      </c>
      <c r="J33" s="22">
        <v>0</v>
      </c>
      <c r="K33" s="22">
        <v>0</v>
      </c>
      <c r="L33" s="21">
        <v>1</v>
      </c>
      <c r="M33" s="22">
        <v>2</v>
      </c>
      <c r="N33" s="22">
        <v>1</v>
      </c>
      <c r="O33" s="21">
        <v>0</v>
      </c>
      <c r="P33" s="22">
        <v>2</v>
      </c>
      <c r="Q33" s="22">
        <v>0</v>
      </c>
      <c r="R33" s="94">
        <v>5</v>
      </c>
      <c r="S33" s="95">
        <v>2</v>
      </c>
      <c r="T33" s="96">
        <v>4</v>
      </c>
      <c r="U33" s="90"/>
      <c r="V33" s="18"/>
    </row>
    <row r="34" spans="1:22" x14ac:dyDescent="0.2">
      <c r="A34" s="5"/>
      <c r="B34" s="43"/>
      <c r="C34" s="51"/>
      <c r="D34" s="52"/>
      <c r="E34" s="97"/>
      <c r="F34" s="51"/>
      <c r="G34" s="52"/>
      <c r="H34" s="52"/>
      <c r="I34" s="51"/>
      <c r="J34" s="52"/>
      <c r="K34" s="52"/>
      <c r="L34" s="51"/>
      <c r="M34" s="52"/>
      <c r="N34" s="52"/>
      <c r="O34" s="51"/>
      <c r="P34" s="52"/>
      <c r="Q34" s="52"/>
      <c r="R34" s="51"/>
      <c r="S34" s="52"/>
      <c r="T34" s="97"/>
      <c r="U34" s="92"/>
      <c r="V34" s="18"/>
    </row>
    <row r="35" spans="1:22" x14ac:dyDescent="0.2">
      <c r="A35" s="5"/>
      <c r="B35" s="28" t="s">
        <v>35</v>
      </c>
      <c r="C35" s="21">
        <v>734.072</v>
      </c>
      <c r="D35" s="22">
        <v>713.34630000000004</v>
      </c>
      <c r="E35" s="31">
        <v>814.29740000000004</v>
      </c>
      <c r="F35" s="21">
        <v>1045.1176668297701</v>
      </c>
      <c r="G35" s="22">
        <v>1006.83497926827</v>
      </c>
      <c r="H35" s="22">
        <v>993.53956001622896</v>
      </c>
      <c r="I35" s="21">
        <v>23.971808748770698</v>
      </c>
      <c r="J35" s="22">
        <v>21.0013726559188</v>
      </c>
      <c r="K35" s="22">
        <v>4</v>
      </c>
      <c r="L35" s="21">
        <v>12.028191251229302</v>
      </c>
      <c r="M35" s="22">
        <v>11.9986273440812</v>
      </c>
      <c r="N35" s="22">
        <v>13</v>
      </c>
      <c r="O35" s="21">
        <v>0</v>
      </c>
      <c r="P35" s="22">
        <v>0</v>
      </c>
      <c r="Q35" s="22">
        <v>0</v>
      </c>
      <c r="R35" s="21">
        <v>40</v>
      </c>
      <c r="S35" s="22">
        <v>30</v>
      </c>
      <c r="T35" s="31">
        <v>25</v>
      </c>
      <c r="U35" s="89"/>
      <c r="V35" s="18"/>
    </row>
    <row r="36" spans="1:22" x14ac:dyDescent="0.2">
      <c r="A36" s="5"/>
      <c r="B36" s="28" t="s">
        <v>36</v>
      </c>
      <c r="C36" s="21"/>
      <c r="D36" s="22"/>
      <c r="E36" s="31"/>
      <c r="F36" s="21"/>
      <c r="G36" s="22"/>
      <c r="H36" s="22"/>
      <c r="I36" s="21"/>
      <c r="J36" s="22"/>
      <c r="K36" s="22"/>
      <c r="L36" s="21"/>
      <c r="M36" s="22"/>
      <c r="N36" s="22"/>
      <c r="O36" s="21"/>
      <c r="P36" s="22"/>
      <c r="Q36" s="22"/>
      <c r="R36" s="21"/>
      <c r="S36" s="22"/>
      <c r="T36" s="31"/>
      <c r="U36" s="89"/>
      <c r="V36" s="18"/>
    </row>
    <row r="37" spans="1:22" x14ac:dyDescent="0.2">
      <c r="A37" s="5"/>
      <c r="B37" s="43" t="s">
        <v>37</v>
      </c>
      <c r="C37" s="21">
        <v>885.41309999999999</v>
      </c>
      <c r="D37" s="22">
        <v>886.05909999999994</v>
      </c>
      <c r="E37" s="31">
        <v>839.75170000000003</v>
      </c>
      <c r="F37" s="21">
        <v>1023.4101187256</v>
      </c>
      <c r="G37" s="22">
        <v>1009.02060285046</v>
      </c>
      <c r="H37" s="22">
        <v>985.47053243799803</v>
      </c>
      <c r="I37" s="21">
        <v>4</v>
      </c>
      <c r="J37" s="22">
        <v>4</v>
      </c>
      <c r="K37" s="22">
        <v>4</v>
      </c>
      <c r="L37" s="21">
        <v>4</v>
      </c>
      <c r="M37" s="22">
        <v>5</v>
      </c>
      <c r="N37" s="22">
        <v>3</v>
      </c>
      <c r="O37" s="21">
        <v>0</v>
      </c>
      <c r="P37" s="22">
        <v>0</v>
      </c>
      <c r="Q37" s="22">
        <v>0</v>
      </c>
      <c r="R37" s="21">
        <v>13</v>
      </c>
      <c r="S37" s="22">
        <v>13</v>
      </c>
      <c r="T37" s="31">
        <v>12</v>
      </c>
      <c r="U37" s="90"/>
      <c r="V37" s="18"/>
    </row>
    <row r="38" spans="1:22" x14ac:dyDescent="0.2">
      <c r="A38" s="5"/>
      <c r="B38" s="43" t="s">
        <v>38</v>
      </c>
      <c r="C38" s="21">
        <v>550.35170000000005</v>
      </c>
      <c r="D38" s="22">
        <v>524.36030000000005</v>
      </c>
      <c r="E38" s="31">
        <v>727.79750000000001</v>
      </c>
      <c r="F38" s="21">
        <v>973.54846994993602</v>
      </c>
      <c r="G38" s="22">
        <v>919.85675070456296</v>
      </c>
      <c r="H38" s="22">
        <v>900.10110298130303</v>
      </c>
      <c r="I38" s="21">
        <v>19.971808748770698</v>
      </c>
      <c r="J38" s="22">
        <v>17.0013726559188</v>
      </c>
      <c r="K38" s="22">
        <v>0</v>
      </c>
      <c r="L38" s="21">
        <v>8.0281912512293019</v>
      </c>
      <c r="M38" s="22">
        <v>6.9986273440811999</v>
      </c>
      <c r="N38" s="22">
        <v>11</v>
      </c>
      <c r="O38" s="21">
        <v>0</v>
      </c>
      <c r="P38" s="22">
        <v>0</v>
      </c>
      <c r="Q38" s="22">
        <v>0</v>
      </c>
      <c r="R38" s="21">
        <v>33</v>
      </c>
      <c r="S38" s="22">
        <v>24</v>
      </c>
      <c r="T38" s="31">
        <v>19</v>
      </c>
      <c r="U38" s="90"/>
      <c r="V38" s="18"/>
    </row>
    <row r="39" spans="1:22" x14ac:dyDescent="0.2">
      <c r="A39" s="5"/>
      <c r="B39" s="43" t="s">
        <v>39</v>
      </c>
      <c r="C39" s="51"/>
      <c r="D39" s="52"/>
      <c r="E39" s="97"/>
      <c r="F39" s="51"/>
      <c r="G39" s="52"/>
      <c r="H39" s="52"/>
      <c r="I39" s="21">
        <v>0</v>
      </c>
      <c r="J39" s="22">
        <v>0</v>
      </c>
      <c r="K39" s="22">
        <v>0</v>
      </c>
      <c r="L39" s="21">
        <v>0</v>
      </c>
      <c r="M39" s="22">
        <v>0</v>
      </c>
      <c r="N39" s="22">
        <v>0</v>
      </c>
      <c r="O39" s="21">
        <v>0</v>
      </c>
      <c r="P39" s="22">
        <v>0</v>
      </c>
      <c r="Q39" s="22">
        <v>0</v>
      </c>
      <c r="R39" s="21">
        <v>-6</v>
      </c>
      <c r="S39" s="22">
        <v>-6</v>
      </c>
      <c r="T39" s="31">
        <v>-5</v>
      </c>
      <c r="U39" s="90"/>
      <c r="V39" s="18"/>
    </row>
    <row r="40" spans="1:22" x14ac:dyDescent="0.2">
      <c r="A40" s="5"/>
      <c r="B40" s="43"/>
      <c r="C40" s="51"/>
      <c r="D40" s="52"/>
      <c r="E40" s="97"/>
      <c r="F40" s="51"/>
      <c r="G40" s="52"/>
      <c r="H40" s="52"/>
      <c r="I40" s="51"/>
      <c r="J40" s="52"/>
      <c r="K40" s="52"/>
      <c r="L40" s="51"/>
      <c r="M40" s="52"/>
      <c r="N40" s="52"/>
      <c r="O40" s="51"/>
      <c r="P40" s="52"/>
      <c r="Q40" s="52"/>
      <c r="R40" s="51"/>
      <c r="S40" s="52"/>
      <c r="T40" s="97"/>
      <c r="U40" s="92"/>
      <c r="V40" s="18"/>
    </row>
    <row r="41" spans="1:22" x14ac:dyDescent="0.2">
      <c r="A41" s="5"/>
      <c r="B41" s="28" t="s">
        <v>40</v>
      </c>
      <c r="C41" s="21">
        <v>631.1825</v>
      </c>
      <c r="D41" s="22">
        <v>618.60050000000001</v>
      </c>
      <c r="E41" s="31">
        <v>515.57090000000005</v>
      </c>
      <c r="F41" s="21">
        <v>953.52576298346901</v>
      </c>
      <c r="G41" s="22">
        <v>929.78506341732304</v>
      </c>
      <c r="H41" s="22">
        <v>723.16930897863699</v>
      </c>
      <c r="I41" s="21">
        <v>38.115126600030003</v>
      </c>
      <c r="J41" s="22">
        <v>34.918991120029993</v>
      </c>
      <c r="K41" s="22">
        <v>22.052663460030008</v>
      </c>
      <c r="L41" s="21">
        <v>14.884873399970001</v>
      </c>
      <c r="M41" s="22">
        <v>37.081008879970007</v>
      </c>
      <c r="N41" s="22">
        <v>10.947336539969992</v>
      </c>
      <c r="O41" s="21">
        <v>0</v>
      </c>
      <c r="P41" s="22">
        <v>1</v>
      </c>
      <c r="Q41" s="22">
        <v>0</v>
      </c>
      <c r="R41" s="21">
        <v>59</v>
      </c>
      <c r="S41" s="22">
        <v>57</v>
      </c>
      <c r="T41" s="31">
        <v>75</v>
      </c>
      <c r="U41" s="89"/>
      <c r="V41" s="18"/>
    </row>
    <row r="42" spans="1:22" x14ac:dyDescent="0.2">
      <c r="A42" s="5"/>
      <c r="B42" s="28" t="s">
        <v>41</v>
      </c>
      <c r="C42" s="21"/>
      <c r="D42" s="22"/>
      <c r="E42" s="31"/>
      <c r="F42" s="21"/>
      <c r="G42" s="22"/>
      <c r="H42" s="22"/>
      <c r="I42" s="21"/>
      <c r="J42" s="22"/>
      <c r="K42" s="22"/>
      <c r="L42" s="21"/>
      <c r="M42" s="22"/>
      <c r="N42" s="22"/>
      <c r="O42" s="21"/>
      <c r="P42" s="22"/>
      <c r="Q42" s="22"/>
      <c r="R42" s="21"/>
      <c r="S42" s="22"/>
      <c r="T42" s="31"/>
      <c r="U42" s="89"/>
      <c r="V42" s="18"/>
    </row>
    <row r="43" spans="1:22" x14ac:dyDescent="0.2">
      <c r="A43" s="5"/>
      <c r="B43" s="43" t="s">
        <v>42</v>
      </c>
      <c r="C43" s="21">
        <v>533.15899999999999</v>
      </c>
      <c r="D43" s="22">
        <v>633.08789999999999</v>
      </c>
      <c r="E43" s="31">
        <v>508.93770000000001</v>
      </c>
      <c r="F43" s="21">
        <v>837.194799117613</v>
      </c>
      <c r="G43" s="22">
        <v>939.35793051558699</v>
      </c>
      <c r="H43" s="22">
        <v>650.461438418017</v>
      </c>
      <c r="I43" s="21">
        <v>10.00000000002775</v>
      </c>
      <c r="J43" s="22">
        <v>12.775066786027741</v>
      </c>
      <c r="K43" s="22">
        <v>5.0487137005277578</v>
      </c>
      <c r="L43" s="21">
        <v>1.99999999997225</v>
      </c>
      <c r="M43" s="22">
        <v>10.224933213972259</v>
      </c>
      <c r="N43" s="22">
        <v>-4.8713700527757677E-2</v>
      </c>
      <c r="O43" s="21">
        <v>0</v>
      </c>
      <c r="P43" s="22">
        <v>0</v>
      </c>
      <c r="Q43" s="22">
        <v>0</v>
      </c>
      <c r="R43" s="21">
        <v>26</v>
      </c>
      <c r="S43" s="22">
        <v>17</v>
      </c>
      <c r="T43" s="31">
        <v>30</v>
      </c>
      <c r="U43" s="90"/>
      <c r="V43" s="18"/>
    </row>
    <row r="44" spans="1:22" x14ac:dyDescent="0.2">
      <c r="A44" s="5"/>
      <c r="B44" s="28" t="s">
        <v>43</v>
      </c>
      <c r="C44" s="21"/>
      <c r="D44" s="22"/>
      <c r="E44" s="31"/>
      <c r="F44" s="21"/>
      <c r="G44" s="22"/>
      <c r="H44" s="22"/>
      <c r="I44" s="21"/>
      <c r="J44" s="22"/>
      <c r="K44" s="22"/>
      <c r="L44" s="21"/>
      <c r="M44" s="22"/>
      <c r="N44" s="22"/>
      <c r="O44" s="21"/>
      <c r="P44" s="22"/>
      <c r="Q44" s="22"/>
      <c r="R44" s="21"/>
      <c r="S44" s="22"/>
      <c r="T44" s="31"/>
      <c r="U44" s="89"/>
      <c r="V44" s="18"/>
    </row>
    <row r="45" spans="1:22" x14ac:dyDescent="0.2">
      <c r="A45" s="5"/>
      <c r="B45" s="43" t="s">
        <v>44</v>
      </c>
      <c r="C45" s="21">
        <v>627.90599999999995</v>
      </c>
      <c r="D45" s="22">
        <v>569.65279999999996</v>
      </c>
      <c r="E45" s="31">
        <v>484.91199999999998</v>
      </c>
      <c r="F45" s="21">
        <v>950.55921766400104</v>
      </c>
      <c r="G45" s="22">
        <v>870.92941052258004</v>
      </c>
      <c r="H45" s="22">
        <v>701.59965508365804</v>
      </c>
      <c r="I45" s="21">
        <v>21.1151266</v>
      </c>
      <c r="J45" s="22">
        <v>16</v>
      </c>
      <c r="K45" s="22">
        <v>11</v>
      </c>
      <c r="L45" s="21">
        <v>9.8848734</v>
      </c>
      <c r="M45" s="22">
        <v>19</v>
      </c>
      <c r="N45" s="22">
        <v>7</v>
      </c>
      <c r="O45" s="21">
        <v>0</v>
      </c>
      <c r="P45" s="22">
        <v>1</v>
      </c>
      <c r="Q45" s="22">
        <v>0</v>
      </c>
      <c r="R45" s="21">
        <v>32</v>
      </c>
      <c r="S45" s="22">
        <v>34</v>
      </c>
      <c r="T45" s="31">
        <v>36</v>
      </c>
      <c r="U45" s="90"/>
      <c r="V45" s="18"/>
    </row>
    <row r="46" spans="1:22" x14ac:dyDescent="0.2">
      <c r="A46" s="5"/>
      <c r="B46" s="43" t="s">
        <v>45</v>
      </c>
      <c r="C46" s="21">
        <v>890.74850000000004</v>
      </c>
      <c r="D46" s="22">
        <v>730.96420000000001</v>
      </c>
      <c r="E46" s="31">
        <v>564.79870000000005</v>
      </c>
      <c r="F46" s="21">
        <v>1273.75167188756</v>
      </c>
      <c r="G46" s="22">
        <v>1076.0629253516199</v>
      </c>
      <c r="H46" s="22">
        <v>874.24659368597599</v>
      </c>
      <c r="I46" s="21">
        <v>6</v>
      </c>
      <c r="J46" s="22">
        <v>5</v>
      </c>
      <c r="K46" s="22">
        <v>6</v>
      </c>
      <c r="L46" s="21">
        <v>3</v>
      </c>
      <c r="M46" s="22">
        <v>6</v>
      </c>
      <c r="N46" s="22">
        <v>4</v>
      </c>
      <c r="O46" s="21">
        <v>0</v>
      </c>
      <c r="P46" s="22">
        <v>0</v>
      </c>
      <c r="Q46" s="22">
        <v>0</v>
      </c>
      <c r="R46" s="21">
        <v>-2</v>
      </c>
      <c r="S46" s="22">
        <v>5</v>
      </c>
      <c r="T46" s="31">
        <v>9</v>
      </c>
      <c r="U46" s="90"/>
      <c r="V46" s="18"/>
    </row>
    <row r="47" spans="1:22" ht="22.5" x14ac:dyDescent="0.2">
      <c r="A47" s="5"/>
      <c r="B47" s="44" t="s">
        <v>46</v>
      </c>
      <c r="C47" s="45"/>
      <c r="D47" s="46"/>
      <c r="E47" s="93"/>
      <c r="F47" s="45"/>
      <c r="G47" s="46"/>
      <c r="H47" s="46"/>
      <c r="I47" s="21">
        <v>1.00000000000225</v>
      </c>
      <c r="J47" s="22">
        <v>1.1439243340022491</v>
      </c>
      <c r="K47" s="22">
        <v>3.949759502250621E-3</v>
      </c>
      <c r="L47" s="21">
        <v>0.99999999999775002</v>
      </c>
      <c r="M47" s="22">
        <v>1.8560756659977509</v>
      </c>
      <c r="N47" s="22">
        <v>-3.949759502250621E-3</v>
      </c>
      <c r="O47" s="21">
        <v>0</v>
      </c>
      <c r="P47" s="22">
        <v>0</v>
      </c>
      <c r="Q47" s="22">
        <v>0</v>
      </c>
      <c r="R47" s="21">
        <v>3</v>
      </c>
      <c r="S47" s="22">
        <v>1</v>
      </c>
      <c r="T47" s="31">
        <v>0</v>
      </c>
      <c r="U47" s="90"/>
      <c r="V47" s="18"/>
    </row>
    <row r="48" spans="1:22" x14ac:dyDescent="0.2">
      <c r="A48" s="5"/>
      <c r="B48" s="43"/>
      <c r="C48" s="21"/>
      <c r="D48" s="22"/>
      <c r="E48" s="31"/>
      <c r="F48" s="21"/>
      <c r="G48" s="22"/>
      <c r="H48" s="22"/>
      <c r="I48" s="21"/>
      <c r="J48" s="22"/>
      <c r="K48" s="22"/>
      <c r="L48" s="21"/>
      <c r="M48" s="22"/>
      <c r="N48" s="22"/>
      <c r="O48" s="21"/>
      <c r="P48" s="22"/>
      <c r="Q48" s="22"/>
      <c r="R48" s="21"/>
      <c r="S48" s="22"/>
      <c r="T48" s="31"/>
      <c r="U48" s="90"/>
      <c r="V48" s="18"/>
    </row>
    <row r="49" spans="2:22" x14ac:dyDescent="0.2">
      <c r="B49" s="51" t="s">
        <v>61</v>
      </c>
      <c r="C49" s="98">
        <v>813.48720000000003</v>
      </c>
      <c r="D49" s="59">
        <v>764.49310000000003</v>
      </c>
      <c r="E49" s="60">
        <v>702.2704</v>
      </c>
      <c r="F49" s="98">
        <v>1059.54918497211</v>
      </c>
      <c r="G49" s="59">
        <v>1046.6369827733499</v>
      </c>
      <c r="H49" s="59">
        <v>860.19615331099806</v>
      </c>
      <c r="I49" s="99">
        <v>130.94517734880068</v>
      </c>
      <c r="J49" s="70">
        <v>100.8262799684492</v>
      </c>
      <c r="K49" s="70">
        <v>63.82457446003</v>
      </c>
      <c r="L49" s="99">
        <v>55.054822651199309</v>
      </c>
      <c r="M49" s="70">
        <v>134.1737200315508</v>
      </c>
      <c r="N49" s="70">
        <v>45.17542553997</v>
      </c>
      <c r="O49" s="99">
        <v>30</v>
      </c>
      <c r="P49" s="70">
        <v>46</v>
      </c>
      <c r="Q49" s="100">
        <v>19</v>
      </c>
      <c r="R49" s="101"/>
      <c r="S49" s="22"/>
      <c r="T49" s="31"/>
      <c r="U49" s="89"/>
      <c r="V49" s="18"/>
    </row>
    <row r="50" spans="2:22" ht="6.75" customHeight="1" x14ac:dyDescent="0.2">
      <c r="B50" s="51"/>
      <c r="C50" s="69"/>
      <c r="D50" s="70"/>
      <c r="E50" s="70"/>
      <c r="F50" s="69"/>
      <c r="G50" s="70"/>
      <c r="H50" s="70"/>
      <c r="I50" s="21"/>
      <c r="J50" s="22"/>
      <c r="K50" s="22"/>
      <c r="L50" s="21"/>
      <c r="M50" s="22"/>
      <c r="N50" s="31"/>
      <c r="O50" s="66"/>
      <c r="P50" s="22"/>
      <c r="Q50" s="31"/>
      <c r="R50" s="21"/>
      <c r="S50" s="22"/>
      <c r="T50" s="31"/>
      <c r="U50" s="89"/>
      <c r="V50" s="18"/>
    </row>
    <row r="51" spans="2:22" hidden="1" x14ac:dyDescent="0.2">
      <c r="B51" s="28" t="s">
        <v>48</v>
      </c>
      <c r="C51" s="66"/>
      <c r="D51" s="22"/>
      <c r="E51" s="22"/>
      <c r="F51" s="66"/>
      <c r="G51" s="22"/>
      <c r="H51" s="22"/>
      <c r="I51" s="21"/>
      <c r="J51" s="22"/>
      <c r="K51" s="22"/>
      <c r="L51" s="21"/>
      <c r="M51" s="22"/>
      <c r="N51" s="31"/>
      <c r="O51" s="66"/>
      <c r="P51" s="22"/>
      <c r="Q51" s="31"/>
      <c r="R51" s="21"/>
      <c r="S51" s="22"/>
      <c r="T51" s="31"/>
      <c r="U51" s="89"/>
      <c r="V51" s="18"/>
    </row>
    <row r="52" spans="2:22" hidden="1" x14ac:dyDescent="0.2">
      <c r="B52" s="43" t="s">
        <v>49</v>
      </c>
      <c r="C52" s="66"/>
      <c r="D52" s="22"/>
      <c r="E52" s="22"/>
      <c r="F52" s="66"/>
      <c r="G52" s="22"/>
      <c r="H52" s="22"/>
      <c r="I52" s="21">
        <v>0</v>
      </c>
      <c r="J52" s="22">
        <v>0</v>
      </c>
      <c r="K52" s="22">
        <v>0</v>
      </c>
      <c r="L52" s="21">
        <v>0</v>
      </c>
      <c r="M52" s="22">
        <v>0</v>
      </c>
      <c r="N52" s="31">
        <v>0</v>
      </c>
      <c r="O52" s="66">
        <v>0</v>
      </c>
      <c r="P52" s="22">
        <v>0</v>
      </c>
      <c r="Q52" s="31">
        <v>0</v>
      </c>
      <c r="R52" s="21"/>
      <c r="S52" s="22"/>
      <c r="T52" s="31"/>
      <c r="U52" s="90"/>
      <c r="V52" s="18"/>
    </row>
    <row r="53" spans="2:22" ht="5.25" hidden="1" customHeight="1" x14ac:dyDescent="0.2">
      <c r="B53" s="102"/>
      <c r="C53" s="65"/>
      <c r="D53" s="52"/>
      <c r="E53" s="52"/>
      <c r="F53" s="65"/>
      <c r="G53" s="52"/>
      <c r="H53" s="52"/>
      <c r="I53" s="51"/>
      <c r="J53" s="52"/>
      <c r="K53" s="52"/>
      <c r="L53" s="51"/>
      <c r="M53" s="52"/>
      <c r="N53" s="97"/>
      <c r="O53" s="65"/>
      <c r="P53" s="52"/>
      <c r="Q53" s="97"/>
      <c r="R53" s="21"/>
      <c r="S53" s="22"/>
      <c r="T53" s="31"/>
      <c r="U53" s="90"/>
      <c r="V53" s="18"/>
    </row>
    <row r="54" spans="2:22" x14ac:dyDescent="0.2">
      <c r="B54" s="51" t="s">
        <v>62</v>
      </c>
      <c r="C54" s="66"/>
      <c r="D54" s="22"/>
      <c r="E54" s="22"/>
      <c r="F54" s="66"/>
      <c r="G54" s="22"/>
      <c r="H54" s="22"/>
      <c r="I54" s="21"/>
      <c r="J54" s="22"/>
      <c r="K54" s="22"/>
      <c r="L54" s="21"/>
      <c r="M54" s="22"/>
      <c r="N54" s="31"/>
      <c r="O54" s="66"/>
      <c r="P54" s="22"/>
      <c r="Q54" s="31"/>
      <c r="R54" s="21">
        <v>4</v>
      </c>
      <c r="S54" s="22">
        <v>-4</v>
      </c>
      <c r="T54" s="31">
        <v>1</v>
      </c>
      <c r="U54" s="89"/>
      <c r="V54" s="18"/>
    </row>
    <row r="55" spans="2:22" ht="4.5" customHeight="1" x14ac:dyDescent="0.2">
      <c r="B55" s="51"/>
      <c r="C55" s="66"/>
      <c r="D55" s="22"/>
      <c r="E55" s="22"/>
      <c r="F55" s="66"/>
      <c r="G55" s="22"/>
      <c r="H55" s="22"/>
      <c r="I55" s="21"/>
      <c r="J55" s="22"/>
      <c r="K55" s="22"/>
      <c r="L55" s="21"/>
      <c r="M55" s="22"/>
      <c r="N55" s="31"/>
      <c r="O55" s="66"/>
      <c r="P55" s="22"/>
      <c r="Q55" s="31"/>
      <c r="R55" s="21"/>
      <c r="S55" s="22"/>
      <c r="T55" s="31"/>
      <c r="U55" s="89"/>
      <c r="V55" s="18"/>
    </row>
    <row r="56" spans="2:22" x14ac:dyDescent="0.2">
      <c r="B56" s="51" t="s">
        <v>47</v>
      </c>
      <c r="C56" s="66"/>
      <c r="D56" s="22"/>
      <c r="E56" s="22"/>
      <c r="F56" s="66"/>
      <c r="G56" s="22"/>
      <c r="H56" s="22"/>
      <c r="I56" s="98">
        <f>I49+I52</f>
        <v>130.94517734880068</v>
      </c>
      <c r="J56" s="59">
        <f t="shared" ref="J56:Q56" si="0">J49+J52</f>
        <v>100.8262799684492</v>
      </c>
      <c r="K56" s="60">
        <f t="shared" si="0"/>
        <v>63.82457446003</v>
      </c>
      <c r="L56" s="98">
        <f t="shared" si="0"/>
        <v>55.054822651199309</v>
      </c>
      <c r="M56" s="59">
        <f t="shared" si="0"/>
        <v>134.1737200315508</v>
      </c>
      <c r="N56" s="60">
        <f t="shared" si="0"/>
        <v>45.17542553997</v>
      </c>
      <c r="O56" s="103">
        <f t="shared" si="0"/>
        <v>30</v>
      </c>
      <c r="P56" s="59">
        <f t="shared" si="0"/>
        <v>46</v>
      </c>
      <c r="Q56" s="60">
        <f t="shared" si="0"/>
        <v>19</v>
      </c>
      <c r="R56" s="99">
        <v>129</v>
      </c>
      <c r="S56" s="70">
        <v>181</v>
      </c>
      <c r="T56" s="100">
        <v>201</v>
      </c>
      <c r="U56" s="89"/>
      <c r="V56" s="18"/>
    </row>
    <row r="57" spans="2:22" ht="4.5" customHeight="1" x14ac:dyDescent="0.2">
      <c r="B57" s="20"/>
      <c r="C57" s="66"/>
      <c r="D57" s="66"/>
      <c r="E57" s="66"/>
      <c r="F57" s="66"/>
      <c r="G57" s="66"/>
      <c r="H57" s="66"/>
      <c r="I57" s="69"/>
      <c r="J57" s="69"/>
      <c r="K57" s="69"/>
      <c r="L57" s="69"/>
      <c r="M57" s="69"/>
      <c r="N57" s="69"/>
      <c r="O57" s="69"/>
      <c r="P57" s="66"/>
      <c r="Q57" s="104"/>
      <c r="R57" s="21"/>
      <c r="S57" s="66"/>
      <c r="T57" s="104"/>
      <c r="U57" s="89"/>
      <c r="V57" s="18"/>
    </row>
    <row r="58" spans="2:22" x14ac:dyDescent="0.2">
      <c r="B58" s="30" t="s">
        <v>63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04"/>
      <c r="R58" s="21">
        <v>6</v>
      </c>
      <c r="S58" s="22">
        <v>-5</v>
      </c>
      <c r="T58" s="31">
        <v>-8</v>
      </c>
      <c r="U58" s="89"/>
      <c r="V58" s="18"/>
    </row>
    <row r="59" spans="2:22" ht="4.5" customHeight="1" x14ac:dyDescent="0.2">
      <c r="B59" s="20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04"/>
      <c r="R59" s="21"/>
      <c r="S59" s="22"/>
      <c r="T59" s="31"/>
      <c r="U59" s="89"/>
      <c r="V59" s="18"/>
    </row>
    <row r="60" spans="2:22" x14ac:dyDescent="0.2">
      <c r="B60" s="105" t="s">
        <v>64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7"/>
      <c r="R60" s="98">
        <v>135</v>
      </c>
      <c r="S60" s="59">
        <v>176</v>
      </c>
      <c r="T60" s="60">
        <v>193</v>
      </c>
      <c r="U60" s="89"/>
      <c r="V60" s="18"/>
    </row>
    <row r="61" spans="2:22" ht="4.5" customHeight="1" x14ac:dyDescent="0.2">
      <c r="B61" s="80"/>
    </row>
    <row r="62" spans="2:22" x14ac:dyDescent="0.2">
      <c r="B62" s="80" t="s">
        <v>50</v>
      </c>
    </row>
  </sheetData>
  <mergeCells count="7">
    <mergeCell ref="R3:T3"/>
    <mergeCell ref="B2:H2"/>
    <mergeCell ref="C3:E3"/>
    <mergeCell ref="F3:H3"/>
    <mergeCell ref="I3:K3"/>
    <mergeCell ref="L3:N3"/>
    <mergeCell ref="O3:Q3"/>
  </mergeCells>
  <printOptions horizontalCentered="1" verticalCentered="1"/>
  <pageMargins left="3.7401574999999999E-2" right="3.7401574999999999E-2" top="0.75" bottom="0.53740157499999996" header="0" footer="0"/>
  <pageSetup paperSize="9" scale="63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114"/>
  <sheetViews>
    <sheetView view="pageBreakPreview" zoomScaleNormal="100" zoomScaleSheetLayoutView="100" workbookViewId="0">
      <selection activeCell="D11" sqref="D11"/>
    </sheetView>
  </sheetViews>
  <sheetFormatPr defaultRowHeight="12.75" x14ac:dyDescent="0.2"/>
  <cols>
    <col min="1" max="1" width="3.7109375" style="199" customWidth="1"/>
    <col min="2" max="2" width="39.85546875" style="115" customWidth="1"/>
    <col min="3" max="3" width="12.42578125" style="200" hidden="1" customWidth="1"/>
    <col min="4" max="5" width="10.7109375" style="196" customWidth="1"/>
    <col min="6" max="6" width="14.140625" style="196" customWidth="1"/>
    <col min="7" max="10" width="10.7109375" style="196" customWidth="1"/>
    <col min="11" max="256" width="9.140625" style="196"/>
    <col min="257" max="257" width="3.7109375" style="196" customWidth="1"/>
    <col min="258" max="258" width="39.85546875" style="196" customWidth="1"/>
    <col min="259" max="259" width="0" style="196" hidden="1" customWidth="1"/>
    <col min="260" max="261" width="10.7109375" style="196" customWidth="1"/>
    <col min="262" max="262" width="14.140625" style="196" customWidth="1"/>
    <col min="263" max="266" width="10.7109375" style="196" customWidth="1"/>
    <col min="267" max="512" width="9.140625" style="196"/>
    <col min="513" max="513" width="3.7109375" style="196" customWidth="1"/>
    <col min="514" max="514" width="39.85546875" style="196" customWidth="1"/>
    <col min="515" max="515" width="0" style="196" hidden="1" customWidth="1"/>
    <col min="516" max="517" width="10.7109375" style="196" customWidth="1"/>
    <col min="518" max="518" width="14.140625" style="196" customWidth="1"/>
    <col min="519" max="522" width="10.7109375" style="196" customWidth="1"/>
    <col min="523" max="768" width="9.140625" style="196"/>
    <col min="769" max="769" width="3.7109375" style="196" customWidth="1"/>
    <col min="770" max="770" width="39.85546875" style="196" customWidth="1"/>
    <col min="771" max="771" width="0" style="196" hidden="1" customWidth="1"/>
    <col min="772" max="773" width="10.7109375" style="196" customWidth="1"/>
    <col min="774" max="774" width="14.140625" style="196" customWidth="1"/>
    <col min="775" max="778" width="10.7109375" style="196" customWidth="1"/>
    <col min="779" max="1024" width="9.140625" style="196"/>
    <col min="1025" max="1025" width="3.7109375" style="196" customWidth="1"/>
    <col min="1026" max="1026" width="39.85546875" style="196" customWidth="1"/>
    <col min="1027" max="1027" width="0" style="196" hidden="1" customWidth="1"/>
    <col min="1028" max="1029" width="10.7109375" style="196" customWidth="1"/>
    <col min="1030" max="1030" width="14.140625" style="196" customWidth="1"/>
    <col min="1031" max="1034" width="10.7109375" style="196" customWidth="1"/>
    <col min="1035" max="1280" width="9.140625" style="196"/>
    <col min="1281" max="1281" width="3.7109375" style="196" customWidth="1"/>
    <col min="1282" max="1282" width="39.85546875" style="196" customWidth="1"/>
    <col min="1283" max="1283" width="0" style="196" hidden="1" customWidth="1"/>
    <col min="1284" max="1285" width="10.7109375" style="196" customWidth="1"/>
    <col min="1286" max="1286" width="14.140625" style="196" customWidth="1"/>
    <col min="1287" max="1290" width="10.7109375" style="196" customWidth="1"/>
    <col min="1291" max="1536" width="9.140625" style="196"/>
    <col min="1537" max="1537" width="3.7109375" style="196" customWidth="1"/>
    <col min="1538" max="1538" width="39.85546875" style="196" customWidth="1"/>
    <col min="1539" max="1539" width="0" style="196" hidden="1" customWidth="1"/>
    <col min="1540" max="1541" width="10.7109375" style="196" customWidth="1"/>
    <col min="1542" max="1542" width="14.140625" style="196" customWidth="1"/>
    <col min="1543" max="1546" width="10.7109375" style="196" customWidth="1"/>
    <col min="1547" max="1792" width="9.140625" style="196"/>
    <col min="1793" max="1793" width="3.7109375" style="196" customWidth="1"/>
    <col min="1794" max="1794" width="39.85546875" style="196" customWidth="1"/>
    <col min="1795" max="1795" width="0" style="196" hidden="1" customWidth="1"/>
    <col min="1796" max="1797" width="10.7109375" style="196" customWidth="1"/>
    <col min="1798" max="1798" width="14.140625" style="196" customWidth="1"/>
    <col min="1799" max="1802" width="10.7109375" style="196" customWidth="1"/>
    <col min="1803" max="2048" width="9.140625" style="196"/>
    <col min="2049" max="2049" width="3.7109375" style="196" customWidth="1"/>
    <col min="2050" max="2050" width="39.85546875" style="196" customWidth="1"/>
    <col min="2051" max="2051" width="0" style="196" hidden="1" customWidth="1"/>
    <col min="2052" max="2053" width="10.7109375" style="196" customWidth="1"/>
    <col min="2054" max="2054" width="14.140625" style="196" customWidth="1"/>
    <col min="2055" max="2058" width="10.7109375" style="196" customWidth="1"/>
    <col min="2059" max="2304" width="9.140625" style="196"/>
    <col min="2305" max="2305" width="3.7109375" style="196" customWidth="1"/>
    <col min="2306" max="2306" width="39.85546875" style="196" customWidth="1"/>
    <col min="2307" max="2307" width="0" style="196" hidden="1" customWidth="1"/>
    <col min="2308" max="2309" width="10.7109375" style="196" customWidth="1"/>
    <col min="2310" max="2310" width="14.140625" style="196" customWidth="1"/>
    <col min="2311" max="2314" width="10.7109375" style="196" customWidth="1"/>
    <col min="2315" max="2560" width="9.140625" style="196"/>
    <col min="2561" max="2561" width="3.7109375" style="196" customWidth="1"/>
    <col min="2562" max="2562" width="39.85546875" style="196" customWidth="1"/>
    <col min="2563" max="2563" width="0" style="196" hidden="1" customWidth="1"/>
    <col min="2564" max="2565" width="10.7109375" style="196" customWidth="1"/>
    <col min="2566" max="2566" width="14.140625" style="196" customWidth="1"/>
    <col min="2567" max="2570" width="10.7109375" style="196" customWidth="1"/>
    <col min="2571" max="2816" width="9.140625" style="196"/>
    <col min="2817" max="2817" width="3.7109375" style="196" customWidth="1"/>
    <col min="2818" max="2818" width="39.85546875" style="196" customWidth="1"/>
    <col min="2819" max="2819" width="0" style="196" hidden="1" customWidth="1"/>
    <col min="2820" max="2821" width="10.7109375" style="196" customWidth="1"/>
    <col min="2822" max="2822" width="14.140625" style="196" customWidth="1"/>
    <col min="2823" max="2826" width="10.7109375" style="196" customWidth="1"/>
    <col min="2827" max="3072" width="9.140625" style="196"/>
    <col min="3073" max="3073" width="3.7109375" style="196" customWidth="1"/>
    <col min="3074" max="3074" width="39.85546875" style="196" customWidth="1"/>
    <col min="3075" max="3075" width="0" style="196" hidden="1" customWidth="1"/>
    <col min="3076" max="3077" width="10.7109375" style="196" customWidth="1"/>
    <col min="3078" max="3078" width="14.140625" style="196" customWidth="1"/>
    <col min="3079" max="3082" width="10.7109375" style="196" customWidth="1"/>
    <col min="3083" max="3328" width="9.140625" style="196"/>
    <col min="3329" max="3329" width="3.7109375" style="196" customWidth="1"/>
    <col min="3330" max="3330" width="39.85546875" style="196" customWidth="1"/>
    <col min="3331" max="3331" width="0" style="196" hidden="1" customWidth="1"/>
    <col min="3332" max="3333" width="10.7109375" style="196" customWidth="1"/>
    <col min="3334" max="3334" width="14.140625" style="196" customWidth="1"/>
    <col min="3335" max="3338" width="10.7109375" style="196" customWidth="1"/>
    <col min="3339" max="3584" width="9.140625" style="196"/>
    <col min="3585" max="3585" width="3.7109375" style="196" customWidth="1"/>
    <col min="3586" max="3586" width="39.85546875" style="196" customWidth="1"/>
    <col min="3587" max="3587" width="0" style="196" hidden="1" customWidth="1"/>
    <col min="3588" max="3589" width="10.7109375" style="196" customWidth="1"/>
    <col min="3590" max="3590" width="14.140625" style="196" customWidth="1"/>
    <col min="3591" max="3594" width="10.7109375" style="196" customWidth="1"/>
    <col min="3595" max="3840" width="9.140625" style="196"/>
    <col min="3841" max="3841" width="3.7109375" style="196" customWidth="1"/>
    <col min="3842" max="3842" width="39.85546875" style="196" customWidth="1"/>
    <col min="3843" max="3843" width="0" style="196" hidden="1" customWidth="1"/>
    <col min="3844" max="3845" width="10.7109375" style="196" customWidth="1"/>
    <col min="3846" max="3846" width="14.140625" style="196" customWidth="1"/>
    <col min="3847" max="3850" width="10.7109375" style="196" customWidth="1"/>
    <col min="3851" max="4096" width="9.140625" style="196"/>
    <col min="4097" max="4097" width="3.7109375" style="196" customWidth="1"/>
    <col min="4098" max="4098" width="39.85546875" style="196" customWidth="1"/>
    <col min="4099" max="4099" width="0" style="196" hidden="1" customWidth="1"/>
    <col min="4100" max="4101" width="10.7109375" style="196" customWidth="1"/>
    <col min="4102" max="4102" width="14.140625" style="196" customWidth="1"/>
    <col min="4103" max="4106" width="10.7109375" style="196" customWidth="1"/>
    <col min="4107" max="4352" width="9.140625" style="196"/>
    <col min="4353" max="4353" width="3.7109375" style="196" customWidth="1"/>
    <col min="4354" max="4354" width="39.85546875" style="196" customWidth="1"/>
    <col min="4355" max="4355" width="0" style="196" hidden="1" customWidth="1"/>
    <col min="4356" max="4357" width="10.7109375" style="196" customWidth="1"/>
    <col min="4358" max="4358" width="14.140625" style="196" customWidth="1"/>
    <col min="4359" max="4362" width="10.7109375" style="196" customWidth="1"/>
    <col min="4363" max="4608" width="9.140625" style="196"/>
    <col min="4609" max="4609" width="3.7109375" style="196" customWidth="1"/>
    <col min="4610" max="4610" width="39.85546875" style="196" customWidth="1"/>
    <col min="4611" max="4611" width="0" style="196" hidden="1" customWidth="1"/>
    <col min="4612" max="4613" width="10.7109375" style="196" customWidth="1"/>
    <col min="4614" max="4614" width="14.140625" style="196" customWidth="1"/>
    <col min="4615" max="4618" width="10.7109375" style="196" customWidth="1"/>
    <col min="4619" max="4864" width="9.140625" style="196"/>
    <col min="4865" max="4865" width="3.7109375" style="196" customWidth="1"/>
    <col min="4866" max="4866" width="39.85546875" style="196" customWidth="1"/>
    <col min="4867" max="4867" width="0" style="196" hidden="1" customWidth="1"/>
    <col min="4868" max="4869" width="10.7109375" style="196" customWidth="1"/>
    <col min="4870" max="4870" width="14.140625" style="196" customWidth="1"/>
    <col min="4871" max="4874" width="10.7109375" style="196" customWidth="1"/>
    <col min="4875" max="5120" width="9.140625" style="196"/>
    <col min="5121" max="5121" width="3.7109375" style="196" customWidth="1"/>
    <col min="5122" max="5122" width="39.85546875" style="196" customWidth="1"/>
    <col min="5123" max="5123" width="0" style="196" hidden="1" customWidth="1"/>
    <col min="5124" max="5125" width="10.7109375" style="196" customWidth="1"/>
    <col min="5126" max="5126" width="14.140625" style="196" customWidth="1"/>
    <col min="5127" max="5130" width="10.7109375" style="196" customWidth="1"/>
    <col min="5131" max="5376" width="9.140625" style="196"/>
    <col min="5377" max="5377" width="3.7109375" style="196" customWidth="1"/>
    <col min="5378" max="5378" width="39.85546875" style="196" customWidth="1"/>
    <col min="5379" max="5379" width="0" style="196" hidden="1" customWidth="1"/>
    <col min="5380" max="5381" width="10.7109375" style="196" customWidth="1"/>
    <col min="5382" max="5382" width="14.140625" style="196" customWidth="1"/>
    <col min="5383" max="5386" width="10.7109375" style="196" customWidth="1"/>
    <col min="5387" max="5632" width="9.140625" style="196"/>
    <col min="5633" max="5633" width="3.7109375" style="196" customWidth="1"/>
    <col min="5634" max="5634" width="39.85546875" style="196" customWidth="1"/>
    <col min="5635" max="5635" width="0" style="196" hidden="1" customWidth="1"/>
    <col min="5636" max="5637" width="10.7109375" style="196" customWidth="1"/>
    <col min="5638" max="5638" width="14.140625" style="196" customWidth="1"/>
    <col min="5639" max="5642" width="10.7109375" style="196" customWidth="1"/>
    <col min="5643" max="5888" width="9.140625" style="196"/>
    <col min="5889" max="5889" width="3.7109375" style="196" customWidth="1"/>
    <col min="5890" max="5890" width="39.85546875" style="196" customWidth="1"/>
    <col min="5891" max="5891" width="0" style="196" hidden="1" customWidth="1"/>
    <col min="5892" max="5893" width="10.7109375" style="196" customWidth="1"/>
    <col min="5894" max="5894" width="14.140625" style="196" customWidth="1"/>
    <col min="5895" max="5898" width="10.7109375" style="196" customWidth="1"/>
    <col min="5899" max="6144" width="9.140625" style="196"/>
    <col min="6145" max="6145" width="3.7109375" style="196" customWidth="1"/>
    <col min="6146" max="6146" width="39.85546875" style="196" customWidth="1"/>
    <col min="6147" max="6147" width="0" style="196" hidden="1" customWidth="1"/>
    <col min="6148" max="6149" width="10.7109375" style="196" customWidth="1"/>
    <col min="6150" max="6150" width="14.140625" style="196" customWidth="1"/>
    <col min="6151" max="6154" width="10.7109375" style="196" customWidth="1"/>
    <col min="6155" max="6400" width="9.140625" style="196"/>
    <col min="6401" max="6401" width="3.7109375" style="196" customWidth="1"/>
    <col min="6402" max="6402" width="39.85546875" style="196" customWidth="1"/>
    <col min="6403" max="6403" width="0" style="196" hidden="1" customWidth="1"/>
    <col min="6404" max="6405" width="10.7109375" style="196" customWidth="1"/>
    <col min="6406" max="6406" width="14.140625" style="196" customWidth="1"/>
    <col min="6407" max="6410" width="10.7109375" style="196" customWidth="1"/>
    <col min="6411" max="6656" width="9.140625" style="196"/>
    <col min="6657" max="6657" width="3.7109375" style="196" customWidth="1"/>
    <col min="6658" max="6658" width="39.85546875" style="196" customWidth="1"/>
    <col min="6659" max="6659" width="0" style="196" hidden="1" customWidth="1"/>
    <col min="6660" max="6661" width="10.7109375" style="196" customWidth="1"/>
    <col min="6662" max="6662" width="14.140625" style="196" customWidth="1"/>
    <col min="6663" max="6666" width="10.7109375" style="196" customWidth="1"/>
    <col min="6667" max="6912" width="9.140625" style="196"/>
    <col min="6913" max="6913" width="3.7109375" style="196" customWidth="1"/>
    <col min="6914" max="6914" width="39.85546875" style="196" customWidth="1"/>
    <col min="6915" max="6915" width="0" style="196" hidden="1" customWidth="1"/>
    <col min="6916" max="6917" width="10.7109375" style="196" customWidth="1"/>
    <col min="6918" max="6918" width="14.140625" style="196" customWidth="1"/>
    <col min="6919" max="6922" width="10.7109375" style="196" customWidth="1"/>
    <col min="6923" max="7168" width="9.140625" style="196"/>
    <col min="7169" max="7169" width="3.7109375" style="196" customWidth="1"/>
    <col min="7170" max="7170" width="39.85546875" style="196" customWidth="1"/>
    <col min="7171" max="7171" width="0" style="196" hidden="1" customWidth="1"/>
    <col min="7172" max="7173" width="10.7109375" style="196" customWidth="1"/>
    <col min="7174" max="7174" width="14.140625" style="196" customWidth="1"/>
    <col min="7175" max="7178" width="10.7109375" style="196" customWidth="1"/>
    <col min="7179" max="7424" width="9.140625" style="196"/>
    <col min="7425" max="7425" width="3.7109375" style="196" customWidth="1"/>
    <col min="7426" max="7426" width="39.85546875" style="196" customWidth="1"/>
    <col min="7427" max="7427" width="0" style="196" hidden="1" customWidth="1"/>
    <col min="7428" max="7429" width="10.7109375" style="196" customWidth="1"/>
    <col min="7430" max="7430" width="14.140625" style="196" customWidth="1"/>
    <col min="7431" max="7434" width="10.7109375" style="196" customWidth="1"/>
    <col min="7435" max="7680" width="9.140625" style="196"/>
    <col min="7681" max="7681" width="3.7109375" style="196" customWidth="1"/>
    <col min="7682" max="7682" width="39.85546875" style="196" customWidth="1"/>
    <col min="7683" max="7683" width="0" style="196" hidden="1" customWidth="1"/>
    <col min="7684" max="7685" width="10.7109375" style="196" customWidth="1"/>
    <col min="7686" max="7686" width="14.140625" style="196" customWidth="1"/>
    <col min="7687" max="7690" width="10.7109375" style="196" customWidth="1"/>
    <col min="7691" max="7936" width="9.140625" style="196"/>
    <col min="7937" max="7937" width="3.7109375" style="196" customWidth="1"/>
    <col min="7938" max="7938" width="39.85546875" style="196" customWidth="1"/>
    <col min="7939" max="7939" width="0" style="196" hidden="1" customWidth="1"/>
    <col min="7940" max="7941" width="10.7109375" style="196" customWidth="1"/>
    <col min="7942" max="7942" width="14.140625" style="196" customWidth="1"/>
    <col min="7943" max="7946" width="10.7109375" style="196" customWidth="1"/>
    <col min="7947" max="8192" width="9.140625" style="196"/>
    <col min="8193" max="8193" width="3.7109375" style="196" customWidth="1"/>
    <col min="8194" max="8194" width="39.85546875" style="196" customWidth="1"/>
    <col min="8195" max="8195" width="0" style="196" hidden="1" customWidth="1"/>
    <col min="8196" max="8197" width="10.7109375" style="196" customWidth="1"/>
    <col min="8198" max="8198" width="14.140625" style="196" customWidth="1"/>
    <col min="8199" max="8202" width="10.7109375" style="196" customWidth="1"/>
    <col min="8203" max="8448" width="9.140625" style="196"/>
    <col min="8449" max="8449" width="3.7109375" style="196" customWidth="1"/>
    <col min="8450" max="8450" width="39.85546875" style="196" customWidth="1"/>
    <col min="8451" max="8451" width="0" style="196" hidden="1" customWidth="1"/>
    <col min="8452" max="8453" width="10.7109375" style="196" customWidth="1"/>
    <col min="8454" max="8454" width="14.140625" style="196" customWidth="1"/>
    <col min="8455" max="8458" width="10.7109375" style="196" customWidth="1"/>
    <col min="8459" max="8704" width="9.140625" style="196"/>
    <col min="8705" max="8705" width="3.7109375" style="196" customWidth="1"/>
    <col min="8706" max="8706" width="39.85546875" style="196" customWidth="1"/>
    <col min="8707" max="8707" width="0" style="196" hidden="1" customWidth="1"/>
    <col min="8708" max="8709" width="10.7109375" style="196" customWidth="1"/>
    <col min="8710" max="8710" width="14.140625" style="196" customWidth="1"/>
    <col min="8711" max="8714" width="10.7109375" style="196" customWidth="1"/>
    <col min="8715" max="8960" width="9.140625" style="196"/>
    <col min="8961" max="8961" width="3.7109375" style="196" customWidth="1"/>
    <col min="8962" max="8962" width="39.85546875" style="196" customWidth="1"/>
    <col min="8963" max="8963" width="0" style="196" hidden="1" customWidth="1"/>
    <col min="8964" max="8965" width="10.7109375" style="196" customWidth="1"/>
    <col min="8966" max="8966" width="14.140625" style="196" customWidth="1"/>
    <col min="8967" max="8970" width="10.7109375" style="196" customWidth="1"/>
    <col min="8971" max="9216" width="9.140625" style="196"/>
    <col min="9217" max="9217" width="3.7109375" style="196" customWidth="1"/>
    <col min="9218" max="9218" width="39.85546875" style="196" customWidth="1"/>
    <col min="9219" max="9219" width="0" style="196" hidden="1" customWidth="1"/>
    <col min="9220" max="9221" width="10.7109375" style="196" customWidth="1"/>
    <col min="9222" max="9222" width="14.140625" style="196" customWidth="1"/>
    <col min="9223" max="9226" width="10.7109375" style="196" customWidth="1"/>
    <col min="9227" max="9472" width="9.140625" style="196"/>
    <col min="9473" max="9473" width="3.7109375" style="196" customWidth="1"/>
    <col min="9474" max="9474" width="39.85546875" style="196" customWidth="1"/>
    <col min="9475" max="9475" width="0" style="196" hidden="1" customWidth="1"/>
    <col min="9476" max="9477" width="10.7109375" style="196" customWidth="1"/>
    <col min="9478" max="9478" width="14.140625" style="196" customWidth="1"/>
    <col min="9479" max="9482" width="10.7109375" style="196" customWidth="1"/>
    <col min="9483" max="9728" width="9.140625" style="196"/>
    <col min="9729" max="9729" width="3.7109375" style="196" customWidth="1"/>
    <col min="9730" max="9730" width="39.85546875" style="196" customWidth="1"/>
    <col min="9731" max="9731" width="0" style="196" hidden="1" customWidth="1"/>
    <col min="9732" max="9733" width="10.7109375" style="196" customWidth="1"/>
    <col min="9734" max="9734" width="14.140625" style="196" customWidth="1"/>
    <col min="9735" max="9738" width="10.7109375" style="196" customWidth="1"/>
    <col min="9739" max="9984" width="9.140625" style="196"/>
    <col min="9985" max="9985" width="3.7109375" style="196" customWidth="1"/>
    <col min="9986" max="9986" width="39.85546875" style="196" customWidth="1"/>
    <col min="9987" max="9987" width="0" style="196" hidden="1" customWidth="1"/>
    <col min="9988" max="9989" width="10.7109375" style="196" customWidth="1"/>
    <col min="9990" max="9990" width="14.140625" style="196" customWidth="1"/>
    <col min="9991" max="9994" width="10.7109375" style="196" customWidth="1"/>
    <col min="9995" max="10240" width="9.140625" style="196"/>
    <col min="10241" max="10241" width="3.7109375" style="196" customWidth="1"/>
    <col min="10242" max="10242" width="39.85546875" style="196" customWidth="1"/>
    <col min="10243" max="10243" width="0" style="196" hidden="1" customWidth="1"/>
    <col min="10244" max="10245" width="10.7109375" style="196" customWidth="1"/>
    <col min="10246" max="10246" width="14.140625" style="196" customWidth="1"/>
    <col min="10247" max="10250" width="10.7109375" style="196" customWidth="1"/>
    <col min="10251" max="10496" width="9.140625" style="196"/>
    <col min="10497" max="10497" width="3.7109375" style="196" customWidth="1"/>
    <col min="10498" max="10498" width="39.85546875" style="196" customWidth="1"/>
    <col min="10499" max="10499" width="0" style="196" hidden="1" customWidth="1"/>
    <col min="10500" max="10501" width="10.7109375" style="196" customWidth="1"/>
    <col min="10502" max="10502" width="14.140625" style="196" customWidth="1"/>
    <col min="10503" max="10506" width="10.7109375" style="196" customWidth="1"/>
    <col min="10507" max="10752" width="9.140625" style="196"/>
    <col min="10753" max="10753" width="3.7109375" style="196" customWidth="1"/>
    <col min="10754" max="10754" width="39.85546875" style="196" customWidth="1"/>
    <col min="10755" max="10755" width="0" style="196" hidden="1" customWidth="1"/>
    <col min="10756" max="10757" width="10.7109375" style="196" customWidth="1"/>
    <col min="10758" max="10758" width="14.140625" style="196" customWidth="1"/>
    <col min="10759" max="10762" width="10.7109375" style="196" customWidth="1"/>
    <col min="10763" max="11008" width="9.140625" style="196"/>
    <col min="11009" max="11009" width="3.7109375" style="196" customWidth="1"/>
    <col min="11010" max="11010" width="39.85546875" style="196" customWidth="1"/>
    <col min="11011" max="11011" width="0" style="196" hidden="1" customWidth="1"/>
    <col min="11012" max="11013" width="10.7109375" style="196" customWidth="1"/>
    <col min="11014" max="11014" width="14.140625" style="196" customWidth="1"/>
    <col min="11015" max="11018" width="10.7109375" style="196" customWidth="1"/>
    <col min="11019" max="11264" width="9.140625" style="196"/>
    <col min="11265" max="11265" width="3.7109375" style="196" customWidth="1"/>
    <col min="11266" max="11266" width="39.85546875" style="196" customWidth="1"/>
    <col min="11267" max="11267" width="0" style="196" hidden="1" customWidth="1"/>
    <col min="11268" max="11269" width="10.7109375" style="196" customWidth="1"/>
    <col min="11270" max="11270" width="14.140625" style="196" customWidth="1"/>
    <col min="11271" max="11274" width="10.7109375" style="196" customWidth="1"/>
    <col min="11275" max="11520" width="9.140625" style="196"/>
    <col min="11521" max="11521" width="3.7109375" style="196" customWidth="1"/>
    <col min="11522" max="11522" width="39.85546875" style="196" customWidth="1"/>
    <col min="11523" max="11523" width="0" style="196" hidden="1" customWidth="1"/>
    <col min="11524" max="11525" width="10.7109375" style="196" customWidth="1"/>
    <col min="11526" max="11526" width="14.140625" style="196" customWidth="1"/>
    <col min="11527" max="11530" width="10.7109375" style="196" customWidth="1"/>
    <col min="11531" max="11776" width="9.140625" style="196"/>
    <col min="11777" max="11777" width="3.7109375" style="196" customWidth="1"/>
    <col min="11778" max="11778" width="39.85546875" style="196" customWidth="1"/>
    <col min="11779" max="11779" width="0" style="196" hidden="1" customWidth="1"/>
    <col min="11780" max="11781" width="10.7109375" style="196" customWidth="1"/>
    <col min="11782" max="11782" width="14.140625" style="196" customWidth="1"/>
    <col min="11783" max="11786" width="10.7109375" style="196" customWidth="1"/>
    <col min="11787" max="12032" width="9.140625" style="196"/>
    <col min="12033" max="12033" width="3.7109375" style="196" customWidth="1"/>
    <col min="12034" max="12034" width="39.85546875" style="196" customWidth="1"/>
    <col min="12035" max="12035" width="0" style="196" hidden="1" customWidth="1"/>
    <col min="12036" max="12037" width="10.7109375" style="196" customWidth="1"/>
    <col min="12038" max="12038" width="14.140625" style="196" customWidth="1"/>
    <col min="12039" max="12042" width="10.7109375" style="196" customWidth="1"/>
    <col min="12043" max="12288" width="9.140625" style="196"/>
    <col min="12289" max="12289" width="3.7109375" style="196" customWidth="1"/>
    <col min="12290" max="12290" width="39.85546875" style="196" customWidth="1"/>
    <col min="12291" max="12291" width="0" style="196" hidden="1" customWidth="1"/>
    <col min="12292" max="12293" width="10.7109375" style="196" customWidth="1"/>
    <col min="12294" max="12294" width="14.140625" style="196" customWidth="1"/>
    <col min="12295" max="12298" width="10.7109375" style="196" customWidth="1"/>
    <col min="12299" max="12544" width="9.140625" style="196"/>
    <col min="12545" max="12545" width="3.7109375" style="196" customWidth="1"/>
    <col min="12546" max="12546" width="39.85546875" style="196" customWidth="1"/>
    <col min="12547" max="12547" width="0" style="196" hidden="1" customWidth="1"/>
    <col min="12548" max="12549" width="10.7109375" style="196" customWidth="1"/>
    <col min="12550" max="12550" width="14.140625" style="196" customWidth="1"/>
    <col min="12551" max="12554" width="10.7109375" style="196" customWidth="1"/>
    <col min="12555" max="12800" width="9.140625" style="196"/>
    <col min="12801" max="12801" width="3.7109375" style="196" customWidth="1"/>
    <col min="12802" max="12802" width="39.85546875" style="196" customWidth="1"/>
    <col min="12803" max="12803" width="0" style="196" hidden="1" customWidth="1"/>
    <col min="12804" max="12805" width="10.7109375" style="196" customWidth="1"/>
    <col min="12806" max="12806" width="14.140625" style="196" customWidth="1"/>
    <col min="12807" max="12810" width="10.7109375" style="196" customWidth="1"/>
    <col min="12811" max="13056" width="9.140625" style="196"/>
    <col min="13057" max="13057" width="3.7109375" style="196" customWidth="1"/>
    <col min="13058" max="13058" width="39.85546875" style="196" customWidth="1"/>
    <col min="13059" max="13059" width="0" style="196" hidden="1" customWidth="1"/>
    <col min="13060" max="13061" width="10.7109375" style="196" customWidth="1"/>
    <col min="13062" max="13062" width="14.140625" style="196" customWidth="1"/>
    <col min="13063" max="13066" width="10.7109375" style="196" customWidth="1"/>
    <col min="13067" max="13312" width="9.140625" style="196"/>
    <col min="13313" max="13313" width="3.7109375" style="196" customWidth="1"/>
    <col min="13314" max="13314" width="39.85546875" style="196" customWidth="1"/>
    <col min="13315" max="13315" width="0" style="196" hidden="1" customWidth="1"/>
    <col min="13316" max="13317" width="10.7109375" style="196" customWidth="1"/>
    <col min="13318" max="13318" width="14.140625" style="196" customWidth="1"/>
    <col min="13319" max="13322" width="10.7109375" style="196" customWidth="1"/>
    <col min="13323" max="13568" width="9.140625" style="196"/>
    <col min="13569" max="13569" width="3.7109375" style="196" customWidth="1"/>
    <col min="13570" max="13570" width="39.85546875" style="196" customWidth="1"/>
    <col min="13571" max="13571" width="0" style="196" hidden="1" customWidth="1"/>
    <col min="13572" max="13573" width="10.7109375" style="196" customWidth="1"/>
    <col min="13574" max="13574" width="14.140625" style="196" customWidth="1"/>
    <col min="13575" max="13578" width="10.7109375" style="196" customWidth="1"/>
    <col min="13579" max="13824" width="9.140625" style="196"/>
    <col min="13825" max="13825" width="3.7109375" style="196" customWidth="1"/>
    <col min="13826" max="13826" width="39.85546875" style="196" customWidth="1"/>
    <col min="13827" max="13827" width="0" style="196" hidden="1" customWidth="1"/>
    <col min="13828" max="13829" width="10.7109375" style="196" customWidth="1"/>
    <col min="13830" max="13830" width="14.140625" style="196" customWidth="1"/>
    <col min="13831" max="13834" width="10.7109375" style="196" customWidth="1"/>
    <col min="13835" max="14080" width="9.140625" style="196"/>
    <col min="14081" max="14081" width="3.7109375" style="196" customWidth="1"/>
    <col min="14082" max="14082" width="39.85546875" style="196" customWidth="1"/>
    <col min="14083" max="14083" width="0" style="196" hidden="1" customWidth="1"/>
    <col min="14084" max="14085" width="10.7109375" style="196" customWidth="1"/>
    <col min="14086" max="14086" width="14.140625" style="196" customWidth="1"/>
    <col min="14087" max="14090" width="10.7109375" style="196" customWidth="1"/>
    <col min="14091" max="14336" width="9.140625" style="196"/>
    <col min="14337" max="14337" width="3.7109375" style="196" customWidth="1"/>
    <col min="14338" max="14338" width="39.85546875" style="196" customWidth="1"/>
    <col min="14339" max="14339" width="0" style="196" hidden="1" customWidth="1"/>
    <col min="14340" max="14341" width="10.7109375" style="196" customWidth="1"/>
    <col min="14342" max="14342" width="14.140625" style="196" customWidth="1"/>
    <col min="14343" max="14346" width="10.7109375" style="196" customWidth="1"/>
    <col min="14347" max="14592" width="9.140625" style="196"/>
    <col min="14593" max="14593" width="3.7109375" style="196" customWidth="1"/>
    <col min="14594" max="14594" width="39.85546875" style="196" customWidth="1"/>
    <col min="14595" max="14595" width="0" style="196" hidden="1" customWidth="1"/>
    <col min="14596" max="14597" width="10.7109375" style="196" customWidth="1"/>
    <col min="14598" max="14598" width="14.140625" style="196" customWidth="1"/>
    <col min="14599" max="14602" width="10.7109375" style="196" customWidth="1"/>
    <col min="14603" max="14848" width="9.140625" style="196"/>
    <col min="14849" max="14849" width="3.7109375" style="196" customWidth="1"/>
    <col min="14850" max="14850" width="39.85546875" style="196" customWidth="1"/>
    <col min="14851" max="14851" width="0" style="196" hidden="1" customWidth="1"/>
    <col min="14852" max="14853" width="10.7109375" style="196" customWidth="1"/>
    <col min="14854" max="14854" width="14.140625" style="196" customWidth="1"/>
    <col min="14855" max="14858" width="10.7109375" style="196" customWidth="1"/>
    <col min="14859" max="15104" width="9.140625" style="196"/>
    <col min="15105" max="15105" width="3.7109375" style="196" customWidth="1"/>
    <col min="15106" max="15106" width="39.85546875" style="196" customWidth="1"/>
    <col min="15107" max="15107" width="0" style="196" hidden="1" customWidth="1"/>
    <col min="15108" max="15109" width="10.7109375" style="196" customWidth="1"/>
    <col min="15110" max="15110" width="14.140625" style="196" customWidth="1"/>
    <col min="15111" max="15114" width="10.7109375" style="196" customWidth="1"/>
    <col min="15115" max="15360" width="9.140625" style="196"/>
    <col min="15361" max="15361" width="3.7109375" style="196" customWidth="1"/>
    <col min="15362" max="15362" width="39.85546875" style="196" customWidth="1"/>
    <col min="15363" max="15363" width="0" style="196" hidden="1" customWidth="1"/>
    <col min="15364" max="15365" width="10.7109375" style="196" customWidth="1"/>
    <col min="15366" max="15366" width="14.140625" style="196" customWidth="1"/>
    <col min="15367" max="15370" width="10.7109375" style="196" customWidth="1"/>
    <col min="15371" max="15616" width="9.140625" style="196"/>
    <col min="15617" max="15617" width="3.7109375" style="196" customWidth="1"/>
    <col min="15618" max="15618" width="39.85546875" style="196" customWidth="1"/>
    <col min="15619" max="15619" width="0" style="196" hidden="1" customWidth="1"/>
    <col min="15620" max="15621" width="10.7109375" style="196" customWidth="1"/>
    <col min="15622" max="15622" width="14.140625" style="196" customWidth="1"/>
    <col min="15623" max="15626" width="10.7109375" style="196" customWidth="1"/>
    <col min="15627" max="15872" width="9.140625" style="196"/>
    <col min="15873" max="15873" width="3.7109375" style="196" customWidth="1"/>
    <col min="15874" max="15874" width="39.85546875" style="196" customWidth="1"/>
    <col min="15875" max="15875" width="0" style="196" hidden="1" customWidth="1"/>
    <col min="15876" max="15877" width="10.7109375" style="196" customWidth="1"/>
    <col min="15878" max="15878" width="14.140625" style="196" customWidth="1"/>
    <col min="15879" max="15882" width="10.7109375" style="196" customWidth="1"/>
    <col min="15883" max="16128" width="9.140625" style="196"/>
    <col min="16129" max="16129" width="3.7109375" style="196" customWidth="1"/>
    <col min="16130" max="16130" width="39.85546875" style="196" customWidth="1"/>
    <col min="16131" max="16131" width="0" style="196" hidden="1" customWidth="1"/>
    <col min="16132" max="16133" width="10.7109375" style="196" customWidth="1"/>
    <col min="16134" max="16134" width="14.140625" style="196" customWidth="1"/>
    <col min="16135" max="16138" width="10.7109375" style="196" customWidth="1"/>
    <col min="16139" max="16384" width="9.140625" style="196"/>
  </cols>
  <sheetData>
    <row r="1" spans="1:11" s="5" customFormat="1" ht="27" customHeight="1" x14ac:dyDescent="0.2">
      <c r="A1" s="108"/>
      <c r="B1" s="209" t="s">
        <v>65</v>
      </c>
      <c r="C1" s="210"/>
      <c r="D1" s="210"/>
      <c r="E1" s="210"/>
      <c r="F1" s="210"/>
      <c r="G1" s="210"/>
      <c r="H1" s="210"/>
      <c r="I1" s="210"/>
      <c r="J1" s="210"/>
      <c r="K1" s="109"/>
    </row>
    <row r="2" spans="1:11" s="5" customFormat="1" ht="17.25" customHeight="1" x14ac:dyDescent="0.2">
      <c r="A2" s="108"/>
      <c r="B2" s="211" t="s">
        <v>66</v>
      </c>
      <c r="C2" s="212"/>
      <c r="D2" s="212"/>
      <c r="E2" s="212"/>
      <c r="F2" s="212"/>
      <c r="G2" s="212"/>
      <c r="H2" s="212"/>
      <c r="I2" s="212"/>
      <c r="J2" s="212"/>
      <c r="K2" s="109"/>
    </row>
    <row r="3" spans="1:11" s="5" customFormat="1" ht="12.75" customHeight="1" x14ac:dyDescent="0.2">
      <c r="A3" s="110"/>
      <c r="B3" s="213" t="s">
        <v>67</v>
      </c>
      <c r="C3" s="214"/>
      <c r="D3" s="214"/>
      <c r="E3" s="214"/>
      <c r="F3" s="214"/>
      <c r="G3" s="214"/>
      <c r="H3" s="214"/>
      <c r="I3" s="214"/>
      <c r="J3" s="215"/>
      <c r="K3" s="109"/>
    </row>
    <row r="4" spans="1:11" s="5" customFormat="1" ht="11.25" customHeight="1" x14ac:dyDescent="0.2">
      <c r="A4" s="110"/>
      <c r="B4" s="216"/>
      <c r="C4" s="217"/>
      <c r="D4" s="217"/>
      <c r="E4" s="217"/>
      <c r="F4" s="217"/>
      <c r="G4" s="217"/>
      <c r="H4" s="217"/>
      <c r="I4" s="217"/>
      <c r="J4" s="218"/>
      <c r="K4" s="109"/>
    </row>
    <row r="5" spans="1:11" s="115" customFormat="1" ht="12" customHeight="1" x14ac:dyDescent="0.2">
      <c r="A5" s="111"/>
      <c r="B5" s="112" t="s">
        <v>68</v>
      </c>
      <c r="C5" s="113" t="s">
        <v>69</v>
      </c>
      <c r="D5" s="114" t="s">
        <v>70</v>
      </c>
      <c r="E5" s="219" t="s">
        <v>71</v>
      </c>
      <c r="F5" s="220"/>
      <c r="G5" s="220"/>
      <c r="H5" s="220"/>
      <c r="I5" s="220"/>
      <c r="J5" s="221"/>
    </row>
    <row r="6" spans="1:11" s="115" customFormat="1" ht="12" customHeight="1" x14ac:dyDescent="0.2">
      <c r="A6" s="111"/>
      <c r="B6" s="116"/>
      <c r="C6" s="117" t="s">
        <v>72</v>
      </c>
      <c r="D6" s="118" t="s">
        <v>72</v>
      </c>
      <c r="E6" s="114" t="s">
        <v>71</v>
      </c>
      <c r="F6" s="119" t="s">
        <v>73</v>
      </c>
      <c r="G6" s="219" t="s">
        <v>74</v>
      </c>
      <c r="H6" s="221"/>
      <c r="I6" s="220" t="s">
        <v>75</v>
      </c>
      <c r="J6" s="221"/>
    </row>
    <row r="7" spans="1:11" s="115" customFormat="1" ht="12" customHeight="1" x14ac:dyDescent="0.2">
      <c r="A7" s="111"/>
      <c r="B7" s="120"/>
      <c r="C7" s="121" t="s">
        <v>76</v>
      </c>
      <c r="D7" s="122" t="s">
        <v>76</v>
      </c>
      <c r="E7" s="122" t="s">
        <v>72</v>
      </c>
      <c r="F7" s="123" t="s">
        <v>77</v>
      </c>
      <c r="G7" s="122" t="s">
        <v>78</v>
      </c>
      <c r="H7" s="122" t="s">
        <v>79</v>
      </c>
      <c r="I7" s="122" t="s">
        <v>80</v>
      </c>
      <c r="J7" s="122" t="s">
        <v>81</v>
      </c>
    </row>
    <row r="8" spans="1:11" s="115" customFormat="1" ht="11.25" customHeight="1" x14ac:dyDescent="0.2">
      <c r="A8" s="111"/>
      <c r="B8" s="124" t="s">
        <v>82</v>
      </c>
      <c r="C8" s="125"/>
      <c r="D8" s="126"/>
      <c r="E8" s="127"/>
      <c r="F8" s="128"/>
      <c r="G8" s="129"/>
      <c r="H8" s="129"/>
      <c r="I8" s="129"/>
      <c r="J8" s="129"/>
      <c r="K8" s="130"/>
    </row>
    <row r="9" spans="1:11" s="115" customFormat="1" ht="11.25" customHeight="1" x14ac:dyDescent="0.2">
      <c r="A9" s="111"/>
      <c r="B9" s="131" t="s">
        <v>83</v>
      </c>
      <c r="C9" s="125"/>
      <c r="D9" s="132"/>
      <c r="E9" s="132"/>
      <c r="F9" s="133"/>
      <c r="G9" s="134"/>
      <c r="H9" s="134"/>
      <c r="I9" s="134"/>
      <c r="J9" s="134"/>
      <c r="K9" s="130"/>
    </row>
    <row r="10" spans="1:11" s="140" customFormat="1" ht="11.25" customHeight="1" x14ac:dyDescent="0.2">
      <c r="A10" s="111"/>
      <c r="B10" s="131" t="s">
        <v>84</v>
      </c>
      <c r="C10" s="135"/>
      <c r="D10" s="136"/>
      <c r="E10" s="136"/>
      <c r="F10" s="137"/>
      <c r="G10" s="138"/>
      <c r="H10" s="133"/>
      <c r="I10" s="138"/>
      <c r="J10" s="133"/>
      <c r="K10" s="139"/>
    </row>
    <row r="11" spans="1:11" s="140" customFormat="1" ht="11.25" customHeight="1" x14ac:dyDescent="0.2">
      <c r="A11" s="111"/>
      <c r="B11" s="141" t="s">
        <v>85</v>
      </c>
      <c r="C11" s="142">
        <v>1422.3</v>
      </c>
      <c r="D11" s="143">
        <v>888.3</v>
      </c>
      <c r="E11" s="143">
        <v>74</v>
      </c>
      <c r="F11" s="144">
        <v>13.2</v>
      </c>
      <c r="G11" s="145">
        <v>183.56</v>
      </c>
      <c r="H11" s="146">
        <v>2423</v>
      </c>
      <c r="I11" s="145">
        <v>7.26</v>
      </c>
      <c r="J11" s="145">
        <v>94</v>
      </c>
      <c r="K11" s="139"/>
    </row>
    <row r="12" spans="1:11" s="140" customFormat="1" ht="11.25" customHeight="1" x14ac:dyDescent="0.2">
      <c r="A12" s="111"/>
      <c r="B12" s="131" t="s">
        <v>86</v>
      </c>
      <c r="C12" s="135"/>
      <c r="D12" s="136"/>
      <c r="E12" s="136"/>
      <c r="F12" s="137"/>
      <c r="G12" s="138"/>
      <c r="H12" s="133"/>
      <c r="I12" s="138"/>
      <c r="J12" s="138"/>
      <c r="K12" s="139"/>
    </row>
    <row r="13" spans="1:11" s="140" customFormat="1" ht="11.25" customHeight="1" x14ac:dyDescent="0.2">
      <c r="A13" s="111"/>
      <c r="B13" s="141" t="s">
        <v>87</v>
      </c>
      <c r="C13" s="142">
        <v>2602.6</v>
      </c>
      <c r="D13" s="143">
        <v>2371.4</v>
      </c>
      <c r="E13" s="143">
        <v>418</v>
      </c>
      <c r="F13" s="144">
        <v>92.5</v>
      </c>
      <c r="G13" s="145">
        <v>51.45</v>
      </c>
      <c r="H13" s="146">
        <v>4759</v>
      </c>
      <c r="I13" s="145">
        <v>0.94</v>
      </c>
      <c r="J13" s="145">
        <v>84</v>
      </c>
      <c r="K13" s="139"/>
    </row>
    <row r="14" spans="1:11" s="140" customFormat="1" ht="11.25" customHeight="1" x14ac:dyDescent="0.2">
      <c r="A14" s="111"/>
      <c r="B14" s="141" t="s">
        <v>88</v>
      </c>
      <c r="C14" s="142">
        <v>214</v>
      </c>
      <c r="D14" s="143">
        <v>292</v>
      </c>
      <c r="E14" s="143">
        <v>86</v>
      </c>
      <c r="F14" s="144">
        <v>106.5</v>
      </c>
      <c r="G14" s="145">
        <v>37.21</v>
      </c>
      <c r="H14" s="146">
        <v>3963</v>
      </c>
      <c r="I14" s="145">
        <v>0.94</v>
      </c>
      <c r="J14" s="145">
        <v>101</v>
      </c>
      <c r="K14" s="139"/>
    </row>
    <row r="15" spans="1:11" s="140" customFormat="1" ht="10.5" customHeight="1" x14ac:dyDescent="0.2">
      <c r="A15" s="111"/>
      <c r="B15" s="131"/>
      <c r="C15" s="147"/>
      <c r="D15" s="136"/>
      <c r="E15" s="136"/>
      <c r="F15" s="137"/>
      <c r="G15" s="138"/>
      <c r="H15" s="133"/>
      <c r="I15" s="138"/>
      <c r="J15" s="138"/>
      <c r="K15" s="148"/>
    </row>
    <row r="16" spans="1:11" s="140" customFormat="1" ht="11.25" customHeight="1" x14ac:dyDescent="0.2">
      <c r="A16" s="111"/>
      <c r="B16" s="131" t="s">
        <v>89</v>
      </c>
      <c r="C16" s="147"/>
      <c r="D16" s="136"/>
      <c r="E16" s="136"/>
      <c r="F16" s="137"/>
      <c r="G16" s="138"/>
      <c r="H16" s="133"/>
      <c r="I16" s="138"/>
      <c r="J16" s="138"/>
      <c r="K16" s="149"/>
    </row>
    <row r="17" spans="1:12" s="140" customFormat="1" ht="11.25" customHeight="1" x14ac:dyDescent="0.2">
      <c r="A17" s="111"/>
      <c r="B17" s="131" t="s">
        <v>90</v>
      </c>
      <c r="C17" s="147"/>
      <c r="D17" s="136"/>
      <c r="E17" s="136"/>
      <c r="F17" s="137"/>
      <c r="G17" s="138"/>
      <c r="H17" s="133"/>
      <c r="I17" s="138"/>
      <c r="J17" s="138"/>
      <c r="K17" s="149"/>
    </row>
    <row r="18" spans="1:12" s="140" customFormat="1" ht="11.25" customHeight="1" x14ac:dyDescent="0.2">
      <c r="A18" s="111"/>
      <c r="B18" s="141" t="s">
        <v>91</v>
      </c>
      <c r="C18" s="142">
        <v>1681.9</v>
      </c>
      <c r="D18" s="143">
        <v>1304.7</v>
      </c>
      <c r="E18" s="143">
        <v>238</v>
      </c>
      <c r="F18" s="144">
        <v>64.3</v>
      </c>
      <c r="G18" s="145">
        <v>22.95</v>
      </c>
      <c r="H18" s="146">
        <v>1476</v>
      </c>
      <c r="I18" s="145">
        <v>0</v>
      </c>
      <c r="J18" s="145" t="s">
        <v>92</v>
      </c>
      <c r="K18" s="139"/>
    </row>
    <row r="19" spans="1:12" s="140" customFormat="1" ht="11.25" customHeight="1" x14ac:dyDescent="0.2">
      <c r="A19" s="111"/>
      <c r="B19" s="131" t="s">
        <v>93</v>
      </c>
      <c r="C19" s="135"/>
      <c r="D19" s="136"/>
      <c r="E19" s="136"/>
      <c r="F19" s="137"/>
      <c r="G19" s="138"/>
      <c r="H19" s="133"/>
      <c r="I19" s="138"/>
      <c r="J19" s="138"/>
      <c r="K19" s="149"/>
    </row>
    <row r="20" spans="1:12" s="140" customFormat="1" ht="11.25" hidden="1" customHeight="1" x14ac:dyDescent="0.2">
      <c r="A20" s="111"/>
      <c r="B20" s="141" t="s">
        <v>91</v>
      </c>
      <c r="C20" s="135"/>
      <c r="D20" s="136"/>
      <c r="E20" s="136"/>
      <c r="F20" s="137"/>
      <c r="G20" s="138"/>
      <c r="H20" s="133"/>
      <c r="I20" s="138"/>
      <c r="J20" s="138"/>
      <c r="K20" s="148"/>
    </row>
    <row r="21" spans="1:12" s="140" customFormat="1" ht="11.25" customHeight="1" x14ac:dyDescent="0.2">
      <c r="A21" s="111"/>
      <c r="B21" s="141" t="s">
        <v>94</v>
      </c>
      <c r="C21" s="142">
        <v>2110.6</v>
      </c>
      <c r="D21" s="143">
        <v>1086.2</v>
      </c>
      <c r="E21" s="146">
        <v>58</v>
      </c>
      <c r="F21" s="144">
        <v>20.3</v>
      </c>
      <c r="G21" s="145">
        <v>186.45</v>
      </c>
      <c r="H21" s="146">
        <v>3785</v>
      </c>
      <c r="I21" s="145">
        <v>0.47</v>
      </c>
      <c r="J21" s="145">
        <v>9</v>
      </c>
      <c r="K21" s="139"/>
    </row>
    <row r="22" spans="1:12" s="140" customFormat="1" ht="12" hidden="1" customHeight="1" x14ac:dyDescent="0.2">
      <c r="A22" s="111"/>
      <c r="B22" s="141" t="s">
        <v>95</v>
      </c>
      <c r="C22" s="135"/>
      <c r="D22" s="136"/>
      <c r="E22" s="136"/>
      <c r="F22" s="137"/>
      <c r="G22" s="138"/>
      <c r="H22" s="133"/>
      <c r="I22" s="138"/>
      <c r="J22" s="138"/>
      <c r="K22" s="148"/>
    </row>
    <row r="23" spans="1:12" s="140" customFormat="1" ht="10.5" customHeight="1" x14ac:dyDescent="0.2">
      <c r="A23" s="111"/>
      <c r="B23" s="141"/>
      <c r="C23" s="150"/>
      <c r="D23" s="136"/>
      <c r="E23" s="136"/>
      <c r="F23" s="137"/>
      <c r="G23" s="138"/>
      <c r="H23" s="133"/>
      <c r="I23" s="138"/>
      <c r="J23" s="138"/>
      <c r="K23" s="148"/>
    </row>
    <row r="24" spans="1:12" s="140" customFormat="1" ht="11.25" hidden="1" customHeight="1" x14ac:dyDescent="0.2">
      <c r="A24" s="111"/>
      <c r="B24" s="151" t="s">
        <v>21</v>
      </c>
      <c r="C24" s="152"/>
      <c r="D24" s="136"/>
      <c r="E24" s="136"/>
      <c r="F24" s="137"/>
      <c r="G24" s="138"/>
      <c r="H24" s="133"/>
      <c r="I24" s="138"/>
      <c r="J24" s="138"/>
      <c r="K24" s="149"/>
    </row>
    <row r="25" spans="1:12" s="140" customFormat="1" ht="11.25" hidden="1" customHeight="1" x14ac:dyDescent="0.2">
      <c r="A25" s="111"/>
      <c r="B25" s="131" t="s">
        <v>96</v>
      </c>
      <c r="C25" s="153">
        <v>0</v>
      </c>
      <c r="D25" s="136">
        <v>0</v>
      </c>
      <c r="E25" s="136">
        <v>0</v>
      </c>
      <c r="F25" s="137">
        <v>0</v>
      </c>
      <c r="G25" s="138">
        <v>0</v>
      </c>
      <c r="H25" s="133">
        <v>0</v>
      </c>
      <c r="I25" s="138">
        <v>0</v>
      </c>
      <c r="J25" s="138" t="s">
        <v>97</v>
      </c>
      <c r="K25" s="149"/>
    </row>
    <row r="26" spans="1:12" s="140" customFormat="1" ht="11.25" hidden="1" customHeight="1" x14ac:dyDescent="0.2">
      <c r="A26" s="111"/>
      <c r="B26" s="131"/>
      <c r="C26" s="147"/>
      <c r="D26" s="136"/>
      <c r="E26" s="136"/>
      <c r="F26" s="137"/>
      <c r="G26" s="138"/>
      <c r="H26" s="133"/>
      <c r="I26" s="138"/>
      <c r="J26" s="138"/>
      <c r="K26" s="130"/>
    </row>
    <row r="27" spans="1:12" s="140" customFormat="1" ht="11.25" customHeight="1" x14ac:dyDescent="0.2">
      <c r="A27" s="111"/>
      <c r="B27" s="131" t="s">
        <v>35</v>
      </c>
      <c r="C27" s="147"/>
      <c r="D27" s="136"/>
      <c r="E27" s="136"/>
      <c r="F27" s="137"/>
      <c r="G27" s="138"/>
      <c r="H27" s="133"/>
      <c r="I27" s="138"/>
      <c r="J27" s="138"/>
      <c r="K27" s="130"/>
    </row>
    <row r="28" spans="1:12" s="140" customFormat="1" ht="11.25" customHeight="1" x14ac:dyDescent="0.2">
      <c r="A28" s="111"/>
      <c r="B28" s="131" t="s">
        <v>98</v>
      </c>
      <c r="C28" s="142">
        <v>2239</v>
      </c>
      <c r="D28" s="143">
        <v>1983</v>
      </c>
      <c r="E28" s="144">
        <v>0</v>
      </c>
      <c r="F28" s="144">
        <v>0</v>
      </c>
      <c r="G28" s="145">
        <v>1.68</v>
      </c>
      <c r="H28" s="146">
        <v>0</v>
      </c>
      <c r="I28" s="145">
        <v>0</v>
      </c>
      <c r="J28" s="145" t="s">
        <v>97</v>
      </c>
      <c r="K28" s="154"/>
      <c r="L28" s="154"/>
    </row>
    <row r="29" spans="1:12" s="140" customFormat="1" ht="10.5" customHeight="1" x14ac:dyDescent="0.2">
      <c r="A29" s="111"/>
      <c r="B29" s="141"/>
      <c r="C29" s="150"/>
      <c r="D29" s="136"/>
      <c r="E29" s="136"/>
      <c r="F29" s="137"/>
      <c r="G29" s="138"/>
      <c r="H29" s="133"/>
      <c r="I29" s="138"/>
      <c r="J29" s="138"/>
      <c r="K29" s="148"/>
    </row>
    <row r="30" spans="1:12" s="140" customFormat="1" ht="11.25" customHeight="1" x14ac:dyDescent="0.2">
      <c r="A30" s="111"/>
      <c r="B30" s="131" t="s">
        <v>40</v>
      </c>
      <c r="C30" s="147"/>
      <c r="D30" s="136"/>
      <c r="E30" s="136"/>
      <c r="F30" s="137"/>
      <c r="G30" s="138"/>
      <c r="H30" s="133"/>
      <c r="I30" s="138"/>
      <c r="J30" s="138"/>
      <c r="K30" s="149"/>
    </row>
    <row r="31" spans="1:12" s="140" customFormat="1" ht="11.25" customHeight="1" x14ac:dyDescent="0.2">
      <c r="A31" s="111"/>
      <c r="B31" s="131" t="s">
        <v>99</v>
      </c>
      <c r="C31" s="147"/>
      <c r="D31" s="136"/>
      <c r="E31" s="136"/>
      <c r="F31" s="137"/>
      <c r="G31" s="138"/>
      <c r="H31" s="133"/>
      <c r="I31" s="138"/>
      <c r="J31" s="138"/>
      <c r="K31" s="149"/>
    </row>
    <row r="32" spans="1:12" s="140" customFormat="1" ht="11.25" customHeight="1" x14ac:dyDescent="0.2">
      <c r="A32" s="111"/>
      <c r="B32" s="141" t="s">
        <v>100</v>
      </c>
      <c r="C32" s="142">
        <v>3082.5422461688449</v>
      </c>
      <c r="D32" s="143">
        <v>2430.9499999999998</v>
      </c>
      <c r="E32" s="143">
        <v>1351.2</v>
      </c>
      <c r="F32" s="144">
        <v>63</v>
      </c>
      <c r="G32" s="145">
        <v>5.33</v>
      </c>
      <c r="H32" s="146">
        <v>0</v>
      </c>
      <c r="I32" s="145">
        <v>0</v>
      </c>
      <c r="J32" s="145" t="s">
        <v>97</v>
      </c>
      <c r="K32" s="148"/>
    </row>
    <row r="33" spans="1:11" s="140" customFormat="1" ht="11.25" customHeight="1" x14ac:dyDescent="0.2">
      <c r="A33" s="111"/>
      <c r="B33" s="141" t="s">
        <v>101</v>
      </c>
      <c r="C33" s="142">
        <v>921</v>
      </c>
      <c r="D33" s="143">
        <v>950</v>
      </c>
      <c r="E33" s="143">
        <v>431.76901512068446</v>
      </c>
      <c r="F33" s="144">
        <v>60</v>
      </c>
      <c r="G33" s="145">
        <v>2.9416720428396266</v>
      </c>
      <c r="H33" s="146">
        <v>0</v>
      </c>
      <c r="I33" s="145">
        <v>0</v>
      </c>
      <c r="J33" s="145" t="s">
        <v>97</v>
      </c>
      <c r="K33" s="148"/>
    </row>
    <row r="34" spans="1:11" s="140" customFormat="1" ht="11.25" customHeight="1" x14ac:dyDescent="0.2">
      <c r="A34" s="111"/>
      <c r="B34" s="155" t="s">
        <v>102</v>
      </c>
      <c r="C34" s="142">
        <v>2282.0999999999995</v>
      </c>
      <c r="D34" s="143">
        <v>2172.5925929999999</v>
      </c>
      <c r="E34" s="143">
        <v>556.43399999999997</v>
      </c>
      <c r="F34" s="144">
        <v>0</v>
      </c>
      <c r="G34" s="145">
        <v>4.3732939452119828</v>
      </c>
      <c r="H34" s="146">
        <v>0</v>
      </c>
      <c r="I34" s="145">
        <v>0</v>
      </c>
      <c r="J34" s="145" t="s">
        <v>97</v>
      </c>
      <c r="K34" s="148"/>
    </row>
    <row r="35" spans="1:11" s="140" customFormat="1" ht="11.25" hidden="1" customHeight="1" x14ac:dyDescent="0.2">
      <c r="A35" s="111"/>
      <c r="B35" s="155" t="s">
        <v>103</v>
      </c>
      <c r="C35" s="135">
        <v>0</v>
      </c>
      <c r="D35" s="133">
        <v>0</v>
      </c>
      <c r="E35" s="133">
        <v>0</v>
      </c>
      <c r="F35" s="137">
        <v>0</v>
      </c>
      <c r="G35" s="133">
        <v>0</v>
      </c>
      <c r="H35" s="146">
        <v>0</v>
      </c>
      <c r="I35" s="145">
        <v>0</v>
      </c>
      <c r="J35" s="145" t="s">
        <v>97</v>
      </c>
    </row>
    <row r="36" spans="1:11" s="140" customFormat="1" ht="11.25" customHeight="1" x14ac:dyDescent="0.2">
      <c r="A36" s="111"/>
      <c r="B36" s="131" t="s">
        <v>104</v>
      </c>
      <c r="C36" s="135"/>
      <c r="D36" s="136"/>
      <c r="E36" s="136"/>
      <c r="F36" s="137"/>
      <c r="G36" s="138"/>
      <c r="H36" s="146"/>
      <c r="I36" s="145"/>
      <c r="J36" s="145"/>
      <c r="K36" s="149"/>
    </row>
    <row r="37" spans="1:11" s="140" customFormat="1" ht="11.25" customHeight="1" x14ac:dyDescent="0.2">
      <c r="A37" s="111"/>
      <c r="B37" s="141" t="s">
        <v>105</v>
      </c>
      <c r="C37" s="142">
        <v>2497.9500000000003</v>
      </c>
      <c r="D37" s="143">
        <v>2176.37</v>
      </c>
      <c r="E37" s="143">
        <v>4098</v>
      </c>
      <c r="F37" s="144">
        <v>0</v>
      </c>
      <c r="G37" s="145">
        <v>2.5</v>
      </c>
      <c r="H37" s="146">
        <v>0</v>
      </c>
      <c r="I37" s="145">
        <v>0</v>
      </c>
      <c r="J37" s="145" t="s">
        <v>97</v>
      </c>
      <c r="K37" s="148"/>
    </row>
    <row r="38" spans="1:11" s="140" customFormat="1" ht="11.25" customHeight="1" x14ac:dyDescent="0.2">
      <c r="A38" s="111"/>
      <c r="B38" s="141" t="s">
        <v>106</v>
      </c>
      <c r="C38" s="142">
        <v>783.34999999999991</v>
      </c>
      <c r="D38" s="143">
        <v>1239.06</v>
      </c>
      <c r="E38" s="143">
        <v>3325</v>
      </c>
      <c r="F38" s="144">
        <v>0</v>
      </c>
      <c r="G38" s="145">
        <v>2.62</v>
      </c>
      <c r="H38" s="146">
        <v>0</v>
      </c>
      <c r="I38" s="145">
        <v>0</v>
      </c>
      <c r="J38" s="145" t="s">
        <v>97</v>
      </c>
      <c r="K38" s="148"/>
    </row>
    <row r="39" spans="1:11" s="140" customFormat="1" ht="11.25" hidden="1" customHeight="1" x14ac:dyDescent="0.2">
      <c r="A39" s="111"/>
      <c r="B39" s="141" t="s">
        <v>107</v>
      </c>
      <c r="C39" s="142"/>
      <c r="D39" s="143"/>
      <c r="E39" s="143"/>
      <c r="F39" s="144"/>
      <c r="G39" s="145"/>
      <c r="H39" s="146"/>
      <c r="I39" s="145"/>
      <c r="J39" s="145"/>
      <c r="K39" s="148"/>
    </row>
    <row r="40" spans="1:11" s="140" customFormat="1" ht="11.25" customHeight="1" x14ac:dyDescent="0.2">
      <c r="A40" s="111"/>
      <c r="B40" s="131" t="s">
        <v>108</v>
      </c>
      <c r="C40" s="135"/>
      <c r="D40" s="136"/>
      <c r="E40" s="136"/>
      <c r="F40" s="137"/>
      <c r="G40" s="138"/>
      <c r="H40" s="146"/>
      <c r="I40" s="145"/>
      <c r="J40" s="145"/>
      <c r="K40" s="148"/>
    </row>
    <row r="41" spans="1:11" s="140" customFormat="1" ht="11.25" customHeight="1" x14ac:dyDescent="0.2">
      <c r="A41" s="111"/>
      <c r="B41" s="141" t="s">
        <v>109</v>
      </c>
      <c r="C41" s="142">
        <v>2394</v>
      </c>
      <c r="D41" s="146">
        <v>2347</v>
      </c>
      <c r="E41" s="146">
        <v>809.6</v>
      </c>
      <c r="F41" s="144">
        <v>400</v>
      </c>
      <c r="G41" s="145">
        <v>8.7126451330000005</v>
      </c>
      <c r="H41" s="146">
        <v>0</v>
      </c>
      <c r="I41" s="145">
        <v>0</v>
      </c>
      <c r="J41" s="145" t="s">
        <v>97</v>
      </c>
      <c r="K41" s="148"/>
    </row>
    <row r="42" spans="1:11" s="140" customFormat="1" ht="10.5" customHeight="1" x14ac:dyDescent="0.2">
      <c r="A42" s="111"/>
      <c r="B42" s="156"/>
      <c r="C42" s="157"/>
      <c r="D42" s="158"/>
      <c r="E42" s="159"/>
      <c r="F42" s="160"/>
      <c r="G42" s="159"/>
      <c r="H42" s="161"/>
      <c r="I42" s="162"/>
      <c r="J42" s="163"/>
    </row>
    <row r="43" spans="1:11" s="167" customFormat="1" ht="11.25" customHeight="1" x14ac:dyDescent="0.2">
      <c r="A43" s="111"/>
      <c r="B43" s="164" t="s">
        <v>110</v>
      </c>
      <c r="C43" s="165"/>
      <c r="D43" s="166" t="s">
        <v>70</v>
      </c>
      <c r="E43" s="206" t="s">
        <v>71</v>
      </c>
      <c r="F43" s="207"/>
      <c r="G43" s="207"/>
      <c r="H43" s="207"/>
      <c r="I43" s="207"/>
      <c r="J43" s="208"/>
    </row>
    <row r="44" spans="1:11" s="167" customFormat="1" ht="11.25" customHeight="1" x14ac:dyDescent="0.2">
      <c r="A44" s="111"/>
      <c r="B44" s="168"/>
      <c r="C44" s="169"/>
      <c r="D44" s="166" t="s">
        <v>111</v>
      </c>
      <c r="E44" s="170" t="s">
        <v>71</v>
      </c>
      <c r="F44" s="171" t="s">
        <v>73</v>
      </c>
      <c r="G44" s="206" t="s">
        <v>74</v>
      </c>
      <c r="H44" s="208"/>
      <c r="I44" s="206" t="s">
        <v>75</v>
      </c>
      <c r="J44" s="208"/>
    </row>
    <row r="45" spans="1:11" s="167" customFormat="1" ht="11.25" customHeight="1" x14ac:dyDescent="0.2">
      <c r="A45" s="111"/>
      <c r="B45" s="172"/>
      <c r="C45" s="173"/>
      <c r="D45" s="122" t="s">
        <v>76</v>
      </c>
      <c r="E45" s="174" t="s">
        <v>111</v>
      </c>
      <c r="F45" s="175" t="s">
        <v>112</v>
      </c>
      <c r="G45" s="174" t="s">
        <v>113</v>
      </c>
      <c r="H45" s="174" t="s">
        <v>114</v>
      </c>
      <c r="I45" s="174" t="s">
        <v>115</v>
      </c>
      <c r="J45" s="174" t="s">
        <v>116</v>
      </c>
    </row>
    <row r="46" spans="1:11" s="140" customFormat="1" ht="11.25" customHeight="1" x14ac:dyDescent="0.2">
      <c r="A46" s="111"/>
      <c r="B46" s="124" t="s">
        <v>82</v>
      </c>
      <c r="C46" s="125"/>
      <c r="D46" s="176"/>
      <c r="E46" s="176"/>
      <c r="F46" s="177"/>
      <c r="G46" s="178"/>
      <c r="H46" s="178"/>
      <c r="I46" s="178"/>
      <c r="J46" s="178"/>
    </row>
    <row r="47" spans="1:11" s="140" customFormat="1" ht="11.25" customHeight="1" x14ac:dyDescent="0.2">
      <c r="A47" s="111"/>
      <c r="B47" s="131" t="s">
        <v>83</v>
      </c>
      <c r="C47" s="125"/>
      <c r="D47" s="176"/>
      <c r="E47" s="176"/>
      <c r="F47" s="177"/>
      <c r="G47" s="178"/>
      <c r="H47" s="178"/>
      <c r="I47" s="178"/>
      <c r="J47" s="178"/>
    </row>
    <row r="48" spans="1:11" s="140" customFormat="1" ht="11.25" customHeight="1" x14ac:dyDescent="0.2">
      <c r="A48" s="111"/>
      <c r="B48" s="131" t="s">
        <v>84</v>
      </c>
      <c r="C48" s="179"/>
      <c r="D48" s="176"/>
      <c r="E48" s="176"/>
      <c r="F48" s="177"/>
      <c r="G48" s="178"/>
      <c r="H48" s="178"/>
      <c r="I48" s="178"/>
      <c r="J48" s="178"/>
    </row>
    <row r="49" spans="1:29" s="140" customFormat="1" ht="11.25" customHeight="1" x14ac:dyDescent="0.2">
      <c r="A49" s="111"/>
      <c r="B49" s="141" t="s">
        <v>85</v>
      </c>
      <c r="C49" s="180">
        <f>C11*3.28084</f>
        <v>4666.3387320000002</v>
      </c>
      <c r="D49" s="181">
        <f>D11*3.28084</f>
        <v>2914.3701719999999</v>
      </c>
      <c r="E49" s="181">
        <f>E11*3.28084</f>
        <v>242.78216</v>
      </c>
      <c r="F49" s="182">
        <f>F11*0.393701</f>
        <v>5.1968531999999996</v>
      </c>
      <c r="G49" s="145">
        <f>G11*0.0291667</f>
        <v>5.3538394519999999</v>
      </c>
      <c r="H49" s="145">
        <f>(F49/12)*G49</f>
        <v>2.3185931407010369</v>
      </c>
      <c r="I49" s="145">
        <f>I11*2.000002</f>
        <v>14.520014519999998</v>
      </c>
      <c r="J49" s="145">
        <f>(F49/12)*I49</f>
        <v>6.2881986601923714</v>
      </c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</row>
    <row r="50" spans="1:29" s="140" customFormat="1" ht="11.25" customHeight="1" x14ac:dyDescent="0.2">
      <c r="A50" s="111"/>
      <c r="B50" s="131" t="s">
        <v>86</v>
      </c>
      <c r="C50" s="180"/>
      <c r="D50" s="181"/>
      <c r="E50" s="181"/>
      <c r="F50" s="182"/>
      <c r="G50" s="145"/>
      <c r="H50" s="145"/>
      <c r="I50" s="145"/>
      <c r="J50" s="145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</row>
    <row r="51" spans="1:29" s="140" customFormat="1" ht="11.25" customHeight="1" x14ac:dyDescent="0.2">
      <c r="A51" s="111"/>
      <c r="B51" s="141" t="s">
        <v>87</v>
      </c>
      <c r="C51" s="180">
        <f t="shared" ref="C51:E52" si="0">C13*3.28084</f>
        <v>8538.7141840000004</v>
      </c>
      <c r="D51" s="181">
        <f t="shared" si="0"/>
        <v>7780.1839760000003</v>
      </c>
      <c r="E51" s="181">
        <f t="shared" si="0"/>
        <v>1371.39112</v>
      </c>
      <c r="F51" s="182">
        <f>F13*0.393701</f>
        <v>36.417342500000004</v>
      </c>
      <c r="G51" s="145">
        <f>G13*0.0291667</f>
        <v>1.5006267150000001</v>
      </c>
      <c r="H51" s="145">
        <f>(F51/12)*G51</f>
        <v>4.5540697537337413</v>
      </c>
      <c r="I51" s="145">
        <f>I13*2.000002</f>
        <v>1.8800018799999998</v>
      </c>
      <c r="J51" s="145">
        <f>(F51/12)*I51</f>
        <v>5.705389363716991</v>
      </c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</row>
    <row r="52" spans="1:29" s="140" customFormat="1" ht="11.25" customHeight="1" x14ac:dyDescent="0.2">
      <c r="A52" s="111"/>
      <c r="B52" s="141" t="s">
        <v>88</v>
      </c>
      <c r="C52" s="180">
        <f t="shared" si="0"/>
        <v>702.09975999999995</v>
      </c>
      <c r="D52" s="181">
        <f t="shared" si="0"/>
        <v>958.00527999999997</v>
      </c>
      <c r="E52" s="181">
        <f t="shared" si="0"/>
        <v>282.15224000000001</v>
      </c>
      <c r="F52" s="182">
        <f>F14*0.393701</f>
        <v>41.929156500000005</v>
      </c>
      <c r="G52" s="145">
        <f>G14*0.0291667</f>
        <v>1.0852929070000001</v>
      </c>
      <c r="H52" s="145">
        <f>(F52/12)*G52</f>
        <v>3.7921180121619127</v>
      </c>
      <c r="I52" s="145">
        <f>I14*2.000002</f>
        <v>1.8800018799999998</v>
      </c>
      <c r="J52" s="145">
        <f>(F52/12)*I52</f>
        <v>6.5689077539011844</v>
      </c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</row>
    <row r="53" spans="1:29" s="140" customFormat="1" ht="11.25" customHeight="1" x14ac:dyDescent="0.2">
      <c r="A53" s="111"/>
      <c r="B53" s="131"/>
      <c r="C53" s="180"/>
      <c r="D53" s="181"/>
      <c r="E53" s="181"/>
      <c r="F53" s="182"/>
      <c r="G53" s="145"/>
      <c r="H53" s="145"/>
      <c r="I53" s="145"/>
      <c r="J53" s="145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</row>
    <row r="54" spans="1:29" s="140" customFormat="1" ht="11.25" customHeight="1" x14ac:dyDescent="0.2">
      <c r="A54" s="111"/>
      <c r="B54" s="131" t="s">
        <v>89</v>
      </c>
      <c r="C54" s="180"/>
      <c r="D54" s="181"/>
      <c r="E54" s="181"/>
      <c r="F54" s="182"/>
      <c r="G54" s="145"/>
      <c r="H54" s="145"/>
      <c r="I54" s="145"/>
      <c r="J54" s="145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</row>
    <row r="55" spans="1:29" s="140" customFormat="1" ht="10.5" customHeight="1" x14ac:dyDescent="0.2">
      <c r="A55" s="111"/>
      <c r="B55" s="131" t="s">
        <v>90</v>
      </c>
      <c r="C55" s="180"/>
      <c r="D55" s="181"/>
      <c r="E55" s="181"/>
      <c r="F55" s="182"/>
      <c r="G55" s="145"/>
      <c r="H55" s="145"/>
      <c r="I55" s="145"/>
      <c r="J55" s="145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</row>
    <row r="56" spans="1:29" s="140" customFormat="1" ht="11.25" customHeight="1" x14ac:dyDescent="0.2">
      <c r="A56" s="111"/>
      <c r="B56" s="141" t="s">
        <v>91</v>
      </c>
      <c r="C56" s="180">
        <f>C18*3.28084</f>
        <v>5518.0447960000001</v>
      </c>
      <c r="D56" s="181">
        <f>D18*3.28084</f>
        <v>4280.5119480000003</v>
      </c>
      <c r="E56" s="181">
        <f>E18*3.28084</f>
        <v>780.83992000000001</v>
      </c>
      <c r="F56" s="182">
        <f>F18*0.393701</f>
        <v>25.314974299999999</v>
      </c>
      <c r="G56" s="145">
        <f>G18*0.0291667</f>
        <v>0.66937576499999996</v>
      </c>
      <c r="H56" s="145">
        <f>(F56/12)*G56</f>
        <v>1.4121025240014864</v>
      </c>
      <c r="I56" s="145">
        <f>I18*2.000002</f>
        <v>0</v>
      </c>
      <c r="J56" s="145">
        <f>(F56/12)*I56</f>
        <v>0</v>
      </c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</row>
    <row r="57" spans="1:29" s="140" customFormat="1" ht="11.25" customHeight="1" x14ac:dyDescent="0.2">
      <c r="A57" s="111"/>
      <c r="B57" s="131" t="s">
        <v>93</v>
      </c>
      <c r="C57" s="180"/>
      <c r="D57" s="181"/>
      <c r="E57" s="181"/>
      <c r="F57" s="182"/>
      <c r="G57" s="145"/>
      <c r="H57" s="145"/>
      <c r="I57" s="145"/>
      <c r="J57" s="145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</row>
    <row r="58" spans="1:29" s="140" customFormat="1" ht="11.25" hidden="1" customHeight="1" x14ac:dyDescent="0.2">
      <c r="A58" s="111"/>
      <c r="B58" s="141" t="s">
        <v>91</v>
      </c>
      <c r="C58" s="184">
        <f t="shared" ref="C58:E60" si="1">C20*3.28084</f>
        <v>0</v>
      </c>
      <c r="D58" s="181">
        <f t="shared" si="1"/>
        <v>0</v>
      </c>
      <c r="E58" s="181">
        <f t="shared" si="1"/>
        <v>0</v>
      </c>
      <c r="F58" s="182">
        <f>F20*0.393701</f>
        <v>0</v>
      </c>
      <c r="G58" s="145">
        <f>G20*0.0291667</f>
        <v>0</v>
      </c>
      <c r="H58" s="145">
        <f>(F58/12)*G58</f>
        <v>0</v>
      </c>
      <c r="I58" s="145">
        <f>I20*2.000002</f>
        <v>0</v>
      </c>
      <c r="J58" s="145">
        <f>(F58/12)*I58</f>
        <v>0</v>
      </c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</row>
    <row r="59" spans="1:29" s="140" customFormat="1" ht="11.25" customHeight="1" x14ac:dyDescent="0.2">
      <c r="A59" s="111"/>
      <c r="B59" s="141" t="s">
        <v>94</v>
      </c>
      <c r="C59" s="180">
        <f t="shared" si="1"/>
        <v>6924.5409039999995</v>
      </c>
      <c r="D59" s="181">
        <f t="shared" si="1"/>
        <v>3563.648408</v>
      </c>
      <c r="E59" s="181">
        <f t="shared" si="1"/>
        <v>190.28872000000001</v>
      </c>
      <c r="F59" s="182">
        <f>F21*0.393701</f>
        <v>7.9921303000000004</v>
      </c>
      <c r="G59" s="145">
        <f>G21*0.0291667</f>
        <v>5.4381312149999994</v>
      </c>
      <c r="H59" s="145">
        <f>(F59/12)*G59</f>
        <v>3.621854438231443</v>
      </c>
      <c r="I59" s="145">
        <f>I21*2.000002</f>
        <v>0.9400009399999999</v>
      </c>
      <c r="J59" s="145">
        <f>(F59/12)*I59</f>
        <v>0.62605083288354013</v>
      </c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</row>
    <row r="60" spans="1:29" s="140" customFormat="1" ht="11.25" hidden="1" customHeight="1" x14ac:dyDescent="0.2">
      <c r="A60" s="111"/>
      <c r="B60" s="141" t="s">
        <v>95</v>
      </c>
      <c r="C60" s="180">
        <f t="shared" si="1"/>
        <v>0</v>
      </c>
      <c r="D60" s="181">
        <f t="shared" si="1"/>
        <v>0</v>
      </c>
      <c r="E60" s="181">
        <f t="shared" si="1"/>
        <v>0</v>
      </c>
      <c r="F60" s="182">
        <f>F22*0.393701</f>
        <v>0</v>
      </c>
      <c r="G60" s="145">
        <f>G22*0.0291667</f>
        <v>0</v>
      </c>
      <c r="H60" s="145">
        <f>(F60/12)*G60</f>
        <v>0</v>
      </c>
      <c r="I60" s="145">
        <f>I22*2.000002</f>
        <v>0</v>
      </c>
      <c r="J60" s="145">
        <f>(F60/12)*I60</f>
        <v>0</v>
      </c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</row>
    <row r="61" spans="1:29" s="140" customFormat="1" ht="10.5" customHeight="1" x14ac:dyDescent="0.2">
      <c r="A61" s="111"/>
      <c r="B61" s="155"/>
      <c r="C61" s="180"/>
      <c r="D61" s="181"/>
      <c r="E61" s="181"/>
      <c r="F61" s="182"/>
      <c r="G61" s="145"/>
      <c r="H61" s="145"/>
      <c r="I61" s="145"/>
      <c r="J61" s="145"/>
    </row>
    <row r="62" spans="1:29" s="140" customFormat="1" ht="11.25" hidden="1" customHeight="1" x14ac:dyDescent="0.2">
      <c r="A62" s="111"/>
      <c r="B62" s="151" t="s">
        <v>21</v>
      </c>
      <c r="C62" s="180"/>
      <c r="D62" s="181"/>
      <c r="E62" s="181"/>
      <c r="F62" s="182"/>
      <c r="G62" s="145"/>
      <c r="H62" s="145"/>
      <c r="I62" s="145"/>
      <c r="J62" s="145"/>
    </row>
    <row r="63" spans="1:29" s="140" customFormat="1" ht="11.25" hidden="1" customHeight="1" x14ac:dyDescent="0.2">
      <c r="A63" s="111"/>
      <c r="B63" s="151" t="s">
        <v>96</v>
      </c>
      <c r="C63" s="184">
        <f>C25*3.28084</f>
        <v>0</v>
      </c>
      <c r="D63" s="181">
        <f>D25*3.28084</f>
        <v>0</v>
      </c>
      <c r="E63" s="181">
        <f>E25*3.28084</f>
        <v>0</v>
      </c>
      <c r="F63" s="182">
        <f>F25*0.393701</f>
        <v>0</v>
      </c>
      <c r="G63" s="145">
        <f>G25*0.0291667</f>
        <v>0</v>
      </c>
      <c r="H63" s="145">
        <f>(F63/12)*G63</f>
        <v>0</v>
      </c>
      <c r="I63" s="185">
        <f>I25*2.000002</f>
        <v>0</v>
      </c>
      <c r="J63" s="185" t="s">
        <v>97</v>
      </c>
      <c r="S63" s="183"/>
      <c r="T63" s="183"/>
      <c r="U63" s="183"/>
      <c r="V63" s="183"/>
      <c r="W63" s="183"/>
      <c r="X63" s="183"/>
      <c r="Y63" s="183"/>
      <c r="Z63" s="183"/>
    </row>
    <row r="64" spans="1:29" s="140" customFormat="1" ht="11.25" hidden="1" customHeight="1" x14ac:dyDescent="0.2">
      <c r="A64" s="111"/>
      <c r="B64" s="151"/>
      <c r="C64" s="180"/>
      <c r="D64" s="181"/>
      <c r="E64" s="181"/>
      <c r="F64" s="182"/>
      <c r="G64" s="145"/>
      <c r="H64" s="145"/>
      <c r="I64" s="145"/>
      <c r="J64" s="145"/>
    </row>
    <row r="65" spans="1:26" s="140" customFormat="1" ht="11.25" customHeight="1" x14ac:dyDescent="0.2">
      <c r="A65" s="111"/>
      <c r="B65" s="151" t="s">
        <v>35</v>
      </c>
      <c r="C65" s="180"/>
      <c r="D65" s="181"/>
      <c r="E65" s="181"/>
      <c r="F65" s="182"/>
      <c r="G65" s="145"/>
      <c r="H65" s="145"/>
      <c r="I65" s="145"/>
      <c r="J65" s="145"/>
    </row>
    <row r="66" spans="1:26" s="140" customFormat="1" ht="11.25" customHeight="1" x14ac:dyDescent="0.2">
      <c r="A66" s="111"/>
      <c r="B66" s="151" t="s">
        <v>98</v>
      </c>
      <c r="C66" s="180">
        <f>C28*3.28084</f>
        <v>7345.8007600000001</v>
      </c>
      <c r="D66" s="181">
        <f>D28*3.28084</f>
        <v>6505.9057199999997</v>
      </c>
      <c r="E66" s="181">
        <f>E28*3.28084</f>
        <v>0</v>
      </c>
      <c r="F66" s="182">
        <f>F28*0.393701</f>
        <v>0</v>
      </c>
      <c r="G66" s="145">
        <f>G28*0.0291667</f>
        <v>4.9000056E-2</v>
      </c>
      <c r="H66" s="145">
        <f>(F66/12)*G66</f>
        <v>0</v>
      </c>
      <c r="I66" s="145">
        <f>I28*2.000002</f>
        <v>0</v>
      </c>
      <c r="J66" s="145">
        <f>(F66/12)*I66</f>
        <v>0</v>
      </c>
      <c r="S66" s="183"/>
      <c r="T66" s="183"/>
      <c r="U66" s="183"/>
      <c r="V66" s="183"/>
      <c r="W66" s="183"/>
      <c r="X66" s="183"/>
      <c r="Y66" s="183"/>
      <c r="Z66" s="183"/>
    </row>
    <row r="67" spans="1:26" s="140" customFormat="1" ht="10.5" customHeight="1" x14ac:dyDescent="0.2">
      <c r="A67" s="111"/>
      <c r="B67" s="151"/>
      <c r="C67" s="180"/>
      <c r="D67" s="181"/>
      <c r="E67" s="181"/>
      <c r="F67" s="182"/>
      <c r="G67" s="145"/>
      <c r="H67" s="145"/>
      <c r="I67" s="145"/>
      <c r="J67" s="145"/>
    </row>
    <row r="68" spans="1:26" s="140" customFormat="1" ht="11.25" customHeight="1" x14ac:dyDescent="0.2">
      <c r="A68" s="111"/>
      <c r="B68" s="131" t="s">
        <v>40</v>
      </c>
      <c r="C68" s="180"/>
      <c r="D68" s="181"/>
      <c r="E68" s="181"/>
      <c r="F68" s="182"/>
      <c r="G68" s="145"/>
      <c r="H68" s="145"/>
      <c r="I68" s="145"/>
      <c r="J68" s="145"/>
    </row>
    <row r="69" spans="1:26" s="140" customFormat="1" ht="11.25" customHeight="1" x14ac:dyDescent="0.2">
      <c r="A69" s="111"/>
      <c r="B69" s="131" t="s">
        <v>99</v>
      </c>
      <c r="C69" s="180"/>
      <c r="D69" s="181"/>
      <c r="E69" s="181"/>
      <c r="F69" s="182"/>
      <c r="G69" s="145"/>
      <c r="H69" s="145"/>
      <c r="I69" s="145"/>
      <c r="J69" s="145"/>
    </row>
    <row r="70" spans="1:26" s="140" customFormat="1" ht="11.25" customHeight="1" x14ac:dyDescent="0.2">
      <c r="A70" s="111"/>
      <c r="B70" s="155" t="s">
        <v>100</v>
      </c>
      <c r="C70" s="180">
        <f>C32*3.28084</f>
        <v>10113.327902920593</v>
      </c>
      <c r="D70" s="181">
        <f>D32*3.28084</f>
        <v>7975.5579979999993</v>
      </c>
      <c r="E70" s="181">
        <f>E32*3.28084</f>
        <v>4433.0710079999999</v>
      </c>
      <c r="F70" s="182">
        <f>F32*0.393701</f>
        <v>24.803163000000001</v>
      </c>
      <c r="G70" s="145">
        <f>G32*0.0291667</f>
        <v>0.15545851099999999</v>
      </c>
      <c r="H70" s="186">
        <v>0</v>
      </c>
      <c r="I70" s="186">
        <v>0</v>
      </c>
      <c r="J70" s="186">
        <v>0</v>
      </c>
    </row>
    <row r="71" spans="1:26" s="140" customFormat="1" ht="11.25" customHeight="1" x14ac:dyDescent="0.2">
      <c r="A71" s="111"/>
      <c r="B71" s="155" t="s">
        <v>101</v>
      </c>
      <c r="C71" s="180">
        <f t="shared" ref="C71:E72" si="2">C33*3.28084</f>
        <v>3021.65364</v>
      </c>
      <c r="D71" s="181">
        <f t="shared" si="2"/>
        <v>3116.7979999999998</v>
      </c>
      <c r="E71" s="181">
        <f t="shared" si="2"/>
        <v>1416.5650555685463</v>
      </c>
      <c r="F71" s="182">
        <f>F33*0.393701</f>
        <v>23.622060000000001</v>
      </c>
      <c r="G71" s="145">
        <f>G33*0.0291667</f>
        <v>8.5798865971890542E-2</v>
      </c>
      <c r="H71" s="186">
        <v>0</v>
      </c>
      <c r="I71" s="186">
        <v>0</v>
      </c>
      <c r="J71" s="186">
        <v>0</v>
      </c>
    </row>
    <row r="72" spans="1:26" s="140" customFormat="1" ht="11.25" customHeight="1" x14ac:dyDescent="0.2">
      <c r="A72" s="111"/>
      <c r="B72" s="155" t="s">
        <v>102</v>
      </c>
      <c r="C72" s="180">
        <f t="shared" si="2"/>
        <v>7487.2049639999977</v>
      </c>
      <c r="D72" s="181">
        <f t="shared" si="2"/>
        <v>7127.9286828181193</v>
      </c>
      <c r="E72" s="181">
        <f t="shared" si="2"/>
        <v>1825.5709245599999</v>
      </c>
      <c r="F72" s="182">
        <f>F34*0.393701</f>
        <v>0</v>
      </c>
      <c r="G72" s="145">
        <f>G34*0.0291667</f>
        <v>0.12755455251181433</v>
      </c>
      <c r="H72" s="186">
        <v>0</v>
      </c>
      <c r="I72" s="186">
        <v>0</v>
      </c>
      <c r="J72" s="186">
        <v>0</v>
      </c>
    </row>
    <row r="73" spans="1:26" s="140" customFormat="1" ht="11.25" hidden="1" customHeight="1" x14ac:dyDescent="0.2">
      <c r="A73" s="111"/>
      <c r="B73" s="155" t="s">
        <v>103</v>
      </c>
      <c r="C73" s="180">
        <f>C35*3.28084</f>
        <v>0</v>
      </c>
      <c r="D73" s="181">
        <f>D35*3.28084</f>
        <v>0</v>
      </c>
      <c r="E73" s="181">
        <f>E35*3.28084</f>
        <v>0</v>
      </c>
      <c r="F73" s="182">
        <f>F35*0.393701</f>
        <v>0</v>
      </c>
      <c r="G73" s="145">
        <f>G35*0.0291667</f>
        <v>0</v>
      </c>
      <c r="H73" s="186">
        <v>0</v>
      </c>
      <c r="I73" s="186">
        <v>0</v>
      </c>
      <c r="J73" s="186">
        <v>0</v>
      </c>
    </row>
    <row r="74" spans="1:26" s="140" customFormat="1" ht="11.25" customHeight="1" x14ac:dyDescent="0.2">
      <c r="A74" s="111"/>
      <c r="B74" s="151" t="s">
        <v>104</v>
      </c>
      <c r="C74" s="180">
        <f t="shared" ref="C74:E79" si="3">C36*3.28084</f>
        <v>0</v>
      </c>
      <c r="D74" s="181"/>
      <c r="E74" s="181"/>
      <c r="F74" s="182"/>
      <c r="G74" s="145"/>
      <c r="H74" s="187"/>
      <c r="I74" s="187"/>
      <c r="J74" s="187"/>
    </row>
    <row r="75" spans="1:26" s="140" customFormat="1" ht="11.25" customHeight="1" x14ac:dyDescent="0.2">
      <c r="A75" s="111"/>
      <c r="B75" s="155" t="s">
        <v>105</v>
      </c>
      <c r="C75" s="180">
        <f t="shared" si="3"/>
        <v>8195.3742780000011</v>
      </c>
      <c r="D75" s="181">
        <f t="shared" si="3"/>
        <v>7140.3217507999998</v>
      </c>
      <c r="E75" s="181">
        <f t="shared" si="3"/>
        <v>13444.882320000001</v>
      </c>
      <c r="F75" s="182">
        <f>F37*0.393701</f>
        <v>0</v>
      </c>
      <c r="G75" s="145">
        <f>G37*0.0291667</f>
        <v>7.2916750000000002E-2</v>
      </c>
      <c r="H75" s="186">
        <v>0</v>
      </c>
      <c r="I75" s="186">
        <v>0</v>
      </c>
      <c r="J75" s="186">
        <v>0</v>
      </c>
    </row>
    <row r="76" spans="1:26" s="140" customFormat="1" ht="11.25" customHeight="1" x14ac:dyDescent="0.2">
      <c r="A76" s="111"/>
      <c r="B76" s="155" t="s">
        <v>106</v>
      </c>
      <c r="C76" s="180">
        <f t="shared" si="3"/>
        <v>2570.0460139999996</v>
      </c>
      <c r="D76" s="181">
        <f t="shared" si="3"/>
        <v>4065.1576103999996</v>
      </c>
      <c r="E76" s="181">
        <f t="shared" si="3"/>
        <v>10908.793</v>
      </c>
      <c r="F76" s="182">
        <f>F38*0.393701</f>
        <v>0</v>
      </c>
      <c r="G76" s="145">
        <f>G38*0.0291667</f>
        <v>7.6416754000000003E-2</v>
      </c>
      <c r="H76" s="186">
        <v>0</v>
      </c>
      <c r="I76" s="186">
        <v>0</v>
      </c>
      <c r="J76" s="186">
        <v>0</v>
      </c>
    </row>
    <row r="77" spans="1:26" s="140" customFormat="1" ht="11.25" hidden="1" customHeight="1" x14ac:dyDescent="0.2">
      <c r="A77" s="111"/>
      <c r="B77" s="141" t="s">
        <v>107</v>
      </c>
      <c r="C77" s="180">
        <f t="shared" si="3"/>
        <v>0</v>
      </c>
      <c r="D77" s="181">
        <f t="shared" si="3"/>
        <v>0</v>
      </c>
      <c r="E77" s="181">
        <f t="shared" si="3"/>
        <v>0</v>
      </c>
      <c r="F77" s="182">
        <f>F39*0.393701</f>
        <v>0</v>
      </c>
      <c r="G77" s="145">
        <f>G39*0.0291667</f>
        <v>0</v>
      </c>
      <c r="H77" s="186">
        <v>0</v>
      </c>
      <c r="I77" s="186">
        <v>0</v>
      </c>
      <c r="J77" s="186">
        <v>0</v>
      </c>
    </row>
    <row r="78" spans="1:26" s="140" customFormat="1" ht="11.25" customHeight="1" x14ac:dyDescent="0.2">
      <c r="A78" s="111"/>
      <c r="B78" s="131" t="s">
        <v>108</v>
      </c>
      <c r="C78" s="180">
        <f t="shared" si="3"/>
        <v>0</v>
      </c>
      <c r="D78" s="181"/>
      <c r="E78" s="181"/>
      <c r="F78" s="182"/>
      <c r="G78" s="145"/>
      <c r="H78" s="187"/>
      <c r="I78" s="187"/>
      <c r="J78" s="187"/>
    </row>
    <row r="79" spans="1:26" s="140" customFormat="1" ht="11.25" customHeight="1" x14ac:dyDescent="0.2">
      <c r="A79" s="111"/>
      <c r="B79" s="141" t="s">
        <v>117</v>
      </c>
      <c r="C79" s="180">
        <f t="shared" si="3"/>
        <v>7854.3309600000002</v>
      </c>
      <c r="D79" s="181">
        <f>D41*3.28084</f>
        <v>7700.13148</v>
      </c>
      <c r="E79" s="181">
        <f>E41*3.28084</f>
        <v>2656.168064</v>
      </c>
      <c r="F79" s="182">
        <f>F41*0.393701</f>
        <v>157.4804</v>
      </c>
      <c r="G79" s="145">
        <f>G41*0.0291667</f>
        <v>0.25411910680067112</v>
      </c>
      <c r="H79" s="186">
        <v>0</v>
      </c>
      <c r="I79" s="186">
        <v>0</v>
      </c>
      <c r="J79" s="186">
        <v>0</v>
      </c>
    </row>
    <row r="80" spans="1:26" s="140" customFormat="1" ht="10.5" customHeight="1" x14ac:dyDescent="0.2">
      <c r="A80" s="111"/>
      <c r="B80" s="188"/>
      <c r="C80" s="189"/>
      <c r="D80" s="190"/>
      <c r="E80" s="190"/>
      <c r="F80" s="191"/>
      <c r="G80" s="162"/>
      <c r="H80" s="192"/>
      <c r="I80" s="162"/>
      <c r="J80" s="162"/>
    </row>
    <row r="81" spans="1:10" ht="12.75" customHeight="1" x14ac:dyDescent="0.2">
      <c r="A81" s="111"/>
      <c r="B81" s="193"/>
      <c r="C81" s="193"/>
      <c r="D81" s="194"/>
      <c r="E81" s="194"/>
      <c r="F81" s="195"/>
      <c r="G81" s="195"/>
      <c r="H81" s="195"/>
      <c r="I81" s="195"/>
      <c r="J81" s="195"/>
    </row>
    <row r="82" spans="1:10" x14ac:dyDescent="0.2">
      <c r="A82" s="111"/>
      <c r="B82" s="197" t="s">
        <v>118</v>
      </c>
      <c r="C82" s="197"/>
      <c r="D82" s="197"/>
      <c r="E82" s="197"/>
      <c r="F82" s="197"/>
      <c r="G82" s="197"/>
      <c r="H82" s="197"/>
      <c r="I82" s="197"/>
      <c r="J82" s="197"/>
    </row>
    <row r="83" spans="1:10" x14ac:dyDescent="0.2">
      <c r="A83" s="111"/>
      <c r="B83" s="197"/>
      <c r="C83" s="198"/>
      <c r="D83" s="198"/>
      <c r="E83" s="198"/>
      <c r="F83" s="198"/>
      <c r="G83" s="198"/>
      <c r="H83" s="198"/>
      <c r="I83" s="198"/>
      <c r="J83" s="198"/>
    </row>
    <row r="84" spans="1:10" x14ac:dyDescent="0.2">
      <c r="A84" s="111"/>
      <c r="B84" s="197"/>
      <c r="C84" s="198"/>
      <c r="D84" s="198"/>
      <c r="E84" s="198"/>
      <c r="F84" s="198"/>
      <c r="G84" s="198"/>
      <c r="H84" s="198"/>
      <c r="I84" s="198"/>
      <c r="J84" s="198"/>
    </row>
    <row r="85" spans="1:10" x14ac:dyDescent="0.2">
      <c r="A85" s="111"/>
      <c r="B85" s="197"/>
      <c r="C85" s="198"/>
      <c r="D85" s="198"/>
      <c r="E85" s="198"/>
      <c r="F85" s="198"/>
      <c r="G85" s="198"/>
      <c r="H85" s="198"/>
      <c r="I85" s="198"/>
      <c r="J85" s="198"/>
    </row>
    <row r="86" spans="1:10" x14ac:dyDescent="0.2">
      <c r="A86" s="111"/>
      <c r="B86" s="197"/>
      <c r="C86" s="198"/>
      <c r="D86" s="198"/>
      <c r="E86" s="198"/>
      <c r="F86" s="198"/>
      <c r="G86" s="198"/>
      <c r="H86" s="198"/>
      <c r="I86" s="198"/>
      <c r="J86" s="198"/>
    </row>
    <row r="87" spans="1:10" x14ac:dyDescent="0.2">
      <c r="A87" s="111"/>
      <c r="B87" s="197"/>
      <c r="C87" s="198"/>
      <c r="D87" s="198"/>
      <c r="E87" s="198"/>
      <c r="F87" s="198"/>
      <c r="G87" s="198"/>
      <c r="H87" s="198"/>
      <c r="I87" s="198"/>
      <c r="J87" s="198"/>
    </row>
    <row r="88" spans="1:10" x14ac:dyDescent="0.2">
      <c r="A88" s="111"/>
      <c r="B88" s="197"/>
      <c r="C88" s="198"/>
      <c r="D88" s="198"/>
      <c r="E88" s="198"/>
      <c r="F88" s="198"/>
      <c r="G88" s="198"/>
      <c r="H88" s="198"/>
      <c r="I88" s="198"/>
      <c r="J88" s="198"/>
    </row>
    <row r="89" spans="1:10" x14ac:dyDescent="0.2">
      <c r="A89" s="111"/>
      <c r="B89" s="197"/>
      <c r="C89" s="198"/>
      <c r="D89" s="198"/>
      <c r="E89" s="198"/>
      <c r="F89" s="198"/>
      <c r="G89" s="198"/>
      <c r="H89" s="198"/>
      <c r="I89" s="198"/>
      <c r="J89" s="198"/>
    </row>
    <row r="90" spans="1:10" x14ac:dyDescent="0.2">
      <c r="A90" s="111"/>
      <c r="B90" s="197"/>
      <c r="C90" s="198"/>
      <c r="D90" s="198"/>
      <c r="E90" s="198"/>
      <c r="F90" s="198"/>
      <c r="G90" s="198"/>
      <c r="H90" s="198"/>
      <c r="I90" s="198"/>
      <c r="J90" s="198"/>
    </row>
    <row r="91" spans="1:10" x14ac:dyDescent="0.2">
      <c r="A91" s="111"/>
      <c r="B91" s="197"/>
      <c r="C91" s="198"/>
      <c r="D91" s="198"/>
      <c r="E91" s="198"/>
      <c r="F91" s="198"/>
      <c r="G91" s="198"/>
      <c r="H91" s="198"/>
      <c r="I91" s="198"/>
      <c r="J91" s="198"/>
    </row>
    <row r="92" spans="1:10" x14ac:dyDescent="0.2">
      <c r="A92" s="111"/>
      <c r="B92" s="197"/>
      <c r="C92" s="198"/>
      <c r="D92" s="198"/>
      <c r="E92" s="198"/>
      <c r="F92" s="198"/>
      <c r="G92" s="198"/>
      <c r="H92" s="198"/>
      <c r="I92" s="198"/>
      <c r="J92" s="198"/>
    </row>
    <row r="93" spans="1:10" x14ac:dyDescent="0.2">
      <c r="A93" s="111"/>
      <c r="B93" s="197"/>
      <c r="C93" s="198"/>
      <c r="D93" s="198"/>
      <c r="E93" s="198"/>
      <c r="F93" s="198"/>
      <c r="G93" s="198"/>
      <c r="H93" s="198"/>
      <c r="I93" s="198"/>
      <c r="J93" s="198"/>
    </row>
    <row r="94" spans="1:10" x14ac:dyDescent="0.2">
      <c r="A94" s="111"/>
      <c r="B94" s="197"/>
      <c r="C94" s="198"/>
      <c r="D94" s="198"/>
      <c r="E94" s="198"/>
      <c r="F94" s="198"/>
      <c r="G94" s="198"/>
      <c r="H94" s="198"/>
      <c r="I94" s="198"/>
      <c r="J94" s="198"/>
    </row>
    <row r="95" spans="1:10" x14ac:dyDescent="0.2">
      <c r="A95" s="111"/>
      <c r="B95" s="197"/>
      <c r="C95" s="198"/>
      <c r="D95" s="198"/>
      <c r="E95" s="198"/>
      <c r="F95" s="198"/>
      <c r="G95" s="198"/>
      <c r="H95" s="198"/>
      <c r="I95" s="198"/>
      <c r="J95" s="198"/>
    </row>
    <row r="96" spans="1:10" x14ac:dyDescent="0.2">
      <c r="A96" s="111"/>
      <c r="B96" s="197"/>
      <c r="C96" s="198"/>
      <c r="D96" s="198"/>
      <c r="E96" s="198"/>
      <c r="F96" s="198"/>
      <c r="G96" s="198"/>
      <c r="H96" s="198"/>
      <c r="I96" s="198"/>
      <c r="J96" s="198"/>
    </row>
    <row r="97" spans="1:10" x14ac:dyDescent="0.2">
      <c r="A97" s="111"/>
      <c r="B97" s="197"/>
      <c r="C97" s="198"/>
      <c r="D97" s="198"/>
      <c r="E97" s="198"/>
      <c r="F97" s="198"/>
      <c r="G97" s="198"/>
      <c r="H97" s="198"/>
      <c r="I97" s="198"/>
      <c r="J97" s="198"/>
    </row>
    <row r="98" spans="1:10" x14ac:dyDescent="0.2">
      <c r="A98" s="111"/>
      <c r="B98" s="197"/>
      <c r="C98" s="198"/>
      <c r="D98" s="198"/>
      <c r="E98" s="198"/>
      <c r="F98" s="198"/>
      <c r="G98" s="198"/>
      <c r="H98" s="198"/>
      <c r="I98" s="198"/>
      <c r="J98" s="198"/>
    </row>
    <row r="99" spans="1:10" x14ac:dyDescent="0.2">
      <c r="A99" s="111"/>
      <c r="B99" s="197"/>
      <c r="C99" s="198"/>
      <c r="D99" s="198"/>
      <c r="E99" s="198"/>
      <c r="F99" s="198"/>
      <c r="G99" s="198"/>
      <c r="H99" s="198"/>
      <c r="I99" s="198"/>
      <c r="J99" s="198"/>
    </row>
    <row r="100" spans="1:10" x14ac:dyDescent="0.2">
      <c r="A100" s="111"/>
      <c r="B100" s="197"/>
      <c r="C100" s="198"/>
      <c r="D100" s="198"/>
      <c r="E100" s="198"/>
      <c r="F100" s="198"/>
      <c r="G100" s="198"/>
      <c r="H100" s="198"/>
      <c r="I100" s="198"/>
      <c r="J100" s="198"/>
    </row>
    <row r="101" spans="1:10" x14ac:dyDescent="0.2">
      <c r="A101" s="111"/>
      <c r="B101" s="197"/>
      <c r="C101" s="198"/>
      <c r="D101" s="198"/>
      <c r="E101" s="198"/>
      <c r="F101" s="198"/>
      <c r="G101" s="198"/>
      <c r="H101" s="198"/>
      <c r="I101" s="198"/>
      <c r="J101" s="198"/>
    </row>
    <row r="102" spans="1:10" x14ac:dyDescent="0.2">
      <c r="A102" s="111"/>
      <c r="B102" s="197"/>
      <c r="C102" s="198"/>
      <c r="D102" s="198"/>
      <c r="E102" s="198"/>
      <c r="F102" s="198"/>
      <c r="G102" s="198"/>
      <c r="H102" s="198"/>
      <c r="I102" s="198"/>
      <c r="J102" s="198"/>
    </row>
    <row r="103" spans="1:10" x14ac:dyDescent="0.2">
      <c r="A103" s="111"/>
      <c r="B103" s="197"/>
      <c r="C103" s="198"/>
      <c r="D103" s="198"/>
      <c r="E103" s="198"/>
      <c r="F103" s="198"/>
      <c r="G103" s="198"/>
      <c r="H103" s="198"/>
      <c r="I103" s="198"/>
      <c r="J103" s="198"/>
    </row>
    <row r="104" spans="1:10" x14ac:dyDescent="0.2">
      <c r="A104" s="111"/>
      <c r="B104" s="197"/>
      <c r="C104" s="198"/>
      <c r="D104" s="198"/>
      <c r="E104" s="198"/>
      <c r="F104" s="198"/>
      <c r="G104" s="198"/>
      <c r="H104" s="198"/>
      <c r="I104" s="198"/>
      <c r="J104" s="198"/>
    </row>
    <row r="105" spans="1:10" x14ac:dyDescent="0.2">
      <c r="A105" s="111"/>
      <c r="B105" s="197"/>
      <c r="C105" s="198"/>
      <c r="D105" s="198"/>
      <c r="E105" s="198"/>
      <c r="F105" s="198"/>
      <c r="G105" s="198"/>
      <c r="H105" s="198"/>
      <c r="I105" s="198"/>
      <c r="J105" s="198"/>
    </row>
    <row r="106" spans="1:10" x14ac:dyDescent="0.2">
      <c r="A106" s="111"/>
      <c r="B106" s="197"/>
      <c r="C106" s="198"/>
      <c r="D106" s="198"/>
      <c r="E106" s="198"/>
      <c r="F106" s="198"/>
      <c r="G106" s="198"/>
      <c r="H106" s="198"/>
      <c r="I106" s="198"/>
      <c r="J106" s="198"/>
    </row>
    <row r="107" spans="1:10" x14ac:dyDescent="0.2">
      <c r="A107" s="111"/>
      <c r="B107" s="197"/>
      <c r="C107" s="198"/>
      <c r="D107" s="198"/>
      <c r="E107" s="198"/>
      <c r="F107" s="198"/>
      <c r="G107" s="198"/>
      <c r="H107" s="198"/>
      <c r="I107" s="198"/>
      <c r="J107" s="198"/>
    </row>
    <row r="108" spans="1:10" x14ac:dyDescent="0.2">
      <c r="A108" s="111"/>
      <c r="B108" s="197"/>
      <c r="C108" s="198"/>
      <c r="D108" s="198"/>
      <c r="E108" s="198"/>
      <c r="F108" s="198"/>
      <c r="G108" s="198"/>
      <c r="H108" s="198"/>
      <c r="I108" s="198"/>
      <c r="J108" s="198"/>
    </row>
    <row r="109" spans="1:10" x14ac:dyDescent="0.2">
      <c r="A109" s="111"/>
      <c r="B109" s="197"/>
      <c r="C109" s="198"/>
      <c r="D109" s="198"/>
      <c r="E109" s="198"/>
      <c r="F109" s="198"/>
      <c r="G109" s="198"/>
      <c r="H109" s="198"/>
      <c r="I109" s="198"/>
      <c r="J109" s="198"/>
    </row>
    <row r="110" spans="1:10" x14ac:dyDescent="0.2">
      <c r="A110" s="111"/>
      <c r="B110" s="197"/>
      <c r="C110" s="198"/>
      <c r="D110" s="198"/>
      <c r="E110" s="198"/>
      <c r="F110" s="198"/>
      <c r="G110" s="198"/>
      <c r="H110" s="198"/>
      <c r="I110" s="198"/>
      <c r="J110" s="198"/>
    </row>
    <row r="111" spans="1:10" x14ac:dyDescent="0.2">
      <c r="A111" s="111"/>
      <c r="B111" s="197"/>
      <c r="C111" s="198"/>
      <c r="D111" s="198"/>
      <c r="E111" s="198"/>
      <c r="F111" s="198"/>
      <c r="G111" s="198"/>
      <c r="H111" s="198"/>
      <c r="I111" s="198"/>
      <c r="J111" s="198"/>
    </row>
    <row r="112" spans="1:10" x14ac:dyDescent="0.2">
      <c r="A112" s="111"/>
      <c r="B112" s="197"/>
      <c r="C112" s="198"/>
      <c r="D112" s="198"/>
      <c r="E112" s="198"/>
      <c r="F112" s="198"/>
      <c r="G112" s="198"/>
      <c r="H112" s="198"/>
      <c r="I112" s="198"/>
      <c r="J112" s="198"/>
    </row>
    <row r="113" spans="1:10" x14ac:dyDescent="0.2">
      <c r="A113" s="111"/>
      <c r="B113" s="197"/>
      <c r="C113" s="198"/>
      <c r="D113" s="198"/>
      <c r="E113" s="198"/>
      <c r="F113" s="198"/>
      <c r="G113" s="198"/>
      <c r="H113" s="198"/>
      <c r="I113" s="198"/>
      <c r="J113" s="198"/>
    </row>
    <row r="114" spans="1:10" x14ac:dyDescent="0.2">
      <c r="A114" s="111"/>
      <c r="B114" s="197"/>
      <c r="C114" s="198"/>
      <c r="D114" s="198"/>
      <c r="E114" s="198"/>
      <c r="F114" s="198"/>
      <c r="G114" s="198"/>
      <c r="H114" s="198"/>
      <c r="I114" s="198"/>
      <c r="J114" s="198"/>
    </row>
  </sheetData>
  <mergeCells count="9">
    <mergeCell ref="E43:J43"/>
    <mergeCell ref="G44:H44"/>
    <mergeCell ref="I44:J44"/>
    <mergeCell ref="B1:J1"/>
    <mergeCell ref="B2:J2"/>
    <mergeCell ref="B3:J4"/>
    <mergeCell ref="E5:J5"/>
    <mergeCell ref="G6:H6"/>
    <mergeCell ref="I6:J6"/>
  </mergeCells>
  <printOptions horizontalCentered="1" verticalCentered="1"/>
  <pageMargins left="0.78740157480314998" right="0.78740157480314998" top="0.59055118110236204" bottom="0.78740157480314998" header="0.39370078740157499" footer="0.39370078740157499"/>
  <pageSetup paperSize="9" scale="7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GA_x0020_Report_x0020_Format xmlns="3f88cad6-ebed-4919-a9a1-392d0f94ef9f">Excel</AGA_x0020_Report_x0020_Format>
    <AGA_x0020_Report_x0020_Quarter xmlns="3f88cad6-ebed-4919-a9a1-392d0f94ef9f">Q1</AGA_x0020_Report_x0020_Quarter>
    <AGA_x0020_Report_x0020_Year xmlns="3f88cad6-ebed-4919-a9a1-392d0f94ef9f">2017</AGA_x0020_Report_x0020_Year>
    <p1d3d3cfda3047df92a66776a6f9d27c xmlns="3f88cad6-ebed-4919-a9a1-392d0f94ef9f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Investors</TermName>
          <TermId xmlns="http://schemas.microsoft.com/office/infopath/2007/PartnerControls">488c1148-5cd2-4d85-8439-77840a47724d</TermId>
        </TermInfo>
      </Terms>
    </p1d3d3cfda3047df92a66776a6f9d27c>
    <AGA_x0020_Report_x0020_Sub_x0020_Type xmlns="3f88cad6-ebed-4919-a9a1-392d0f94ef9f">N/A</AGA_x0020_Report_x0020_Sub_x0020_Type>
    <TaxCatchAll xmlns="3f88cad6-ebed-4919-a9a1-392d0f94ef9f">
      <Value>65</Value>
      <Value>42</Value>
      <Value>29</Value>
      <Value>66</Value>
    </TaxCatchAll>
    <i7a825109db24048a2e2d965c0285715 xmlns="3f88cad6-ebed-4919-a9a1-392d0f94ef9f">
      <Terms xmlns="http://schemas.microsoft.com/office/infopath/2007/PartnerControls">
        <TermInfo xmlns="http://schemas.microsoft.com/office/infopath/2007/PartnerControls">
          <TermName xmlns="http://schemas.microsoft.com/office/infopath/2007/PartnerControls">Quarterly Report</TermName>
          <TermId xmlns="http://schemas.microsoft.com/office/infopath/2007/PartnerControls">e7a8c7be-9f99-4c4c-92f6-400c3f93072b</TermId>
        </TermInfo>
      </Terms>
    </i7a825109db24048a2e2d965c0285715>
    <cb77ccc5820c4b5597fd94fd1ea0db12 xmlns="3f88cad6-ebed-4919-a9a1-392d0f94ef9f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Financial Statements</TermName>
          <TermId xmlns="http://schemas.microsoft.com/office/infopath/2007/PartnerControls">d4582b9d-3e0b-458e-a09b-180f82c062a4</TermId>
        </TermInfo>
      </Terms>
    </cb77ccc5820c4b5597fd94fd1ea0db12>
    <oe2ecb09b05941f5a9f46011896e503e xmlns="3f88cad6-ebed-4919-a9a1-392d0f94ef9f">
      <Terms xmlns="http://schemas.microsoft.com/office/infopath/2007/PartnerControls">
        <TermInfo xmlns="http://schemas.microsoft.com/office/infopath/2007/PartnerControls">
          <TermName xmlns="http://schemas.microsoft.com/office/infopath/2007/PartnerControls">AngloGold Ashanti</TermName>
          <TermId xmlns="http://schemas.microsoft.com/office/infopath/2007/PartnerControls">40ab0982-6e81-40cf-a1cc-ba146bf559c1</TermId>
        </TermInfo>
      </Terms>
    </oe2ecb09b05941f5a9f46011896e503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GA Report" ma:contentTypeID="0x010100BBB441C193D4F3449DA6D6958FD13C2F0100B0661907BC8EC74099663A83CEEE4B71" ma:contentTypeVersion="25" ma:contentTypeDescription="" ma:contentTypeScope="" ma:versionID="1682b983359cf3969a6067101b0f1f09">
  <xsd:schema xmlns:xsd="http://www.w3.org/2001/XMLSchema" xmlns:xs="http://www.w3.org/2001/XMLSchema" xmlns:p="http://schemas.microsoft.com/office/2006/metadata/properties" xmlns:ns2="3f88cad6-ebed-4919-a9a1-392d0f94ef9f" targetNamespace="http://schemas.microsoft.com/office/2006/metadata/properties" ma:root="true" ma:fieldsID="838d4653d0849cd8659b10b44d7b1773" ns2:_="">
    <xsd:import namespace="3f88cad6-ebed-4919-a9a1-392d0f94ef9f"/>
    <xsd:element name="properties">
      <xsd:complexType>
        <xsd:sequence>
          <xsd:element name="documentManagement">
            <xsd:complexType>
              <xsd:all>
                <xsd:element ref="ns2:AGA_x0020_Report_x0020_Year"/>
                <xsd:element ref="ns2:cb77ccc5820c4b5597fd94fd1ea0db12" minOccurs="0"/>
                <xsd:element ref="ns2:TaxCatchAll" minOccurs="0"/>
                <xsd:element ref="ns2:TaxCatchAllLabel" minOccurs="0"/>
                <xsd:element ref="ns2:p1d3d3cfda3047df92a66776a6f9d27c" minOccurs="0"/>
                <xsd:element ref="ns2:AGA_x0020_Report_x0020_Sub_x0020_Type" minOccurs="0"/>
                <xsd:element ref="ns2:AGA_x0020_Report_x0020_Format" minOccurs="0"/>
                <xsd:element ref="ns2:oe2ecb09b05941f5a9f46011896e503e" minOccurs="0"/>
                <xsd:element ref="ns2:AGA_x0020_Report_x0020_Quarter" minOccurs="0"/>
                <xsd:element ref="ns2:i7a825109db24048a2e2d965c0285715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8cad6-ebed-4919-a9a1-392d0f94ef9f" elementFormDefault="qualified">
    <xsd:import namespace="http://schemas.microsoft.com/office/2006/documentManagement/types"/>
    <xsd:import namespace="http://schemas.microsoft.com/office/infopath/2007/PartnerControls"/>
    <xsd:element name="AGA_x0020_Report_x0020_Year" ma:index="8" ma:displayName="AGA Report Year" ma:internalName="AGA_x0020_Report_x0020_Year" ma:readOnly="false">
      <xsd:simpleType>
        <xsd:restriction base="dms:Text">
          <xsd:maxLength value="255"/>
        </xsd:restriction>
      </xsd:simpleType>
    </xsd:element>
    <xsd:element name="cb77ccc5820c4b5597fd94fd1ea0db12" ma:index="9" nillable="true" ma:taxonomy="true" ma:internalName="cb77ccc5820c4b5597fd94fd1ea0db12" ma:taxonomyFieldName="AGA_x0020_Report_x0020_Type" ma:displayName="AGA Report Type" ma:readOnly="false" ma:default="" ma:fieldId="{cb77ccc5-820c-4b55-97fd-94fd1ea0db12}" ma:sspId="e6102ece-310c-44ed-9e13-7b672b2fcf23" ma:termSetId="e70c2373-26be-4ebe-836d-fd871eb957dd" ma:anchorId="e132cf54-4860-4fcd-866b-29c5d84bd612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3ff8f52-7fd0-494c-9797-30940e8c8f1c}" ma:internalName="TaxCatchAll" ma:showField="CatchAllData" ma:web="e0642c34-cf21-49f4-a8bb-dfd9d7f61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33ff8f52-7fd0-494c-9797-30940e8c8f1c}" ma:internalName="TaxCatchAllLabel" ma:readOnly="true" ma:showField="CatchAllDataLabel" ma:web="e0642c34-cf21-49f4-a8bb-dfd9d7f61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1d3d3cfda3047df92a66776a6f9d27c" ma:index="13" nillable="true" ma:taxonomy="true" ma:internalName="p1d3d3cfda3047df92a66776a6f9d27c" ma:taxonomyFieldName="AGA_x0020_Report_x0020_Audience" ma:displayName="AGA Report Audience" ma:default="" ma:fieldId="{91d3d3cf-da30-47df-92a6-6776a6f9d27c}" ma:sspId="e6102ece-310c-44ed-9e13-7b672b2fcf23" ma:termSetId="adb8db4d-cead-4c49-9b6d-a7914168e5b5" ma:anchorId="ccbf073f-ea11-4cb1-90ae-17276fac60b6" ma:open="false" ma:isKeyword="false">
      <xsd:complexType>
        <xsd:sequence>
          <xsd:element ref="pc:Terms" minOccurs="0" maxOccurs="1"/>
        </xsd:sequence>
      </xsd:complexType>
    </xsd:element>
    <xsd:element name="AGA_x0020_Report_x0020_Sub_x0020_Type" ma:index="15" nillable="true" ma:displayName="AGA Report Sub Type" ma:default="N/A" ma:format="Dropdown" ma:internalName="AGA_x0020_Report_x0020_Sub_x0020_Type" ma:readOnly="false">
      <xsd:simpleType>
        <xsd:restriction base="dms:Choice">
          <xsd:enumeration value="N/A"/>
          <xsd:enumeration value="Carbon Disclosure Report"/>
          <xsd:enumeration value="Employment Equity Report"/>
          <xsd:enumeration value="Social Responsibility Report"/>
        </xsd:restriction>
      </xsd:simpleType>
    </xsd:element>
    <xsd:element name="AGA_x0020_Report_x0020_Format" ma:index="16" nillable="true" ma:displayName="AGA Report Format" ma:default="PDF" ma:format="Dropdown" ma:internalName="AGA_x0020_Report_x0020_Format">
      <xsd:simpleType>
        <xsd:restriction base="dms:Choice">
          <xsd:enumeration value="PDF"/>
          <xsd:enumeration value="Excel"/>
        </xsd:restriction>
      </xsd:simpleType>
    </xsd:element>
    <xsd:element name="oe2ecb09b05941f5a9f46011896e503e" ma:index="17" nillable="true" ma:taxonomy="true" ma:internalName="oe2ecb09b05941f5a9f46011896e503e" ma:taxonomyFieldName="AGA_x0020__x002d__x0020_Company" ma:displayName="AGA - Company" ma:default="42;#AngloGold Ashanti|40ab0982-6e81-40cf-a1cc-ba146bf559c1" ma:fieldId="{8e2ecb09-b059-41f5-a9f4-6011896e503e}" ma:sspId="e6102ece-310c-44ed-9e13-7b672b2fcf23" ma:termSetId="ca6d9be0-7120-4e7a-b23f-f9375879c40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GA_x0020_Report_x0020_Quarter" ma:index="19" nillable="true" ma:displayName="AGA Report Quarter" ma:default="Q1" ma:format="Dropdown" ma:indexed="true" ma:internalName="AGA_x0020_Report_x0020_Quarter">
      <xsd:simpleType>
        <xsd:restriction base="dms:Choice">
          <xsd:enumeration value="Q1"/>
          <xsd:enumeration value="Q2"/>
          <xsd:enumeration value="Q3"/>
          <xsd:enumeration value="Q4"/>
          <xsd:enumeration value="N/A"/>
        </xsd:restriction>
      </xsd:simpleType>
    </xsd:element>
    <xsd:element name="i7a825109db24048a2e2d965c0285715" ma:index="21" nillable="true" ma:taxonomy="true" ma:internalName="i7a825109db24048a2e2d965c0285715" ma:taxonomyFieldName="AGA_x0020_Reporting_x0020_Period" ma:displayName="AGA Reporting Period" ma:default="" ma:fieldId="{27a82510-9db2-4048-a2e2-d965c0285715}" ma:taxonomyMulti="true" ma:sspId="e6102ece-310c-44ed-9e13-7b672b2fcf23" ma:termSetId="e70c2373-26be-4ebe-836d-fd871eb957dd" ma:anchorId="24dd7db0-7e2e-4793-93d1-6e352d9990fc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DF336-D524-4291-9BEF-AB2ED19BD798}"/>
</file>

<file path=customXml/itemProps2.xml><?xml version="1.0" encoding="utf-8"?>
<ds:datastoreItem xmlns:ds="http://schemas.openxmlformats.org/officeDocument/2006/customXml" ds:itemID="{E9B2213C-326B-4C57-8E8A-51205DDD50D8}"/>
</file>

<file path=customXml/itemProps3.xml><?xml version="1.0" encoding="utf-8"?>
<ds:datastoreItem xmlns:ds="http://schemas.openxmlformats.org/officeDocument/2006/customXml" ds:itemID="{FF167623-E172-4ED4-B94B-079E87F8FC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Ops at a glance Qtr</vt:lpstr>
      <vt:lpstr>Ops at a glance QTR (2)</vt:lpstr>
      <vt:lpstr>Dev Qtr</vt:lpstr>
      <vt:lpstr>'Dev Qtr'!Print_Area</vt:lpstr>
      <vt:lpstr>'Ops at a glance Qtr'!Print_Area</vt:lpstr>
      <vt:lpstr>'Ops at a glance QTR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Operations at a glance March 2017 </dc:title>
  <dc:creator>Penfold, Kerry-Ann</dc:creator>
  <cp:lastModifiedBy>Mgidi, Fundisa</cp:lastModifiedBy>
  <dcterms:created xsi:type="dcterms:W3CDTF">2017-05-05T13:53:33Z</dcterms:created>
  <dcterms:modified xsi:type="dcterms:W3CDTF">2017-05-07T10:06:26Z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0x010100BBB441C193D4F3449DA6D6958FD13C2F0100B0661907BC8EC74099663A83CEEE4B71</vt:lpwstr>
  </property>
  <property fmtid="{D5CDD505-2E9C-101B-9397-08002B2CF9AE}" pid="4" name="AGA - Company">
    <vt:lpwstr>42;#AngloGold Ashanti|40ab0982-6e81-40cf-a1cc-ba146bf559c1</vt:lpwstr>
  </property>
  <property fmtid="{D5CDD505-2E9C-101B-9397-08002B2CF9AE}" pid="5" name="AGA Report Type">
    <vt:lpwstr>65;#Financial Statements|d4582b9d-3e0b-458e-a09b-180f82c062a4</vt:lpwstr>
  </property>
  <property fmtid="{D5CDD505-2E9C-101B-9397-08002B2CF9AE}" pid="6" name="AGA Report Audience">
    <vt:lpwstr>29;#Investors|488c1148-5cd2-4d85-8439-77840a47724d</vt:lpwstr>
  </property>
  <property fmtid="{D5CDD505-2E9C-101B-9397-08002B2CF9AE}" pid="7" name="AGA Reporting Period">
    <vt:lpwstr>66;#Quarterly Report|e7a8c7be-9f99-4c4c-92f6-400c3f93072b</vt:lpwstr>
  </property>
  <property fmtid="{D5CDD505-2E9C-101B-9397-08002B2CF9AE}" pid="8" name="Order">
    <vt:r8>57500</vt:r8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TemplateUrl">
    <vt:lpwstr/>
  </property>
</Properties>
</file>