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swan\Documents\Work\Quarterly~\2018\"/>
    </mc:Choice>
  </mc:AlternateContent>
  <bookViews>
    <workbookView xWindow="0" yWindow="0" windowWidth="28800" windowHeight="12195"/>
  </bookViews>
  <sheets>
    <sheet name="Ops at a glance Qtr" sheetId="1" r:id="rId1"/>
    <sheet name="Ops at a glance QTR (2)" sheetId="2" r:id="rId2"/>
    <sheet name="Dev Qtr" sheetId="3" r:id="rId3"/>
  </sheets>
  <definedNames>
    <definedName name="ANGAPPROP" localSheetId="2">#REF!</definedName>
    <definedName name="ANGAPPROP" localSheetId="0">#REF!</definedName>
    <definedName name="ANGAPPROP" localSheetId="1">#REF!</definedName>
    <definedName name="ANGAPPROP">#REF!</definedName>
    <definedName name="APPMIL" localSheetId="2">#REF!</definedName>
    <definedName name="APPMIL" localSheetId="0">#REF!</definedName>
    <definedName name="APPMIL" localSheetId="1">#REF!</definedName>
    <definedName name="APPMIL">#REF!</definedName>
    <definedName name="CurQtrROE" localSheetId="2">#REF!</definedName>
    <definedName name="CurQtrROE" localSheetId="0">#REF!</definedName>
    <definedName name="CurQtrROE" localSheetId="1">#REF!</definedName>
    <definedName name="CurQtrROE">#REF!</definedName>
    <definedName name="PrevOtrROE" localSheetId="2">#REF!</definedName>
    <definedName name="PrevOtrROE" localSheetId="0">#REF!</definedName>
    <definedName name="PrevOtrROE" localSheetId="1">#REF!</definedName>
    <definedName name="PrevOtrROE">#REF!</definedName>
    <definedName name="_xlnm.Print_Area" localSheetId="2">'Dev Qtr'!$A$1:$J$87</definedName>
    <definedName name="_xlnm.Print_Area" localSheetId="0">'Ops at a glance Qtr'!$A$1:$W$56</definedName>
    <definedName name="_xlnm.Print_Area" localSheetId="1">'Ops at a glance QTR (2)'!$A$1:$T$62</definedName>
    <definedName name="totapp" localSheetId="2">#REF!</definedName>
    <definedName name="totapp" localSheetId="0">#REF!</definedName>
    <definedName name="totapp" localSheetId="1">#REF!</definedName>
    <definedName name="totapp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3" l="1"/>
  <c r="F71" i="3"/>
  <c r="E71" i="3"/>
  <c r="D71" i="3"/>
  <c r="C71" i="3"/>
  <c r="G69" i="3"/>
  <c r="F69" i="3"/>
  <c r="E69" i="3"/>
  <c r="D69" i="3"/>
  <c r="C69" i="3"/>
  <c r="G68" i="3"/>
  <c r="F68" i="3"/>
  <c r="E68" i="3"/>
  <c r="D68" i="3"/>
  <c r="C68" i="3"/>
  <c r="G67" i="3"/>
  <c r="F67" i="3"/>
  <c r="E67" i="3"/>
  <c r="D67" i="3"/>
  <c r="C67" i="3"/>
  <c r="G65" i="3"/>
  <c r="F65" i="3"/>
  <c r="E65" i="3"/>
  <c r="D65" i="3"/>
  <c r="C65" i="3"/>
  <c r="G64" i="3"/>
  <c r="F64" i="3"/>
  <c r="E64" i="3"/>
  <c r="D64" i="3"/>
  <c r="C64" i="3"/>
  <c r="G63" i="3"/>
  <c r="F63" i="3"/>
  <c r="E63" i="3"/>
  <c r="D63" i="3"/>
  <c r="C63" i="3"/>
  <c r="G62" i="3"/>
  <c r="F62" i="3"/>
  <c r="E62" i="3"/>
  <c r="D62" i="3"/>
  <c r="C62" i="3"/>
  <c r="I58" i="3"/>
  <c r="G58" i="3"/>
  <c r="F58" i="3"/>
  <c r="J58" i="3" s="1"/>
  <c r="E58" i="3"/>
  <c r="D58" i="3"/>
  <c r="C58" i="3"/>
  <c r="I55" i="3"/>
  <c r="G55" i="3"/>
  <c r="F55" i="3"/>
  <c r="E55" i="3"/>
  <c r="D55" i="3"/>
  <c r="C55" i="3"/>
  <c r="I52" i="3"/>
  <c r="G52" i="3"/>
  <c r="F52" i="3"/>
  <c r="H52" i="3" s="1"/>
  <c r="E52" i="3"/>
  <c r="D52" i="3"/>
  <c r="C52" i="3"/>
  <c r="I48" i="3"/>
  <c r="G48" i="3"/>
  <c r="F48" i="3"/>
  <c r="H48" i="3" s="1"/>
  <c r="E48" i="3"/>
  <c r="D48" i="3"/>
  <c r="C48" i="3"/>
  <c r="I47" i="3"/>
  <c r="G47" i="3"/>
  <c r="F47" i="3"/>
  <c r="H47" i="3" s="1"/>
  <c r="E47" i="3"/>
  <c r="D47" i="3"/>
  <c r="C47" i="3"/>
  <c r="I45" i="3"/>
  <c r="G45" i="3"/>
  <c r="F45" i="3"/>
  <c r="H45" i="3" s="1"/>
  <c r="E45" i="3"/>
  <c r="D45" i="3"/>
  <c r="C45" i="3"/>
  <c r="Q56" i="2"/>
  <c r="I56" i="2"/>
  <c r="M56" i="2"/>
  <c r="P56" i="2"/>
  <c r="O56" i="2"/>
  <c r="N56" i="2"/>
  <c r="L56" i="2"/>
  <c r="K56" i="2"/>
  <c r="J56" i="2"/>
  <c r="C4" i="2"/>
  <c r="B2" i="2"/>
  <c r="L54" i="1"/>
  <c r="H54" i="1"/>
  <c r="D54" i="1"/>
  <c r="N54" i="1"/>
  <c r="M54" i="1"/>
  <c r="K54" i="1"/>
  <c r="J54" i="1"/>
  <c r="I54" i="1"/>
  <c r="G54" i="1"/>
  <c r="F54" i="1"/>
  <c r="E54" i="1"/>
  <c r="C54" i="1"/>
  <c r="H4" i="1"/>
  <c r="G4" i="1"/>
  <c r="F4" i="1"/>
  <c r="G4" i="2" l="1"/>
  <c r="J4" i="1"/>
  <c r="K4" i="1"/>
  <c r="H4" i="2"/>
  <c r="F4" i="2"/>
  <c r="I4" i="1"/>
  <c r="D4" i="2"/>
  <c r="J45" i="3"/>
  <c r="J47" i="3"/>
  <c r="J48" i="3"/>
  <c r="J52" i="3"/>
  <c r="H58" i="3"/>
  <c r="E4" i="2"/>
  <c r="N4" i="1" l="1"/>
  <c r="K4" i="2"/>
  <c r="L4" i="1"/>
  <c r="I4" i="2"/>
  <c r="J4" i="2"/>
  <c r="M4" i="1"/>
  <c r="O4" i="1" l="1"/>
  <c r="L4" i="2"/>
  <c r="P4" i="1"/>
  <c r="M4" i="2"/>
  <c r="N4" i="2"/>
  <c r="Q4" i="1"/>
  <c r="S4" i="1" l="1"/>
  <c r="P4" i="2"/>
  <c r="T4" i="1"/>
  <c r="Q4" i="2"/>
  <c r="O4" i="2"/>
  <c r="R4" i="1"/>
  <c r="W4" i="1" l="1"/>
  <c r="T4" i="2"/>
  <c r="R4" i="2"/>
  <c r="U4" i="1"/>
  <c r="S4" i="2"/>
  <c r="V4" i="1"/>
</calcChain>
</file>

<file path=xl/sharedStrings.xml><?xml version="1.0" encoding="utf-8"?>
<sst xmlns="http://schemas.openxmlformats.org/spreadsheetml/2006/main" count="198" uniqueCount="116">
  <si>
    <r>
      <rPr>
        <b/>
        <sz val="14"/>
        <rFont val="Arial"/>
        <family val="2"/>
      </rPr>
      <t xml:space="preserve">Operations </t>
    </r>
    <r>
      <rPr>
        <sz val="14"/>
        <rFont val="Arial"/>
        <family val="2"/>
      </rPr>
      <t>at a glance</t>
    </r>
  </si>
  <si>
    <t>for the quarters ended March 2018, December 2017 and March 2017</t>
  </si>
  <si>
    <t>Production 
oz (000)</t>
  </si>
  <si>
    <t>Underground milled / treated 
000 tonnes</t>
  </si>
  <si>
    <t>Surface milled / treated 
000 tonnes</t>
  </si>
  <si>
    <t>Open-pit  treated 
000 tonnes</t>
  </si>
  <si>
    <t>Underground Recovered grade 
g/tonne</t>
  </si>
  <si>
    <t>Surface Recovered grade 
g/tonne</t>
  </si>
  <si>
    <t>Open-pit Recovered grade 
g/tonne</t>
  </si>
  <si>
    <t>SOUTH AFRICA</t>
  </si>
  <si>
    <t xml:space="preserve">   Vaal River Operations</t>
  </si>
  <si>
    <t xml:space="preserve">      Kopanang</t>
  </si>
  <si>
    <t xml:space="preserve">      Moab Khotsong</t>
  </si>
  <si>
    <t xml:space="preserve">  West Wits Operations</t>
  </si>
  <si>
    <t xml:space="preserve">      Mponeng</t>
  </si>
  <si>
    <t xml:space="preserve">      TauTona</t>
  </si>
  <si>
    <t xml:space="preserve">  Total Surface Operations</t>
  </si>
  <si>
    <t xml:space="preserve">      First Uranium SA</t>
  </si>
  <si>
    <t xml:space="preserve">      Surface Operations</t>
  </si>
  <si>
    <t>Other</t>
  </si>
  <si>
    <t>INTERNATIONAL OPERATIONS</t>
  </si>
  <si>
    <t>CONTINENTAL AFRICA</t>
  </si>
  <si>
    <t xml:space="preserve">   DRC</t>
  </si>
  <si>
    <t xml:space="preserve">      Kibali - Attr. 45%</t>
  </si>
  <si>
    <t xml:space="preserve">   Ghana</t>
  </si>
  <si>
    <t xml:space="preserve">      Iduapriem</t>
  </si>
  <si>
    <t xml:space="preserve">      Obuasi</t>
  </si>
  <si>
    <t xml:space="preserve">   Guinea</t>
  </si>
  <si>
    <t xml:space="preserve">      Siguiri - Attr. 85%</t>
  </si>
  <si>
    <t xml:space="preserve">   Mali</t>
  </si>
  <si>
    <t xml:space="preserve">      Morila - Attr. 40% </t>
  </si>
  <si>
    <t xml:space="preserve">      Sadiola - Attr. 41% </t>
  </si>
  <si>
    <t xml:space="preserve">   Tanzania</t>
  </si>
  <si>
    <t xml:space="preserve">      Geita</t>
  </si>
  <si>
    <t xml:space="preserve">    Non-controlling interests,
      exploration and other</t>
  </si>
  <si>
    <t>AUSTRALASIA</t>
  </si>
  <si>
    <t xml:space="preserve">   Australia</t>
  </si>
  <si>
    <t xml:space="preserve">      Sunrise Dam</t>
  </si>
  <si>
    <t xml:space="preserve">      Tropicana - Attr. 70%</t>
  </si>
  <si>
    <t xml:space="preserve">      Exploration and other</t>
  </si>
  <si>
    <t>AMERICAS</t>
  </si>
  <si>
    <t xml:space="preserve">   Argentina</t>
  </si>
  <si>
    <t xml:space="preserve">      Cerro Vanguardia - Attr. 92.50%</t>
  </si>
  <si>
    <t xml:space="preserve">   Brazil</t>
  </si>
  <si>
    <t xml:space="preserve">      AngloGold Ashanti Mineração </t>
  </si>
  <si>
    <t xml:space="preserve">      Serra Grande</t>
  </si>
  <si>
    <t xml:space="preserve">   Non-controlling interests,
      exploration and other</t>
  </si>
  <si>
    <t>Total</t>
  </si>
  <si>
    <t>Discontinued operations</t>
  </si>
  <si>
    <t xml:space="preserve">      Cripple Creek &amp; Victor</t>
  </si>
  <si>
    <t>Rounding of figures may result in computational discrepancies.</t>
  </si>
  <si>
    <t xml:space="preserve"> </t>
  </si>
  <si>
    <r>
      <rPr>
        <b/>
        <sz val="14"/>
        <rFont val="Arial"/>
        <family val="2"/>
      </rPr>
      <t xml:space="preserve">Operations </t>
    </r>
    <r>
      <rPr>
        <sz val="14"/>
        <rFont val="Arial"/>
        <family val="2"/>
      </rPr>
      <t>at a glance (continued)</t>
    </r>
  </si>
  <si>
    <t>Total cash costs
$/oz</t>
  </si>
  <si>
    <t>All-in sustaining costs
$/oz</t>
  </si>
  <si>
    <t>Sustaining ORD / Stripping capex
$m</t>
  </si>
  <si>
    <t>Other sustaining capex
$m</t>
  </si>
  <si>
    <t>Non sustaining capex
$m</t>
  </si>
  <si>
    <t>Gross profit (loss)
$m</t>
  </si>
  <si>
    <t xml:space="preserve">      Kibali - Attr. 45% </t>
  </si>
  <si>
    <t xml:space="preserve">      Morila - Attr. 40%</t>
  </si>
  <si>
    <t>Sub-total</t>
  </si>
  <si>
    <t>OTHER</t>
  </si>
  <si>
    <t>Equity accounted investments included above</t>
  </si>
  <si>
    <t>AngloGold Ashanti</t>
  </si>
  <si>
    <t>Development Sampling</t>
  </si>
  <si>
    <t>for the quarter ended 31 March 2018</t>
  </si>
  <si>
    <t>Development values represent actual results of sampling, no allowances having been made for adjustments necessary in estimating Ore Reserves.</t>
  </si>
  <si>
    <t>Statistics are shown in metric units</t>
  </si>
  <si>
    <t>Planned</t>
  </si>
  <si>
    <t>Advanced</t>
  </si>
  <si>
    <t>Sampled</t>
  </si>
  <si>
    <t>metres</t>
  </si>
  <si>
    <t>Avg. ore body</t>
  </si>
  <si>
    <t>gold</t>
  </si>
  <si>
    <t>uranium</t>
  </si>
  <si>
    <t>(total)*</t>
  </si>
  <si>
    <t>thickness (cm)</t>
  </si>
  <si>
    <t>Avg. g/t</t>
  </si>
  <si>
    <t>Avg. cm.g/t</t>
  </si>
  <si>
    <t>Avg. kg/t</t>
  </si>
  <si>
    <t>Avg. cm.kg/t</t>
  </si>
  <si>
    <t xml:space="preserve">SOUTH AFRICA </t>
  </si>
  <si>
    <t>VAAL RIVER</t>
  </si>
  <si>
    <t>Kopanang</t>
  </si>
  <si>
    <t xml:space="preserve">Vaal reef </t>
  </si>
  <si>
    <t xml:space="preserve">Moab Khotsong </t>
  </si>
  <si>
    <t xml:space="preserve">Moab Khotsong Vaal reef </t>
  </si>
  <si>
    <t xml:space="preserve">Great Noligwa Vaal reef </t>
  </si>
  <si>
    <t>WEST WITS</t>
  </si>
  <si>
    <t>Mponeng</t>
  </si>
  <si>
    <t>Ventersdorp Contact reef</t>
  </si>
  <si>
    <t xml:space="preserve">                   -  </t>
  </si>
  <si>
    <t>Geita</t>
  </si>
  <si>
    <t>Sunrise Dam</t>
  </si>
  <si>
    <t>SOUTH AMERICA</t>
  </si>
  <si>
    <t>AngloGold Ashanti Mineração</t>
  </si>
  <si>
    <t>Mina de Cuiabá</t>
  </si>
  <si>
    <t>Lamego</t>
  </si>
  <si>
    <t>Córrego do Sitio Mina I</t>
  </si>
  <si>
    <t>Córrego do Sitio Mina II</t>
  </si>
  <si>
    <t>Serra Grande</t>
  </si>
  <si>
    <t>Mina III</t>
  </si>
  <si>
    <t>Mina Nova</t>
  </si>
  <si>
    <t>Palmeiras</t>
  </si>
  <si>
    <t>CVSA</t>
  </si>
  <si>
    <t>Cerro Vanguardia</t>
  </si>
  <si>
    <t>Statistics are shown in imperial units</t>
  </si>
  <si>
    <t>feet</t>
  </si>
  <si>
    <t>thickness (inches)</t>
  </si>
  <si>
    <t>Avg. oz/t</t>
  </si>
  <si>
    <t>Avg. ft.oz/t</t>
  </si>
  <si>
    <t>Avg. lb/t</t>
  </si>
  <si>
    <t>Avg. ft.lb/t</t>
  </si>
  <si>
    <t>-</t>
  </si>
  <si>
    <t>* This includes total "on-reef" and "off-reef" development metres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</si>
</sst>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 * #,##0.00_ ;_ * \-#,##0.00_ ;_ * &quot;-&quot;??_ ;_ @_ "/>
    <numFmt numFmtId="164" formatCode="_(* ##,###,##0_);_(* \(##,###,##0\);_(* &quot;-&quot;_);_(@_)"/>
    <numFmt numFmtId="165" formatCode="_(* #,##0_);_(* \(#,##0\);_(* &quot;-&quot;_);_(@_)"/>
    <numFmt numFmtId="166" formatCode="_(* #,##0.00_);_(* \(#,##0.00\);_(* &quot;-&quot;??_);_(@_)"/>
    <numFmt numFmtId="167" formatCode="_(* #,##0.00_);_(* \(#,##0.00\);_(* &quot;-&quot;_);_(@_)"/>
    <numFmt numFmtId="168" formatCode="_(* #,##0_);_(* \(#,##0\);_(* &quot;-&quot;??_);_(@_)"/>
    <numFmt numFmtId="169" formatCode="_(* #,##0_);_(* \(#,##0\);_(* &quot;-&quot;?_);_(@_)"/>
    <numFmt numFmtId="170" formatCode="_(* #,##0.0_);_(* \(#,##0.0\);_(* &quot;-&quot;?_);_(@_)"/>
    <numFmt numFmtId="171" formatCode="_(* #,##0.00_);_(* \(#,##0.00\);_(* &quot;-&quot;?_);_(@_)"/>
    <numFmt numFmtId="172" formatCode="0.0"/>
    <numFmt numFmtId="173" formatCode="#,##0.0"/>
  </numFmts>
  <fonts count="2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color theme="0"/>
      <name val="Arial"/>
      <family val="2"/>
    </font>
    <font>
      <b/>
      <sz val="10"/>
      <color theme="0"/>
      <name val="Arial"/>
      <family val="2"/>
    </font>
    <font>
      <b/>
      <sz val="8.5"/>
      <name val="Arial"/>
      <family val="2"/>
    </font>
    <font>
      <sz val="8.5"/>
      <name val="Arial"/>
      <family val="2"/>
    </font>
    <font>
      <b/>
      <sz val="8.5"/>
      <color theme="1"/>
      <name val="Arial"/>
      <family val="2"/>
    </font>
    <font>
      <i/>
      <sz val="8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b/>
      <sz val="8.5"/>
      <color rgb="FFFF000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7"/>
      <name val="Arial"/>
      <family val="2"/>
    </font>
    <font>
      <b/>
      <sz val="8"/>
      <color theme="1"/>
      <name val="Arial"/>
      <family val="2"/>
    </font>
    <font>
      <b/>
      <sz val="10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0" fontId="1" fillId="0" borderId="0"/>
  </cellStyleXfs>
  <cellXfs count="264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/>
    <xf numFmtId="0" fontId="4" fillId="0" borderId="0" xfId="0" applyFont="1" applyAlignment="1">
      <alignment horizontal="left" vertical="top"/>
    </xf>
    <xf numFmtId="0" fontId="4" fillId="0" borderId="1" xfId="0" applyFont="1" applyBorder="1"/>
    <xf numFmtId="0" fontId="7" fillId="2" borderId="2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17" fontId="7" fillId="2" borderId="3" xfId="0" quotePrefix="1" applyNumberFormat="1" applyFont="1" applyFill="1" applyBorder="1" applyAlignment="1">
      <alignment horizontal="center"/>
    </xf>
    <xf numFmtId="17" fontId="8" fillId="2" borderId="4" xfId="0" quotePrefix="1" applyNumberFormat="1" applyFont="1" applyFill="1" applyBorder="1" applyAlignment="1">
      <alignment horizontal="center"/>
    </xf>
    <xf numFmtId="17" fontId="8" fillId="2" borderId="5" xfId="0" quotePrefix="1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center"/>
    </xf>
    <xf numFmtId="164" fontId="7" fillId="0" borderId="8" xfId="0" applyNumberFormat="1" applyFont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164" fontId="7" fillId="0" borderId="9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164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/>
    <xf numFmtId="165" fontId="7" fillId="0" borderId="7" xfId="0" applyNumberFormat="1" applyFont="1" applyFill="1" applyBorder="1" applyAlignment="1">
      <alignment horizontal="right"/>
    </xf>
    <xf numFmtId="165" fontId="8" fillId="0" borderId="0" xfId="0" applyNumberFormat="1" applyFont="1" applyFill="1" applyBorder="1" applyAlignment="1">
      <alignment horizontal="right"/>
    </xf>
    <xf numFmtId="166" fontId="7" fillId="0" borderId="7" xfId="0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67" fontId="7" fillId="0" borderId="7" xfId="0" applyNumberFormat="1" applyFont="1" applyFill="1" applyBorder="1" applyAlignment="1">
      <alignment horizontal="right"/>
    </xf>
    <xf numFmtId="167" fontId="8" fillId="0" borderId="0" xfId="0" applyNumberFormat="1" applyFont="1" applyFill="1" applyBorder="1" applyAlignment="1">
      <alignment horizontal="right"/>
    </xf>
    <xf numFmtId="167" fontId="8" fillId="0" borderId="9" xfId="0" applyNumberFormat="1" applyFont="1" applyFill="1" applyBorder="1" applyAlignment="1">
      <alignment horizontal="right"/>
    </xf>
    <xf numFmtId="0" fontId="7" fillId="0" borderId="7" xfId="0" applyFont="1" applyFill="1" applyBorder="1" applyAlignment="1">
      <alignment horizontal="left" indent="1"/>
    </xf>
    <xf numFmtId="0" fontId="8" fillId="0" borderId="7" xfId="0" applyFont="1" applyBorder="1" applyAlignment="1">
      <alignment horizontal="left" indent="1"/>
    </xf>
    <xf numFmtId="0" fontId="8" fillId="0" borderId="7" xfId="0" applyFont="1" applyBorder="1"/>
    <xf numFmtId="165" fontId="8" fillId="0" borderId="9" xfId="0" applyNumberFormat="1" applyFont="1" applyFill="1" applyBorder="1" applyAlignment="1">
      <alignment horizontal="right"/>
    </xf>
    <xf numFmtId="1" fontId="7" fillId="0" borderId="7" xfId="0" applyNumberFormat="1" applyFont="1" applyFill="1" applyBorder="1"/>
    <xf numFmtId="168" fontId="7" fillId="0" borderId="7" xfId="1" applyNumberFormat="1" applyFont="1" applyFill="1" applyBorder="1"/>
    <xf numFmtId="167" fontId="9" fillId="0" borderId="7" xfId="0" applyNumberFormat="1" applyFont="1" applyFill="1" applyBorder="1" applyAlignment="1">
      <alignment horizontal="right"/>
    </xf>
    <xf numFmtId="167" fontId="9" fillId="0" borderId="0" xfId="0" applyNumberFormat="1" applyFont="1" applyFill="1" applyBorder="1" applyAlignment="1">
      <alignment horizontal="right"/>
    </xf>
    <xf numFmtId="2" fontId="7" fillId="0" borderId="7" xfId="0" applyNumberFormat="1" applyFont="1" applyFill="1" applyBorder="1"/>
    <xf numFmtId="2" fontId="8" fillId="0" borderId="0" xfId="0" applyNumberFormat="1" applyFont="1" applyFill="1" applyBorder="1" applyAlignment="1">
      <alignment horizontal="right"/>
    </xf>
    <xf numFmtId="2" fontId="8" fillId="0" borderId="9" xfId="0" applyNumberFormat="1" applyFont="1" applyFill="1" applyBorder="1" applyAlignment="1">
      <alignment horizontal="right"/>
    </xf>
    <xf numFmtId="0" fontId="7" fillId="0" borderId="7" xfId="0" applyFont="1" applyBorder="1" applyAlignment="1">
      <alignment horizontal="left" indent="1"/>
    </xf>
    <xf numFmtId="0" fontId="4" fillId="0" borderId="0" xfId="0" applyFont="1" applyFill="1" applyAlignment="1">
      <alignment horizontal="left" vertical="top"/>
    </xf>
    <xf numFmtId="168" fontId="7" fillId="0" borderId="7" xfId="1" applyNumberFormat="1" applyFont="1" applyFill="1" applyBorder="1" applyAlignment="1">
      <alignment horizontal="right"/>
    </xf>
    <xf numFmtId="2" fontId="7" fillId="0" borderId="7" xfId="0" applyNumberFormat="1" applyFont="1" applyFill="1" applyBorder="1" applyAlignment="1">
      <alignment horizontal="right"/>
    </xf>
    <xf numFmtId="0" fontId="8" fillId="0" borderId="7" xfId="0" applyFont="1" applyFill="1" applyBorder="1" applyAlignment="1">
      <alignment horizontal="left" indent="1"/>
    </xf>
    <xf numFmtId="0" fontId="8" fillId="0" borderId="7" xfId="0" applyFont="1" applyFill="1" applyBorder="1" applyAlignment="1">
      <alignment horizontal="left" vertical="center" wrapText="1" indent="1"/>
    </xf>
    <xf numFmtId="0" fontId="7" fillId="0" borderId="7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2" fontId="7" fillId="0" borderId="7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2" fontId="8" fillId="0" borderId="9" xfId="0" applyNumberFormat="1" applyFont="1" applyFill="1" applyBorder="1" applyAlignment="1">
      <alignment vertical="center"/>
    </xf>
    <xf numFmtId="0" fontId="1" fillId="0" borderId="0" xfId="0" applyFont="1" applyFill="1" applyAlignment="1">
      <alignment horizontal="left" vertical="top"/>
    </xf>
    <xf numFmtId="0" fontId="7" fillId="0" borderId="7" xfId="0" applyFont="1" applyFill="1" applyBorder="1"/>
    <xf numFmtId="0" fontId="8" fillId="0" borderId="0" xfId="0" applyFont="1" applyFill="1" applyBorder="1"/>
    <xf numFmtId="2" fontId="8" fillId="0" borderId="0" xfId="0" applyNumberFormat="1" applyFont="1" applyFill="1" applyBorder="1"/>
    <xf numFmtId="2" fontId="8" fillId="0" borderId="9" xfId="0" applyNumberFormat="1" applyFont="1" applyFill="1" applyBorder="1"/>
    <xf numFmtId="0" fontId="9" fillId="0" borderId="7" xfId="0" applyFont="1" applyFill="1" applyBorder="1" applyAlignment="1">
      <alignment vertical="center"/>
    </xf>
    <xf numFmtId="2" fontId="9" fillId="0" borderId="7" xfId="0" applyNumberFormat="1" applyFont="1" applyFill="1" applyBorder="1" applyAlignment="1">
      <alignment vertical="center"/>
    </xf>
    <xf numFmtId="0" fontId="7" fillId="0" borderId="10" xfId="0" applyFont="1" applyFill="1" applyBorder="1"/>
    <xf numFmtId="165" fontId="9" fillId="0" borderId="3" xfId="0" applyNumberFormat="1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right"/>
    </xf>
    <xf numFmtId="165" fontId="8" fillId="0" borderId="5" xfId="0" applyNumberFormat="1" applyFont="1" applyFill="1" applyBorder="1" applyAlignment="1">
      <alignment horizontal="right"/>
    </xf>
    <xf numFmtId="2" fontId="9" fillId="0" borderId="3" xfId="0" applyNumberFormat="1" applyFont="1" applyFill="1" applyBorder="1" applyAlignment="1">
      <alignment horizontal="right"/>
    </xf>
    <xf numFmtId="2" fontId="8" fillId="0" borderId="4" xfId="0" applyNumberFormat="1" applyFont="1" applyFill="1" applyBorder="1" applyAlignment="1">
      <alignment horizontal="right"/>
    </xf>
    <xf numFmtId="2" fontId="8" fillId="0" borderId="5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top"/>
    </xf>
    <xf numFmtId="0" fontId="7" fillId="0" borderId="0" xfId="0" applyFont="1" applyFill="1" applyBorder="1"/>
    <xf numFmtId="165" fontId="7" fillId="0" borderId="0" xfId="0" applyNumberFormat="1" applyFont="1" applyFill="1" applyBorder="1" applyAlignment="1">
      <alignment horizontal="right"/>
    </xf>
    <xf numFmtId="2" fontId="7" fillId="0" borderId="11" xfId="0" applyNumberFormat="1" applyFont="1" applyFill="1" applyBorder="1" applyAlignment="1">
      <alignment horizontal="right"/>
    </xf>
    <xf numFmtId="2" fontId="8" fillId="0" borderId="11" xfId="0" applyNumberFormat="1" applyFont="1" applyFill="1" applyBorder="1" applyAlignment="1">
      <alignment horizontal="right"/>
    </xf>
    <xf numFmtId="165" fontId="7" fillId="0" borderId="11" xfId="0" applyNumberFormat="1" applyFont="1" applyFill="1" applyBorder="1" applyAlignment="1">
      <alignment horizontal="right"/>
    </xf>
    <xf numFmtId="165" fontId="8" fillId="0" borderId="11" xfId="0" applyNumberFormat="1" applyFont="1" applyFill="1" applyBorder="1" applyAlignment="1">
      <alignment horizontal="right"/>
    </xf>
    <xf numFmtId="2" fontId="7" fillId="0" borderId="0" xfId="0" applyNumberFormat="1" applyFont="1" applyFill="1" applyBorder="1" applyAlignment="1">
      <alignment horizontal="right"/>
    </xf>
    <xf numFmtId="165" fontId="9" fillId="0" borderId="7" xfId="0" applyNumberFormat="1" applyFont="1" applyFill="1" applyBorder="1" applyAlignment="1">
      <alignment horizontal="right"/>
    </xf>
    <xf numFmtId="2" fontId="9" fillId="0" borderId="0" xfId="0" applyNumberFormat="1" applyFont="1" applyFill="1" applyBorder="1" applyAlignment="1">
      <alignment horizontal="right"/>
    </xf>
    <xf numFmtId="167" fontId="9" fillId="0" borderId="10" xfId="0" applyNumberFormat="1" applyFont="1" applyFill="1" applyBorder="1" applyAlignment="1">
      <alignment horizontal="right"/>
    </xf>
    <xf numFmtId="167" fontId="8" fillId="0" borderId="1" xfId="0" applyNumberFormat="1" applyFont="1" applyFill="1" applyBorder="1" applyAlignment="1">
      <alignment horizontal="right"/>
    </xf>
    <xf numFmtId="167" fontId="9" fillId="0" borderId="1" xfId="0" applyNumberFormat="1" applyFont="1" applyFill="1" applyBorder="1" applyAlignment="1">
      <alignment horizontal="right"/>
    </xf>
    <xf numFmtId="2" fontId="9" fillId="0" borderId="1" xfId="0" applyNumberFormat="1" applyFont="1" applyFill="1" applyBorder="1" applyAlignment="1">
      <alignment horizontal="right"/>
    </xf>
    <xf numFmtId="2" fontId="8" fillId="0" borderId="1" xfId="0" applyNumberFormat="1" applyFont="1" applyFill="1" applyBorder="1" applyAlignment="1">
      <alignment horizontal="right"/>
    </xf>
    <xf numFmtId="2" fontId="8" fillId="0" borderId="12" xfId="0" applyNumberFormat="1" applyFont="1" applyFill="1" applyBorder="1" applyAlignment="1">
      <alignment horizontal="right"/>
    </xf>
    <xf numFmtId="0" fontId="10" fillId="0" borderId="0" xfId="0" applyFont="1"/>
    <xf numFmtId="164" fontId="4" fillId="0" borderId="0" xfId="0" applyNumberFormat="1" applyFont="1"/>
    <xf numFmtId="164" fontId="4" fillId="0" borderId="0" xfId="0" applyNumberFormat="1" applyFont="1" applyBorder="1"/>
    <xf numFmtId="0" fontId="4" fillId="0" borderId="0" xfId="0" applyFont="1" applyBorder="1"/>
    <xf numFmtId="0" fontId="11" fillId="0" borderId="7" xfId="0" applyFont="1" applyFill="1" applyBorder="1" applyAlignment="1">
      <alignment horizontal="center" vertical="center" wrapText="1"/>
    </xf>
    <xf numFmtId="164" fontId="7" fillId="0" borderId="8" xfId="0" applyNumberFormat="1" applyFont="1" applyFill="1" applyBorder="1" applyAlignment="1">
      <alignment horizontal="center" vertical="center" wrapText="1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center" vertical="center" wrapText="1"/>
    </xf>
    <xf numFmtId="164" fontId="7" fillId="0" borderId="7" xfId="0" applyNumberFormat="1" applyFont="1" applyFill="1" applyBorder="1" applyAlignment="1">
      <alignment horizontal="center" vertical="center" wrapText="1"/>
    </xf>
    <xf numFmtId="37" fontId="12" fillId="0" borderId="7" xfId="0" applyNumberFormat="1" applyFont="1" applyFill="1" applyBorder="1" applyAlignment="1">
      <alignment horizontal="right"/>
    </xf>
    <xf numFmtId="37" fontId="4" fillId="0" borderId="7" xfId="0" applyNumberFormat="1" applyFont="1" applyFill="1" applyBorder="1" applyAlignment="1">
      <alignment horizontal="right"/>
    </xf>
    <xf numFmtId="165" fontId="7" fillId="0" borderId="7" xfId="0" applyNumberFormat="1" applyFont="1" applyFill="1" applyBorder="1"/>
    <xf numFmtId="0" fontId="1" fillId="0" borderId="7" xfId="0" applyFont="1" applyFill="1" applyBorder="1"/>
    <xf numFmtId="0" fontId="8" fillId="0" borderId="9" xfId="0" applyFont="1" applyFill="1" applyBorder="1" applyAlignment="1">
      <alignment vertical="center"/>
    </xf>
    <xf numFmtId="0" fontId="8" fillId="0" borderId="9" xfId="0" applyFont="1" applyFill="1" applyBorder="1"/>
    <xf numFmtId="165" fontId="7" fillId="0" borderId="3" xfId="0" applyNumberFormat="1" applyFont="1" applyFill="1" applyBorder="1" applyAlignment="1">
      <alignment horizontal="right"/>
    </xf>
    <xf numFmtId="165" fontId="7" fillId="0" borderId="8" xfId="0" applyNumberFormat="1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right"/>
    </xf>
    <xf numFmtId="0" fontId="8" fillId="0" borderId="7" xfId="0" applyFont="1" applyFill="1" applyBorder="1"/>
    <xf numFmtId="165" fontId="7" fillId="0" borderId="4" xfId="0" applyNumberFormat="1" applyFont="1" applyFill="1" applyBorder="1" applyAlignment="1">
      <alignment horizontal="right"/>
    </xf>
    <xf numFmtId="165" fontId="7" fillId="0" borderId="9" xfId="0" applyNumberFormat="1" applyFont="1" applyFill="1" applyBorder="1" applyAlignment="1">
      <alignment horizontal="right"/>
    </xf>
    <xf numFmtId="0" fontId="7" fillId="0" borderId="10" xfId="0" applyFont="1" applyBorder="1"/>
    <xf numFmtId="165" fontId="7" fillId="0" borderId="1" xfId="0" applyNumberFormat="1" applyFont="1" applyFill="1" applyBorder="1" applyAlignment="1">
      <alignment horizontal="right"/>
    </xf>
    <xf numFmtId="165" fontId="7" fillId="0" borderId="12" xfId="0" applyNumberFormat="1" applyFont="1" applyFill="1" applyBorder="1" applyAlignment="1">
      <alignment horizontal="right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/>
    <xf numFmtId="0" fontId="4" fillId="3" borderId="0" xfId="0" applyFont="1" applyFill="1" applyAlignment="1">
      <alignment horizontal="left" vertical="top"/>
    </xf>
    <xf numFmtId="0" fontId="4" fillId="3" borderId="0" xfId="2" applyFont="1" applyFill="1" applyAlignment="1">
      <alignment horizontal="left" vertical="top"/>
    </xf>
    <xf numFmtId="0" fontId="11" fillId="0" borderId="7" xfId="2" applyFont="1" applyBorder="1"/>
    <xf numFmtId="0" fontId="11" fillId="4" borderId="2" xfId="2" applyFont="1" applyFill="1" applyBorder="1" applyAlignment="1">
      <alignment horizontal="right"/>
    </xf>
    <xf numFmtId="0" fontId="11" fillId="0" borderId="2" xfId="2" applyFont="1" applyBorder="1" applyAlignment="1">
      <alignment horizontal="right"/>
    </xf>
    <xf numFmtId="0" fontId="1" fillId="0" borderId="0" xfId="2" applyFont="1"/>
    <xf numFmtId="0" fontId="17" fillId="0" borderId="7" xfId="2" applyFont="1" applyBorder="1"/>
    <xf numFmtId="0" fontId="11" fillId="4" borderId="14" xfId="2" applyFont="1" applyFill="1" applyBorder="1" applyAlignment="1">
      <alignment horizontal="right"/>
    </xf>
    <xf numFmtId="0" fontId="11" fillId="0" borderId="14" xfId="2" applyFont="1" applyBorder="1" applyAlignment="1">
      <alignment horizontal="right"/>
    </xf>
    <xf numFmtId="0" fontId="11" fillId="0" borderId="2" xfId="2" applyFont="1" applyBorder="1" applyAlignment="1">
      <alignment horizontal="center"/>
    </xf>
    <xf numFmtId="0" fontId="17" fillId="0" borderId="10" xfId="2" applyFont="1" applyBorder="1"/>
    <xf numFmtId="0" fontId="11" fillId="4" borderId="6" xfId="2" applyFont="1" applyFill="1" applyBorder="1" applyAlignment="1">
      <alignment horizontal="right"/>
    </xf>
    <xf numFmtId="0" fontId="11" fillId="0" borderId="6" xfId="2" applyFont="1" applyBorder="1" applyAlignment="1">
      <alignment horizontal="right"/>
    </xf>
    <xf numFmtId="0" fontId="11" fillId="0" borderId="6" xfId="2" applyFont="1" applyBorder="1" applyAlignment="1">
      <alignment horizontal="center"/>
    </xf>
    <xf numFmtId="0" fontId="18" fillId="0" borderId="14" xfId="0" applyFont="1" applyFill="1" applyBorder="1"/>
    <xf numFmtId="0" fontId="12" fillId="4" borderId="9" xfId="2" applyFont="1" applyFill="1" applyBorder="1" applyAlignment="1">
      <alignment horizontal="justify" vertical="top" wrapText="1"/>
    </xf>
    <xf numFmtId="37" fontId="4" fillId="0" borderId="9" xfId="2" applyNumberFormat="1" applyFont="1" applyFill="1" applyBorder="1" applyAlignment="1">
      <alignment horizontal="right"/>
    </xf>
    <xf numFmtId="37" fontId="4" fillId="0" borderId="2" xfId="2" applyNumberFormat="1" applyFont="1" applyFill="1" applyBorder="1" applyAlignment="1">
      <alignment horizontal="right"/>
    </xf>
    <xf numFmtId="169" fontId="4" fillId="0" borderId="2" xfId="2" applyNumberFormat="1" applyFont="1" applyFill="1" applyBorder="1" applyAlignment="1">
      <alignment horizontal="right"/>
    </xf>
    <xf numFmtId="37" fontId="4" fillId="0" borderId="14" xfId="2" applyNumberFormat="1" applyFont="1" applyFill="1" applyBorder="1" applyAlignment="1">
      <alignment horizontal="right"/>
    </xf>
    <xf numFmtId="0" fontId="19" fillId="0" borderId="0" xfId="2" applyFont="1" applyFill="1" applyBorder="1" applyProtection="1"/>
    <xf numFmtId="0" fontId="18" fillId="0" borderId="14" xfId="0" applyFont="1" applyFill="1" applyBorder="1" applyAlignment="1">
      <alignment horizontal="justify" vertical="top" wrapText="1"/>
    </xf>
    <xf numFmtId="37" fontId="20" fillId="0" borderId="9" xfId="2" applyNumberFormat="1" applyFont="1" applyFill="1" applyBorder="1" applyAlignment="1">
      <alignment horizontal="right"/>
    </xf>
    <xf numFmtId="169" fontId="20" fillId="0" borderId="14" xfId="2" applyNumberFormat="1" applyFont="1" applyFill="1" applyBorder="1" applyAlignment="1">
      <alignment horizontal="right"/>
    </xf>
    <xf numFmtId="37" fontId="20" fillId="0" borderId="14" xfId="2" applyNumberFormat="1" applyFont="1" applyFill="1" applyBorder="1" applyAlignment="1">
      <alignment horizontal="right"/>
    </xf>
    <xf numFmtId="165" fontId="20" fillId="4" borderId="9" xfId="2" applyNumberFormat="1" applyFont="1" applyFill="1" applyBorder="1" applyAlignment="1">
      <alignment horizontal="right"/>
    </xf>
    <xf numFmtId="169" fontId="20" fillId="0" borderId="9" xfId="2" applyNumberFormat="1" applyFont="1" applyFill="1" applyBorder="1" applyAlignment="1">
      <alignment horizontal="right"/>
    </xf>
    <xf numFmtId="170" fontId="20" fillId="0" borderId="14" xfId="2" applyNumberFormat="1" applyFont="1" applyFill="1" applyBorder="1" applyAlignment="1">
      <alignment horizontal="right"/>
    </xf>
    <xf numFmtId="171" fontId="20" fillId="0" borderId="14" xfId="2" applyNumberFormat="1" applyFont="1" applyFill="1" applyBorder="1" applyAlignment="1">
      <alignment horizontal="right"/>
    </xf>
    <xf numFmtId="43" fontId="21" fillId="0" borderId="0" xfId="2" applyNumberFormat="1" applyFont="1" applyFill="1" applyBorder="1" applyProtection="1"/>
    <xf numFmtId="0" fontId="21" fillId="0" borderId="0" xfId="2" applyFont="1" applyFill="1"/>
    <xf numFmtId="0" fontId="22" fillId="0" borderId="14" xfId="0" applyFont="1" applyFill="1" applyBorder="1" applyAlignment="1">
      <alignment horizontal="justify" vertical="top" wrapText="1"/>
    </xf>
    <xf numFmtId="165" fontId="4" fillId="4" borderId="9" xfId="2" applyNumberFormat="1" applyFont="1" applyFill="1" applyBorder="1" applyAlignment="1">
      <alignment horizontal="right"/>
    </xf>
    <xf numFmtId="169" fontId="4" fillId="0" borderId="9" xfId="2" applyNumberFormat="1" applyFont="1" applyFill="1" applyBorder="1" applyAlignment="1">
      <alignment horizontal="right"/>
    </xf>
    <xf numFmtId="170" fontId="4" fillId="0" borderId="14" xfId="2" applyNumberFormat="1" applyFont="1" applyFill="1" applyBorder="1" applyAlignment="1">
      <alignment horizontal="right"/>
    </xf>
    <xf numFmtId="171" fontId="4" fillId="0" borderId="14" xfId="2" applyNumberFormat="1" applyFont="1" applyFill="1" applyBorder="1" applyAlignment="1">
      <alignment horizontal="right"/>
    </xf>
    <xf numFmtId="169" fontId="4" fillId="0" borderId="14" xfId="2" applyNumberFormat="1" applyFont="1" applyFill="1" applyBorder="1" applyAlignment="1">
      <alignment horizontal="right"/>
    </xf>
    <xf numFmtId="0" fontId="23" fillId="4" borderId="9" xfId="2" applyFont="1" applyFill="1" applyBorder="1" applyAlignment="1">
      <alignment horizontal="justify" vertical="top" wrapText="1"/>
    </xf>
    <xf numFmtId="0" fontId="21" fillId="0" borderId="0" xfId="2" applyFont="1" applyFill="1" applyBorder="1" applyProtection="1"/>
    <xf numFmtId="0" fontId="24" fillId="0" borderId="0" xfId="2" applyFont="1" applyFill="1" applyBorder="1" applyProtection="1"/>
    <xf numFmtId="0" fontId="20" fillId="4" borderId="9" xfId="2" applyFont="1" applyFill="1" applyBorder="1" applyAlignment="1">
      <alignment horizontal="justify" vertical="top" wrapText="1"/>
    </xf>
    <xf numFmtId="0" fontId="23" fillId="4" borderId="9" xfId="2" applyFont="1" applyFill="1" applyBorder="1"/>
    <xf numFmtId="0" fontId="18" fillId="2" borderId="14" xfId="0" applyFont="1" applyFill="1" applyBorder="1" applyAlignment="1">
      <alignment horizontal="justify" vertical="top" wrapText="1"/>
    </xf>
    <xf numFmtId="0" fontId="23" fillId="2" borderId="9" xfId="2" applyFont="1" applyFill="1" applyBorder="1" applyAlignment="1">
      <alignment horizontal="justify" vertical="top" wrapText="1"/>
    </xf>
    <xf numFmtId="169" fontId="20" fillId="2" borderId="9" xfId="2" applyNumberFormat="1" applyFont="1" applyFill="1" applyBorder="1" applyAlignment="1">
      <alignment horizontal="right"/>
    </xf>
    <xf numFmtId="170" fontId="20" fillId="2" borderId="14" xfId="2" applyNumberFormat="1" applyFont="1" applyFill="1" applyBorder="1" applyAlignment="1">
      <alignment horizontal="right"/>
    </xf>
    <xf numFmtId="171" fontId="20" fillId="2" borderId="14" xfId="2" applyNumberFormat="1" applyFont="1" applyFill="1" applyBorder="1" applyAlignment="1">
      <alignment horizontal="right"/>
    </xf>
    <xf numFmtId="169" fontId="20" fillId="2" borderId="14" xfId="2" applyNumberFormat="1" applyFont="1" applyFill="1" applyBorder="1" applyAlignment="1">
      <alignment horizontal="right"/>
    </xf>
    <xf numFmtId="165" fontId="4" fillId="2" borderId="9" xfId="2" applyNumberFormat="1" applyFont="1" applyFill="1" applyBorder="1" applyAlignment="1">
      <alignment horizontal="right"/>
    </xf>
    <xf numFmtId="169" fontId="4" fillId="2" borderId="9" xfId="2" applyNumberFormat="1" applyFont="1" applyFill="1" applyBorder="1" applyAlignment="1">
      <alignment horizontal="right"/>
    </xf>
    <xf numFmtId="171" fontId="4" fillId="2" borderId="14" xfId="2" applyNumberFormat="1" applyFont="1" applyFill="1" applyBorder="1" applyAlignment="1">
      <alignment horizontal="right"/>
    </xf>
    <xf numFmtId="43" fontId="1" fillId="0" borderId="0" xfId="2" applyNumberFormat="1" applyFont="1" applyFill="1"/>
    <xf numFmtId="0" fontId="4" fillId="2" borderId="0" xfId="2" applyFont="1" applyFill="1" applyAlignment="1">
      <alignment horizontal="left" vertical="top"/>
    </xf>
    <xf numFmtId="0" fontId="22" fillId="2" borderId="14" xfId="0" applyFont="1" applyFill="1" applyBorder="1" applyAlignment="1">
      <alignment horizontal="justify" vertical="top" wrapText="1"/>
    </xf>
    <xf numFmtId="0" fontId="20" fillId="2" borderId="9" xfId="2" applyFont="1" applyFill="1" applyBorder="1" applyAlignment="1">
      <alignment horizontal="justify" vertical="top" wrapText="1"/>
    </xf>
    <xf numFmtId="0" fontId="21" fillId="2" borderId="0" xfId="2" applyFont="1" applyFill="1" applyBorder="1" applyProtection="1"/>
    <xf numFmtId="0" fontId="21" fillId="2" borderId="0" xfId="2" applyFont="1" applyFill="1"/>
    <xf numFmtId="0" fontId="22" fillId="0" borderId="14" xfId="0" applyFont="1" applyFill="1" applyBorder="1"/>
    <xf numFmtId="169" fontId="20" fillId="4" borderId="14" xfId="2" applyNumberFormat="1" applyFont="1" applyFill="1" applyBorder="1" applyAlignment="1">
      <alignment horizontal="right"/>
    </xf>
    <xf numFmtId="170" fontId="20" fillId="4" borderId="14" xfId="2" applyNumberFormat="1" applyFont="1" applyFill="1" applyBorder="1" applyAlignment="1">
      <alignment horizontal="right"/>
    </xf>
    <xf numFmtId="169" fontId="4" fillId="4" borderId="14" xfId="2" applyNumberFormat="1" applyFont="1" applyFill="1" applyBorder="1" applyAlignment="1">
      <alignment horizontal="right"/>
    </xf>
    <xf numFmtId="171" fontId="4" fillId="4" borderId="14" xfId="2" applyNumberFormat="1" applyFont="1" applyFill="1" applyBorder="1" applyAlignment="1">
      <alignment horizontal="right"/>
    </xf>
    <xf numFmtId="0" fontId="4" fillId="5" borderId="0" xfId="2" applyFont="1" applyFill="1" applyAlignment="1">
      <alignment horizontal="left" vertical="top"/>
    </xf>
    <xf numFmtId="0" fontId="18" fillId="5" borderId="14" xfId="0" applyFont="1" applyFill="1" applyBorder="1" applyAlignment="1">
      <alignment horizontal="justify" vertical="top" wrapText="1"/>
    </xf>
    <xf numFmtId="165" fontId="20" fillId="5" borderId="9" xfId="2" applyNumberFormat="1" applyFont="1" applyFill="1" applyBorder="1" applyAlignment="1">
      <alignment horizontal="right"/>
    </xf>
    <xf numFmtId="169" fontId="20" fillId="5" borderId="9" xfId="2" applyNumberFormat="1" applyFont="1" applyFill="1" applyBorder="1" applyAlignment="1">
      <alignment horizontal="right"/>
    </xf>
    <xf numFmtId="170" fontId="20" fillId="5" borderId="14" xfId="2" applyNumberFormat="1" applyFont="1" applyFill="1" applyBorder="1" applyAlignment="1">
      <alignment horizontal="right"/>
    </xf>
    <xf numFmtId="171" fontId="20" fillId="5" borderId="14" xfId="2" applyNumberFormat="1" applyFont="1" applyFill="1" applyBorder="1" applyAlignment="1">
      <alignment horizontal="right"/>
    </xf>
    <xf numFmtId="169" fontId="4" fillId="5" borderId="14" xfId="2" applyNumberFormat="1" applyFont="1" applyFill="1" applyBorder="1" applyAlignment="1">
      <alignment horizontal="right"/>
    </xf>
    <xf numFmtId="171" fontId="4" fillId="5" borderId="14" xfId="2" applyNumberFormat="1" applyFont="1" applyFill="1" applyBorder="1" applyAlignment="1">
      <alignment horizontal="right"/>
    </xf>
    <xf numFmtId="0" fontId="24" fillId="5" borderId="0" xfId="2" applyFont="1" applyFill="1" applyBorder="1" applyProtection="1"/>
    <xf numFmtId="0" fontId="21" fillId="5" borderId="0" xfId="2" applyFont="1" applyFill="1"/>
    <xf numFmtId="0" fontId="22" fillId="5" borderId="14" xfId="0" applyFont="1" applyFill="1" applyBorder="1" applyAlignment="1">
      <alignment horizontal="justify" vertical="top" wrapText="1"/>
    </xf>
    <xf numFmtId="165" fontId="4" fillId="5" borderId="9" xfId="2" applyNumberFormat="1" applyFont="1" applyFill="1" applyBorder="1" applyAlignment="1">
      <alignment horizontal="right"/>
    </xf>
    <xf numFmtId="169" fontId="4" fillId="5" borderId="9" xfId="2" applyNumberFormat="1" applyFont="1" applyFill="1" applyBorder="1" applyAlignment="1">
      <alignment horizontal="right"/>
    </xf>
    <xf numFmtId="170" fontId="4" fillId="5" borderId="14" xfId="2" applyNumberFormat="1" applyFont="1" applyFill="1" applyBorder="1" applyAlignment="1">
      <alignment horizontal="right"/>
    </xf>
    <xf numFmtId="0" fontId="21" fillId="5" borderId="0" xfId="2" applyFont="1" applyFill="1" applyBorder="1" applyProtection="1"/>
    <xf numFmtId="169" fontId="4" fillId="4" borderId="9" xfId="2" applyNumberFormat="1" applyFont="1" applyFill="1" applyBorder="1" applyAlignment="1">
      <alignment horizontal="right"/>
    </xf>
    <xf numFmtId="170" fontId="4" fillId="4" borderId="14" xfId="2" applyNumberFormat="1" applyFont="1" applyFill="1" applyBorder="1" applyAlignment="1">
      <alignment horizontal="right"/>
    </xf>
    <xf numFmtId="0" fontId="25" fillId="0" borderId="6" xfId="0" applyFont="1" applyFill="1" applyBorder="1"/>
    <xf numFmtId="0" fontId="21" fillId="4" borderId="6" xfId="2" applyFont="1" applyFill="1" applyBorder="1"/>
    <xf numFmtId="37" fontId="21" fillId="0" borderId="6" xfId="2" applyNumberFormat="1" applyFont="1" applyFill="1" applyBorder="1" applyAlignment="1">
      <alignment horizontal="right"/>
    </xf>
    <xf numFmtId="0" fontId="21" fillId="0" borderId="6" xfId="2" applyFont="1" applyFill="1" applyBorder="1" applyAlignment="1">
      <alignment horizontal="right"/>
    </xf>
    <xf numFmtId="170" fontId="21" fillId="0" borderId="6" xfId="2" applyNumberFormat="1" applyFont="1" applyFill="1" applyBorder="1" applyAlignment="1">
      <alignment horizontal="right"/>
    </xf>
    <xf numFmtId="37" fontId="4" fillId="0" borderId="6" xfId="2" applyNumberFormat="1" applyFont="1" applyFill="1" applyBorder="1" applyAlignment="1">
      <alignment horizontal="right"/>
    </xf>
    <xf numFmtId="166" fontId="4" fillId="0" borderId="6" xfId="2" applyNumberFormat="1" applyFont="1" applyFill="1" applyBorder="1" applyAlignment="1">
      <alignment horizontal="right"/>
    </xf>
    <xf numFmtId="168" fontId="4" fillId="0" borderId="6" xfId="2" applyNumberFormat="1" applyFont="1" applyFill="1" applyBorder="1" applyAlignment="1">
      <alignment horizontal="right"/>
    </xf>
    <xf numFmtId="0" fontId="26" fillId="0" borderId="14" xfId="0" applyFont="1" applyFill="1" applyBorder="1"/>
    <xf numFmtId="0" fontId="11" fillId="4" borderId="14" xfId="2" applyFont="1" applyFill="1" applyBorder="1"/>
    <xf numFmtId="0" fontId="11" fillId="0" borderId="14" xfId="2" applyFont="1" applyFill="1" applyBorder="1" applyAlignment="1">
      <alignment horizontal="right"/>
    </xf>
    <xf numFmtId="0" fontId="1" fillId="0" borderId="0" xfId="2" applyFont="1" applyFill="1"/>
    <xf numFmtId="0" fontId="27" fillId="0" borderId="14" xfId="0" applyFont="1" applyFill="1" applyBorder="1"/>
    <xf numFmtId="0" fontId="17" fillId="4" borderId="14" xfId="2" applyFont="1" applyFill="1" applyBorder="1"/>
    <xf numFmtId="0" fontId="11" fillId="0" borderId="2" xfId="2" applyFont="1" applyFill="1" applyBorder="1" applyAlignment="1">
      <alignment horizontal="right"/>
    </xf>
    <xf numFmtId="0" fontId="11" fillId="0" borderId="2" xfId="2" applyFont="1" applyFill="1" applyBorder="1" applyAlignment="1">
      <alignment horizontal="center"/>
    </xf>
    <xf numFmtId="0" fontId="27" fillId="0" borderId="6" xfId="0" applyFont="1" applyFill="1" applyBorder="1"/>
    <xf numFmtId="0" fontId="17" fillId="4" borderId="6" xfId="2" applyFont="1" applyFill="1" applyBorder="1"/>
    <xf numFmtId="0" fontId="11" fillId="0" borderId="6" xfId="2" applyFont="1" applyFill="1" applyBorder="1" applyAlignment="1">
      <alignment horizontal="right"/>
    </xf>
    <xf numFmtId="0" fontId="11" fillId="0" borderId="6" xfId="2" applyFont="1" applyFill="1" applyBorder="1" applyAlignment="1">
      <alignment horizontal="center"/>
    </xf>
    <xf numFmtId="3" fontId="4" fillId="0" borderId="9" xfId="2" applyNumberFormat="1" applyFont="1" applyFill="1" applyBorder="1" applyAlignment="1">
      <alignment horizontal="right"/>
    </xf>
    <xf numFmtId="172" fontId="4" fillId="0" borderId="14" xfId="2" applyNumberFormat="1" applyFont="1" applyFill="1" applyBorder="1" applyAlignment="1">
      <alignment horizontal="right"/>
    </xf>
    <xf numFmtId="39" fontId="4" fillId="0" borderId="14" xfId="2" applyNumberFormat="1" applyFont="1" applyFill="1" applyBorder="1" applyAlignment="1">
      <alignment horizontal="right"/>
    </xf>
    <xf numFmtId="0" fontId="12" fillId="4" borderId="9" xfId="2" applyFont="1" applyFill="1" applyBorder="1"/>
    <xf numFmtId="3" fontId="4" fillId="4" borderId="9" xfId="0" applyNumberFormat="1" applyFont="1" applyFill="1" applyBorder="1"/>
    <xf numFmtId="169" fontId="4" fillId="0" borderId="9" xfId="2" applyNumberFormat="1" applyFont="1" applyFill="1" applyBorder="1"/>
    <xf numFmtId="171" fontId="4" fillId="0" borderId="9" xfId="2" applyNumberFormat="1" applyFont="1" applyFill="1" applyBorder="1"/>
    <xf numFmtId="3" fontId="21" fillId="0" borderId="0" xfId="2" applyNumberFormat="1" applyFont="1" applyFill="1"/>
    <xf numFmtId="171" fontId="4" fillId="0" borderId="9" xfId="2" applyNumberFormat="1" applyFont="1" applyFill="1" applyBorder="1" applyAlignment="1">
      <alignment horizontal="right"/>
    </xf>
    <xf numFmtId="169" fontId="4" fillId="4" borderId="9" xfId="0" applyNumberFormat="1" applyFont="1" applyFill="1" applyBorder="1"/>
    <xf numFmtId="3" fontId="4" fillId="2" borderId="9" xfId="0" applyNumberFormat="1" applyFont="1" applyFill="1" applyBorder="1"/>
    <xf numFmtId="169" fontId="4" fillId="2" borderId="9" xfId="2" applyNumberFormat="1" applyFont="1" applyFill="1" applyBorder="1"/>
    <xf numFmtId="171" fontId="4" fillId="2" borderId="9" xfId="2" applyNumberFormat="1" applyFont="1" applyFill="1" applyBorder="1"/>
    <xf numFmtId="169" fontId="4" fillId="0" borderId="14" xfId="0" applyNumberFormat="1" applyFont="1" applyFill="1" applyBorder="1" applyAlignment="1">
      <alignment horizontal="right"/>
    </xf>
    <xf numFmtId="169" fontId="4" fillId="4" borderId="9" xfId="2" applyNumberFormat="1" applyFont="1" applyFill="1" applyBorder="1"/>
    <xf numFmtId="171" fontId="4" fillId="4" borderId="9" xfId="2" applyNumberFormat="1" applyFont="1" applyFill="1" applyBorder="1"/>
    <xf numFmtId="169" fontId="4" fillId="4" borderId="14" xfId="0" applyNumberFormat="1" applyFont="1" applyFill="1" applyBorder="1" applyAlignment="1">
      <alignment horizontal="right"/>
    </xf>
    <xf numFmtId="3" fontId="4" fillId="5" borderId="9" xfId="0" applyNumberFormat="1" applyFont="1" applyFill="1" applyBorder="1"/>
    <xf numFmtId="169" fontId="4" fillId="5" borderId="9" xfId="2" applyNumberFormat="1" applyFont="1" applyFill="1" applyBorder="1"/>
    <xf numFmtId="171" fontId="4" fillId="5" borderId="9" xfId="2" applyNumberFormat="1" applyFont="1" applyFill="1" applyBorder="1"/>
    <xf numFmtId="171" fontId="4" fillId="5" borderId="14" xfId="0" applyNumberFormat="1" applyFont="1" applyFill="1" applyBorder="1" applyAlignment="1">
      <alignment horizontal="right"/>
    </xf>
    <xf numFmtId="169" fontId="4" fillId="5" borderId="14" xfId="0" applyNumberFormat="1" applyFont="1" applyFill="1" applyBorder="1" applyAlignment="1">
      <alignment horizontal="right"/>
    </xf>
    <xf numFmtId="171" fontId="4" fillId="0" borderId="14" xfId="0" applyNumberFormat="1" applyFont="1" applyFill="1" applyBorder="1" applyAlignment="1">
      <alignment horizontal="right"/>
    </xf>
    <xf numFmtId="0" fontId="1" fillId="0" borderId="6" xfId="0" applyFont="1" applyFill="1" applyBorder="1"/>
    <xf numFmtId="0" fontId="1" fillId="4" borderId="12" xfId="2" applyFont="1" applyFill="1" applyBorder="1"/>
    <xf numFmtId="3" fontId="4" fillId="0" borderId="12" xfId="2" applyNumberFormat="1" applyFont="1" applyFill="1" applyBorder="1"/>
    <xf numFmtId="173" fontId="4" fillId="0" borderId="12" xfId="2" applyNumberFormat="1" applyFont="1" applyFill="1" applyBorder="1"/>
    <xf numFmtId="39" fontId="4" fillId="0" borderId="6" xfId="2" applyNumberFormat="1" applyFont="1" applyFill="1" applyBorder="1" applyAlignment="1">
      <alignment horizontal="right"/>
    </xf>
    <xf numFmtId="0" fontId="17" fillId="3" borderId="11" xfId="2" applyFont="1" applyFill="1" applyBorder="1" applyAlignment="1">
      <alignment horizontal="justify" wrapText="1"/>
    </xf>
    <xf numFmtId="37" fontId="4" fillId="3" borderId="11" xfId="2" applyNumberFormat="1" applyFont="1" applyFill="1" applyBorder="1" applyAlignment="1">
      <alignment horizontal="right"/>
    </xf>
    <xf numFmtId="39" fontId="4" fillId="3" borderId="11" xfId="2" applyNumberFormat="1" applyFont="1" applyFill="1" applyBorder="1" applyAlignment="1">
      <alignment horizontal="right"/>
    </xf>
    <xf numFmtId="0" fontId="21" fillId="0" borderId="0" xfId="2" applyFont="1"/>
    <xf numFmtId="0" fontId="4" fillId="3" borderId="0" xfId="2" applyFont="1" applyFill="1"/>
    <xf numFmtId="0" fontId="20" fillId="3" borderId="0" xfId="2" applyFont="1" applyFill="1"/>
    <xf numFmtId="0" fontId="20" fillId="4" borderId="0" xfId="2" applyFont="1" applyFill="1"/>
    <xf numFmtId="0" fontId="1" fillId="0" borderId="0" xfId="2" applyFont="1" applyAlignment="1">
      <alignment horizontal="left" vertical="top"/>
    </xf>
    <xf numFmtId="0" fontId="21" fillId="4" borderId="0" xfId="2" applyFont="1" applyFill="1"/>
    <xf numFmtId="0" fontId="7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5" fillId="2" borderId="1" xfId="0" applyFont="1" applyFill="1" applyBorder="1" applyAlignment="1"/>
    <xf numFmtId="0" fontId="6" fillId="2" borderId="1" xfId="0" applyFont="1" applyFill="1" applyBorder="1" applyAlignment="1"/>
    <xf numFmtId="0" fontId="11" fillId="0" borderId="3" xfId="2" applyFont="1" applyFill="1" applyBorder="1" applyAlignment="1">
      <alignment horizontal="center"/>
    </xf>
    <xf numFmtId="0" fontId="11" fillId="0" borderId="4" xfId="2" applyFont="1" applyFill="1" applyBorder="1" applyAlignment="1">
      <alignment horizontal="center"/>
    </xf>
    <xf numFmtId="0" fontId="11" fillId="0" borderId="5" xfId="2" applyFont="1" applyFill="1" applyBorder="1" applyAlignment="1">
      <alignment horizontal="center"/>
    </xf>
    <xf numFmtId="0" fontId="14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6" fillId="3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left" vertical="center" wrapText="1"/>
    </xf>
    <xf numFmtId="0" fontId="11" fillId="0" borderId="3" xfId="2" applyFont="1" applyBorder="1" applyAlignment="1">
      <alignment horizontal="center"/>
    </xf>
    <xf numFmtId="0" fontId="11" fillId="0" borderId="4" xfId="2" applyFont="1" applyBorder="1" applyAlignment="1">
      <alignment horizontal="center"/>
    </xf>
    <xf numFmtId="0" fontId="11" fillId="0" borderId="5" xfId="2" applyFont="1" applyBorder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2</xdr:row>
      <xdr:rowOff>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2172EB8-B2B5-4CB6-AF97-8534405FCE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xmlns="" id="{6FFD0417-880A-4F87-952C-301C9FE04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9DB3B5CB-24BA-45B5-BE5C-B80890B8DA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5" name="Picture 3">
          <a:extLst>
            <a:ext uri="{FF2B5EF4-FFF2-40B4-BE49-F238E27FC236}">
              <a16:creationId xmlns:a16="http://schemas.microsoft.com/office/drawing/2014/main" xmlns="" id="{2A981A31-1152-43AC-BBCE-DA66C4265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6" name="Picture 3">
          <a:extLst>
            <a:ext uri="{FF2B5EF4-FFF2-40B4-BE49-F238E27FC236}">
              <a16:creationId xmlns:a16="http://schemas.microsoft.com/office/drawing/2014/main" xmlns="" id="{434C5BCB-4554-4E86-B9E4-40A185F639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7" name="Picture 3">
          <a:extLst>
            <a:ext uri="{FF2B5EF4-FFF2-40B4-BE49-F238E27FC236}">
              <a16:creationId xmlns:a16="http://schemas.microsoft.com/office/drawing/2014/main" xmlns="" id="{5506853D-7D39-45A9-8F86-783B8263C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8" name="Picture 3">
          <a:extLst>
            <a:ext uri="{FF2B5EF4-FFF2-40B4-BE49-F238E27FC236}">
              <a16:creationId xmlns:a16="http://schemas.microsoft.com/office/drawing/2014/main" xmlns="" id="{75E7CB30-B099-403C-AEFC-F34A27455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xmlns="" id="{8D38E90A-8009-4B80-91E6-59D0A5FB14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10" name="Picture 3">
          <a:extLst>
            <a:ext uri="{FF2B5EF4-FFF2-40B4-BE49-F238E27FC236}">
              <a16:creationId xmlns:a16="http://schemas.microsoft.com/office/drawing/2014/main" xmlns="" id="{D3E4DC3F-9528-4BEF-AF3B-69218DD7A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11" name="Picture 3">
          <a:extLst>
            <a:ext uri="{FF2B5EF4-FFF2-40B4-BE49-F238E27FC236}">
              <a16:creationId xmlns:a16="http://schemas.microsoft.com/office/drawing/2014/main" xmlns="" id="{C28175ED-65FA-4248-BDCC-C9576A862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85725</xdr:colOff>
      <xdr:row>0</xdr:row>
      <xdr:rowOff>28575</xdr:rowOff>
    </xdr:from>
    <xdr:to>
      <xdr:col>1</xdr:col>
      <xdr:colOff>1295400</xdr:colOff>
      <xdr:row>1</xdr:row>
      <xdr:rowOff>200025</xdr:rowOff>
    </xdr:to>
    <xdr:pic>
      <xdr:nvPicPr>
        <xdr:cNvPr id="12" name="Picture 3">
          <a:extLst>
            <a:ext uri="{FF2B5EF4-FFF2-40B4-BE49-F238E27FC236}">
              <a16:creationId xmlns:a16="http://schemas.microsoft.com/office/drawing/2014/main" xmlns="" id="{25AAEA4C-FFAA-4B11-B040-8531A8626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1209675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57"/>
  <sheetViews>
    <sheetView tabSelected="1" view="pageBreakPreview" zoomScaleNormal="100" zoomScaleSheetLayoutView="10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2.75" x14ac:dyDescent="0.2"/>
  <cols>
    <col min="1" max="1" width="1.5703125" style="1" customWidth="1"/>
    <col min="2" max="2" width="28.42578125" style="5" customWidth="1"/>
    <col min="3" max="7" width="9.7109375" style="5" customWidth="1"/>
    <col min="8" max="8" width="10.5703125" style="5" customWidth="1"/>
    <col min="9" max="22" width="9.7109375" style="5" customWidth="1"/>
    <col min="23" max="23" width="9.7109375" style="18" customWidth="1"/>
    <col min="24" max="16384" width="9.140625" style="5"/>
  </cols>
  <sheetData>
    <row r="1" spans="1:23" ht="18" x14ac:dyDescent="0.25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</row>
    <row r="2" spans="1:23" ht="21" customHeight="1" x14ac:dyDescent="0.25">
      <c r="A2" s="6"/>
      <c r="B2" s="246" t="s">
        <v>1</v>
      </c>
      <c r="C2" s="247"/>
      <c r="D2" s="247"/>
      <c r="E2" s="247"/>
      <c r="F2" s="247"/>
      <c r="G2" s="247"/>
      <c r="H2" s="24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36.75" customHeight="1" x14ac:dyDescent="0.2">
      <c r="A3" s="6"/>
      <c r="B3" s="8"/>
      <c r="C3" s="243" t="s">
        <v>2</v>
      </c>
      <c r="D3" s="244"/>
      <c r="E3" s="245"/>
      <c r="F3" s="243" t="s">
        <v>3</v>
      </c>
      <c r="G3" s="244"/>
      <c r="H3" s="245"/>
      <c r="I3" s="243" t="s">
        <v>4</v>
      </c>
      <c r="J3" s="244"/>
      <c r="K3" s="245"/>
      <c r="L3" s="243" t="s">
        <v>5</v>
      </c>
      <c r="M3" s="244"/>
      <c r="N3" s="245"/>
      <c r="O3" s="243" t="s">
        <v>6</v>
      </c>
      <c r="P3" s="244"/>
      <c r="Q3" s="245"/>
      <c r="R3" s="243" t="s">
        <v>7</v>
      </c>
      <c r="S3" s="244"/>
      <c r="T3" s="245"/>
      <c r="U3" s="243" t="s">
        <v>8</v>
      </c>
      <c r="V3" s="244"/>
      <c r="W3" s="245"/>
    </row>
    <row r="4" spans="1:23" ht="36.75" customHeight="1" x14ac:dyDescent="0.2">
      <c r="A4" s="6"/>
      <c r="B4" s="9"/>
      <c r="C4" s="10">
        <v>43160</v>
      </c>
      <c r="D4" s="11">
        <v>43100</v>
      </c>
      <c r="E4" s="12">
        <v>42811</v>
      </c>
      <c r="F4" s="10">
        <f t="shared" ref="F4:W4" si="0">C4</f>
        <v>43160</v>
      </c>
      <c r="G4" s="11">
        <f t="shared" si="0"/>
        <v>43100</v>
      </c>
      <c r="H4" s="12">
        <f t="shared" si="0"/>
        <v>42811</v>
      </c>
      <c r="I4" s="10">
        <f t="shared" si="0"/>
        <v>43160</v>
      </c>
      <c r="J4" s="11">
        <f t="shared" si="0"/>
        <v>43100</v>
      </c>
      <c r="K4" s="12">
        <f t="shared" si="0"/>
        <v>42811</v>
      </c>
      <c r="L4" s="10">
        <f t="shared" si="0"/>
        <v>43160</v>
      </c>
      <c r="M4" s="11">
        <f t="shared" si="0"/>
        <v>43100</v>
      </c>
      <c r="N4" s="12">
        <f t="shared" si="0"/>
        <v>42811</v>
      </c>
      <c r="O4" s="10">
        <f t="shared" si="0"/>
        <v>43160</v>
      </c>
      <c r="P4" s="11">
        <f t="shared" si="0"/>
        <v>43100</v>
      </c>
      <c r="Q4" s="12">
        <f t="shared" si="0"/>
        <v>42811</v>
      </c>
      <c r="R4" s="10">
        <f t="shared" si="0"/>
        <v>43160</v>
      </c>
      <c r="S4" s="11">
        <f t="shared" si="0"/>
        <v>43100</v>
      </c>
      <c r="T4" s="12">
        <f t="shared" si="0"/>
        <v>42811</v>
      </c>
      <c r="U4" s="10">
        <f t="shared" si="0"/>
        <v>43160</v>
      </c>
      <c r="V4" s="11">
        <f t="shared" si="0"/>
        <v>43100</v>
      </c>
      <c r="W4" s="12">
        <f t="shared" si="0"/>
        <v>42811</v>
      </c>
    </row>
    <row r="5" spans="1:23" s="18" customFormat="1" x14ac:dyDescent="0.2">
      <c r="A5" s="13"/>
      <c r="B5" s="14"/>
      <c r="C5" s="15"/>
      <c r="D5" s="16"/>
      <c r="E5" s="16"/>
      <c r="F5" s="15"/>
      <c r="G5" s="16"/>
      <c r="H5" s="16"/>
      <c r="I5" s="15"/>
      <c r="J5" s="16"/>
      <c r="K5" s="16"/>
      <c r="L5" s="15"/>
      <c r="M5" s="16"/>
      <c r="N5" s="16"/>
      <c r="O5" s="15"/>
      <c r="P5" s="16"/>
      <c r="Q5" s="16"/>
      <c r="R5" s="15"/>
      <c r="S5" s="16"/>
      <c r="T5" s="16"/>
      <c r="U5" s="15"/>
      <c r="V5" s="16"/>
      <c r="W5" s="17"/>
    </row>
    <row r="6" spans="1:23" s="18" customFormat="1" ht="6" customHeight="1" x14ac:dyDescent="0.2">
      <c r="A6" s="13"/>
      <c r="B6" s="14"/>
      <c r="C6" s="19"/>
      <c r="D6" s="16"/>
      <c r="E6" s="16"/>
      <c r="F6" s="19"/>
      <c r="G6" s="16"/>
      <c r="H6" s="16"/>
      <c r="I6" s="19"/>
      <c r="J6" s="16"/>
      <c r="K6" s="16"/>
      <c r="L6" s="19"/>
      <c r="M6" s="16"/>
      <c r="N6" s="16"/>
      <c r="O6" s="19"/>
      <c r="P6" s="16"/>
      <c r="Q6" s="16"/>
      <c r="R6" s="19"/>
      <c r="S6" s="16"/>
      <c r="T6" s="16"/>
      <c r="U6" s="19"/>
      <c r="V6" s="16"/>
      <c r="W6" s="17"/>
    </row>
    <row r="7" spans="1:23" ht="14.25" customHeight="1" x14ac:dyDescent="0.2">
      <c r="A7" s="6"/>
      <c r="B7" s="20" t="s">
        <v>9</v>
      </c>
      <c r="C7" s="21">
        <v>158</v>
      </c>
      <c r="D7" s="22">
        <v>206</v>
      </c>
      <c r="E7" s="22">
        <v>198</v>
      </c>
      <c r="F7" s="21">
        <v>453</v>
      </c>
      <c r="G7" s="22">
        <v>590</v>
      </c>
      <c r="H7" s="22">
        <v>758</v>
      </c>
      <c r="I7" s="21">
        <v>8433</v>
      </c>
      <c r="J7" s="22">
        <v>8520</v>
      </c>
      <c r="K7" s="22">
        <v>8879</v>
      </c>
      <c r="L7" s="21">
        <v>0</v>
      </c>
      <c r="M7" s="22">
        <v>0</v>
      </c>
      <c r="N7" s="22">
        <v>0</v>
      </c>
      <c r="O7" s="23">
        <v>7.71</v>
      </c>
      <c r="P7" s="24">
        <v>8.27</v>
      </c>
      <c r="Q7" s="24">
        <v>6.23</v>
      </c>
      <c r="R7" s="25">
        <v>0.17</v>
      </c>
      <c r="S7" s="26">
        <v>0.18</v>
      </c>
      <c r="T7" s="26">
        <v>0.15</v>
      </c>
      <c r="U7" s="25">
        <v>0</v>
      </c>
      <c r="V7" s="26">
        <v>0</v>
      </c>
      <c r="W7" s="27">
        <v>0</v>
      </c>
    </row>
    <row r="8" spans="1:23" ht="14.25" customHeight="1" x14ac:dyDescent="0.2">
      <c r="A8" s="6"/>
      <c r="B8" s="28" t="s">
        <v>10</v>
      </c>
      <c r="C8" s="21">
        <v>51</v>
      </c>
      <c r="D8" s="22">
        <v>98</v>
      </c>
      <c r="E8" s="22">
        <v>74</v>
      </c>
      <c r="F8" s="21">
        <v>212</v>
      </c>
      <c r="G8" s="22">
        <v>380</v>
      </c>
      <c r="H8" s="22">
        <v>382</v>
      </c>
      <c r="I8" s="21">
        <v>0</v>
      </c>
      <c r="J8" s="22">
        <v>0</v>
      </c>
      <c r="K8" s="22">
        <v>0</v>
      </c>
      <c r="L8" s="21">
        <v>0</v>
      </c>
      <c r="M8" s="22">
        <v>0</v>
      </c>
      <c r="N8" s="22">
        <v>0</v>
      </c>
      <c r="O8" s="23">
        <v>7.51</v>
      </c>
      <c r="P8" s="24">
        <v>8.02</v>
      </c>
      <c r="Q8" s="24">
        <v>6.06</v>
      </c>
      <c r="R8" s="25">
        <v>0</v>
      </c>
      <c r="S8" s="26">
        <v>0</v>
      </c>
      <c r="T8" s="26">
        <v>0</v>
      </c>
      <c r="U8" s="25">
        <v>0</v>
      </c>
      <c r="V8" s="26">
        <v>0</v>
      </c>
      <c r="W8" s="27">
        <v>0</v>
      </c>
    </row>
    <row r="9" spans="1:23" ht="14.25" customHeight="1" x14ac:dyDescent="0.2">
      <c r="A9" s="6"/>
      <c r="B9" s="29" t="s">
        <v>11</v>
      </c>
      <c r="C9" s="21">
        <v>12</v>
      </c>
      <c r="D9" s="22">
        <v>18</v>
      </c>
      <c r="E9" s="22">
        <v>14</v>
      </c>
      <c r="F9" s="21">
        <v>65</v>
      </c>
      <c r="G9" s="22">
        <v>104</v>
      </c>
      <c r="H9" s="22">
        <v>132</v>
      </c>
      <c r="I9" s="21">
        <v>0</v>
      </c>
      <c r="J9" s="22">
        <v>0</v>
      </c>
      <c r="K9" s="22">
        <v>0</v>
      </c>
      <c r="L9" s="21">
        <v>0</v>
      </c>
      <c r="M9" s="22">
        <v>0</v>
      </c>
      <c r="N9" s="22">
        <v>0</v>
      </c>
      <c r="O9" s="23">
        <v>5.88</v>
      </c>
      <c r="P9" s="24">
        <v>5.26</v>
      </c>
      <c r="Q9" s="24">
        <v>3.37</v>
      </c>
      <c r="R9" s="25">
        <v>0</v>
      </c>
      <c r="S9" s="26">
        <v>0</v>
      </c>
      <c r="T9" s="26">
        <v>0</v>
      </c>
      <c r="U9" s="25">
        <v>0</v>
      </c>
      <c r="V9" s="26">
        <v>0</v>
      </c>
      <c r="W9" s="27">
        <v>0</v>
      </c>
    </row>
    <row r="10" spans="1:23" ht="14.25" customHeight="1" x14ac:dyDescent="0.2">
      <c r="A10" s="6"/>
      <c r="B10" s="29" t="s">
        <v>12</v>
      </c>
      <c r="C10" s="21">
        <v>39</v>
      </c>
      <c r="D10" s="22">
        <v>80</v>
      </c>
      <c r="E10" s="22">
        <v>60</v>
      </c>
      <c r="F10" s="21">
        <v>147</v>
      </c>
      <c r="G10" s="22">
        <v>276</v>
      </c>
      <c r="H10" s="22">
        <v>250</v>
      </c>
      <c r="I10" s="21">
        <v>0</v>
      </c>
      <c r="J10" s="22">
        <v>0</v>
      </c>
      <c r="K10" s="22">
        <v>0</v>
      </c>
      <c r="L10" s="21">
        <v>0</v>
      </c>
      <c r="M10" s="22">
        <v>0</v>
      </c>
      <c r="N10" s="22">
        <v>0</v>
      </c>
      <c r="O10" s="23">
        <v>8.23</v>
      </c>
      <c r="P10" s="24">
        <v>9.06</v>
      </c>
      <c r="Q10" s="24">
        <v>7.49</v>
      </c>
      <c r="R10" s="25">
        <v>0</v>
      </c>
      <c r="S10" s="26">
        <v>0</v>
      </c>
      <c r="T10" s="26">
        <v>0</v>
      </c>
      <c r="U10" s="25">
        <v>0</v>
      </c>
      <c r="V10" s="26">
        <v>0</v>
      </c>
      <c r="W10" s="27">
        <v>0</v>
      </c>
    </row>
    <row r="11" spans="1:23" ht="14.25" customHeight="1" x14ac:dyDescent="0.2">
      <c r="A11" s="6"/>
      <c r="B11" s="28" t="s">
        <v>13</v>
      </c>
      <c r="C11" s="21">
        <v>62</v>
      </c>
      <c r="D11" s="22">
        <v>59</v>
      </c>
      <c r="E11" s="22">
        <v>77</v>
      </c>
      <c r="F11" s="21">
        <v>241</v>
      </c>
      <c r="G11" s="22">
        <v>208</v>
      </c>
      <c r="H11" s="22">
        <v>368</v>
      </c>
      <c r="I11" s="21">
        <v>68</v>
      </c>
      <c r="J11" s="22">
        <v>0</v>
      </c>
      <c r="K11" s="22">
        <v>0</v>
      </c>
      <c r="L11" s="21">
        <v>0</v>
      </c>
      <c r="M11" s="22">
        <v>0</v>
      </c>
      <c r="N11" s="22">
        <v>0</v>
      </c>
      <c r="O11" s="23">
        <v>7.89</v>
      </c>
      <c r="P11" s="24">
        <v>8.81</v>
      </c>
      <c r="Q11" s="24">
        <v>6.55</v>
      </c>
      <c r="R11" s="25">
        <v>0.37</v>
      </c>
      <c r="S11" s="26">
        <v>0</v>
      </c>
      <c r="T11" s="26">
        <v>0</v>
      </c>
      <c r="U11" s="25">
        <v>0</v>
      </c>
      <c r="V11" s="26">
        <v>0</v>
      </c>
      <c r="W11" s="27">
        <v>0</v>
      </c>
    </row>
    <row r="12" spans="1:23" ht="14.25" customHeight="1" x14ac:dyDescent="0.2">
      <c r="A12" s="6"/>
      <c r="B12" s="29" t="s">
        <v>14</v>
      </c>
      <c r="C12" s="21">
        <v>62</v>
      </c>
      <c r="D12" s="22">
        <v>55</v>
      </c>
      <c r="E12" s="22">
        <v>48</v>
      </c>
      <c r="F12" s="21">
        <v>241</v>
      </c>
      <c r="G12" s="22">
        <v>201</v>
      </c>
      <c r="H12" s="22">
        <v>223</v>
      </c>
      <c r="I12" s="21">
        <v>68</v>
      </c>
      <c r="J12" s="22">
        <v>0</v>
      </c>
      <c r="K12" s="22">
        <v>0</v>
      </c>
      <c r="L12" s="21">
        <v>0</v>
      </c>
      <c r="M12" s="22">
        <v>0</v>
      </c>
      <c r="N12" s="22">
        <v>0</v>
      </c>
      <c r="O12" s="23">
        <v>7.89</v>
      </c>
      <c r="P12" s="24">
        <v>8.5399999999999991</v>
      </c>
      <c r="Q12" s="24">
        <v>6.66</v>
      </c>
      <c r="R12" s="25">
        <v>0.37</v>
      </c>
      <c r="S12" s="26">
        <v>0</v>
      </c>
      <c r="T12" s="26">
        <v>0</v>
      </c>
      <c r="U12" s="25">
        <v>0</v>
      </c>
      <c r="V12" s="26">
        <v>0</v>
      </c>
      <c r="W12" s="27">
        <v>0</v>
      </c>
    </row>
    <row r="13" spans="1:23" ht="14.25" customHeight="1" x14ac:dyDescent="0.2">
      <c r="A13" s="6"/>
      <c r="B13" s="29" t="s">
        <v>15</v>
      </c>
      <c r="C13" s="21">
        <v>0</v>
      </c>
      <c r="D13" s="22">
        <v>4</v>
      </c>
      <c r="E13" s="22">
        <v>30</v>
      </c>
      <c r="F13" s="21">
        <v>0</v>
      </c>
      <c r="G13" s="22">
        <v>7</v>
      </c>
      <c r="H13" s="22">
        <v>144</v>
      </c>
      <c r="I13" s="21">
        <v>0</v>
      </c>
      <c r="J13" s="22">
        <v>0</v>
      </c>
      <c r="K13" s="22">
        <v>0</v>
      </c>
      <c r="L13" s="21">
        <v>0</v>
      </c>
      <c r="M13" s="22">
        <v>0</v>
      </c>
      <c r="N13" s="22">
        <v>0</v>
      </c>
      <c r="O13" s="23">
        <v>0</v>
      </c>
      <c r="P13" s="24">
        <v>15.97</v>
      </c>
      <c r="Q13" s="24">
        <v>6.36</v>
      </c>
      <c r="R13" s="25">
        <v>0</v>
      </c>
      <c r="S13" s="26">
        <v>0</v>
      </c>
      <c r="T13" s="26">
        <v>0</v>
      </c>
      <c r="U13" s="25">
        <v>0</v>
      </c>
      <c r="V13" s="26">
        <v>0</v>
      </c>
      <c r="W13" s="27">
        <v>0</v>
      </c>
    </row>
    <row r="14" spans="1:23" ht="14.25" customHeight="1" x14ac:dyDescent="0.2">
      <c r="A14" s="6"/>
      <c r="B14" s="28" t="s">
        <v>16</v>
      </c>
      <c r="C14" s="21">
        <v>45</v>
      </c>
      <c r="D14" s="22">
        <v>48</v>
      </c>
      <c r="E14" s="22">
        <v>43</v>
      </c>
      <c r="F14" s="21">
        <v>0</v>
      </c>
      <c r="G14" s="22">
        <v>0</v>
      </c>
      <c r="H14" s="22">
        <v>0</v>
      </c>
      <c r="I14" s="21">
        <v>8364</v>
      </c>
      <c r="J14" s="22">
        <v>8520</v>
      </c>
      <c r="K14" s="22">
        <v>8879</v>
      </c>
      <c r="L14" s="21">
        <v>0</v>
      </c>
      <c r="M14" s="22">
        <v>0</v>
      </c>
      <c r="N14" s="22">
        <v>0</v>
      </c>
      <c r="O14" s="23">
        <v>0</v>
      </c>
      <c r="P14" s="24">
        <v>0</v>
      </c>
      <c r="Q14" s="24">
        <v>0</v>
      </c>
      <c r="R14" s="25">
        <v>0.17</v>
      </c>
      <c r="S14" s="26">
        <v>0.18</v>
      </c>
      <c r="T14" s="26">
        <v>0.15</v>
      </c>
      <c r="U14" s="25">
        <v>0</v>
      </c>
      <c r="V14" s="26">
        <v>0</v>
      </c>
      <c r="W14" s="27">
        <v>0</v>
      </c>
    </row>
    <row r="15" spans="1:23" ht="14.25" customHeight="1" x14ac:dyDescent="0.2">
      <c r="A15" s="6"/>
      <c r="B15" s="29" t="s">
        <v>17</v>
      </c>
      <c r="C15" s="21">
        <v>27</v>
      </c>
      <c r="D15" s="22">
        <v>28</v>
      </c>
      <c r="E15" s="22">
        <v>23</v>
      </c>
      <c r="F15" s="21">
        <v>0</v>
      </c>
      <c r="G15" s="22">
        <v>0</v>
      </c>
      <c r="H15" s="22">
        <v>0</v>
      </c>
      <c r="I15" s="21">
        <v>6286</v>
      </c>
      <c r="J15" s="22">
        <v>6407</v>
      </c>
      <c r="K15" s="22">
        <v>6375</v>
      </c>
      <c r="L15" s="21">
        <v>0</v>
      </c>
      <c r="M15" s="22">
        <v>0</v>
      </c>
      <c r="N15" s="22">
        <v>0</v>
      </c>
      <c r="O15" s="23">
        <v>0</v>
      </c>
      <c r="P15" s="24">
        <v>0</v>
      </c>
      <c r="Q15" s="24">
        <v>0</v>
      </c>
      <c r="R15" s="25">
        <v>0.13</v>
      </c>
      <c r="S15" s="26">
        <v>0.14000000000000001</v>
      </c>
      <c r="T15" s="26">
        <v>0.11</v>
      </c>
      <c r="U15" s="25">
        <v>0</v>
      </c>
      <c r="V15" s="26">
        <v>0</v>
      </c>
      <c r="W15" s="27">
        <v>0</v>
      </c>
    </row>
    <row r="16" spans="1:23" ht="14.25" customHeight="1" x14ac:dyDescent="0.2">
      <c r="A16" s="6"/>
      <c r="B16" s="29" t="s">
        <v>18</v>
      </c>
      <c r="C16" s="21">
        <v>17</v>
      </c>
      <c r="D16" s="22">
        <v>20</v>
      </c>
      <c r="E16" s="22">
        <v>20</v>
      </c>
      <c r="F16" s="21">
        <v>0</v>
      </c>
      <c r="G16" s="22">
        <v>0</v>
      </c>
      <c r="H16" s="22">
        <v>0</v>
      </c>
      <c r="I16" s="21">
        <v>2078</v>
      </c>
      <c r="J16" s="22">
        <v>2113</v>
      </c>
      <c r="K16" s="22">
        <v>2503</v>
      </c>
      <c r="L16" s="21">
        <v>0</v>
      </c>
      <c r="M16" s="22">
        <v>0</v>
      </c>
      <c r="N16" s="22">
        <v>0</v>
      </c>
      <c r="O16" s="23">
        <v>0</v>
      </c>
      <c r="P16" s="24">
        <v>0</v>
      </c>
      <c r="Q16" s="24">
        <v>0</v>
      </c>
      <c r="R16" s="25">
        <v>0.26</v>
      </c>
      <c r="S16" s="26">
        <v>0.3</v>
      </c>
      <c r="T16" s="26">
        <v>0.25</v>
      </c>
      <c r="U16" s="25">
        <v>0</v>
      </c>
      <c r="V16" s="26">
        <v>0</v>
      </c>
      <c r="W16" s="27">
        <v>0</v>
      </c>
    </row>
    <row r="17" spans="1:23" ht="14.25" customHeight="1" x14ac:dyDescent="0.2">
      <c r="A17" s="6"/>
      <c r="B17" s="28" t="s">
        <v>19</v>
      </c>
      <c r="C17" s="21">
        <v>0</v>
      </c>
      <c r="D17" s="22">
        <v>1</v>
      </c>
      <c r="E17" s="22">
        <v>4</v>
      </c>
      <c r="F17" s="21">
        <v>0</v>
      </c>
      <c r="G17" s="22">
        <v>2</v>
      </c>
      <c r="H17" s="22">
        <v>8</v>
      </c>
      <c r="I17" s="21">
        <v>0</v>
      </c>
      <c r="J17" s="22">
        <v>0</v>
      </c>
      <c r="K17" s="22">
        <v>0</v>
      </c>
      <c r="L17" s="21">
        <v>0</v>
      </c>
      <c r="M17" s="22">
        <v>0</v>
      </c>
      <c r="N17" s="22">
        <v>0</v>
      </c>
      <c r="O17" s="23">
        <v>0</v>
      </c>
      <c r="P17" s="24">
        <v>0</v>
      </c>
      <c r="Q17" s="24">
        <v>0</v>
      </c>
      <c r="R17" s="25">
        <v>0</v>
      </c>
      <c r="S17" s="26">
        <v>0</v>
      </c>
      <c r="T17" s="26">
        <v>0</v>
      </c>
      <c r="U17" s="25">
        <v>0</v>
      </c>
      <c r="V17" s="26">
        <v>0</v>
      </c>
      <c r="W17" s="27">
        <v>0</v>
      </c>
    </row>
    <row r="18" spans="1:23" ht="14.25" customHeight="1" x14ac:dyDescent="0.2">
      <c r="A18" s="6"/>
      <c r="B18" s="30"/>
      <c r="C18" s="21"/>
      <c r="D18" s="22"/>
      <c r="E18" s="22"/>
      <c r="F18" s="21"/>
      <c r="G18" s="22"/>
      <c r="H18" s="22"/>
      <c r="I18" s="21"/>
      <c r="J18" s="22"/>
      <c r="K18" s="22"/>
      <c r="L18" s="21"/>
      <c r="M18" s="22"/>
      <c r="N18" s="22"/>
      <c r="O18" s="21"/>
      <c r="P18" s="22"/>
      <c r="Q18" s="22"/>
      <c r="R18" s="21"/>
      <c r="S18" s="22"/>
      <c r="T18" s="22"/>
      <c r="U18" s="21"/>
      <c r="V18" s="22"/>
      <c r="W18" s="31"/>
    </row>
    <row r="19" spans="1:23" x14ac:dyDescent="0.2">
      <c r="B19" s="20" t="s">
        <v>20</v>
      </c>
      <c r="C19" s="32">
        <v>666.05575478354797</v>
      </c>
      <c r="D19" s="22">
        <v>803.69391251053003</v>
      </c>
      <c r="E19" s="22">
        <v>631.59422445135704</v>
      </c>
      <c r="F19" s="33">
        <v>2136.0513058953002</v>
      </c>
      <c r="G19" s="22">
        <v>2316.6143139872802</v>
      </c>
      <c r="H19" s="22">
        <v>1922.28095451477</v>
      </c>
      <c r="I19" s="21">
        <v>0</v>
      </c>
      <c r="J19" s="22">
        <v>0</v>
      </c>
      <c r="K19" s="22">
        <v>0</v>
      </c>
      <c r="L19" s="33">
        <v>7995.1780312275496</v>
      </c>
      <c r="M19" s="22">
        <v>8652.3773916244008</v>
      </c>
      <c r="N19" s="22">
        <v>8083.5697561905699</v>
      </c>
      <c r="O19" s="34">
        <v>4.3370618434773203</v>
      </c>
      <c r="P19" s="26">
        <v>4.0512027856445902</v>
      </c>
      <c r="Q19" s="26">
        <v>3.49167506660956</v>
      </c>
      <c r="R19" s="34">
        <v>0</v>
      </c>
      <c r="S19" s="35">
        <v>0</v>
      </c>
      <c r="T19" s="26">
        <v>0</v>
      </c>
      <c r="U19" s="36">
        <v>1.3656185383751001</v>
      </c>
      <c r="V19" s="37">
        <v>1.7342139285392599</v>
      </c>
      <c r="W19" s="38">
        <v>1.5578885155928199</v>
      </c>
    </row>
    <row r="20" spans="1:23" ht="14.25" customHeight="1" x14ac:dyDescent="0.2">
      <c r="A20" s="6"/>
      <c r="B20" s="39" t="s">
        <v>21</v>
      </c>
      <c r="C20" s="32">
        <v>314</v>
      </c>
      <c r="D20" s="22">
        <v>408</v>
      </c>
      <c r="E20" s="22">
        <v>314</v>
      </c>
      <c r="F20" s="33">
        <v>598</v>
      </c>
      <c r="G20" s="22">
        <v>487</v>
      </c>
      <c r="H20" s="22">
        <v>229</v>
      </c>
      <c r="I20" s="21">
        <v>0</v>
      </c>
      <c r="J20" s="22">
        <v>0</v>
      </c>
      <c r="K20" s="22">
        <v>0</v>
      </c>
      <c r="L20" s="33">
        <v>6047</v>
      </c>
      <c r="M20" s="22">
        <v>6757</v>
      </c>
      <c r="N20" s="22">
        <v>6311</v>
      </c>
      <c r="O20" s="34">
        <v>4.87</v>
      </c>
      <c r="P20" s="26">
        <v>4.54</v>
      </c>
      <c r="Q20" s="26">
        <v>4.7699999999999996</v>
      </c>
      <c r="R20" s="34">
        <v>0</v>
      </c>
      <c r="S20" s="35">
        <v>0</v>
      </c>
      <c r="T20" s="26">
        <v>0</v>
      </c>
      <c r="U20" s="36">
        <v>1.1299999999999999</v>
      </c>
      <c r="V20" s="37">
        <v>1.55</v>
      </c>
      <c r="W20" s="38">
        <v>1.37</v>
      </c>
    </row>
    <row r="21" spans="1:23" ht="14.25" customHeight="1" x14ac:dyDescent="0.2">
      <c r="A21" s="40"/>
      <c r="B21" s="28" t="s">
        <v>22</v>
      </c>
      <c r="C21" s="21"/>
      <c r="D21" s="22"/>
      <c r="E21" s="22"/>
      <c r="F21" s="41"/>
      <c r="G21" s="22"/>
      <c r="H21" s="22"/>
      <c r="I21" s="21"/>
      <c r="J21" s="22"/>
      <c r="K21" s="22"/>
      <c r="L21" s="21"/>
      <c r="M21" s="22"/>
      <c r="N21" s="22"/>
      <c r="O21" s="42"/>
      <c r="P21" s="37"/>
      <c r="Q21" s="37"/>
      <c r="R21" s="42"/>
      <c r="S21" s="37"/>
      <c r="T21" s="37"/>
      <c r="U21" s="42"/>
      <c r="V21" s="37"/>
      <c r="W21" s="38"/>
    </row>
    <row r="22" spans="1:23" ht="14.25" customHeight="1" x14ac:dyDescent="0.2">
      <c r="A22" s="40"/>
      <c r="B22" s="43" t="s">
        <v>23</v>
      </c>
      <c r="C22" s="21">
        <v>77</v>
      </c>
      <c r="D22" s="22">
        <v>76</v>
      </c>
      <c r="E22" s="22">
        <v>63</v>
      </c>
      <c r="F22" s="41">
        <v>345</v>
      </c>
      <c r="G22" s="22">
        <v>282</v>
      </c>
      <c r="H22" s="22">
        <v>149</v>
      </c>
      <c r="I22" s="21">
        <v>0</v>
      </c>
      <c r="J22" s="22">
        <v>0</v>
      </c>
      <c r="K22" s="22">
        <v>0</v>
      </c>
      <c r="L22" s="21">
        <v>552</v>
      </c>
      <c r="M22" s="22">
        <v>620</v>
      </c>
      <c r="N22" s="22">
        <v>715</v>
      </c>
      <c r="O22" s="34">
        <v>4.8499999999999996</v>
      </c>
      <c r="P22" s="26">
        <v>5.23</v>
      </c>
      <c r="Q22" s="26">
        <v>5.24</v>
      </c>
      <c r="R22" s="34">
        <v>0</v>
      </c>
      <c r="S22" s="26">
        <v>0</v>
      </c>
      <c r="T22" s="26">
        <v>0</v>
      </c>
      <c r="U22" s="42">
        <v>1.33</v>
      </c>
      <c r="V22" s="37">
        <v>1.45</v>
      </c>
      <c r="W22" s="38">
        <v>1.67</v>
      </c>
    </row>
    <row r="23" spans="1:23" s="3" customFormat="1" ht="14.25" customHeight="1" x14ac:dyDescent="0.2">
      <c r="A23" s="40"/>
      <c r="B23" s="28" t="s">
        <v>24</v>
      </c>
      <c r="C23" s="21"/>
      <c r="D23" s="22"/>
      <c r="E23" s="22"/>
      <c r="F23" s="41"/>
      <c r="G23" s="22"/>
      <c r="H23" s="22"/>
      <c r="I23" s="21"/>
      <c r="J23" s="22"/>
      <c r="K23" s="22"/>
      <c r="L23" s="21"/>
      <c r="M23" s="22"/>
      <c r="N23" s="22"/>
      <c r="O23" s="42"/>
      <c r="P23" s="37"/>
      <c r="Q23" s="37"/>
      <c r="R23" s="42"/>
      <c r="S23" s="37"/>
      <c r="T23" s="37"/>
      <c r="U23" s="42"/>
      <c r="V23" s="37"/>
      <c r="W23" s="38"/>
    </row>
    <row r="24" spans="1:23" ht="14.25" customHeight="1" x14ac:dyDescent="0.2">
      <c r="A24" s="6"/>
      <c r="B24" s="29" t="s">
        <v>25</v>
      </c>
      <c r="C24" s="21">
        <v>57</v>
      </c>
      <c r="D24" s="22">
        <v>64</v>
      </c>
      <c r="E24" s="22">
        <v>49</v>
      </c>
      <c r="F24" s="41">
        <v>0</v>
      </c>
      <c r="G24" s="22">
        <v>0</v>
      </c>
      <c r="H24" s="22">
        <v>0</v>
      </c>
      <c r="I24" s="21">
        <v>0</v>
      </c>
      <c r="J24" s="22">
        <v>0</v>
      </c>
      <c r="K24" s="22">
        <v>0</v>
      </c>
      <c r="L24" s="21">
        <v>1204</v>
      </c>
      <c r="M24" s="22">
        <v>1421</v>
      </c>
      <c r="N24" s="22">
        <v>1054</v>
      </c>
      <c r="O24" s="34">
        <v>0</v>
      </c>
      <c r="P24" s="26">
        <v>0</v>
      </c>
      <c r="Q24" s="26">
        <v>0</v>
      </c>
      <c r="R24" s="34">
        <v>0</v>
      </c>
      <c r="S24" s="26">
        <v>0</v>
      </c>
      <c r="T24" s="26">
        <v>0</v>
      </c>
      <c r="U24" s="42">
        <v>1.47</v>
      </c>
      <c r="V24" s="37">
        <v>1.39</v>
      </c>
      <c r="W24" s="38">
        <v>1.44</v>
      </c>
    </row>
    <row r="25" spans="1:23" ht="14.25" customHeight="1" x14ac:dyDescent="0.2">
      <c r="A25" s="40"/>
      <c r="B25" s="43" t="s">
        <v>26</v>
      </c>
      <c r="C25" s="21">
        <v>0</v>
      </c>
      <c r="D25" s="22">
        <v>0</v>
      </c>
      <c r="E25" s="22">
        <v>0</v>
      </c>
      <c r="F25" s="41">
        <v>0</v>
      </c>
      <c r="G25" s="22">
        <v>0</v>
      </c>
      <c r="H25" s="22">
        <v>0</v>
      </c>
      <c r="I25" s="21">
        <v>0</v>
      </c>
      <c r="J25" s="22">
        <v>0</v>
      </c>
      <c r="K25" s="22">
        <v>0</v>
      </c>
      <c r="L25" s="21">
        <v>0</v>
      </c>
      <c r="M25" s="22">
        <v>0</v>
      </c>
      <c r="N25" s="22">
        <v>0</v>
      </c>
      <c r="O25" s="34">
        <v>0</v>
      </c>
      <c r="P25" s="26">
        <v>0</v>
      </c>
      <c r="Q25" s="26">
        <v>0</v>
      </c>
      <c r="R25" s="34">
        <v>0</v>
      </c>
      <c r="S25" s="26">
        <v>0</v>
      </c>
      <c r="T25" s="26">
        <v>0</v>
      </c>
      <c r="U25" s="34">
        <v>0</v>
      </c>
      <c r="V25" s="26">
        <v>0</v>
      </c>
      <c r="W25" s="27">
        <v>0</v>
      </c>
    </row>
    <row r="26" spans="1:23" ht="14.25" customHeight="1" x14ac:dyDescent="0.2">
      <c r="A26" s="40"/>
      <c r="B26" s="28" t="s">
        <v>27</v>
      </c>
      <c r="C26" s="21"/>
      <c r="D26" s="22"/>
      <c r="E26" s="22"/>
      <c r="F26" s="41"/>
      <c r="G26" s="22"/>
      <c r="H26" s="22"/>
      <c r="I26" s="21"/>
      <c r="J26" s="22"/>
      <c r="K26" s="22"/>
      <c r="L26" s="21"/>
      <c r="M26" s="22"/>
      <c r="N26" s="22"/>
      <c r="O26" s="42"/>
      <c r="P26" s="37"/>
      <c r="Q26" s="37"/>
      <c r="R26" s="42"/>
      <c r="S26" s="37"/>
      <c r="T26" s="37"/>
      <c r="U26" s="42"/>
      <c r="V26" s="37"/>
      <c r="W26" s="38"/>
    </row>
    <row r="27" spans="1:23" ht="14.25" customHeight="1" x14ac:dyDescent="0.2">
      <c r="A27" s="40"/>
      <c r="B27" s="43" t="s">
        <v>28</v>
      </c>
      <c r="C27" s="21">
        <v>60</v>
      </c>
      <c r="D27" s="22">
        <v>82</v>
      </c>
      <c r="E27" s="22">
        <v>75</v>
      </c>
      <c r="F27" s="41">
        <v>0</v>
      </c>
      <c r="G27" s="22">
        <v>0</v>
      </c>
      <c r="H27" s="22">
        <v>0</v>
      </c>
      <c r="I27" s="21">
        <v>0</v>
      </c>
      <c r="J27" s="22">
        <v>0</v>
      </c>
      <c r="K27" s="22">
        <v>0</v>
      </c>
      <c r="L27" s="21">
        <v>2300</v>
      </c>
      <c r="M27" s="22">
        <v>2484</v>
      </c>
      <c r="N27" s="22">
        <v>2282</v>
      </c>
      <c r="O27" s="34">
        <v>0</v>
      </c>
      <c r="P27" s="26">
        <v>0</v>
      </c>
      <c r="Q27" s="26">
        <v>0</v>
      </c>
      <c r="R27" s="34">
        <v>0</v>
      </c>
      <c r="S27" s="26">
        <v>0</v>
      </c>
      <c r="T27" s="26">
        <v>0</v>
      </c>
      <c r="U27" s="42">
        <v>0.81</v>
      </c>
      <c r="V27" s="37">
        <v>1.03</v>
      </c>
      <c r="W27" s="38">
        <v>1.02</v>
      </c>
    </row>
    <row r="28" spans="1:23" ht="14.25" customHeight="1" x14ac:dyDescent="0.2">
      <c r="A28" s="40"/>
      <c r="B28" s="28" t="s">
        <v>29</v>
      </c>
      <c r="C28" s="21"/>
      <c r="D28" s="22"/>
      <c r="E28" s="22"/>
      <c r="F28" s="41"/>
      <c r="G28" s="22"/>
      <c r="H28" s="22"/>
      <c r="I28" s="21"/>
      <c r="J28" s="22"/>
      <c r="K28" s="22"/>
      <c r="L28" s="21"/>
      <c r="M28" s="22"/>
      <c r="N28" s="22"/>
      <c r="O28" s="42"/>
      <c r="P28" s="37"/>
      <c r="Q28" s="37"/>
      <c r="R28" s="42"/>
      <c r="S28" s="37"/>
      <c r="T28" s="37"/>
      <c r="U28" s="42"/>
      <c r="V28" s="37"/>
      <c r="W28" s="38"/>
    </row>
    <row r="29" spans="1:23" ht="14.25" customHeight="1" x14ac:dyDescent="0.2">
      <c r="A29" s="40"/>
      <c r="B29" s="43" t="s">
        <v>30</v>
      </c>
      <c r="C29" s="21">
        <v>7</v>
      </c>
      <c r="D29" s="22">
        <v>10</v>
      </c>
      <c r="E29" s="22">
        <v>5</v>
      </c>
      <c r="F29" s="41">
        <v>0</v>
      </c>
      <c r="G29" s="22">
        <v>0</v>
      </c>
      <c r="H29" s="22">
        <v>0</v>
      </c>
      <c r="I29" s="21">
        <v>0</v>
      </c>
      <c r="J29" s="22">
        <v>0</v>
      </c>
      <c r="K29" s="22">
        <v>0</v>
      </c>
      <c r="L29" s="21">
        <v>501</v>
      </c>
      <c r="M29" s="22">
        <v>449</v>
      </c>
      <c r="N29" s="22">
        <v>573</v>
      </c>
      <c r="O29" s="34">
        <v>0</v>
      </c>
      <c r="P29" s="26">
        <v>0</v>
      </c>
      <c r="Q29" s="26">
        <v>0</v>
      </c>
      <c r="R29" s="34">
        <v>0</v>
      </c>
      <c r="S29" s="26">
        <v>0</v>
      </c>
      <c r="T29" s="26">
        <v>0</v>
      </c>
      <c r="U29" s="42">
        <v>0.45</v>
      </c>
      <c r="V29" s="37">
        <v>0.68</v>
      </c>
      <c r="W29" s="38">
        <v>0.28999999999999998</v>
      </c>
    </row>
    <row r="30" spans="1:23" ht="14.25" customHeight="1" x14ac:dyDescent="0.2">
      <c r="A30" s="40"/>
      <c r="B30" s="43" t="s">
        <v>31</v>
      </c>
      <c r="C30" s="21">
        <v>15</v>
      </c>
      <c r="D30" s="22">
        <v>18</v>
      </c>
      <c r="E30" s="22">
        <v>16</v>
      </c>
      <c r="F30" s="41">
        <v>0</v>
      </c>
      <c r="G30" s="22">
        <v>0</v>
      </c>
      <c r="H30" s="22">
        <v>0</v>
      </c>
      <c r="I30" s="21">
        <v>0</v>
      </c>
      <c r="J30" s="22">
        <v>0</v>
      </c>
      <c r="K30" s="22">
        <v>0</v>
      </c>
      <c r="L30" s="21">
        <v>487</v>
      </c>
      <c r="M30" s="22">
        <v>529</v>
      </c>
      <c r="N30" s="22">
        <v>504</v>
      </c>
      <c r="O30" s="34">
        <v>0</v>
      </c>
      <c r="P30" s="26">
        <v>0</v>
      </c>
      <c r="Q30" s="26">
        <v>0</v>
      </c>
      <c r="R30" s="34">
        <v>0</v>
      </c>
      <c r="S30" s="26">
        <v>0</v>
      </c>
      <c r="T30" s="26">
        <v>0</v>
      </c>
      <c r="U30" s="42">
        <v>0.94</v>
      </c>
      <c r="V30" s="37">
        <v>1.04</v>
      </c>
      <c r="W30" s="38">
        <v>0.99</v>
      </c>
    </row>
    <row r="31" spans="1:23" ht="14.25" customHeight="1" x14ac:dyDescent="0.2">
      <c r="A31" s="40"/>
      <c r="B31" s="28" t="s">
        <v>32</v>
      </c>
      <c r="C31" s="21"/>
      <c r="D31" s="22"/>
      <c r="E31" s="22"/>
      <c r="F31" s="41"/>
      <c r="G31" s="22"/>
      <c r="H31" s="22"/>
      <c r="I31" s="21"/>
      <c r="J31" s="22"/>
      <c r="K31" s="22"/>
      <c r="L31" s="21"/>
      <c r="M31" s="22"/>
      <c r="N31" s="22"/>
      <c r="O31" s="42"/>
      <c r="P31" s="37"/>
      <c r="Q31" s="37"/>
      <c r="R31" s="42"/>
      <c r="S31" s="37"/>
      <c r="T31" s="37"/>
      <c r="U31" s="42"/>
      <c r="V31" s="37"/>
      <c r="W31" s="38"/>
    </row>
    <row r="32" spans="1:23" ht="14.25" customHeight="1" x14ac:dyDescent="0.2">
      <c r="A32" s="40"/>
      <c r="B32" s="43" t="s">
        <v>33</v>
      </c>
      <c r="C32" s="21">
        <v>99</v>
      </c>
      <c r="D32" s="22">
        <v>158</v>
      </c>
      <c r="E32" s="22">
        <v>105</v>
      </c>
      <c r="F32" s="41">
        <v>253</v>
      </c>
      <c r="G32" s="22">
        <v>204</v>
      </c>
      <c r="H32" s="22">
        <v>79</v>
      </c>
      <c r="I32" s="21">
        <v>0</v>
      </c>
      <c r="J32" s="22">
        <v>0</v>
      </c>
      <c r="K32" s="22">
        <v>0</v>
      </c>
      <c r="L32" s="21">
        <v>1003</v>
      </c>
      <c r="M32" s="22">
        <v>1254</v>
      </c>
      <c r="N32" s="22">
        <v>1183</v>
      </c>
      <c r="O32" s="34">
        <v>4.91</v>
      </c>
      <c r="P32" s="26">
        <v>3.58</v>
      </c>
      <c r="Q32" s="26">
        <v>3.89</v>
      </c>
      <c r="R32" s="34">
        <v>0</v>
      </c>
      <c r="S32" s="26">
        <v>0</v>
      </c>
      <c r="T32" s="26">
        <v>0</v>
      </c>
      <c r="U32" s="42">
        <v>1.82</v>
      </c>
      <c r="V32" s="37">
        <v>3.32</v>
      </c>
      <c r="W32" s="38">
        <v>2.5099999999999998</v>
      </c>
    </row>
    <row r="33" spans="1:23" ht="22.5" hidden="1" customHeight="1" x14ac:dyDescent="0.2">
      <c r="A33" s="40"/>
      <c r="B33" s="44" t="s">
        <v>34</v>
      </c>
      <c r="C33" s="45"/>
      <c r="D33" s="46"/>
      <c r="E33" s="46"/>
      <c r="F33" s="45"/>
      <c r="G33" s="46"/>
      <c r="H33" s="46"/>
      <c r="I33" s="45"/>
      <c r="J33" s="46"/>
      <c r="K33" s="46"/>
      <c r="L33" s="45"/>
      <c r="M33" s="46"/>
      <c r="N33" s="46"/>
      <c r="O33" s="47"/>
      <c r="P33" s="48"/>
      <c r="Q33" s="48"/>
      <c r="R33" s="47"/>
      <c r="S33" s="48"/>
      <c r="T33" s="48"/>
      <c r="U33" s="47"/>
      <c r="V33" s="48"/>
      <c r="W33" s="49"/>
    </row>
    <row r="34" spans="1:23" x14ac:dyDescent="0.2">
      <c r="A34" s="50"/>
      <c r="B34" s="43"/>
      <c r="C34" s="51"/>
      <c r="D34" s="52"/>
      <c r="E34" s="52"/>
      <c r="F34" s="51"/>
      <c r="G34" s="52"/>
      <c r="H34" s="52"/>
      <c r="I34" s="51"/>
      <c r="J34" s="52"/>
      <c r="K34" s="52"/>
      <c r="L34" s="51"/>
      <c r="M34" s="52"/>
      <c r="N34" s="52"/>
      <c r="O34" s="36"/>
      <c r="P34" s="53"/>
      <c r="Q34" s="53"/>
      <c r="R34" s="36"/>
      <c r="S34" s="53"/>
      <c r="T34" s="53"/>
      <c r="U34" s="36"/>
      <c r="V34" s="53"/>
      <c r="W34" s="54"/>
    </row>
    <row r="35" spans="1:23" ht="14.25" customHeight="1" x14ac:dyDescent="0.2">
      <c r="A35" s="40"/>
      <c r="B35" s="28" t="s">
        <v>35</v>
      </c>
      <c r="C35" s="21">
        <v>161</v>
      </c>
      <c r="D35" s="22">
        <v>162</v>
      </c>
      <c r="E35" s="22">
        <v>127</v>
      </c>
      <c r="F35" s="21">
        <v>607</v>
      </c>
      <c r="G35" s="22">
        <v>747</v>
      </c>
      <c r="H35" s="22">
        <v>774</v>
      </c>
      <c r="I35" s="21">
        <v>0</v>
      </c>
      <c r="J35" s="22">
        <v>0</v>
      </c>
      <c r="K35" s="22">
        <v>0</v>
      </c>
      <c r="L35" s="21">
        <v>1714</v>
      </c>
      <c r="M35" s="22">
        <v>1670</v>
      </c>
      <c r="N35" s="22">
        <v>1511</v>
      </c>
      <c r="O35" s="42">
        <v>3.72</v>
      </c>
      <c r="P35" s="37">
        <v>2.27</v>
      </c>
      <c r="Q35" s="37">
        <v>1.96</v>
      </c>
      <c r="R35" s="34">
        <v>0</v>
      </c>
      <c r="S35" s="26">
        <v>0</v>
      </c>
      <c r="T35" s="26">
        <v>0</v>
      </c>
      <c r="U35" s="42">
        <v>1.6</v>
      </c>
      <c r="V35" s="37">
        <v>1.99</v>
      </c>
      <c r="W35" s="38">
        <v>1.6</v>
      </c>
    </row>
    <row r="36" spans="1:23" ht="14.25" customHeight="1" x14ac:dyDescent="0.2">
      <c r="A36" s="40"/>
      <c r="B36" s="28" t="s">
        <v>36</v>
      </c>
      <c r="C36" s="21"/>
      <c r="D36" s="22"/>
      <c r="E36" s="22"/>
      <c r="F36" s="21"/>
      <c r="G36" s="22"/>
      <c r="H36" s="22"/>
      <c r="I36" s="21"/>
      <c r="J36" s="22"/>
      <c r="K36" s="22"/>
      <c r="L36" s="21"/>
      <c r="M36" s="22"/>
      <c r="N36" s="22"/>
      <c r="O36" s="42"/>
      <c r="P36" s="37"/>
      <c r="Q36" s="37"/>
      <c r="R36" s="42"/>
      <c r="S36" s="37"/>
      <c r="T36" s="37"/>
      <c r="U36" s="42"/>
      <c r="V36" s="37"/>
      <c r="W36" s="38"/>
    </row>
    <row r="37" spans="1:23" ht="14.25" customHeight="1" x14ac:dyDescent="0.2">
      <c r="A37" s="40"/>
      <c r="B37" s="43" t="s">
        <v>37</v>
      </c>
      <c r="C37" s="21">
        <v>88</v>
      </c>
      <c r="D37" s="22">
        <v>67</v>
      </c>
      <c r="E37" s="22">
        <v>57</v>
      </c>
      <c r="F37" s="21">
        <v>607</v>
      </c>
      <c r="G37" s="22">
        <v>747</v>
      </c>
      <c r="H37" s="22">
        <v>774</v>
      </c>
      <c r="I37" s="21">
        <v>0</v>
      </c>
      <c r="J37" s="22">
        <v>0</v>
      </c>
      <c r="K37" s="22">
        <v>0</v>
      </c>
      <c r="L37" s="21">
        <v>364</v>
      </c>
      <c r="M37" s="22">
        <v>292</v>
      </c>
      <c r="N37" s="22">
        <v>189</v>
      </c>
      <c r="O37" s="42">
        <v>3.72</v>
      </c>
      <c r="P37" s="37">
        <v>2.27</v>
      </c>
      <c r="Q37" s="37">
        <v>1.96</v>
      </c>
      <c r="R37" s="34">
        <v>0</v>
      </c>
      <c r="S37" s="26">
        <v>0</v>
      </c>
      <c r="T37" s="26">
        <v>0</v>
      </c>
      <c r="U37" s="42">
        <v>1.3</v>
      </c>
      <c r="V37" s="37">
        <v>1.34</v>
      </c>
      <c r="W37" s="38">
        <v>1.3</v>
      </c>
    </row>
    <row r="38" spans="1:23" ht="14.25" customHeight="1" x14ac:dyDescent="0.2">
      <c r="A38" s="40"/>
      <c r="B38" s="43" t="s">
        <v>38</v>
      </c>
      <c r="C38" s="21">
        <v>73</v>
      </c>
      <c r="D38" s="22">
        <v>94</v>
      </c>
      <c r="E38" s="22">
        <v>70</v>
      </c>
      <c r="F38" s="21">
        <v>0</v>
      </c>
      <c r="G38" s="22">
        <v>0</v>
      </c>
      <c r="H38" s="22">
        <v>0</v>
      </c>
      <c r="I38" s="21">
        <v>0</v>
      </c>
      <c r="J38" s="22">
        <v>0</v>
      </c>
      <c r="K38" s="22">
        <v>0</v>
      </c>
      <c r="L38" s="21">
        <v>1350</v>
      </c>
      <c r="M38" s="22">
        <v>1379</v>
      </c>
      <c r="N38" s="22">
        <v>1322</v>
      </c>
      <c r="O38" s="34">
        <v>0</v>
      </c>
      <c r="P38" s="26">
        <v>0</v>
      </c>
      <c r="Q38" s="26">
        <v>0</v>
      </c>
      <c r="R38" s="34">
        <v>0</v>
      </c>
      <c r="S38" s="26">
        <v>0</v>
      </c>
      <c r="T38" s="26">
        <v>0</v>
      </c>
      <c r="U38" s="42">
        <v>1.68</v>
      </c>
      <c r="V38" s="37">
        <v>2.13</v>
      </c>
      <c r="W38" s="38">
        <v>1.65</v>
      </c>
    </row>
    <row r="39" spans="1:23" ht="14.25" hidden="1" customHeight="1" x14ac:dyDescent="0.2">
      <c r="A39" s="40"/>
      <c r="B39" s="43" t="s">
        <v>39</v>
      </c>
      <c r="C39" s="51"/>
      <c r="D39" s="52"/>
      <c r="E39" s="52"/>
      <c r="F39" s="51"/>
      <c r="G39" s="52"/>
      <c r="H39" s="52"/>
      <c r="I39" s="51"/>
      <c r="J39" s="52"/>
      <c r="K39" s="52"/>
      <c r="L39" s="51"/>
      <c r="M39" s="52"/>
      <c r="N39" s="52"/>
      <c r="O39" s="36"/>
      <c r="P39" s="53"/>
      <c r="Q39" s="53"/>
      <c r="R39" s="36"/>
      <c r="S39" s="53"/>
      <c r="T39" s="53"/>
      <c r="U39" s="36"/>
      <c r="V39" s="53"/>
      <c r="W39" s="54"/>
    </row>
    <row r="40" spans="1:23" x14ac:dyDescent="0.2">
      <c r="A40" s="50"/>
      <c r="B40" s="43"/>
      <c r="C40" s="51"/>
      <c r="D40" s="52"/>
      <c r="E40" s="52"/>
      <c r="F40" s="51"/>
      <c r="G40" s="52"/>
      <c r="H40" s="52"/>
      <c r="I40" s="51"/>
      <c r="J40" s="52"/>
      <c r="K40" s="52"/>
      <c r="L40" s="51"/>
      <c r="M40" s="52"/>
      <c r="N40" s="52"/>
      <c r="O40" s="36"/>
      <c r="P40" s="53"/>
      <c r="Q40" s="53"/>
      <c r="R40" s="36"/>
      <c r="S40" s="53"/>
      <c r="T40" s="53"/>
      <c r="U40" s="36"/>
      <c r="V40" s="53"/>
      <c r="W40" s="54"/>
    </row>
    <row r="41" spans="1:23" ht="14.25" customHeight="1" x14ac:dyDescent="0.2">
      <c r="A41" s="50"/>
      <c r="B41" s="28" t="s">
        <v>40</v>
      </c>
      <c r="C41" s="21">
        <v>191</v>
      </c>
      <c r="D41" s="22">
        <v>234</v>
      </c>
      <c r="E41" s="22">
        <v>191</v>
      </c>
      <c r="F41" s="21">
        <v>931</v>
      </c>
      <c r="G41" s="22">
        <v>1083</v>
      </c>
      <c r="H41" s="22">
        <v>919</v>
      </c>
      <c r="I41" s="21">
        <v>0</v>
      </c>
      <c r="J41" s="22">
        <v>0</v>
      </c>
      <c r="K41" s="22">
        <v>0</v>
      </c>
      <c r="L41" s="21">
        <v>234</v>
      </c>
      <c r="M41" s="22">
        <v>225</v>
      </c>
      <c r="N41" s="22">
        <v>262</v>
      </c>
      <c r="O41" s="42">
        <v>4.3899999999999997</v>
      </c>
      <c r="P41" s="37">
        <v>5.0599999999999996</v>
      </c>
      <c r="Q41" s="37">
        <v>4.46</v>
      </c>
      <c r="R41" s="34">
        <v>0</v>
      </c>
      <c r="S41" s="26">
        <v>0</v>
      </c>
      <c r="T41" s="26">
        <v>0</v>
      </c>
      <c r="U41" s="42">
        <v>5.61</v>
      </c>
      <c r="V41" s="37">
        <v>5.38</v>
      </c>
      <c r="W41" s="38">
        <v>5.75</v>
      </c>
    </row>
    <row r="42" spans="1:23" ht="14.25" customHeight="1" x14ac:dyDescent="0.2">
      <c r="A42" s="40"/>
      <c r="B42" s="28" t="s">
        <v>41</v>
      </c>
      <c r="C42" s="21"/>
      <c r="D42" s="22"/>
      <c r="E42" s="22"/>
      <c r="F42" s="21"/>
      <c r="G42" s="22"/>
      <c r="H42" s="22"/>
      <c r="I42" s="21"/>
      <c r="J42" s="22"/>
      <c r="K42" s="22"/>
      <c r="L42" s="21"/>
      <c r="M42" s="22"/>
      <c r="N42" s="22"/>
      <c r="O42" s="42"/>
      <c r="P42" s="37"/>
      <c r="Q42" s="37"/>
      <c r="R42" s="42"/>
      <c r="S42" s="37"/>
      <c r="T42" s="37"/>
      <c r="U42" s="42"/>
      <c r="V42" s="37"/>
      <c r="W42" s="38"/>
    </row>
    <row r="43" spans="1:23" ht="14.25" customHeight="1" x14ac:dyDescent="0.2">
      <c r="A43" s="40"/>
      <c r="B43" s="43" t="s">
        <v>42</v>
      </c>
      <c r="C43" s="21">
        <v>66</v>
      </c>
      <c r="D43" s="22">
        <v>73</v>
      </c>
      <c r="E43" s="22">
        <v>67</v>
      </c>
      <c r="F43" s="21">
        <v>79</v>
      </c>
      <c r="G43" s="22">
        <v>101</v>
      </c>
      <c r="H43" s="22">
        <v>60</v>
      </c>
      <c r="I43" s="21">
        <v>0</v>
      </c>
      <c r="J43" s="22">
        <v>0</v>
      </c>
      <c r="K43" s="22">
        <v>0</v>
      </c>
      <c r="L43" s="21">
        <v>204</v>
      </c>
      <c r="M43" s="22">
        <v>206</v>
      </c>
      <c r="N43" s="22">
        <v>217</v>
      </c>
      <c r="O43" s="42">
        <v>7.08</v>
      </c>
      <c r="P43" s="37">
        <v>8.2100000000000009</v>
      </c>
      <c r="Q43" s="37">
        <v>7.68</v>
      </c>
      <c r="R43" s="34">
        <v>0</v>
      </c>
      <c r="S43" s="26">
        <v>0</v>
      </c>
      <c r="T43" s="26">
        <v>0</v>
      </c>
      <c r="U43" s="42">
        <v>6.15</v>
      </c>
      <c r="V43" s="37">
        <v>5.59</v>
      </c>
      <c r="W43" s="38">
        <v>6.62</v>
      </c>
    </row>
    <row r="44" spans="1:23" ht="14.25" customHeight="1" x14ac:dyDescent="0.2">
      <c r="A44" s="40"/>
      <c r="B44" s="28" t="s">
        <v>43</v>
      </c>
      <c r="C44" s="21"/>
      <c r="D44" s="22"/>
      <c r="E44" s="22"/>
      <c r="F44" s="21"/>
      <c r="G44" s="22"/>
      <c r="H44" s="22"/>
      <c r="I44" s="21"/>
      <c r="J44" s="22"/>
      <c r="K44" s="22"/>
      <c r="L44" s="21"/>
      <c r="M44" s="22"/>
      <c r="N44" s="22"/>
      <c r="O44" s="42"/>
      <c r="P44" s="37"/>
      <c r="Q44" s="37"/>
      <c r="R44" s="42"/>
      <c r="S44" s="37"/>
      <c r="T44" s="37"/>
      <c r="U44" s="42"/>
      <c r="V44" s="37"/>
      <c r="W44" s="38"/>
    </row>
    <row r="45" spans="1:23" ht="14.25" customHeight="1" x14ac:dyDescent="0.2">
      <c r="A45" s="40"/>
      <c r="B45" s="43" t="s">
        <v>44</v>
      </c>
      <c r="C45" s="21">
        <v>93</v>
      </c>
      <c r="D45" s="22">
        <v>115</v>
      </c>
      <c r="E45" s="22">
        <v>95</v>
      </c>
      <c r="F45" s="21">
        <v>553</v>
      </c>
      <c r="G45" s="22">
        <v>639</v>
      </c>
      <c r="H45" s="22">
        <v>562</v>
      </c>
      <c r="I45" s="21">
        <v>0</v>
      </c>
      <c r="J45" s="22">
        <v>0</v>
      </c>
      <c r="K45" s="22">
        <v>0</v>
      </c>
      <c r="L45" s="21">
        <v>0</v>
      </c>
      <c r="M45" s="22">
        <v>0</v>
      </c>
      <c r="N45" s="22">
        <v>0</v>
      </c>
      <c r="O45" s="42">
        <v>4.7</v>
      </c>
      <c r="P45" s="37">
        <v>5.15</v>
      </c>
      <c r="Q45" s="37">
        <v>4.9800000000000004</v>
      </c>
      <c r="R45" s="34">
        <v>0</v>
      </c>
      <c r="S45" s="26">
        <v>0</v>
      </c>
      <c r="T45" s="26">
        <v>0</v>
      </c>
      <c r="U45" s="34">
        <v>0</v>
      </c>
      <c r="V45" s="26">
        <v>0</v>
      </c>
      <c r="W45" s="27">
        <v>0</v>
      </c>
    </row>
    <row r="46" spans="1:23" ht="14.25" customHeight="1" x14ac:dyDescent="0.2">
      <c r="A46" s="40"/>
      <c r="B46" s="43" t="s">
        <v>45</v>
      </c>
      <c r="C46" s="21">
        <v>32</v>
      </c>
      <c r="D46" s="22">
        <v>46</v>
      </c>
      <c r="E46" s="22">
        <v>29</v>
      </c>
      <c r="F46" s="21">
        <v>298</v>
      </c>
      <c r="G46" s="22">
        <v>343</v>
      </c>
      <c r="H46" s="22">
        <v>297</v>
      </c>
      <c r="I46" s="21">
        <v>0</v>
      </c>
      <c r="J46" s="22">
        <v>0</v>
      </c>
      <c r="K46" s="22">
        <v>0</v>
      </c>
      <c r="L46" s="21">
        <v>30</v>
      </c>
      <c r="M46" s="22">
        <v>19</v>
      </c>
      <c r="N46" s="22">
        <v>45</v>
      </c>
      <c r="O46" s="42">
        <v>3.11</v>
      </c>
      <c r="P46" s="37">
        <v>3.96</v>
      </c>
      <c r="Q46" s="37">
        <v>2.83</v>
      </c>
      <c r="R46" s="34">
        <v>0</v>
      </c>
      <c r="S46" s="26">
        <v>0</v>
      </c>
      <c r="T46" s="26">
        <v>0</v>
      </c>
      <c r="U46" s="42">
        <v>1.88</v>
      </c>
      <c r="V46" s="37">
        <v>3.18</v>
      </c>
      <c r="W46" s="38">
        <v>1.53</v>
      </c>
    </row>
    <row r="47" spans="1:23" ht="22.5" hidden="1" x14ac:dyDescent="0.2">
      <c r="A47" s="40"/>
      <c r="B47" s="44" t="s">
        <v>46</v>
      </c>
      <c r="C47" s="55"/>
      <c r="D47" s="46"/>
      <c r="E47" s="46"/>
      <c r="F47" s="55"/>
      <c r="G47" s="46"/>
      <c r="H47" s="46"/>
      <c r="I47" s="55"/>
      <c r="J47" s="46"/>
      <c r="K47" s="46"/>
      <c r="L47" s="55"/>
      <c r="M47" s="46"/>
      <c r="N47" s="46"/>
      <c r="O47" s="56"/>
      <c r="P47" s="48"/>
      <c r="Q47" s="48"/>
      <c r="R47" s="56"/>
      <c r="S47" s="48"/>
      <c r="T47" s="48"/>
      <c r="U47" s="56"/>
      <c r="V47" s="48"/>
      <c r="W47" s="49"/>
    </row>
    <row r="48" spans="1:23" ht="6.75" customHeight="1" x14ac:dyDescent="0.2">
      <c r="A48" s="40"/>
      <c r="B48" s="43"/>
      <c r="C48" s="21"/>
      <c r="D48" s="22"/>
      <c r="E48" s="22"/>
      <c r="F48" s="21"/>
      <c r="G48" s="22"/>
      <c r="H48" s="22"/>
      <c r="I48" s="21"/>
      <c r="J48" s="22"/>
      <c r="K48" s="22"/>
      <c r="L48" s="21"/>
      <c r="M48" s="22"/>
      <c r="N48" s="22"/>
      <c r="O48" s="42"/>
      <c r="P48" s="37"/>
      <c r="Q48" s="37"/>
      <c r="R48" s="42"/>
      <c r="S48" s="37"/>
      <c r="T48" s="37"/>
      <c r="U48" s="42"/>
      <c r="V48" s="37"/>
      <c r="W48" s="38"/>
    </row>
    <row r="49" spans="1:23" ht="14.25" customHeight="1" x14ac:dyDescent="0.2">
      <c r="A49" s="40"/>
      <c r="B49" s="57" t="s">
        <v>47</v>
      </c>
      <c r="C49" s="58">
        <v>824</v>
      </c>
      <c r="D49" s="59">
        <v>1010</v>
      </c>
      <c r="E49" s="59">
        <v>830</v>
      </c>
      <c r="F49" s="58">
        <v>2589</v>
      </c>
      <c r="G49" s="59">
        <v>2906</v>
      </c>
      <c r="H49" s="59">
        <v>2680</v>
      </c>
      <c r="I49" s="58">
        <v>8433</v>
      </c>
      <c r="J49" s="59">
        <v>8520</v>
      </c>
      <c r="K49" s="59">
        <v>8879</v>
      </c>
      <c r="L49" s="58">
        <v>7995</v>
      </c>
      <c r="M49" s="59">
        <v>8652</v>
      </c>
      <c r="N49" s="60">
        <v>8084</v>
      </c>
      <c r="O49" s="61">
        <v>4.93</v>
      </c>
      <c r="P49" s="62">
        <v>4.91</v>
      </c>
      <c r="Q49" s="62">
        <v>4.2699999999999996</v>
      </c>
      <c r="R49" s="61">
        <v>0.17</v>
      </c>
      <c r="S49" s="62">
        <v>0.18</v>
      </c>
      <c r="T49" s="62">
        <v>0.15</v>
      </c>
      <c r="U49" s="61">
        <v>1.37</v>
      </c>
      <c r="V49" s="62">
        <v>1.73</v>
      </c>
      <c r="W49" s="63">
        <v>1.56</v>
      </c>
    </row>
    <row r="50" spans="1:23" s="18" customFormat="1" ht="9" customHeight="1" x14ac:dyDescent="0.2">
      <c r="A50" s="64"/>
      <c r="B50" s="65"/>
      <c r="C50" s="66"/>
      <c r="D50" s="22"/>
      <c r="E50" s="22"/>
      <c r="F50" s="66"/>
      <c r="G50" s="22"/>
      <c r="H50" s="22"/>
      <c r="I50" s="66"/>
      <c r="J50" s="22"/>
      <c r="K50" s="22"/>
      <c r="L50" s="66"/>
      <c r="M50" s="22"/>
      <c r="N50" s="22"/>
      <c r="O50" s="67"/>
      <c r="P50" s="68"/>
      <c r="Q50" s="68"/>
      <c r="R50" s="69"/>
      <c r="S50" s="70"/>
      <c r="T50" s="70"/>
      <c r="U50" s="67"/>
      <c r="V50" s="68"/>
      <c r="W50" s="68"/>
    </row>
    <row r="51" spans="1:23" ht="14.25" hidden="1" customHeight="1" x14ac:dyDescent="0.2">
      <c r="A51" s="40"/>
      <c r="B51" s="28" t="s">
        <v>48</v>
      </c>
      <c r="C51" s="21"/>
      <c r="D51" s="22"/>
      <c r="E51" s="22"/>
      <c r="F51" s="21"/>
      <c r="G51" s="22"/>
      <c r="H51" s="22"/>
      <c r="I51" s="21"/>
      <c r="J51" s="22"/>
      <c r="K51" s="22"/>
      <c r="L51" s="21"/>
      <c r="M51" s="22"/>
      <c r="N51" s="22"/>
      <c r="O51" s="42"/>
      <c r="P51" s="37"/>
      <c r="Q51" s="37"/>
      <c r="R51" s="66"/>
      <c r="S51" s="22"/>
      <c r="T51" s="22"/>
      <c r="U51" s="71"/>
      <c r="V51" s="37"/>
      <c r="W51" s="38"/>
    </row>
    <row r="52" spans="1:23" ht="14.25" hidden="1" customHeight="1" x14ac:dyDescent="0.2">
      <c r="A52" s="40"/>
      <c r="B52" s="43" t="s">
        <v>49</v>
      </c>
      <c r="C52" s="72">
        <v>0</v>
      </c>
      <c r="D52" s="22">
        <v>0</v>
      </c>
      <c r="E52" s="22">
        <v>0</v>
      </c>
      <c r="F52" s="72">
        <v>0</v>
      </c>
      <c r="G52" s="22">
        <v>0</v>
      </c>
      <c r="H52" s="22">
        <v>0</v>
      </c>
      <c r="I52" s="72">
        <v>0</v>
      </c>
      <c r="J52" s="22">
        <v>0</v>
      </c>
      <c r="K52" s="22">
        <v>0</v>
      </c>
      <c r="L52" s="72">
        <v>0</v>
      </c>
      <c r="M52" s="22">
        <v>0</v>
      </c>
      <c r="N52" s="22">
        <v>0</v>
      </c>
      <c r="O52" s="34"/>
      <c r="P52" s="26"/>
      <c r="Q52" s="26"/>
      <c r="R52" s="35"/>
      <c r="S52" s="26"/>
      <c r="T52" s="26"/>
      <c r="U52" s="35"/>
      <c r="V52" s="26"/>
      <c r="W52" s="38"/>
    </row>
    <row r="53" spans="1:23" ht="14.25" hidden="1" customHeight="1" x14ac:dyDescent="0.2">
      <c r="A53" s="40"/>
      <c r="B53" s="51"/>
      <c r="C53" s="72"/>
      <c r="D53" s="22"/>
      <c r="E53" s="22"/>
      <c r="F53" s="72"/>
      <c r="G53" s="22"/>
      <c r="H53" s="22"/>
      <c r="I53" s="72"/>
      <c r="J53" s="22"/>
      <c r="K53" s="22"/>
      <c r="L53" s="72"/>
      <c r="M53" s="22"/>
      <c r="N53" s="22"/>
      <c r="O53" s="72"/>
      <c r="P53" s="22"/>
      <c r="Q53" s="22"/>
      <c r="R53" s="35"/>
      <c r="S53" s="26"/>
      <c r="T53" s="26"/>
      <c r="U53" s="73"/>
      <c r="V53" s="37"/>
      <c r="W53" s="38"/>
    </row>
    <row r="54" spans="1:23" ht="14.25" hidden="1" customHeight="1" x14ac:dyDescent="0.2">
      <c r="A54" s="40"/>
      <c r="B54" s="57" t="s">
        <v>47</v>
      </c>
      <c r="C54" s="58">
        <f t="shared" ref="C54:N54" si="1">C49+C52</f>
        <v>824</v>
      </c>
      <c r="D54" s="59">
        <f t="shared" si="1"/>
        <v>1010</v>
      </c>
      <c r="E54" s="59">
        <f t="shared" si="1"/>
        <v>830</v>
      </c>
      <c r="F54" s="58">
        <f t="shared" si="1"/>
        <v>2589</v>
      </c>
      <c r="G54" s="59">
        <f t="shared" si="1"/>
        <v>2906</v>
      </c>
      <c r="H54" s="59">
        <f t="shared" si="1"/>
        <v>2680</v>
      </c>
      <c r="I54" s="58">
        <f t="shared" si="1"/>
        <v>8433</v>
      </c>
      <c r="J54" s="59">
        <f t="shared" si="1"/>
        <v>8520</v>
      </c>
      <c r="K54" s="59">
        <f t="shared" si="1"/>
        <v>8879</v>
      </c>
      <c r="L54" s="58">
        <f t="shared" si="1"/>
        <v>7995</v>
      </c>
      <c r="M54" s="59">
        <f t="shared" si="1"/>
        <v>8652</v>
      </c>
      <c r="N54" s="59">
        <f t="shared" si="1"/>
        <v>8084</v>
      </c>
      <c r="O54" s="74"/>
      <c r="P54" s="75"/>
      <c r="Q54" s="75"/>
      <c r="R54" s="76"/>
      <c r="S54" s="75"/>
      <c r="T54" s="75"/>
      <c r="U54" s="77"/>
      <c r="V54" s="78"/>
      <c r="W54" s="79"/>
    </row>
    <row r="55" spans="1:23" ht="4.5" hidden="1" customHeight="1" x14ac:dyDescent="0.2">
      <c r="B55" s="80"/>
    </row>
    <row r="56" spans="1:23" x14ac:dyDescent="0.2">
      <c r="B56" s="80" t="s">
        <v>50</v>
      </c>
    </row>
    <row r="57" spans="1:23" ht="8.25" customHeight="1" x14ac:dyDescent="0.2">
      <c r="A57" s="1" t="s">
        <v>51</v>
      </c>
      <c r="B57" s="80"/>
      <c r="C57" s="81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2"/>
    </row>
  </sheetData>
  <mergeCells count="8">
    <mergeCell ref="R3:T3"/>
    <mergeCell ref="U3:W3"/>
    <mergeCell ref="B2:H2"/>
    <mergeCell ref="C3:E3"/>
    <mergeCell ref="F3:H3"/>
    <mergeCell ref="I3:K3"/>
    <mergeCell ref="L3:N3"/>
    <mergeCell ref="O3:Q3"/>
  </mergeCells>
  <printOptions horizontalCentered="1" verticalCentered="1"/>
  <pageMargins left="3.7401574999999999E-2" right="3.7401574999999999E-2" top="0.75" bottom="0.53740157499999996" header="0" footer="0"/>
  <pageSetup paperSize="9" scale="60" fitToHeight="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W62"/>
  <sheetViews>
    <sheetView view="pageBreakPreview" zoomScaleNormal="100" zoomScaleSheetLayoutView="100" workbookViewId="0">
      <pane xSplit="2" ySplit="4" topLeftCell="C5" activePane="bottomRight" state="frozen"/>
      <selection activeCell="C7" sqref="C7"/>
      <selection pane="topRight" activeCell="C7" sqref="C7"/>
      <selection pane="bottomLeft" activeCell="C7" sqref="C7"/>
      <selection pane="bottomRight" activeCell="C7" sqref="C7"/>
    </sheetView>
  </sheetViews>
  <sheetFormatPr defaultRowHeight="12.75" x14ac:dyDescent="0.2"/>
  <cols>
    <col min="1" max="1" width="1.5703125" style="1" customWidth="1"/>
    <col min="2" max="2" width="28.42578125" style="5" customWidth="1"/>
    <col min="3" max="7" width="9.7109375" style="5" customWidth="1"/>
    <col min="8" max="8" width="10.7109375" style="5" customWidth="1"/>
    <col min="9" max="20" width="9.7109375" style="5" customWidth="1"/>
    <col min="21" max="21" width="8.7109375" style="5" customWidth="1"/>
    <col min="22" max="22" width="10.85546875" style="5" customWidth="1"/>
    <col min="23" max="23" width="12.7109375" style="18" customWidth="1"/>
    <col min="24" max="16384" width="9.140625" style="5"/>
  </cols>
  <sheetData>
    <row r="1" spans="1:23" ht="18" x14ac:dyDescent="0.25">
      <c r="B1" s="2" t="s">
        <v>52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</row>
    <row r="2" spans="1:23" ht="21" customHeight="1" x14ac:dyDescent="0.25">
      <c r="A2" s="6"/>
      <c r="B2" s="246" t="str">
        <f>'Ops at a glance Qtr'!B2:H2</f>
        <v>for the quarters ended March 2018, December 2017 and March 2017</v>
      </c>
      <c r="C2" s="247"/>
      <c r="D2" s="247"/>
      <c r="E2" s="247"/>
      <c r="F2" s="247"/>
      <c r="G2" s="247"/>
      <c r="H2" s="24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83"/>
      <c r="V2" s="83"/>
      <c r="W2" s="83"/>
    </row>
    <row r="3" spans="1:23" ht="36.75" customHeight="1" x14ac:dyDescent="0.2">
      <c r="A3" s="6"/>
      <c r="B3" s="8"/>
      <c r="C3" s="243" t="s">
        <v>53</v>
      </c>
      <c r="D3" s="244"/>
      <c r="E3" s="245"/>
      <c r="F3" s="243" t="s">
        <v>54</v>
      </c>
      <c r="G3" s="244"/>
      <c r="H3" s="245"/>
      <c r="I3" s="243" t="s">
        <v>55</v>
      </c>
      <c r="J3" s="244"/>
      <c r="K3" s="245"/>
      <c r="L3" s="243" t="s">
        <v>56</v>
      </c>
      <c r="M3" s="244"/>
      <c r="N3" s="245"/>
      <c r="O3" s="243" t="s">
        <v>57</v>
      </c>
      <c r="P3" s="244"/>
      <c r="Q3" s="245"/>
      <c r="R3" s="243" t="s">
        <v>58</v>
      </c>
      <c r="S3" s="244"/>
      <c r="T3" s="245"/>
      <c r="U3" s="84"/>
      <c r="V3" s="18"/>
    </row>
    <row r="4" spans="1:23" ht="36.75" customHeight="1" x14ac:dyDescent="0.2">
      <c r="A4" s="6"/>
      <c r="B4" s="9"/>
      <c r="C4" s="10">
        <f>'Ops at a glance Qtr'!C4</f>
        <v>43160</v>
      </c>
      <c r="D4" s="11">
        <f>'Ops at a glance Qtr'!D4</f>
        <v>43100</v>
      </c>
      <c r="E4" s="12">
        <f>'Ops at a glance Qtr'!E4</f>
        <v>42811</v>
      </c>
      <c r="F4" s="10">
        <f>'Ops at a glance Qtr'!F4</f>
        <v>43160</v>
      </c>
      <c r="G4" s="11">
        <f>'Ops at a glance Qtr'!G4</f>
        <v>43100</v>
      </c>
      <c r="H4" s="12">
        <f>'Ops at a glance Qtr'!H4</f>
        <v>42811</v>
      </c>
      <c r="I4" s="10">
        <f>'Ops at a glance Qtr'!I4</f>
        <v>43160</v>
      </c>
      <c r="J4" s="11">
        <f>'Ops at a glance Qtr'!J4</f>
        <v>43100</v>
      </c>
      <c r="K4" s="12">
        <f>'Ops at a glance Qtr'!K4</f>
        <v>42811</v>
      </c>
      <c r="L4" s="10">
        <f>'Ops at a glance Qtr'!L4</f>
        <v>43160</v>
      </c>
      <c r="M4" s="11">
        <f>'Ops at a glance Qtr'!M4</f>
        <v>43100</v>
      </c>
      <c r="N4" s="12">
        <f>'Ops at a glance Qtr'!N4</f>
        <v>42811</v>
      </c>
      <c r="O4" s="10">
        <f>'Ops at a glance Qtr'!O4</f>
        <v>43160</v>
      </c>
      <c r="P4" s="11">
        <f>'Ops at a glance Qtr'!P4</f>
        <v>43100</v>
      </c>
      <c r="Q4" s="12">
        <f>'Ops at a glance Qtr'!Q4</f>
        <v>42811</v>
      </c>
      <c r="R4" s="10">
        <f>'Ops at a glance Qtr'!R4</f>
        <v>43160</v>
      </c>
      <c r="S4" s="11">
        <f>'Ops at a glance Qtr'!S4</f>
        <v>43100</v>
      </c>
      <c r="T4" s="12">
        <f>'Ops at a glance Qtr'!T4</f>
        <v>42811</v>
      </c>
      <c r="U4" s="84"/>
      <c r="V4" s="18"/>
    </row>
    <row r="5" spans="1:23" x14ac:dyDescent="0.2">
      <c r="A5" s="5"/>
      <c r="B5" s="14"/>
      <c r="C5" s="15"/>
      <c r="D5" s="16"/>
      <c r="E5" s="17"/>
      <c r="F5" s="85"/>
      <c r="G5" s="16"/>
      <c r="H5" s="16"/>
      <c r="I5" s="85"/>
      <c r="J5" s="16"/>
      <c r="K5" s="16"/>
      <c r="L5" s="85"/>
      <c r="M5" s="16"/>
      <c r="N5" s="16"/>
      <c r="O5" s="85"/>
      <c r="P5" s="16"/>
      <c r="Q5" s="16"/>
      <c r="R5" s="85"/>
      <c r="S5" s="86"/>
      <c r="T5" s="87"/>
      <c r="U5" s="84"/>
      <c r="V5" s="18"/>
    </row>
    <row r="6" spans="1:23" ht="6" customHeight="1" x14ac:dyDescent="0.2">
      <c r="A6" s="5"/>
      <c r="B6" s="14"/>
      <c r="C6" s="19"/>
      <c r="D6" s="16"/>
      <c r="E6" s="17"/>
      <c r="F6" s="88"/>
      <c r="G6" s="16"/>
      <c r="H6" s="16"/>
      <c r="I6" s="88"/>
      <c r="J6" s="16"/>
      <c r="K6" s="16"/>
      <c r="L6" s="88"/>
      <c r="M6" s="16"/>
      <c r="N6" s="16"/>
      <c r="O6" s="88"/>
      <c r="P6" s="16"/>
      <c r="Q6" s="16"/>
      <c r="R6" s="88"/>
      <c r="S6" s="16"/>
      <c r="T6" s="17"/>
      <c r="U6" s="84"/>
      <c r="V6" s="18"/>
    </row>
    <row r="7" spans="1:23" x14ac:dyDescent="0.2">
      <c r="A7" s="5"/>
      <c r="B7" s="20" t="s">
        <v>9</v>
      </c>
      <c r="C7" s="21">
        <v>1131.0998</v>
      </c>
      <c r="D7" s="22">
        <v>1066.2095999999999</v>
      </c>
      <c r="E7" s="31">
        <v>1157.7520999999999</v>
      </c>
      <c r="F7" s="21">
        <v>1292.072785113</v>
      </c>
      <c r="G7" s="22">
        <v>1221.82379372745</v>
      </c>
      <c r="H7" s="22">
        <v>1327.2225957814501</v>
      </c>
      <c r="I7" s="21">
        <v>16</v>
      </c>
      <c r="J7" s="22">
        <v>17</v>
      </c>
      <c r="K7" s="22">
        <v>26</v>
      </c>
      <c r="L7" s="21">
        <v>6</v>
      </c>
      <c r="M7" s="22">
        <v>13</v>
      </c>
      <c r="N7" s="22">
        <v>6</v>
      </c>
      <c r="O7" s="21">
        <v>3</v>
      </c>
      <c r="P7" s="22">
        <v>5</v>
      </c>
      <c r="Q7" s="22">
        <v>6</v>
      </c>
      <c r="R7" s="21">
        <v>5</v>
      </c>
      <c r="S7" s="22">
        <v>32</v>
      </c>
      <c r="T7" s="31">
        <v>-42</v>
      </c>
      <c r="U7" s="89"/>
      <c r="V7" s="18"/>
    </row>
    <row r="8" spans="1:23" x14ac:dyDescent="0.2">
      <c r="A8" s="5"/>
      <c r="B8" s="28" t="s">
        <v>10</v>
      </c>
      <c r="C8" s="21">
        <v>1307.0666000000001</v>
      </c>
      <c r="D8" s="22">
        <v>894.94539999999995</v>
      </c>
      <c r="E8" s="31">
        <v>1119.579</v>
      </c>
      <c r="F8" s="21">
        <v>1432.2239630010099</v>
      </c>
      <c r="G8" s="22">
        <v>973.72429528432599</v>
      </c>
      <c r="H8" s="22">
        <v>1300.70738394314</v>
      </c>
      <c r="I8" s="21">
        <v>6</v>
      </c>
      <c r="J8" s="22">
        <v>8</v>
      </c>
      <c r="K8" s="22">
        <v>11</v>
      </c>
      <c r="L8" s="21">
        <v>0</v>
      </c>
      <c r="M8" s="22">
        <v>3</v>
      </c>
      <c r="N8" s="22">
        <v>2</v>
      </c>
      <c r="O8" s="21">
        <v>0</v>
      </c>
      <c r="P8" s="22">
        <v>0</v>
      </c>
      <c r="Q8" s="22">
        <v>0</v>
      </c>
      <c r="R8" s="21">
        <v>1</v>
      </c>
      <c r="S8" s="22">
        <v>40</v>
      </c>
      <c r="T8" s="31">
        <v>-8</v>
      </c>
      <c r="U8" s="89"/>
      <c r="V8" s="18"/>
    </row>
    <row r="9" spans="1:23" x14ac:dyDescent="0.2">
      <c r="A9" s="5"/>
      <c r="B9" s="29" t="s">
        <v>11</v>
      </c>
      <c r="C9" s="21">
        <v>2007.2419</v>
      </c>
      <c r="D9" s="22">
        <v>1818.9487999999999</v>
      </c>
      <c r="E9" s="31">
        <v>2080.9279999999999</v>
      </c>
      <c r="F9" s="21">
        <v>2021.69208610182</v>
      </c>
      <c r="G9" s="22">
        <v>1463.5120600446201</v>
      </c>
      <c r="H9" s="22">
        <v>2399.3266797678598</v>
      </c>
      <c r="I9" s="21">
        <v>0</v>
      </c>
      <c r="J9" s="22">
        <v>0</v>
      </c>
      <c r="K9" s="22">
        <v>3</v>
      </c>
      <c r="L9" s="21">
        <v>0</v>
      </c>
      <c r="M9" s="22">
        <v>0</v>
      </c>
      <c r="N9" s="22">
        <v>1</v>
      </c>
      <c r="O9" s="21">
        <v>0</v>
      </c>
      <c r="P9" s="22">
        <v>0</v>
      </c>
      <c r="Q9" s="22">
        <v>0</v>
      </c>
      <c r="R9" s="21">
        <v>-9</v>
      </c>
      <c r="S9" s="22">
        <v>-4</v>
      </c>
      <c r="T9" s="31">
        <v>-16</v>
      </c>
      <c r="U9" s="90"/>
      <c r="V9" s="18"/>
    </row>
    <row r="10" spans="1:23" x14ac:dyDescent="0.2">
      <c r="A10" s="5"/>
      <c r="B10" s="29" t="s">
        <v>12</v>
      </c>
      <c r="C10" s="21">
        <v>1085.7886000000001</v>
      </c>
      <c r="D10" s="22">
        <v>693.10249999999996</v>
      </c>
      <c r="E10" s="31">
        <v>890.51400000000001</v>
      </c>
      <c r="F10" s="21">
        <v>1249.8904370637899</v>
      </c>
      <c r="G10" s="22">
        <v>862.42506987349896</v>
      </c>
      <c r="H10" s="22">
        <v>1042.38078011116</v>
      </c>
      <c r="I10" s="21">
        <v>6</v>
      </c>
      <c r="J10" s="22">
        <v>8</v>
      </c>
      <c r="K10" s="22">
        <v>8</v>
      </c>
      <c r="L10" s="21">
        <v>0</v>
      </c>
      <c r="M10" s="22">
        <v>3</v>
      </c>
      <c r="N10" s="22">
        <v>1</v>
      </c>
      <c r="O10" s="21">
        <v>0</v>
      </c>
      <c r="P10" s="22">
        <v>0</v>
      </c>
      <c r="Q10" s="22">
        <v>0</v>
      </c>
      <c r="R10" s="21">
        <v>10</v>
      </c>
      <c r="S10" s="22">
        <v>44</v>
      </c>
      <c r="T10" s="31">
        <v>9</v>
      </c>
      <c r="U10" s="90"/>
      <c r="V10" s="18"/>
    </row>
    <row r="11" spans="1:23" x14ac:dyDescent="0.2">
      <c r="A11" s="5"/>
      <c r="B11" s="28" t="s">
        <v>13</v>
      </c>
      <c r="C11" s="21">
        <v>1064.6527000000001</v>
      </c>
      <c r="D11" s="22">
        <v>1426.8880999999999</v>
      </c>
      <c r="E11" s="31">
        <v>1282.8997999999999</v>
      </c>
      <c r="F11" s="21">
        <v>1310.1830889758901</v>
      </c>
      <c r="G11" s="22">
        <v>1723.1952420848299</v>
      </c>
      <c r="H11" s="22">
        <v>1513.08276708688</v>
      </c>
      <c r="I11" s="21">
        <v>10</v>
      </c>
      <c r="J11" s="22">
        <v>9</v>
      </c>
      <c r="K11" s="22">
        <v>15</v>
      </c>
      <c r="L11" s="21">
        <v>3</v>
      </c>
      <c r="M11" s="22">
        <v>5</v>
      </c>
      <c r="N11" s="22">
        <v>2</v>
      </c>
      <c r="O11" s="21">
        <v>3</v>
      </c>
      <c r="P11" s="22">
        <v>5</v>
      </c>
      <c r="Q11" s="22">
        <v>6</v>
      </c>
      <c r="R11" s="21">
        <v>-4</v>
      </c>
      <c r="S11" s="22">
        <v>-27</v>
      </c>
      <c r="T11" s="31">
        <v>-24</v>
      </c>
      <c r="U11" s="90"/>
      <c r="V11" s="18"/>
    </row>
    <row r="12" spans="1:23" x14ac:dyDescent="0.2">
      <c r="A12" s="5"/>
      <c r="B12" s="29" t="s">
        <v>14</v>
      </c>
      <c r="C12" s="21">
        <v>1069.5269000000001</v>
      </c>
      <c r="D12" s="22">
        <v>997.60239999999999</v>
      </c>
      <c r="E12" s="31">
        <v>1133.9896000000001</v>
      </c>
      <c r="F12" s="21">
        <v>1310.18787372572</v>
      </c>
      <c r="G12" s="22">
        <v>1256.80536284203</v>
      </c>
      <c r="H12" s="22">
        <v>1375.6312749245701</v>
      </c>
      <c r="I12" s="21">
        <v>10</v>
      </c>
      <c r="J12" s="22">
        <v>9</v>
      </c>
      <c r="K12" s="22">
        <v>10</v>
      </c>
      <c r="L12" s="21">
        <v>3</v>
      </c>
      <c r="M12" s="22">
        <v>5</v>
      </c>
      <c r="N12" s="22">
        <v>2</v>
      </c>
      <c r="O12" s="21">
        <v>3</v>
      </c>
      <c r="P12" s="22">
        <v>5</v>
      </c>
      <c r="Q12" s="22">
        <v>6</v>
      </c>
      <c r="R12" s="21">
        <v>-4</v>
      </c>
      <c r="S12" s="22">
        <v>2</v>
      </c>
      <c r="T12" s="31">
        <v>-8</v>
      </c>
      <c r="U12" s="90"/>
      <c r="V12" s="18"/>
    </row>
    <row r="13" spans="1:23" x14ac:dyDescent="0.2">
      <c r="A13" s="5"/>
      <c r="B13" s="29" t="s">
        <v>15</v>
      </c>
      <c r="C13" s="21">
        <v>0</v>
      </c>
      <c r="D13" s="22">
        <v>7642.2061000000003</v>
      </c>
      <c r="E13" s="31">
        <v>1524.2933</v>
      </c>
      <c r="F13" s="21">
        <v>0</v>
      </c>
      <c r="G13" s="22">
        <v>7012.6227946808804</v>
      </c>
      <c r="H13" s="22">
        <v>1736.5939312759299</v>
      </c>
      <c r="I13" s="21">
        <v>0</v>
      </c>
      <c r="J13" s="22">
        <v>0</v>
      </c>
      <c r="K13" s="22">
        <v>6</v>
      </c>
      <c r="L13" s="21">
        <v>0</v>
      </c>
      <c r="M13" s="22">
        <v>0</v>
      </c>
      <c r="N13" s="22">
        <v>1</v>
      </c>
      <c r="O13" s="21">
        <v>0</v>
      </c>
      <c r="P13" s="22">
        <v>0</v>
      </c>
      <c r="Q13" s="22">
        <v>0</v>
      </c>
      <c r="R13" s="21">
        <v>0</v>
      </c>
      <c r="S13" s="22">
        <v>-29</v>
      </c>
      <c r="T13" s="31">
        <v>-16</v>
      </c>
      <c r="U13" s="90"/>
      <c r="V13" s="18"/>
    </row>
    <row r="14" spans="1:23" x14ac:dyDescent="0.2">
      <c r="A14" s="5"/>
      <c r="B14" s="28" t="s">
        <v>16</v>
      </c>
      <c r="C14" s="21">
        <v>1021.4728</v>
      </c>
      <c r="D14" s="22">
        <v>971.50469999999996</v>
      </c>
      <c r="E14" s="31">
        <v>998.77110000000005</v>
      </c>
      <c r="F14" s="21">
        <v>1096.7012908890799</v>
      </c>
      <c r="G14" s="22">
        <v>1118.1169950904</v>
      </c>
      <c r="H14" s="22">
        <v>1021.10739667907</v>
      </c>
      <c r="I14" s="21">
        <v>0</v>
      </c>
      <c r="J14" s="22">
        <v>0</v>
      </c>
      <c r="K14" s="22">
        <v>0</v>
      </c>
      <c r="L14" s="21">
        <v>3</v>
      </c>
      <c r="M14" s="22">
        <v>5</v>
      </c>
      <c r="N14" s="22">
        <v>1</v>
      </c>
      <c r="O14" s="21">
        <v>0</v>
      </c>
      <c r="P14" s="22">
        <v>0</v>
      </c>
      <c r="Q14" s="22">
        <v>0</v>
      </c>
      <c r="R14" s="21">
        <v>8</v>
      </c>
      <c r="S14" s="22">
        <v>19</v>
      </c>
      <c r="T14" s="31">
        <v>-11</v>
      </c>
      <c r="U14" s="90"/>
      <c r="V14" s="18"/>
    </row>
    <row r="15" spans="1:23" x14ac:dyDescent="0.2">
      <c r="A15" s="5"/>
      <c r="B15" s="29" t="s">
        <v>17</v>
      </c>
      <c r="C15" s="21">
        <v>809.65729999999996</v>
      </c>
      <c r="D15" s="22">
        <v>752.24159999999995</v>
      </c>
      <c r="E15" s="31">
        <v>845.60630000000003</v>
      </c>
      <c r="F15" s="21">
        <v>908.24486609230701</v>
      </c>
      <c r="G15" s="22">
        <v>954.85072508618396</v>
      </c>
      <c r="H15" s="22">
        <v>867.99850792679695</v>
      </c>
      <c r="I15" s="21">
        <v>0</v>
      </c>
      <c r="J15" s="22">
        <v>0</v>
      </c>
      <c r="K15" s="22">
        <v>0</v>
      </c>
      <c r="L15" s="21">
        <v>2</v>
      </c>
      <c r="M15" s="22">
        <v>4</v>
      </c>
      <c r="N15" s="22">
        <v>0</v>
      </c>
      <c r="O15" s="21">
        <v>0</v>
      </c>
      <c r="P15" s="22">
        <v>0</v>
      </c>
      <c r="Q15" s="22">
        <v>0</v>
      </c>
      <c r="R15" s="21">
        <v>9</v>
      </c>
      <c r="S15" s="22">
        <v>20</v>
      </c>
      <c r="T15" s="31">
        <v>-12</v>
      </c>
      <c r="U15" s="90"/>
      <c r="V15" s="18"/>
    </row>
    <row r="16" spans="1:23" x14ac:dyDescent="0.2">
      <c r="A16" s="5"/>
      <c r="B16" s="29" t="s">
        <v>18</v>
      </c>
      <c r="C16" s="21">
        <v>1355.3973000000001</v>
      </c>
      <c r="D16" s="22">
        <v>1279.5001</v>
      </c>
      <c r="E16" s="31">
        <v>1173.8821</v>
      </c>
      <c r="F16" s="21">
        <v>1394.2658377001001</v>
      </c>
      <c r="G16" s="22">
        <v>1337.7340144321099</v>
      </c>
      <c r="H16" s="22">
        <v>1199.2900798671701</v>
      </c>
      <c r="I16" s="21">
        <v>0</v>
      </c>
      <c r="J16" s="22">
        <v>0</v>
      </c>
      <c r="K16" s="22">
        <v>0</v>
      </c>
      <c r="L16" s="21">
        <v>1</v>
      </c>
      <c r="M16" s="22">
        <v>1</v>
      </c>
      <c r="N16" s="22">
        <v>1</v>
      </c>
      <c r="O16" s="21">
        <v>0</v>
      </c>
      <c r="P16" s="22">
        <v>0</v>
      </c>
      <c r="Q16" s="22">
        <v>0</v>
      </c>
      <c r="R16" s="21">
        <v>-1</v>
      </c>
      <c r="S16" s="22">
        <v>-1</v>
      </c>
      <c r="T16" s="31">
        <v>0</v>
      </c>
      <c r="U16" s="90"/>
      <c r="V16" s="18"/>
    </row>
    <row r="17" spans="1:22" x14ac:dyDescent="0.2">
      <c r="A17" s="5"/>
      <c r="B17" s="28" t="s">
        <v>19</v>
      </c>
      <c r="C17" s="21">
        <v>0</v>
      </c>
      <c r="D17" s="22">
        <v>0</v>
      </c>
      <c r="E17" s="31">
        <v>0</v>
      </c>
      <c r="F17" s="21">
        <v>0</v>
      </c>
      <c r="G17" s="22">
        <v>0</v>
      </c>
      <c r="H17" s="22">
        <v>0</v>
      </c>
      <c r="I17" s="21">
        <v>0</v>
      </c>
      <c r="J17" s="22">
        <v>0</v>
      </c>
      <c r="K17" s="22">
        <v>0</v>
      </c>
      <c r="L17" s="21">
        <v>0</v>
      </c>
      <c r="M17" s="22">
        <v>0</v>
      </c>
      <c r="N17" s="22">
        <v>1</v>
      </c>
      <c r="O17" s="21">
        <v>0</v>
      </c>
      <c r="P17" s="22">
        <v>0</v>
      </c>
      <c r="Q17" s="22">
        <v>0</v>
      </c>
      <c r="R17" s="21">
        <v>0</v>
      </c>
      <c r="S17" s="22">
        <v>0</v>
      </c>
      <c r="T17" s="31">
        <v>0</v>
      </c>
      <c r="U17" s="90"/>
      <c r="V17" s="18"/>
    </row>
    <row r="18" spans="1:22" x14ac:dyDescent="0.2">
      <c r="A18" s="5"/>
      <c r="B18" s="30"/>
      <c r="C18" s="21"/>
      <c r="D18" s="22"/>
      <c r="E18" s="31"/>
      <c r="F18" s="21"/>
      <c r="G18" s="22"/>
      <c r="H18" s="22"/>
      <c r="I18" s="21"/>
      <c r="J18" s="22"/>
      <c r="K18" s="22"/>
      <c r="L18" s="21"/>
      <c r="M18" s="22"/>
      <c r="N18" s="22"/>
      <c r="O18" s="21"/>
      <c r="P18" s="22"/>
      <c r="Q18" s="22"/>
      <c r="R18" s="21"/>
      <c r="S18" s="22"/>
      <c r="T18" s="31"/>
      <c r="U18" s="90"/>
      <c r="V18" s="18"/>
    </row>
    <row r="19" spans="1:22" x14ac:dyDescent="0.2">
      <c r="A19" s="5"/>
      <c r="B19" s="20" t="s">
        <v>20</v>
      </c>
      <c r="C19" s="21">
        <v>768.31869979209603</v>
      </c>
      <c r="D19" s="22">
        <v>685.63474250535103</v>
      </c>
      <c r="E19" s="31">
        <v>713.62391262848598</v>
      </c>
      <c r="F19" s="21">
        <v>949.69341967788705</v>
      </c>
      <c r="G19" s="22">
        <v>924.33028605209495</v>
      </c>
      <c r="H19" s="22">
        <v>962.65090670161806</v>
      </c>
      <c r="I19" s="21">
        <v>71.274958288227495</v>
      </c>
      <c r="J19" s="22">
        <v>60.718372595181997</v>
      </c>
      <c r="K19" s="22">
        <v>104.28105782088799</v>
      </c>
      <c r="L19" s="21">
        <v>44.706838457983494</v>
      </c>
      <c r="M19" s="22">
        <v>118.08799096803132</v>
      </c>
      <c r="N19" s="22">
        <v>48.456139952351599</v>
      </c>
      <c r="O19" s="21">
        <v>26.4916787071441</v>
      </c>
      <c r="P19" s="22">
        <v>31.531439535258897</v>
      </c>
      <c r="Q19" s="22">
        <v>24.4950960176782</v>
      </c>
      <c r="R19" s="91">
        <v>236.74065545305402</v>
      </c>
      <c r="S19" s="22">
        <v>245.726825938216</v>
      </c>
      <c r="T19" s="31">
        <v>168.74288556395001</v>
      </c>
      <c r="U19" s="92"/>
      <c r="V19" s="18"/>
    </row>
    <row r="20" spans="1:22" x14ac:dyDescent="0.2">
      <c r="A20" s="5"/>
      <c r="B20" s="39" t="s">
        <v>21</v>
      </c>
      <c r="C20" s="21">
        <v>842.19880000000001</v>
      </c>
      <c r="D20" s="22">
        <v>742.08780000000002</v>
      </c>
      <c r="E20" s="31">
        <v>759.33600000000001</v>
      </c>
      <c r="F20" s="21">
        <v>963.46312176000504</v>
      </c>
      <c r="G20" s="22">
        <v>938.14004731541399</v>
      </c>
      <c r="H20" s="22">
        <v>938.61878055409898</v>
      </c>
      <c r="I20" s="21">
        <v>19</v>
      </c>
      <c r="J20" s="22">
        <v>24</v>
      </c>
      <c r="K20" s="22">
        <v>43</v>
      </c>
      <c r="L20" s="21">
        <v>21</v>
      </c>
      <c r="M20" s="22">
        <v>54</v>
      </c>
      <c r="N20" s="22">
        <v>22</v>
      </c>
      <c r="O20" s="21">
        <v>26</v>
      </c>
      <c r="P20" s="22">
        <v>32</v>
      </c>
      <c r="Q20" s="22">
        <v>24</v>
      </c>
      <c r="R20" s="21">
        <v>84</v>
      </c>
      <c r="S20" s="22">
        <v>132</v>
      </c>
      <c r="T20" s="31">
        <v>69</v>
      </c>
      <c r="U20" s="89"/>
      <c r="V20" s="18"/>
    </row>
    <row r="21" spans="1:22" x14ac:dyDescent="0.2">
      <c r="A21" s="5"/>
      <c r="B21" s="28" t="s">
        <v>22</v>
      </c>
      <c r="C21" s="21"/>
      <c r="D21" s="22"/>
      <c r="E21" s="31"/>
      <c r="F21" s="21"/>
      <c r="G21" s="22"/>
      <c r="H21" s="22"/>
      <c r="I21" s="21"/>
      <c r="J21" s="22"/>
      <c r="K21" s="22"/>
      <c r="L21" s="21"/>
      <c r="M21" s="22"/>
      <c r="N21" s="22"/>
      <c r="O21" s="21"/>
      <c r="P21" s="22"/>
      <c r="Q21" s="22"/>
      <c r="R21" s="21"/>
      <c r="S21" s="22"/>
      <c r="T21" s="31"/>
      <c r="U21" s="89"/>
      <c r="V21" s="18"/>
    </row>
    <row r="22" spans="1:22" x14ac:dyDescent="0.2">
      <c r="A22" s="5"/>
      <c r="B22" s="43" t="s">
        <v>59</v>
      </c>
      <c r="C22" s="21">
        <v>765.32100000000003</v>
      </c>
      <c r="D22" s="22">
        <v>643.40390000000002</v>
      </c>
      <c r="E22" s="31">
        <v>880.80730000000005</v>
      </c>
      <c r="F22" s="21">
        <v>946.80107589619195</v>
      </c>
      <c r="G22" s="22">
        <v>898.27115610641704</v>
      </c>
      <c r="H22" s="22">
        <v>994.02012061755499</v>
      </c>
      <c r="I22" s="21">
        <v>6</v>
      </c>
      <c r="J22" s="22">
        <v>4</v>
      </c>
      <c r="K22" s="22">
        <v>4</v>
      </c>
      <c r="L22" s="21">
        <v>10</v>
      </c>
      <c r="M22" s="22">
        <v>14</v>
      </c>
      <c r="N22" s="22">
        <v>6</v>
      </c>
      <c r="O22" s="21">
        <v>4</v>
      </c>
      <c r="P22" s="22">
        <v>5</v>
      </c>
      <c r="Q22" s="22">
        <v>19</v>
      </c>
      <c r="R22" s="21">
        <v>9</v>
      </c>
      <c r="S22" s="22">
        <v>18</v>
      </c>
      <c r="T22" s="31">
        <v>-7</v>
      </c>
      <c r="U22" s="90"/>
      <c r="V22" s="18"/>
    </row>
    <row r="23" spans="1:22" x14ac:dyDescent="0.2">
      <c r="A23" s="5"/>
      <c r="B23" s="28" t="s">
        <v>24</v>
      </c>
      <c r="C23" s="21"/>
      <c r="D23" s="22"/>
      <c r="E23" s="31"/>
      <c r="F23" s="21"/>
      <c r="G23" s="22"/>
      <c r="H23" s="22"/>
      <c r="I23" s="21"/>
      <c r="J23" s="22"/>
      <c r="K23" s="22"/>
      <c r="L23" s="21"/>
      <c r="M23" s="22"/>
      <c r="N23" s="22"/>
      <c r="O23" s="21"/>
      <c r="P23" s="22"/>
      <c r="Q23" s="22"/>
      <c r="R23" s="21"/>
      <c r="S23" s="22"/>
      <c r="T23" s="31"/>
      <c r="U23" s="89"/>
      <c r="V23" s="18"/>
    </row>
    <row r="24" spans="1:22" x14ac:dyDescent="0.2">
      <c r="A24" s="5"/>
      <c r="B24" s="29" t="s">
        <v>25</v>
      </c>
      <c r="C24" s="21">
        <v>820.22109999999998</v>
      </c>
      <c r="D24" s="22">
        <v>817.78060000000005</v>
      </c>
      <c r="E24" s="31">
        <v>920.49450000000002</v>
      </c>
      <c r="F24" s="21">
        <v>962.33260140890297</v>
      </c>
      <c r="G24" s="22">
        <v>1049.39185602612</v>
      </c>
      <c r="H24" s="22">
        <v>1006.8316085714</v>
      </c>
      <c r="I24" s="21">
        <v>8</v>
      </c>
      <c r="J24" s="22">
        <v>9</v>
      </c>
      <c r="K24" s="22">
        <v>11</v>
      </c>
      <c r="L24" s="21">
        <v>1</v>
      </c>
      <c r="M24" s="22">
        <v>4</v>
      </c>
      <c r="N24" s="22">
        <v>1</v>
      </c>
      <c r="O24" s="21">
        <v>0</v>
      </c>
      <c r="P24" s="22">
        <v>0</v>
      </c>
      <c r="Q24" s="22">
        <v>0</v>
      </c>
      <c r="R24" s="21">
        <v>25</v>
      </c>
      <c r="S24" s="22">
        <v>20</v>
      </c>
      <c r="T24" s="31">
        <v>18</v>
      </c>
      <c r="U24" s="90"/>
      <c r="V24" s="18"/>
    </row>
    <row r="25" spans="1:22" x14ac:dyDescent="0.2">
      <c r="A25" s="5"/>
      <c r="B25" s="43" t="s">
        <v>26</v>
      </c>
      <c r="C25" s="21">
        <v>0</v>
      </c>
      <c r="D25" s="22">
        <v>0</v>
      </c>
      <c r="E25" s="31">
        <v>0</v>
      </c>
      <c r="F25" s="21">
        <v>0</v>
      </c>
      <c r="G25" s="22">
        <v>0</v>
      </c>
      <c r="H25" s="22">
        <v>0</v>
      </c>
      <c r="I25" s="21">
        <v>0</v>
      </c>
      <c r="J25" s="22">
        <v>0</v>
      </c>
      <c r="K25" s="22">
        <v>0</v>
      </c>
      <c r="L25" s="21">
        <v>0</v>
      </c>
      <c r="M25" s="22">
        <v>0</v>
      </c>
      <c r="N25" s="22">
        <v>0</v>
      </c>
      <c r="O25" s="21">
        <v>1</v>
      </c>
      <c r="P25" s="22">
        <v>0</v>
      </c>
      <c r="Q25" s="22">
        <v>0</v>
      </c>
      <c r="R25" s="21">
        <v>4</v>
      </c>
      <c r="S25" s="22">
        <v>6</v>
      </c>
      <c r="T25" s="31">
        <v>3</v>
      </c>
      <c r="U25" s="90"/>
      <c r="V25" s="18"/>
    </row>
    <row r="26" spans="1:22" x14ac:dyDescent="0.2">
      <c r="A26" s="5"/>
      <c r="B26" s="28" t="s">
        <v>27</v>
      </c>
      <c r="C26" s="21"/>
      <c r="D26" s="22"/>
      <c r="E26" s="31"/>
      <c r="F26" s="21"/>
      <c r="G26" s="22"/>
      <c r="H26" s="22"/>
      <c r="I26" s="21"/>
      <c r="J26" s="22"/>
      <c r="K26" s="22"/>
      <c r="L26" s="21"/>
      <c r="M26" s="22"/>
      <c r="N26" s="22"/>
      <c r="O26" s="21"/>
      <c r="P26" s="22"/>
      <c r="Q26" s="22"/>
      <c r="R26" s="21"/>
      <c r="S26" s="22"/>
      <c r="T26" s="31"/>
      <c r="U26" s="89"/>
      <c r="V26" s="18"/>
    </row>
    <row r="27" spans="1:22" x14ac:dyDescent="0.2">
      <c r="A27" s="5"/>
      <c r="B27" s="43" t="s">
        <v>28</v>
      </c>
      <c r="C27" s="21">
        <v>832.78459999999995</v>
      </c>
      <c r="D27" s="22">
        <v>768.66949999999997</v>
      </c>
      <c r="E27" s="31">
        <v>695.40459999999996</v>
      </c>
      <c r="F27" s="21">
        <v>928.85562964548899</v>
      </c>
      <c r="G27" s="22">
        <v>805.81116378154502</v>
      </c>
      <c r="H27" s="22">
        <v>784.54333934442695</v>
      </c>
      <c r="I27" s="21">
        <v>0</v>
      </c>
      <c r="J27" s="22">
        <v>0</v>
      </c>
      <c r="K27" s="22">
        <v>0</v>
      </c>
      <c r="L27" s="21">
        <v>2</v>
      </c>
      <c r="M27" s="22">
        <v>4</v>
      </c>
      <c r="N27" s="22">
        <v>3</v>
      </c>
      <c r="O27" s="21">
        <v>18</v>
      </c>
      <c r="P27" s="22">
        <v>23</v>
      </c>
      <c r="Q27" s="22">
        <v>5</v>
      </c>
      <c r="R27" s="21">
        <v>22</v>
      </c>
      <c r="S27" s="22">
        <v>30</v>
      </c>
      <c r="T27" s="31">
        <v>31</v>
      </c>
      <c r="U27" s="90"/>
      <c r="V27" s="18"/>
    </row>
    <row r="28" spans="1:22" x14ac:dyDescent="0.2">
      <c r="A28" s="5"/>
      <c r="B28" s="28" t="s">
        <v>29</v>
      </c>
      <c r="C28" s="21"/>
      <c r="D28" s="22"/>
      <c r="E28" s="31"/>
      <c r="F28" s="21"/>
      <c r="G28" s="22"/>
      <c r="H28" s="22"/>
      <c r="I28" s="21"/>
      <c r="J28" s="22"/>
      <c r="K28" s="22"/>
      <c r="L28" s="21"/>
      <c r="M28" s="22"/>
      <c r="N28" s="22"/>
      <c r="O28" s="21"/>
      <c r="P28" s="22"/>
      <c r="Q28" s="22"/>
      <c r="R28" s="21"/>
      <c r="S28" s="22"/>
      <c r="T28" s="31"/>
      <c r="U28" s="89"/>
      <c r="V28" s="18"/>
    </row>
    <row r="29" spans="1:22" x14ac:dyDescent="0.2">
      <c r="A29" s="5"/>
      <c r="B29" s="43" t="s">
        <v>60</v>
      </c>
      <c r="C29" s="21">
        <v>1019.8707000000001</v>
      </c>
      <c r="D29" s="22">
        <v>918.99919999999997</v>
      </c>
      <c r="E29" s="31">
        <v>1027.1451999999999</v>
      </c>
      <c r="F29" s="21">
        <v>1163.47908665105</v>
      </c>
      <c r="G29" s="22">
        <v>1283.5108081144001</v>
      </c>
      <c r="H29" s="22">
        <v>1343.3255856183</v>
      </c>
      <c r="I29" s="21">
        <v>0</v>
      </c>
      <c r="J29" s="22">
        <v>0</v>
      </c>
      <c r="K29" s="22">
        <v>0</v>
      </c>
      <c r="L29" s="21">
        <v>1</v>
      </c>
      <c r="M29" s="22">
        <v>1</v>
      </c>
      <c r="N29" s="22">
        <v>1</v>
      </c>
      <c r="O29" s="21">
        <v>0</v>
      </c>
      <c r="P29" s="22">
        <v>0</v>
      </c>
      <c r="Q29" s="22">
        <v>0</v>
      </c>
      <c r="R29" s="21">
        <v>1</v>
      </c>
      <c r="S29" s="22">
        <v>-1</v>
      </c>
      <c r="T29" s="31">
        <v>0</v>
      </c>
      <c r="U29" s="90"/>
      <c r="V29" s="18"/>
    </row>
    <row r="30" spans="1:22" x14ac:dyDescent="0.2">
      <c r="A30" s="5"/>
      <c r="B30" s="43" t="s">
        <v>31</v>
      </c>
      <c r="C30" s="21">
        <v>948.71730000000002</v>
      </c>
      <c r="D30" s="22">
        <v>961.1825</v>
      </c>
      <c r="E30" s="31">
        <v>970.62</v>
      </c>
      <c r="F30" s="21">
        <v>1006.3787994184</v>
      </c>
      <c r="G30" s="22">
        <v>1140.3110118206</v>
      </c>
      <c r="H30" s="22">
        <v>1055.6974009487501</v>
      </c>
      <c r="I30" s="21">
        <v>0</v>
      </c>
      <c r="J30" s="22">
        <v>0</v>
      </c>
      <c r="K30" s="22">
        <v>0</v>
      </c>
      <c r="L30" s="21">
        <v>0</v>
      </c>
      <c r="M30" s="22">
        <v>3</v>
      </c>
      <c r="N30" s="22">
        <v>1</v>
      </c>
      <c r="O30" s="21">
        <v>0</v>
      </c>
      <c r="P30" s="22">
        <v>0</v>
      </c>
      <c r="Q30" s="22">
        <v>0</v>
      </c>
      <c r="R30" s="21">
        <v>2</v>
      </c>
      <c r="S30" s="22">
        <v>4</v>
      </c>
      <c r="T30" s="31">
        <v>1</v>
      </c>
      <c r="U30" s="90"/>
      <c r="V30" s="18"/>
    </row>
    <row r="31" spans="1:22" x14ac:dyDescent="0.2">
      <c r="A31" s="5"/>
      <c r="B31" s="28" t="s">
        <v>32</v>
      </c>
      <c r="C31" s="21"/>
      <c r="D31" s="22"/>
      <c r="E31" s="31"/>
      <c r="F31" s="21"/>
      <c r="G31" s="22"/>
      <c r="H31" s="22"/>
      <c r="I31" s="21"/>
      <c r="J31" s="22"/>
      <c r="K31" s="22"/>
      <c r="L31" s="21"/>
      <c r="M31" s="22"/>
      <c r="N31" s="22"/>
      <c r="O31" s="21"/>
      <c r="P31" s="22"/>
      <c r="Q31" s="22"/>
      <c r="R31" s="21"/>
      <c r="S31" s="22"/>
      <c r="T31" s="31"/>
      <c r="U31" s="89"/>
      <c r="V31" s="18"/>
    </row>
    <row r="32" spans="1:22" x14ac:dyDescent="0.2">
      <c r="A32" s="5"/>
      <c r="B32" s="43" t="s">
        <v>33</v>
      </c>
      <c r="C32" s="21">
        <v>891.56299999999999</v>
      </c>
      <c r="D32" s="22">
        <v>706.51390000000004</v>
      </c>
      <c r="E32" s="31">
        <v>615.23109999999997</v>
      </c>
      <c r="F32" s="21">
        <v>1009.7205825069</v>
      </c>
      <c r="G32" s="22">
        <v>973.44611463634203</v>
      </c>
      <c r="H32" s="22">
        <v>986.41528001792005</v>
      </c>
      <c r="I32" s="21">
        <v>5</v>
      </c>
      <c r="J32" s="22">
        <v>11</v>
      </c>
      <c r="K32" s="22">
        <v>28</v>
      </c>
      <c r="L32" s="21">
        <v>6</v>
      </c>
      <c r="M32" s="22">
        <v>27</v>
      </c>
      <c r="N32" s="22">
        <v>9</v>
      </c>
      <c r="O32" s="21">
        <v>0</v>
      </c>
      <c r="P32" s="22">
        <v>0</v>
      </c>
      <c r="Q32" s="22">
        <v>0</v>
      </c>
      <c r="R32" s="21">
        <v>17</v>
      </c>
      <c r="S32" s="22">
        <v>52</v>
      </c>
      <c r="T32" s="31">
        <v>18</v>
      </c>
      <c r="U32" s="90"/>
      <c r="V32" s="18"/>
    </row>
    <row r="33" spans="1:22" ht="22.5" x14ac:dyDescent="0.2">
      <c r="A33" s="5"/>
      <c r="B33" s="44" t="s">
        <v>34</v>
      </c>
      <c r="C33" s="45"/>
      <c r="D33" s="46"/>
      <c r="E33" s="93"/>
      <c r="F33" s="45"/>
      <c r="G33" s="46"/>
      <c r="H33" s="46"/>
      <c r="I33" s="21">
        <v>0</v>
      </c>
      <c r="J33" s="22">
        <v>0</v>
      </c>
      <c r="K33" s="22">
        <v>0</v>
      </c>
      <c r="L33" s="21">
        <v>1</v>
      </c>
      <c r="M33" s="22">
        <v>1</v>
      </c>
      <c r="N33" s="22">
        <v>1</v>
      </c>
      <c r="O33" s="21">
        <v>3</v>
      </c>
      <c r="P33" s="22">
        <v>4</v>
      </c>
      <c r="Q33" s="22">
        <v>0</v>
      </c>
      <c r="R33" s="21">
        <v>3</v>
      </c>
      <c r="S33" s="22">
        <v>4</v>
      </c>
      <c r="T33" s="31">
        <v>5</v>
      </c>
      <c r="U33" s="90"/>
      <c r="V33" s="18"/>
    </row>
    <row r="34" spans="1:22" x14ac:dyDescent="0.2">
      <c r="A34" s="5"/>
      <c r="B34" s="43"/>
      <c r="C34" s="51"/>
      <c r="D34" s="52"/>
      <c r="E34" s="94"/>
      <c r="F34" s="51"/>
      <c r="G34" s="52"/>
      <c r="H34" s="52"/>
      <c r="I34" s="51"/>
      <c r="J34" s="52"/>
      <c r="K34" s="52"/>
      <c r="L34" s="51"/>
      <c r="M34" s="52"/>
      <c r="N34" s="52"/>
      <c r="O34" s="51"/>
      <c r="P34" s="52"/>
      <c r="Q34" s="52"/>
      <c r="R34" s="51"/>
      <c r="S34" s="52"/>
      <c r="T34" s="94"/>
      <c r="U34" s="92"/>
      <c r="V34" s="18"/>
    </row>
    <row r="35" spans="1:22" x14ac:dyDescent="0.2">
      <c r="A35" s="5"/>
      <c r="B35" s="28" t="s">
        <v>35</v>
      </c>
      <c r="C35" s="21">
        <v>755.29129999999998</v>
      </c>
      <c r="D35" s="22">
        <v>621.19880000000001</v>
      </c>
      <c r="E35" s="31">
        <v>734.072</v>
      </c>
      <c r="F35" s="21">
        <v>1045.54111041756</v>
      </c>
      <c r="G35" s="22">
        <v>970.96940327581694</v>
      </c>
      <c r="H35" s="22">
        <v>1045.1176668297701</v>
      </c>
      <c r="I35" s="21">
        <v>27</v>
      </c>
      <c r="J35" s="22">
        <v>17</v>
      </c>
      <c r="K35" s="22">
        <v>24</v>
      </c>
      <c r="L35" s="21">
        <v>16</v>
      </c>
      <c r="M35" s="22">
        <v>29</v>
      </c>
      <c r="N35" s="22">
        <v>12</v>
      </c>
      <c r="O35" s="21">
        <v>0</v>
      </c>
      <c r="P35" s="22">
        <v>0</v>
      </c>
      <c r="Q35" s="22">
        <v>0</v>
      </c>
      <c r="R35" s="21">
        <v>63</v>
      </c>
      <c r="S35" s="22">
        <v>60</v>
      </c>
      <c r="T35" s="31">
        <v>40</v>
      </c>
      <c r="U35" s="89"/>
      <c r="V35" s="18"/>
    </row>
    <row r="36" spans="1:22" x14ac:dyDescent="0.2">
      <c r="A36" s="5"/>
      <c r="B36" s="28" t="s">
        <v>36</v>
      </c>
      <c r="C36" s="21"/>
      <c r="D36" s="22"/>
      <c r="E36" s="31"/>
      <c r="F36" s="21"/>
      <c r="G36" s="22"/>
      <c r="H36" s="22"/>
      <c r="I36" s="21"/>
      <c r="J36" s="22"/>
      <c r="K36" s="22"/>
      <c r="L36" s="21"/>
      <c r="M36" s="22"/>
      <c r="N36" s="22"/>
      <c r="O36" s="21"/>
      <c r="P36" s="22"/>
      <c r="Q36" s="22"/>
      <c r="R36" s="21"/>
      <c r="S36" s="22"/>
      <c r="T36" s="31"/>
      <c r="U36" s="89"/>
      <c r="V36" s="18"/>
    </row>
    <row r="37" spans="1:22" x14ac:dyDescent="0.2">
      <c r="A37" s="5"/>
      <c r="B37" s="43" t="s">
        <v>37</v>
      </c>
      <c r="C37" s="21">
        <v>782.48289999999997</v>
      </c>
      <c r="D37" s="22">
        <v>824.04740000000004</v>
      </c>
      <c r="E37" s="31">
        <v>885.41309999999999</v>
      </c>
      <c r="F37" s="21">
        <v>980.08544601896904</v>
      </c>
      <c r="G37" s="22">
        <v>1215.40089370547</v>
      </c>
      <c r="H37" s="22">
        <v>1023.4101187256</v>
      </c>
      <c r="I37" s="21">
        <v>5</v>
      </c>
      <c r="J37" s="22">
        <v>5</v>
      </c>
      <c r="K37" s="22">
        <v>4</v>
      </c>
      <c r="L37" s="21">
        <v>11</v>
      </c>
      <c r="M37" s="22">
        <v>17</v>
      </c>
      <c r="N37" s="22">
        <v>4</v>
      </c>
      <c r="O37" s="21">
        <v>0</v>
      </c>
      <c r="P37" s="22">
        <v>0</v>
      </c>
      <c r="Q37" s="22">
        <v>0</v>
      </c>
      <c r="R37" s="21">
        <v>35</v>
      </c>
      <c r="S37" s="22">
        <v>15</v>
      </c>
      <c r="T37" s="31">
        <v>13</v>
      </c>
      <c r="U37" s="90"/>
      <c r="V37" s="18"/>
    </row>
    <row r="38" spans="1:22" x14ac:dyDescent="0.2">
      <c r="A38" s="5"/>
      <c r="B38" s="43" t="s">
        <v>38</v>
      </c>
      <c r="C38" s="21">
        <v>660.95060000000001</v>
      </c>
      <c r="D38" s="22">
        <v>444.81959999999998</v>
      </c>
      <c r="E38" s="31">
        <v>550.35170000000005</v>
      </c>
      <c r="F38" s="21">
        <v>1033.0811546268999</v>
      </c>
      <c r="G38" s="22">
        <v>743.67049993600403</v>
      </c>
      <c r="H38" s="22">
        <v>973.54846994993602</v>
      </c>
      <c r="I38" s="21">
        <v>22</v>
      </c>
      <c r="J38" s="22">
        <v>12</v>
      </c>
      <c r="K38" s="22">
        <v>20</v>
      </c>
      <c r="L38" s="21">
        <v>5</v>
      </c>
      <c r="M38" s="22">
        <v>12</v>
      </c>
      <c r="N38" s="22">
        <v>8</v>
      </c>
      <c r="O38" s="21">
        <v>0</v>
      </c>
      <c r="P38" s="22">
        <v>0</v>
      </c>
      <c r="Q38" s="22">
        <v>0</v>
      </c>
      <c r="R38" s="21">
        <v>33</v>
      </c>
      <c r="S38" s="22">
        <v>42</v>
      </c>
      <c r="T38" s="31">
        <v>33</v>
      </c>
      <c r="U38" s="90"/>
      <c r="V38" s="18"/>
    </row>
    <row r="39" spans="1:22" x14ac:dyDescent="0.2">
      <c r="A39" s="5"/>
      <c r="B39" s="43" t="s">
        <v>39</v>
      </c>
      <c r="C39" s="51"/>
      <c r="D39" s="52"/>
      <c r="E39" s="94"/>
      <c r="F39" s="51"/>
      <c r="G39" s="52"/>
      <c r="H39" s="52"/>
      <c r="I39" s="21">
        <v>0</v>
      </c>
      <c r="J39" s="22">
        <v>0</v>
      </c>
      <c r="K39" s="22">
        <v>0</v>
      </c>
      <c r="L39" s="21">
        <v>0</v>
      </c>
      <c r="M39" s="22">
        <v>0</v>
      </c>
      <c r="N39" s="22">
        <v>0</v>
      </c>
      <c r="O39" s="21">
        <v>0</v>
      </c>
      <c r="P39" s="22">
        <v>0</v>
      </c>
      <c r="Q39" s="22">
        <v>0</v>
      </c>
      <c r="R39" s="21">
        <v>-4</v>
      </c>
      <c r="S39" s="22">
        <v>3</v>
      </c>
      <c r="T39" s="31">
        <v>-6</v>
      </c>
      <c r="U39" s="90"/>
      <c r="V39" s="18"/>
    </row>
    <row r="40" spans="1:22" x14ac:dyDescent="0.2">
      <c r="A40" s="5"/>
      <c r="B40" s="43"/>
      <c r="C40" s="51"/>
      <c r="D40" s="52"/>
      <c r="E40" s="94"/>
      <c r="F40" s="51"/>
      <c r="G40" s="52"/>
      <c r="H40" s="52"/>
      <c r="I40" s="51"/>
      <c r="J40" s="52"/>
      <c r="K40" s="52"/>
      <c r="L40" s="51"/>
      <c r="M40" s="52"/>
      <c r="N40" s="52"/>
      <c r="O40" s="51"/>
      <c r="P40" s="52"/>
      <c r="Q40" s="52"/>
      <c r="R40" s="51"/>
      <c r="S40" s="52"/>
      <c r="T40" s="94"/>
      <c r="U40" s="92"/>
      <c r="V40" s="18"/>
    </row>
    <row r="41" spans="1:22" x14ac:dyDescent="0.2">
      <c r="A41" s="5"/>
      <c r="B41" s="28" t="s">
        <v>40</v>
      </c>
      <c r="C41" s="21">
        <v>657.38660000000004</v>
      </c>
      <c r="D41" s="22">
        <v>631.81179999999995</v>
      </c>
      <c r="E41" s="31">
        <v>631.1825</v>
      </c>
      <c r="F41" s="21">
        <v>842.96648835820497</v>
      </c>
      <c r="G41" s="22">
        <v>860.21000558285198</v>
      </c>
      <c r="H41" s="22">
        <v>953.52576298346901</v>
      </c>
      <c r="I41" s="21">
        <v>26</v>
      </c>
      <c r="J41" s="22">
        <v>20</v>
      </c>
      <c r="K41" s="22">
        <v>38</v>
      </c>
      <c r="L41" s="21">
        <v>8</v>
      </c>
      <c r="M41" s="22">
        <v>35</v>
      </c>
      <c r="N41" s="22">
        <v>15</v>
      </c>
      <c r="O41" s="21">
        <v>0</v>
      </c>
      <c r="P41" s="22">
        <v>0</v>
      </c>
      <c r="Q41" s="22">
        <v>0</v>
      </c>
      <c r="R41" s="21">
        <v>89</v>
      </c>
      <c r="S41" s="22">
        <v>54</v>
      </c>
      <c r="T41" s="31">
        <v>59</v>
      </c>
      <c r="U41" s="89"/>
      <c r="V41" s="18"/>
    </row>
    <row r="42" spans="1:22" x14ac:dyDescent="0.2">
      <c r="A42" s="5"/>
      <c r="B42" s="28" t="s">
        <v>41</v>
      </c>
      <c r="C42" s="21"/>
      <c r="D42" s="22"/>
      <c r="E42" s="31"/>
      <c r="F42" s="21"/>
      <c r="G42" s="22"/>
      <c r="H42" s="22"/>
      <c r="I42" s="21"/>
      <c r="J42" s="22"/>
      <c r="K42" s="22"/>
      <c r="L42" s="21"/>
      <c r="M42" s="22"/>
      <c r="N42" s="22"/>
      <c r="O42" s="21"/>
      <c r="P42" s="22"/>
      <c r="Q42" s="22"/>
      <c r="R42" s="21"/>
      <c r="S42" s="22"/>
      <c r="T42" s="31"/>
      <c r="U42" s="89"/>
      <c r="V42" s="18"/>
    </row>
    <row r="43" spans="1:22" x14ac:dyDescent="0.2">
      <c r="A43" s="5"/>
      <c r="B43" s="43" t="s">
        <v>42</v>
      </c>
      <c r="C43" s="21">
        <v>543.1807</v>
      </c>
      <c r="D43" s="22">
        <v>538.37139999999999</v>
      </c>
      <c r="E43" s="31">
        <v>533.15899999999999</v>
      </c>
      <c r="F43" s="21">
        <v>697.67630719731005</v>
      </c>
      <c r="G43" s="22">
        <v>693.85397093756296</v>
      </c>
      <c r="H43" s="22">
        <v>837.194799117613</v>
      </c>
      <c r="I43" s="21">
        <v>5</v>
      </c>
      <c r="J43" s="22">
        <v>6</v>
      </c>
      <c r="K43" s="22">
        <v>10</v>
      </c>
      <c r="L43" s="21">
        <v>0</v>
      </c>
      <c r="M43" s="22">
        <v>3</v>
      </c>
      <c r="N43" s="22">
        <v>2</v>
      </c>
      <c r="O43" s="21">
        <v>0</v>
      </c>
      <c r="P43" s="22">
        <v>0</v>
      </c>
      <c r="Q43" s="22">
        <v>0</v>
      </c>
      <c r="R43" s="21">
        <v>38</v>
      </c>
      <c r="S43" s="22">
        <v>27</v>
      </c>
      <c r="T43" s="31">
        <v>26</v>
      </c>
      <c r="U43" s="90"/>
      <c r="V43" s="18"/>
    </row>
    <row r="44" spans="1:22" x14ac:dyDescent="0.2">
      <c r="A44" s="5"/>
      <c r="B44" s="28" t="s">
        <v>43</v>
      </c>
      <c r="C44" s="21"/>
      <c r="D44" s="22"/>
      <c r="E44" s="31"/>
      <c r="F44" s="21"/>
      <c r="G44" s="22"/>
      <c r="H44" s="22"/>
      <c r="I44" s="21"/>
      <c r="J44" s="22"/>
      <c r="K44" s="22"/>
      <c r="L44" s="21"/>
      <c r="M44" s="22"/>
      <c r="N44" s="22"/>
      <c r="O44" s="21"/>
      <c r="P44" s="22"/>
      <c r="Q44" s="22"/>
      <c r="R44" s="21"/>
      <c r="S44" s="22"/>
      <c r="T44" s="31"/>
      <c r="U44" s="89"/>
      <c r="V44" s="18"/>
    </row>
    <row r="45" spans="1:22" x14ac:dyDescent="0.2">
      <c r="A45" s="5"/>
      <c r="B45" s="43" t="s">
        <v>44</v>
      </c>
      <c r="C45" s="21">
        <v>708.91729999999995</v>
      </c>
      <c r="D45" s="22">
        <v>700.06119999999999</v>
      </c>
      <c r="E45" s="31">
        <v>627.90599999999995</v>
      </c>
      <c r="F45" s="21">
        <v>918.312492042077</v>
      </c>
      <c r="G45" s="22">
        <v>993.26879123410197</v>
      </c>
      <c r="H45" s="22">
        <v>950.55921766400104</v>
      </c>
      <c r="I45" s="21">
        <v>15</v>
      </c>
      <c r="J45" s="22">
        <v>13</v>
      </c>
      <c r="K45" s="22">
        <v>21</v>
      </c>
      <c r="L45" s="21">
        <v>7</v>
      </c>
      <c r="M45" s="22">
        <v>24</v>
      </c>
      <c r="N45" s="22">
        <v>10</v>
      </c>
      <c r="O45" s="21">
        <v>0</v>
      </c>
      <c r="P45" s="22">
        <v>0</v>
      </c>
      <c r="Q45" s="22">
        <v>0</v>
      </c>
      <c r="R45" s="21">
        <v>36</v>
      </c>
      <c r="S45" s="22">
        <v>14</v>
      </c>
      <c r="T45" s="31">
        <v>32</v>
      </c>
      <c r="U45" s="90"/>
      <c r="V45" s="18"/>
    </row>
    <row r="46" spans="1:22" x14ac:dyDescent="0.2">
      <c r="A46" s="5"/>
      <c r="B46" s="43" t="s">
        <v>45</v>
      </c>
      <c r="C46" s="21">
        <v>769.9085</v>
      </c>
      <c r="D46" s="22">
        <v>599.85559999999998</v>
      </c>
      <c r="E46" s="31">
        <v>890.74850000000004</v>
      </c>
      <c r="F46" s="21">
        <v>940.03859909168898</v>
      </c>
      <c r="G46" s="22">
        <v>785.00419419617697</v>
      </c>
      <c r="H46" s="22">
        <v>1273.75167188756</v>
      </c>
      <c r="I46" s="21">
        <v>6</v>
      </c>
      <c r="J46" s="22">
        <v>0</v>
      </c>
      <c r="K46" s="22">
        <v>6</v>
      </c>
      <c r="L46" s="21">
        <v>1</v>
      </c>
      <c r="M46" s="22">
        <v>7</v>
      </c>
      <c r="N46" s="22">
        <v>3</v>
      </c>
      <c r="O46" s="21">
        <v>0</v>
      </c>
      <c r="P46" s="22">
        <v>0</v>
      </c>
      <c r="Q46" s="22">
        <v>0</v>
      </c>
      <c r="R46" s="21">
        <v>11</v>
      </c>
      <c r="S46" s="22">
        <v>11</v>
      </c>
      <c r="T46" s="31">
        <v>-2</v>
      </c>
      <c r="U46" s="90"/>
      <c r="V46" s="18"/>
    </row>
    <row r="47" spans="1:22" ht="22.5" x14ac:dyDescent="0.2">
      <c r="A47" s="5"/>
      <c r="B47" s="44" t="s">
        <v>46</v>
      </c>
      <c r="C47" s="45"/>
      <c r="D47" s="46"/>
      <c r="E47" s="93"/>
      <c r="F47" s="45"/>
      <c r="G47" s="46"/>
      <c r="H47" s="46"/>
      <c r="I47" s="21">
        <v>0</v>
      </c>
      <c r="J47" s="22">
        <v>1</v>
      </c>
      <c r="K47" s="22">
        <v>1</v>
      </c>
      <c r="L47" s="21">
        <v>0</v>
      </c>
      <c r="M47" s="22">
        <v>1</v>
      </c>
      <c r="N47" s="22">
        <v>1</v>
      </c>
      <c r="O47" s="21">
        <v>0</v>
      </c>
      <c r="P47" s="22">
        <v>0</v>
      </c>
      <c r="Q47" s="22">
        <v>0</v>
      </c>
      <c r="R47" s="21">
        <v>4</v>
      </c>
      <c r="S47" s="22">
        <v>2</v>
      </c>
      <c r="T47" s="31">
        <v>3</v>
      </c>
      <c r="U47" s="90"/>
      <c r="V47" s="18"/>
    </row>
    <row r="48" spans="1:22" x14ac:dyDescent="0.2">
      <c r="A48" s="5"/>
      <c r="B48" s="43"/>
      <c r="C48" s="21"/>
      <c r="D48" s="22"/>
      <c r="E48" s="31"/>
      <c r="F48" s="21"/>
      <c r="G48" s="22"/>
      <c r="H48" s="22"/>
      <c r="I48" s="21"/>
      <c r="J48" s="22"/>
      <c r="K48" s="22"/>
      <c r="L48" s="21"/>
      <c r="M48" s="22"/>
      <c r="N48" s="22"/>
      <c r="O48" s="21"/>
      <c r="P48" s="22"/>
      <c r="Q48" s="22"/>
      <c r="R48" s="21"/>
      <c r="S48" s="22"/>
      <c r="T48" s="31"/>
      <c r="U48" s="90"/>
      <c r="V48" s="18"/>
    </row>
    <row r="49" spans="2:22" x14ac:dyDescent="0.2">
      <c r="B49" s="51" t="s">
        <v>61</v>
      </c>
      <c r="C49" s="95">
        <v>833.60479999999995</v>
      </c>
      <c r="D49" s="59">
        <v>768.48969999999997</v>
      </c>
      <c r="E49" s="60">
        <v>813.48720000000003</v>
      </c>
      <c r="F49" s="95">
        <v>1028.6604796065201</v>
      </c>
      <c r="G49" s="59">
        <v>1006.03565400653</v>
      </c>
      <c r="H49" s="59">
        <v>1059.54918497211</v>
      </c>
      <c r="I49" s="96">
        <v>87</v>
      </c>
      <c r="J49" s="70">
        <v>78</v>
      </c>
      <c r="K49" s="70">
        <v>131</v>
      </c>
      <c r="L49" s="96">
        <v>51</v>
      </c>
      <c r="M49" s="70">
        <v>131</v>
      </c>
      <c r="N49" s="70">
        <v>55</v>
      </c>
      <c r="O49" s="96">
        <v>29</v>
      </c>
      <c r="P49" s="70">
        <v>37</v>
      </c>
      <c r="Q49" s="97">
        <v>30</v>
      </c>
      <c r="R49" s="98"/>
      <c r="S49" s="22"/>
      <c r="T49" s="31"/>
      <c r="U49" s="89"/>
      <c r="V49" s="18"/>
    </row>
    <row r="50" spans="2:22" ht="6.75" customHeight="1" x14ac:dyDescent="0.2">
      <c r="B50" s="51"/>
      <c r="C50" s="69"/>
      <c r="D50" s="70"/>
      <c r="E50" s="70"/>
      <c r="F50" s="69"/>
      <c r="G50" s="70"/>
      <c r="H50" s="70"/>
      <c r="I50" s="21"/>
      <c r="J50" s="22"/>
      <c r="K50" s="22"/>
      <c r="L50" s="21"/>
      <c r="M50" s="22"/>
      <c r="N50" s="31"/>
      <c r="O50" s="66"/>
      <c r="P50" s="22"/>
      <c r="Q50" s="31"/>
      <c r="R50" s="21"/>
      <c r="S50" s="22"/>
      <c r="T50" s="31"/>
      <c r="U50" s="89"/>
      <c r="V50" s="18"/>
    </row>
    <row r="51" spans="2:22" hidden="1" x14ac:dyDescent="0.2">
      <c r="B51" s="28" t="s">
        <v>48</v>
      </c>
      <c r="C51" s="66"/>
      <c r="D51" s="22"/>
      <c r="E51" s="22"/>
      <c r="F51" s="66"/>
      <c r="G51" s="22"/>
      <c r="H51" s="22"/>
      <c r="I51" s="21"/>
      <c r="J51" s="22"/>
      <c r="K51" s="22"/>
      <c r="L51" s="21"/>
      <c r="M51" s="22"/>
      <c r="N51" s="31"/>
      <c r="O51" s="66"/>
      <c r="P51" s="22"/>
      <c r="Q51" s="31"/>
      <c r="R51" s="21"/>
      <c r="S51" s="22"/>
      <c r="T51" s="31"/>
      <c r="U51" s="89"/>
      <c r="V51" s="18"/>
    </row>
    <row r="52" spans="2:22" hidden="1" x14ac:dyDescent="0.2">
      <c r="B52" s="43" t="s">
        <v>49</v>
      </c>
      <c r="C52" s="66"/>
      <c r="D52" s="22"/>
      <c r="E52" s="22"/>
      <c r="F52" s="66"/>
      <c r="G52" s="22"/>
      <c r="H52" s="22"/>
      <c r="I52" s="21">
        <v>0</v>
      </c>
      <c r="J52" s="22">
        <v>0</v>
      </c>
      <c r="K52" s="22">
        <v>0</v>
      </c>
      <c r="L52" s="21">
        <v>0</v>
      </c>
      <c r="M52" s="22">
        <v>0</v>
      </c>
      <c r="N52" s="31">
        <v>0</v>
      </c>
      <c r="O52" s="66">
        <v>0</v>
      </c>
      <c r="P52" s="22">
        <v>0</v>
      </c>
      <c r="Q52" s="31">
        <v>0</v>
      </c>
      <c r="R52" s="21"/>
      <c r="S52" s="22"/>
      <c r="T52" s="31"/>
      <c r="U52" s="90"/>
      <c r="V52" s="18"/>
    </row>
    <row r="53" spans="2:22" ht="5.25" hidden="1" customHeight="1" x14ac:dyDescent="0.2">
      <c r="B53" s="99"/>
      <c r="C53" s="65"/>
      <c r="D53" s="52"/>
      <c r="E53" s="52"/>
      <c r="F53" s="65"/>
      <c r="G53" s="52"/>
      <c r="H53" s="52"/>
      <c r="I53" s="51"/>
      <c r="J53" s="52"/>
      <c r="K53" s="52"/>
      <c r="L53" s="51"/>
      <c r="M53" s="52"/>
      <c r="N53" s="94"/>
      <c r="O53" s="65"/>
      <c r="P53" s="52"/>
      <c r="Q53" s="94"/>
      <c r="R53" s="21"/>
      <c r="S53" s="22"/>
      <c r="T53" s="31"/>
      <c r="U53" s="90"/>
      <c r="V53" s="18"/>
    </row>
    <row r="54" spans="2:22" x14ac:dyDescent="0.2">
      <c r="B54" s="51" t="s">
        <v>62</v>
      </c>
      <c r="C54" s="66"/>
      <c r="D54" s="22"/>
      <c r="E54" s="22"/>
      <c r="F54" s="66"/>
      <c r="G54" s="22"/>
      <c r="H54" s="22"/>
      <c r="I54" s="21">
        <v>0</v>
      </c>
      <c r="J54" s="22">
        <v>0</v>
      </c>
      <c r="K54" s="22">
        <v>0</v>
      </c>
      <c r="L54" s="21">
        <v>1</v>
      </c>
      <c r="M54" s="22">
        <v>2</v>
      </c>
      <c r="N54" s="31">
        <v>0</v>
      </c>
      <c r="O54" s="66">
        <v>0</v>
      </c>
      <c r="P54" s="22">
        <v>0</v>
      </c>
      <c r="Q54" s="31">
        <v>0</v>
      </c>
      <c r="R54" s="21">
        <v>4</v>
      </c>
      <c r="S54" s="22">
        <v>-4</v>
      </c>
      <c r="T54" s="31">
        <v>4</v>
      </c>
      <c r="U54" s="89"/>
      <c r="V54" s="18"/>
    </row>
    <row r="55" spans="2:22" ht="4.5" customHeight="1" x14ac:dyDescent="0.2">
      <c r="B55" s="51"/>
      <c r="C55" s="66"/>
      <c r="D55" s="22"/>
      <c r="E55" s="22"/>
      <c r="F55" s="66"/>
      <c r="G55" s="22"/>
      <c r="H55" s="22"/>
      <c r="I55" s="21"/>
      <c r="J55" s="22"/>
      <c r="K55" s="22"/>
      <c r="L55" s="21"/>
      <c r="M55" s="22"/>
      <c r="N55" s="31"/>
      <c r="O55" s="66"/>
      <c r="P55" s="22"/>
      <c r="Q55" s="31"/>
      <c r="R55" s="21"/>
      <c r="S55" s="22"/>
      <c r="T55" s="31"/>
      <c r="U55" s="89"/>
      <c r="V55" s="18"/>
    </row>
    <row r="56" spans="2:22" x14ac:dyDescent="0.2">
      <c r="B56" s="51" t="s">
        <v>47</v>
      </c>
      <c r="C56" s="66"/>
      <c r="D56" s="22"/>
      <c r="E56" s="22"/>
      <c r="F56" s="66"/>
      <c r="G56" s="22"/>
      <c r="H56" s="22"/>
      <c r="I56" s="95">
        <f>I49+I52</f>
        <v>87</v>
      </c>
      <c r="J56" s="59">
        <f t="shared" ref="J56:Q56" si="0">J49+J52</f>
        <v>78</v>
      </c>
      <c r="K56" s="60">
        <f t="shared" si="0"/>
        <v>131</v>
      </c>
      <c r="L56" s="95">
        <f>L49+L52+L54</f>
        <v>52</v>
      </c>
      <c r="M56" s="59">
        <f>M49+M52+M54</f>
        <v>133</v>
      </c>
      <c r="N56" s="60">
        <f>N49+N52+N54</f>
        <v>55</v>
      </c>
      <c r="O56" s="100">
        <f t="shared" si="0"/>
        <v>29</v>
      </c>
      <c r="P56" s="59">
        <f t="shared" si="0"/>
        <v>37</v>
      </c>
      <c r="Q56" s="60">
        <f t="shared" si="0"/>
        <v>30</v>
      </c>
      <c r="R56" s="96">
        <v>246</v>
      </c>
      <c r="S56" s="70">
        <v>274</v>
      </c>
      <c r="T56" s="97">
        <v>129</v>
      </c>
      <c r="U56" s="89"/>
      <c r="V56" s="18"/>
    </row>
    <row r="57" spans="2:22" ht="4.5" customHeight="1" x14ac:dyDescent="0.2">
      <c r="B57" s="20"/>
      <c r="C57" s="66"/>
      <c r="D57" s="66"/>
      <c r="E57" s="66"/>
      <c r="F57" s="66"/>
      <c r="G57" s="66"/>
      <c r="H57" s="66"/>
      <c r="I57" s="69"/>
      <c r="J57" s="69"/>
      <c r="K57" s="69"/>
      <c r="L57" s="69"/>
      <c r="M57" s="69"/>
      <c r="N57" s="69"/>
      <c r="O57" s="69"/>
      <c r="P57" s="66"/>
      <c r="Q57" s="101"/>
      <c r="R57" s="21"/>
      <c r="S57" s="66"/>
      <c r="T57" s="101"/>
      <c r="U57" s="89"/>
      <c r="V57" s="18"/>
    </row>
    <row r="58" spans="2:22" x14ac:dyDescent="0.2">
      <c r="B58" s="30" t="s">
        <v>63</v>
      </c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101"/>
      <c r="R58" s="21">
        <v>-13</v>
      </c>
      <c r="S58" s="22">
        <v>-20</v>
      </c>
      <c r="T58" s="31">
        <v>6</v>
      </c>
      <c r="U58" s="89"/>
      <c r="V58" s="18"/>
    </row>
    <row r="59" spans="2:22" ht="4.5" customHeight="1" x14ac:dyDescent="0.2">
      <c r="B59" s="20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101"/>
      <c r="R59" s="21"/>
      <c r="S59" s="22"/>
      <c r="T59" s="31"/>
      <c r="U59" s="89"/>
      <c r="V59" s="18"/>
    </row>
    <row r="60" spans="2:22" x14ac:dyDescent="0.2">
      <c r="B60" s="102" t="s">
        <v>64</v>
      </c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4"/>
      <c r="R60" s="95">
        <v>233</v>
      </c>
      <c r="S60" s="59">
        <v>254</v>
      </c>
      <c r="T60" s="60">
        <v>135</v>
      </c>
      <c r="U60" s="89"/>
      <c r="V60" s="18"/>
    </row>
    <row r="61" spans="2:22" ht="4.5" customHeight="1" x14ac:dyDescent="0.2">
      <c r="B61" s="80"/>
    </row>
    <row r="62" spans="2:22" x14ac:dyDescent="0.2">
      <c r="B62" s="80" t="s">
        <v>50</v>
      </c>
    </row>
  </sheetData>
  <mergeCells count="7">
    <mergeCell ref="R3:T3"/>
    <mergeCell ref="B2:H2"/>
    <mergeCell ref="C3:E3"/>
    <mergeCell ref="F3:H3"/>
    <mergeCell ref="I3:K3"/>
    <mergeCell ref="L3:N3"/>
    <mergeCell ref="O3:Q3"/>
  </mergeCells>
  <printOptions horizontalCentered="1" verticalCentered="1"/>
  <pageMargins left="3.7401574999999999E-2" right="3.7401574999999999E-2" top="0.75" bottom="0.53740157499999996" header="0" footer="0"/>
  <pageSetup paperSize="9" scale="63" fitToHeight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AC106"/>
  <sheetViews>
    <sheetView view="pageBreakPreview" zoomScaleNormal="100" zoomScaleSheetLayoutView="100" workbookViewId="0">
      <selection activeCell="C7" sqref="C7"/>
    </sheetView>
  </sheetViews>
  <sheetFormatPr defaultRowHeight="12.75" x14ac:dyDescent="0.2"/>
  <cols>
    <col min="1" max="1" width="3.7109375" style="241" customWidth="1"/>
    <col min="2" max="2" width="39.85546875" style="112" customWidth="1"/>
    <col min="3" max="3" width="12.42578125" style="242" hidden="1" customWidth="1"/>
    <col min="4" max="5" width="10.7109375" style="237" customWidth="1"/>
    <col min="6" max="6" width="14.140625" style="237" customWidth="1"/>
    <col min="7" max="10" width="10.7109375" style="237" customWidth="1"/>
    <col min="11" max="256" width="9.140625" style="237"/>
    <col min="257" max="257" width="3.7109375" style="237" customWidth="1"/>
    <col min="258" max="258" width="39.85546875" style="237" customWidth="1"/>
    <col min="259" max="259" width="0" style="237" hidden="1" customWidth="1"/>
    <col min="260" max="261" width="10.7109375" style="237" customWidth="1"/>
    <col min="262" max="262" width="14.140625" style="237" customWidth="1"/>
    <col min="263" max="266" width="10.7109375" style="237" customWidth="1"/>
    <col min="267" max="512" width="9.140625" style="237"/>
    <col min="513" max="513" width="3.7109375" style="237" customWidth="1"/>
    <col min="514" max="514" width="39.85546875" style="237" customWidth="1"/>
    <col min="515" max="515" width="0" style="237" hidden="1" customWidth="1"/>
    <col min="516" max="517" width="10.7109375" style="237" customWidth="1"/>
    <col min="518" max="518" width="14.140625" style="237" customWidth="1"/>
    <col min="519" max="522" width="10.7109375" style="237" customWidth="1"/>
    <col min="523" max="768" width="9.140625" style="237"/>
    <col min="769" max="769" width="3.7109375" style="237" customWidth="1"/>
    <col min="770" max="770" width="39.85546875" style="237" customWidth="1"/>
    <col min="771" max="771" width="0" style="237" hidden="1" customWidth="1"/>
    <col min="772" max="773" width="10.7109375" style="237" customWidth="1"/>
    <col min="774" max="774" width="14.140625" style="237" customWidth="1"/>
    <col min="775" max="778" width="10.7109375" style="237" customWidth="1"/>
    <col min="779" max="1024" width="9.140625" style="237"/>
    <col min="1025" max="1025" width="3.7109375" style="237" customWidth="1"/>
    <col min="1026" max="1026" width="39.85546875" style="237" customWidth="1"/>
    <col min="1027" max="1027" width="0" style="237" hidden="1" customWidth="1"/>
    <col min="1028" max="1029" width="10.7109375" style="237" customWidth="1"/>
    <col min="1030" max="1030" width="14.140625" style="237" customWidth="1"/>
    <col min="1031" max="1034" width="10.7109375" style="237" customWidth="1"/>
    <col min="1035" max="1280" width="9.140625" style="237"/>
    <col min="1281" max="1281" width="3.7109375" style="237" customWidth="1"/>
    <col min="1282" max="1282" width="39.85546875" style="237" customWidth="1"/>
    <col min="1283" max="1283" width="0" style="237" hidden="1" customWidth="1"/>
    <col min="1284" max="1285" width="10.7109375" style="237" customWidth="1"/>
    <col min="1286" max="1286" width="14.140625" style="237" customWidth="1"/>
    <col min="1287" max="1290" width="10.7109375" style="237" customWidth="1"/>
    <col min="1291" max="1536" width="9.140625" style="237"/>
    <col min="1537" max="1537" width="3.7109375" style="237" customWidth="1"/>
    <col min="1538" max="1538" width="39.85546875" style="237" customWidth="1"/>
    <col min="1539" max="1539" width="0" style="237" hidden="1" customWidth="1"/>
    <col min="1540" max="1541" width="10.7109375" style="237" customWidth="1"/>
    <col min="1542" max="1542" width="14.140625" style="237" customWidth="1"/>
    <col min="1543" max="1546" width="10.7109375" style="237" customWidth="1"/>
    <col min="1547" max="1792" width="9.140625" style="237"/>
    <col min="1793" max="1793" width="3.7109375" style="237" customWidth="1"/>
    <col min="1794" max="1794" width="39.85546875" style="237" customWidth="1"/>
    <col min="1795" max="1795" width="0" style="237" hidden="1" customWidth="1"/>
    <col min="1796" max="1797" width="10.7109375" style="237" customWidth="1"/>
    <col min="1798" max="1798" width="14.140625" style="237" customWidth="1"/>
    <col min="1799" max="1802" width="10.7109375" style="237" customWidth="1"/>
    <col min="1803" max="2048" width="9.140625" style="237"/>
    <col min="2049" max="2049" width="3.7109375" style="237" customWidth="1"/>
    <col min="2050" max="2050" width="39.85546875" style="237" customWidth="1"/>
    <col min="2051" max="2051" width="0" style="237" hidden="1" customWidth="1"/>
    <col min="2052" max="2053" width="10.7109375" style="237" customWidth="1"/>
    <col min="2054" max="2054" width="14.140625" style="237" customWidth="1"/>
    <col min="2055" max="2058" width="10.7109375" style="237" customWidth="1"/>
    <col min="2059" max="2304" width="9.140625" style="237"/>
    <col min="2305" max="2305" width="3.7109375" style="237" customWidth="1"/>
    <col min="2306" max="2306" width="39.85546875" style="237" customWidth="1"/>
    <col min="2307" max="2307" width="0" style="237" hidden="1" customWidth="1"/>
    <col min="2308" max="2309" width="10.7109375" style="237" customWidth="1"/>
    <col min="2310" max="2310" width="14.140625" style="237" customWidth="1"/>
    <col min="2311" max="2314" width="10.7109375" style="237" customWidth="1"/>
    <col min="2315" max="2560" width="9.140625" style="237"/>
    <col min="2561" max="2561" width="3.7109375" style="237" customWidth="1"/>
    <col min="2562" max="2562" width="39.85546875" style="237" customWidth="1"/>
    <col min="2563" max="2563" width="0" style="237" hidden="1" customWidth="1"/>
    <col min="2564" max="2565" width="10.7109375" style="237" customWidth="1"/>
    <col min="2566" max="2566" width="14.140625" style="237" customWidth="1"/>
    <col min="2567" max="2570" width="10.7109375" style="237" customWidth="1"/>
    <col min="2571" max="2816" width="9.140625" style="237"/>
    <col min="2817" max="2817" width="3.7109375" style="237" customWidth="1"/>
    <col min="2818" max="2818" width="39.85546875" style="237" customWidth="1"/>
    <col min="2819" max="2819" width="0" style="237" hidden="1" customWidth="1"/>
    <col min="2820" max="2821" width="10.7109375" style="237" customWidth="1"/>
    <col min="2822" max="2822" width="14.140625" style="237" customWidth="1"/>
    <col min="2823" max="2826" width="10.7109375" style="237" customWidth="1"/>
    <col min="2827" max="3072" width="9.140625" style="237"/>
    <col min="3073" max="3073" width="3.7109375" style="237" customWidth="1"/>
    <col min="3074" max="3074" width="39.85546875" style="237" customWidth="1"/>
    <col min="3075" max="3075" width="0" style="237" hidden="1" customWidth="1"/>
    <col min="3076" max="3077" width="10.7109375" style="237" customWidth="1"/>
    <col min="3078" max="3078" width="14.140625" style="237" customWidth="1"/>
    <col min="3079" max="3082" width="10.7109375" style="237" customWidth="1"/>
    <col min="3083" max="3328" width="9.140625" style="237"/>
    <col min="3329" max="3329" width="3.7109375" style="237" customWidth="1"/>
    <col min="3330" max="3330" width="39.85546875" style="237" customWidth="1"/>
    <col min="3331" max="3331" width="0" style="237" hidden="1" customWidth="1"/>
    <col min="3332" max="3333" width="10.7109375" style="237" customWidth="1"/>
    <col min="3334" max="3334" width="14.140625" style="237" customWidth="1"/>
    <col min="3335" max="3338" width="10.7109375" style="237" customWidth="1"/>
    <col min="3339" max="3584" width="9.140625" style="237"/>
    <col min="3585" max="3585" width="3.7109375" style="237" customWidth="1"/>
    <col min="3586" max="3586" width="39.85546875" style="237" customWidth="1"/>
    <col min="3587" max="3587" width="0" style="237" hidden="1" customWidth="1"/>
    <col min="3588" max="3589" width="10.7109375" style="237" customWidth="1"/>
    <col min="3590" max="3590" width="14.140625" style="237" customWidth="1"/>
    <col min="3591" max="3594" width="10.7109375" style="237" customWidth="1"/>
    <col min="3595" max="3840" width="9.140625" style="237"/>
    <col min="3841" max="3841" width="3.7109375" style="237" customWidth="1"/>
    <col min="3842" max="3842" width="39.85546875" style="237" customWidth="1"/>
    <col min="3843" max="3843" width="0" style="237" hidden="1" customWidth="1"/>
    <col min="3844" max="3845" width="10.7109375" style="237" customWidth="1"/>
    <col min="3846" max="3846" width="14.140625" style="237" customWidth="1"/>
    <col min="3847" max="3850" width="10.7109375" style="237" customWidth="1"/>
    <col min="3851" max="4096" width="9.140625" style="237"/>
    <col min="4097" max="4097" width="3.7109375" style="237" customWidth="1"/>
    <col min="4098" max="4098" width="39.85546875" style="237" customWidth="1"/>
    <col min="4099" max="4099" width="0" style="237" hidden="1" customWidth="1"/>
    <col min="4100" max="4101" width="10.7109375" style="237" customWidth="1"/>
    <col min="4102" max="4102" width="14.140625" style="237" customWidth="1"/>
    <col min="4103" max="4106" width="10.7109375" style="237" customWidth="1"/>
    <col min="4107" max="4352" width="9.140625" style="237"/>
    <col min="4353" max="4353" width="3.7109375" style="237" customWidth="1"/>
    <col min="4354" max="4354" width="39.85546875" style="237" customWidth="1"/>
    <col min="4355" max="4355" width="0" style="237" hidden="1" customWidth="1"/>
    <col min="4356" max="4357" width="10.7109375" style="237" customWidth="1"/>
    <col min="4358" max="4358" width="14.140625" style="237" customWidth="1"/>
    <col min="4359" max="4362" width="10.7109375" style="237" customWidth="1"/>
    <col min="4363" max="4608" width="9.140625" style="237"/>
    <col min="4609" max="4609" width="3.7109375" style="237" customWidth="1"/>
    <col min="4610" max="4610" width="39.85546875" style="237" customWidth="1"/>
    <col min="4611" max="4611" width="0" style="237" hidden="1" customWidth="1"/>
    <col min="4612" max="4613" width="10.7109375" style="237" customWidth="1"/>
    <col min="4614" max="4614" width="14.140625" style="237" customWidth="1"/>
    <col min="4615" max="4618" width="10.7109375" style="237" customWidth="1"/>
    <col min="4619" max="4864" width="9.140625" style="237"/>
    <col min="4865" max="4865" width="3.7109375" style="237" customWidth="1"/>
    <col min="4866" max="4866" width="39.85546875" style="237" customWidth="1"/>
    <col min="4867" max="4867" width="0" style="237" hidden="1" customWidth="1"/>
    <col min="4868" max="4869" width="10.7109375" style="237" customWidth="1"/>
    <col min="4870" max="4870" width="14.140625" style="237" customWidth="1"/>
    <col min="4871" max="4874" width="10.7109375" style="237" customWidth="1"/>
    <col min="4875" max="5120" width="9.140625" style="237"/>
    <col min="5121" max="5121" width="3.7109375" style="237" customWidth="1"/>
    <col min="5122" max="5122" width="39.85546875" style="237" customWidth="1"/>
    <col min="5123" max="5123" width="0" style="237" hidden="1" customWidth="1"/>
    <col min="5124" max="5125" width="10.7109375" style="237" customWidth="1"/>
    <col min="5126" max="5126" width="14.140625" style="237" customWidth="1"/>
    <col min="5127" max="5130" width="10.7109375" style="237" customWidth="1"/>
    <col min="5131" max="5376" width="9.140625" style="237"/>
    <col min="5377" max="5377" width="3.7109375" style="237" customWidth="1"/>
    <col min="5378" max="5378" width="39.85546875" style="237" customWidth="1"/>
    <col min="5379" max="5379" width="0" style="237" hidden="1" customWidth="1"/>
    <col min="5380" max="5381" width="10.7109375" style="237" customWidth="1"/>
    <col min="5382" max="5382" width="14.140625" style="237" customWidth="1"/>
    <col min="5383" max="5386" width="10.7109375" style="237" customWidth="1"/>
    <col min="5387" max="5632" width="9.140625" style="237"/>
    <col min="5633" max="5633" width="3.7109375" style="237" customWidth="1"/>
    <col min="5634" max="5634" width="39.85546875" style="237" customWidth="1"/>
    <col min="5635" max="5635" width="0" style="237" hidden="1" customWidth="1"/>
    <col min="5636" max="5637" width="10.7109375" style="237" customWidth="1"/>
    <col min="5638" max="5638" width="14.140625" style="237" customWidth="1"/>
    <col min="5639" max="5642" width="10.7109375" style="237" customWidth="1"/>
    <col min="5643" max="5888" width="9.140625" style="237"/>
    <col min="5889" max="5889" width="3.7109375" style="237" customWidth="1"/>
    <col min="5890" max="5890" width="39.85546875" style="237" customWidth="1"/>
    <col min="5891" max="5891" width="0" style="237" hidden="1" customWidth="1"/>
    <col min="5892" max="5893" width="10.7109375" style="237" customWidth="1"/>
    <col min="5894" max="5894" width="14.140625" style="237" customWidth="1"/>
    <col min="5895" max="5898" width="10.7109375" style="237" customWidth="1"/>
    <col min="5899" max="6144" width="9.140625" style="237"/>
    <col min="6145" max="6145" width="3.7109375" style="237" customWidth="1"/>
    <col min="6146" max="6146" width="39.85546875" style="237" customWidth="1"/>
    <col min="6147" max="6147" width="0" style="237" hidden="1" customWidth="1"/>
    <col min="6148" max="6149" width="10.7109375" style="237" customWidth="1"/>
    <col min="6150" max="6150" width="14.140625" style="237" customWidth="1"/>
    <col min="6151" max="6154" width="10.7109375" style="237" customWidth="1"/>
    <col min="6155" max="6400" width="9.140625" style="237"/>
    <col min="6401" max="6401" width="3.7109375" style="237" customWidth="1"/>
    <col min="6402" max="6402" width="39.85546875" style="237" customWidth="1"/>
    <col min="6403" max="6403" width="0" style="237" hidden="1" customWidth="1"/>
    <col min="6404" max="6405" width="10.7109375" style="237" customWidth="1"/>
    <col min="6406" max="6406" width="14.140625" style="237" customWidth="1"/>
    <col min="6407" max="6410" width="10.7109375" style="237" customWidth="1"/>
    <col min="6411" max="6656" width="9.140625" style="237"/>
    <col min="6657" max="6657" width="3.7109375" style="237" customWidth="1"/>
    <col min="6658" max="6658" width="39.85546875" style="237" customWidth="1"/>
    <col min="6659" max="6659" width="0" style="237" hidden="1" customWidth="1"/>
    <col min="6660" max="6661" width="10.7109375" style="237" customWidth="1"/>
    <col min="6662" max="6662" width="14.140625" style="237" customWidth="1"/>
    <col min="6663" max="6666" width="10.7109375" style="237" customWidth="1"/>
    <col min="6667" max="6912" width="9.140625" style="237"/>
    <col min="6913" max="6913" width="3.7109375" style="237" customWidth="1"/>
    <col min="6914" max="6914" width="39.85546875" style="237" customWidth="1"/>
    <col min="6915" max="6915" width="0" style="237" hidden="1" customWidth="1"/>
    <col min="6916" max="6917" width="10.7109375" style="237" customWidth="1"/>
    <col min="6918" max="6918" width="14.140625" style="237" customWidth="1"/>
    <col min="6919" max="6922" width="10.7109375" style="237" customWidth="1"/>
    <col min="6923" max="7168" width="9.140625" style="237"/>
    <col min="7169" max="7169" width="3.7109375" style="237" customWidth="1"/>
    <col min="7170" max="7170" width="39.85546875" style="237" customWidth="1"/>
    <col min="7171" max="7171" width="0" style="237" hidden="1" customWidth="1"/>
    <col min="7172" max="7173" width="10.7109375" style="237" customWidth="1"/>
    <col min="7174" max="7174" width="14.140625" style="237" customWidth="1"/>
    <col min="7175" max="7178" width="10.7109375" style="237" customWidth="1"/>
    <col min="7179" max="7424" width="9.140625" style="237"/>
    <col min="7425" max="7425" width="3.7109375" style="237" customWidth="1"/>
    <col min="7426" max="7426" width="39.85546875" style="237" customWidth="1"/>
    <col min="7427" max="7427" width="0" style="237" hidden="1" customWidth="1"/>
    <col min="7428" max="7429" width="10.7109375" style="237" customWidth="1"/>
    <col min="7430" max="7430" width="14.140625" style="237" customWidth="1"/>
    <col min="7431" max="7434" width="10.7109375" style="237" customWidth="1"/>
    <col min="7435" max="7680" width="9.140625" style="237"/>
    <col min="7681" max="7681" width="3.7109375" style="237" customWidth="1"/>
    <col min="7682" max="7682" width="39.85546875" style="237" customWidth="1"/>
    <col min="7683" max="7683" width="0" style="237" hidden="1" customWidth="1"/>
    <col min="7684" max="7685" width="10.7109375" style="237" customWidth="1"/>
    <col min="7686" max="7686" width="14.140625" style="237" customWidth="1"/>
    <col min="7687" max="7690" width="10.7109375" style="237" customWidth="1"/>
    <col min="7691" max="7936" width="9.140625" style="237"/>
    <col min="7937" max="7937" width="3.7109375" style="237" customWidth="1"/>
    <col min="7938" max="7938" width="39.85546875" style="237" customWidth="1"/>
    <col min="7939" max="7939" width="0" style="237" hidden="1" customWidth="1"/>
    <col min="7940" max="7941" width="10.7109375" style="237" customWidth="1"/>
    <col min="7942" max="7942" width="14.140625" style="237" customWidth="1"/>
    <col min="7943" max="7946" width="10.7109375" style="237" customWidth="1"/>
    <col min="7947" max="8192" width="9.140625" style="237"/>
    <col min="8193" max="8193" width="3.7109375" style="237" customWidth="1"/>
    <col min="8194" max="8194" width="39.85546875" style="237" customWidth="1"/>
    <col min="8195" max="8195" width="0" style="237" hidden="1" customWidth="1"/>
    <col min="8196" max="8197" width="10.7109375" style="237" customWidth="1"/>
    <col min="8198" max="8198" width="14.140625" style="237" customWidth="1"/>
    <col min="8199" max="8202" width="10.7109375" style="237" customWidth="1"/>
    <col min="8203" max="8448" width="9.140625" style="237"/>
    <col min="8449" max="8449" width="3.7109375" style="237" customWidth="1"/>
    <col min="8450" max="8450" width="39.85546875" style="237" customWidth="1"/>
    <col min="8451" max="8451" width="0" style="237" hidden="1" customWidth="1"/>
    <col min="8452" max="8453" width="10.7109375" style="237" customWidth="1"/>
    <col min="8454" max="8454" width="14.140625" style="237" customWidth="1"/>
    <col min="8455" max="8458" width="10.7109375" style="237" customWidth="1"/>
    <col min="8459" max="8704" width="9.140625" style="237"/>
    <col min="8705" max="8705" width="3.7109375" style="237" customWidth="1"/>
    <col min="8706" max="8706" width="39.85546875" style="237" customWidth="1"/>
    <col min="8707" max="8707" width="0" style="237" hidden="1" customWidth="1"/>
    <col min="8708" max="8709" width="10.7109375" style="237" customWidth="1"/>
    <col min="8710" max="8710" width="14.140625" style="237" customWidth="1"/>
    <col min="8711" max="8714" width="10.7109375" style="237" customWidth="1"/>
    <col min="8715" max="8960" width="9.140625" style="237"/>
    <col min="8961" max="8961" width="3.7109375" style="237" customWidth="1"/>
    <col min="8962" max="8962" width="39.85546875" style="237" customWidth="1"/>
    <col min="8963" max="8963" width="0" style="237" hidden="1" customWidth="1"/>
    <col min="8964" max="8965" width="10.7109375" style="237" customWidth="1"/>
    <col min="8966" max="8966" width="14.140625" style="237" customWidth="1"/>
    <col min="8967" max="8970" width="10.7109375" style="237" customWidth="1"/>
    <col min="8971" max="9216" width="9.140625" style="237"/>
    <col min="9217" max="9217" width="3.7109375" style="237" customWidth="1"/>
    <col min="9218" max="9218" width="39.85546875" style="237" customWidth="1"/>
    <col min="9219" max="9219" width="0" style="237" hidden="1" customWidth="1"/>
    <col min="9220" max="9221" width="10.7109375" style="237" customWidth="1"/>
    <col min="9222" max="9222" width="14.140625" style="237" customWidth="1"/>
    <col min="9223" max="9226" width="10.7109375" style="237" customWidth="1"/>
    <col min="9227" max="9472" width="9.140625" style="237"/>
    <col min="9473" max="9473" width="3.7109375" style="237" customWidth="1"/>
    <col min="9474" max="9474" width="39.85546875" style="237" customWidth="1"/>
    <col min="9475" max="9475" width="0" style="237" hidden="1" customWidth="1"/>
    <col min="9476" max="9477" width="10.7109375" style="237" customWidth="1"/>
    <col min="9478" max="9478" width="14.140625" style="237" customWidth="1"/>
    <col min="9479" max="9482" width="10.7109375" style="237" customWidth="1"/>
    <col min="9483" max="9728" width="9.140625" style="237"/>
    <col min="9729" max="9729" width="3.7109375" style="237" customWidth="1"/>
    <col min="9730" max="9730" width="39.85546875" style="237" customWidth="1"/>
    <col min="9731" max="9731" width="0" style="237" hidden="1" customWidth="1"/>
    <col min="9732" max="9733" width="10.7109375" style="237" customWidth="1"/>
    <col min="9734" max="9734" width="14.140625" style="237" customWidth="1"/>
    <col min="9735" max="9738" width="10.7109375" style="237" customWidth="1"/>
    <col min="9739" max="9984" width="9.140625" style="237"/>
    <col min="9985" max="9985" width="3.7109375" style="237" customWidth="1"/>
    <col min="9986" max="9986" width="39.85546875" style="237" customWidth="1"/>
    <col min="9987" max="9987" width="0" style="237" hidden="1" customWidth="1"/>
    <col min="9988" max="9989" width="10.7109375" style="237" customWidth="1"/>
    <col min="9990" max="9990" width="14.140625" style="237" customWidth="1"/>
    <col min="9991" max="9994" width="10.7109375" style="237" customWidth="1"/>
    <col min="9995" max="10240" width="9.140625" style="237"/>
    <col min="10241" max="10241" width="3.7109375" style="237" customWidth="1"/>
    <col min="10242" max="10242" width="39.85546875" style="237" customWidth="1"/>
    <col min="10243" max="10243" width="0" style="237" hidden="1" customWidth="1"/>
    <col min="10244" max="10245" width="10.7109375" style="237" customWidth="1"/>
    <col min="10246" max="10246" width="14.140625" style="237" customWidth="1"/>
    <col min="10247" max="10250" width="10.7109375" style="237" customWidth="1"/>
    <col min="10251" max="10496" width="9.140625" style="237"/>
    <col min="10497" max="10497" width="3.7109375" style="237" customWidth="1"/>
    <col min="10498" max="10498" width="39.85546875" style="237" customWidth="1"/>
    <col min="10499" max="10499" width="0" style="237" hidden="1" customWidth="1"/>
    <col min="10500" max="10501" width="10.7109375" style="237" customWidth="1"/>
    <col min="10502" max="10502" width="14.140625" style="237" customWidth="1"/>
    <col min="10503" max="10506" width="10.7109375" style="237" customWidth="1"/>
    <col min="10507" max="10752" width="9.140625" style="237"/>
    <col min="10753" max="10753" width="3.7109375" style="237" customWidth="1"/>
    <col min="10754" max="10754" width="39.85546875" style="237" customWidth="1"/>
    <col min="10755" max="10755" width="0" style="237" hidden="1" customWidth="1"/>
    <col min="10756" max="10757" width="10.7109375" style="237" customWidth="1"/>
    <col min="10758" max="10758" width="14.140625" style="237" customWidth="1"/>
    <col min="10759" max="10762" width="10.7109375" style="237" customWidth="1"/>
    <col min="10763" max="11008" width="9.140625" style="237"/>
    <col min="11009" max="11009" width="3.7109375" style="237" customWidth="1"/>
    <col min="11010" max="11010" width="39.85546875" style="237" customWidth="1"/>
    <col min="11011" max="11011" width="0" style="237" hidden="1" customWidth="1"/>
    <col min="11012" max="11013" width="10.7109375" style="237" customWidth="1"/>
    <col min="11014" max="11014" width="14.140625" style="237" customWidth="1"/>
    <col min="11015" max="11018" width="10.7109375" style="237" customWidth="1"/>
    <col min="11019" max="11264" width="9.140625" style="237"/>
    <col min="11265" max="11265" width="3.7109375" style="237" customWidth="1"/>
    <col min="11266" max="11266" width="39.85546875" style="237" customWidth="1"/>
    <col min="11267" max="11267" width="0" style="237" hidden="1" customWidth="1"/>
    <col min="11268" max="11269" width="10.7109375" style="237" customWidth="1"/>
    <col min="11270" max="11270" width="14.140625" style="237" customWidth="1"/>
    <col min="11271" max="11274" width="10.7109375" style="237" customWidth="1"/>
    <col min="11275" max="11520" width="9.140625" style="237"/>
    <col min="11521" max="11521" width="3.7109375" style="237" customWidth="1"/>
    <col min="11522" max="11522" width="39.85546875" style="237" customWidth="1"/>
    <col min="11523" max="11523" width="0" style="237" hidden="1" customWidth="1"/>
    <col min="11524" max="11525" width="10.7109375" style="237" customWidth="1"/>
    <col min="11526" max="11526" width="14.140625" style="237" customWidth="1"/>
    <col min="11527" max="11530" width="10.7109375" style="237" customWidth="1"/>
    <col min="11531" max="11776" width="9.140625" style="237"/>
    <col min="11777" max="11777" width="3.7109375" style="237" customWidth="1"/>
    <col min="11778" max="11778" width="39.85546875" style="237" customWidth="1"/>
    <col min="11779" max="11779" width="0" style="237" hidden="1" customWidth="1"/>
    <col min="11780" max="11781" width="10.7109375" style="237" customWidth="1"/>
    <col min="11782" max="11782" width="14.140625" style="237" customWidth="1"/>
    <col min="11783" max="11786" width="10.7109375" style="237" customWidth="1"/>
    <col min="11787" max="12032" width="9.140625" style="237"/>
    <col min="12033" max="12033" width="3.7109375" style="237" customWidth="1"/>
    <col min="12034" max="12034" width="39.85546875" style="237" customWidth="1"/>
    <col min="12035" max="12035" width="0" style="237" hidden="1" customWidth="1"/>
    <col min="12036" max="12037" width="10.7109375" style="237" customWidth="1"/>
    <col min="12038" max="12038" width="14.140625" style="237" customWidth="1"/>
    <col min="12039" max="12042" width="10.7109375" style="237" customWidth="1"/>
    <col min="12043" max="12288" width="9.140625" style="237"/>
    <col min="12289" max="12289" width="3.7109375" style="237" customWidth="1"/>
    <col min="12290" max="12290" width="39.85546875" style="237" customWidth="1"/>
    <col min="12291" max="12291" width="0" style="237" hidden="1" customWidth="1"/>
    <col min="12292" max="12293" width="10.7109375" style="237" customWidth="1"/>
    <col min="12294" max="12294" width="14.140625" style="237" customWidth="1"/>
    <col min="12295" max="12298" width="10.7109375" style="237" customWidth="1"/>
    <col min="12299" max="12544" width="9.140625" style="237"/>
    <col min="12545" max="12545" width="3.7109375" style="237" customWidth="1"/>
    <col min="12546" max="12546" width="39.85546875" style="237" customWidth="1"/>
    <col min="12547" max="12547" width="0" style="237" hidden="1" customWidth="1"/>
    <col min="12548" max="12549" width="10.7109375" style="237" customWidth="1"/>
    <col min="12550" max="12550" width="14.140625" style="237" customWidth="1"/>
    <col min="12551" max="12554" width="10.7109375" style="237" customWidth="1"/>
    <col min="12555" max="12800" width="9.140625" style="237"/>
    <col min="12801" max="12801" width="3.7109375" style="237" customWidth="1"/>
    <col min="12802" max="12802" width="39.85546875" style="237" customWidth="1"/>
    <col min="12803" max="12803" width="0" style="237" hidden="1" customWidth="1"/>
    <col min="12804" max="12805" width="10.7109375" style="237" customWidth="1"/>
    <col min="12806" max="12806" width="14.140625" style="237" customWidth="1"/>
    <col min="12807" max="12810" width="10.7109375" style="237" customWidth="1"/>
    <col min="12811" max="13056" width="9.140625" style="237"/>
    <col min="13057" max="13057" width="3.7109375" style="237" customWidth="1"/>
    <col min="13058" max="13058" width="39.85546875" style="237" customWidth="1"/>
    <col min="13059" max="13059" width="0" style="237" hidden="1" customWidth="1"/>
    <col min="13060" max="13061" width="10.7109375" style="237" customWidth="1"/>
    <col min="13062" max="13062" width="14.140625" style="237" customWidth="1"/>
    <col min="13063" max="13066" width="10.7109375" style="237" customWidth="1"/>
    <col min="13067" max="13312" width="9.140625" style="237"/>
    <col min="13313" max="13313" width="3.7109375" style="237" customWidth="1"/>
    <col min="13314" max="13314" width="39.85546875" style="237" customWidth="1"/>
    <col min="13315" max="13315" width="0" style="237" hidden="1" customWidth="1"/>
    <col min="13316" max="13317" width="10.7109375" style="237" customWidth="1"/>
    <col min="13318" max="13318" width="14.140625" style="237" customWidth="1"/>
    <col min="13319" max="13322" width="10.7109375" style="237" customWidth="1"/>
    <col min="13323" max="13568" width="9.140625" style="237"/>
    <col min="13569" max="13569" width="3.7109375" style="237" customWidth="1"/>
    <col min="13570" max="13570" width="39.85546875" style="237" customWidth="1"/>
    <col min="13571" max="13571" width="0" style="237" hidden="1" customWidth="1"/>
    <col min="13572" max="13573" width="10.7109375" style="237" customWidth="1"/>
    <col min="13574" max="13574" width="14.140625" style="237" customWidth="1"/>
    <col min="13575" max="13578" width="10.7109375" style="237" customWidth="1"/>
    <col min="13579" max="13824" width="9.140625" style="237"/>
    <col min="13825" max="13825" width="3.7109375" style="237" customWidth="1"/>
    <col min="13826" max="13826" width="39.85546875" style="237" customWidth="1"/>
    <col min="13827" max="13827" width="0" style="237" hidden="1" customWidth="1"/>
    <col min="13828" max="13829" width="10.7109375" style="237" customWidth="1"/>
    <col min="13830" max="13830" width="14.140625" style="237" customWidth="1"/>
    <col min="13831" max="13834" width="10.7109375" style="237" customWidth="1"/>
    <col min="13835" max="14080" width="9.140625" style="237"/>
    <col min="14081" max="14081" width="3.7109375" style="237" customWidth="1"/>
    <col min="14082" max="14082" width="39.85546875" style="237" customWidth="1"/>
    <col min="14083" max="14083" width="0" style="237" hidden="1" customWidth="1"/>
    <col min="14084" max="14085" width="10.7109375" style="237" customWidth="1"/>
    <col min="14086" max="14086" width="14.140625" style="237" customWidth="1"/>
    <col min="14087" max="14090" width="10.7109375" style="237" customWidth="1"/>
    <col min="14091" max="14336" width="9.140625" style="237"/>
    <col min="14337" max="14337" width="3.7109375" style="237" customWidth="1"/>
    <col min="14338" max="14338" width="39.85546875" style="237" customWidth="1"/>
    <col min="14339" max="14339" width="0" style="237" hidden="1" customWidth="1"/>
    <col min="14340" max="14341" width="10.7109375" style="237" customWidth="1"/>
    <col min="14342" max="14342" width="14.140625" style="237" customWidth="1"/>
    <col min="14343" max="14346" width="10.7109375" style="237" customWidth="1"/>
    <col min="14347" max="14592" width="9.140625" style="237"/>
    <col min="14593" max="14593" width="3.7109375" style="237" customWidth="1"/>
    <col min="14594" max="14594" width="39.85546875" style="237" customWidth="1"/>
    <col min="14595" max="14595" width="0" style="237" hidden="1" customWidth="1"/>
    <col min="14596" max="14597" width="10.7109375" style="237" customWidth="1"/>
    <col min="14598" max="14598" width="14.140625" style="237" customWidth="1"/>
    <col min="14599" max="14602" width="10.7109375" style="237" customWidth="1"/>
    <col min="14603" max="14848" width="9.140625" style="237"/>
    <col min="14849" max="14849" width="3.7109375" style="237" customWidth="1"/>
    <col min="14850" max="14850" width="39.85546875" style="237" customWidth="1"/>
    <col min="14851" max="14851" width="0" style="237" hidden="1" customWidth="1"/>
    <col min="14852" max="14853" width="10.7109375" style="237" customWidth="1"/>
    <col min="14854" max="14854" width="14.140625" style="237" customWidth="1"/>
    <col min="14855" max="14858" width="10.7109375" style="237" customWidth="1"/>
    <col min="14859" max="15104" width="9.140625" style="237"/>
    <col min="15105" max="15105" width="3.7109375" style="237" customWidth="1"/>
    <col min="15106" max="15106" width="39.85546875" style="237" customWidth="1"/>
    <col min="15107" max="15107" width="0" style="237" hidden="1" customWidth="1"/>
    <col min="15108" max="15109" width="10.7109375" style="237" customWidth="1"/>
    <col min="15110" max="15110" width="14.140625" style="237" customWidth="1"/>
    <col min="15111" max="15114" width="10.7109375" style="237" customWidth="1"/>
    <col min="15115" max="15360" width="9.140625" style="237"/>
    <col min="15361" max="15361" width="3.7109375" style="237" customWidth="1"/>
    <col min="15362" max="15362" width="39.85546875" style="237" customWidth="1"/>
    <col min="15363" max="15363" width="0" style="237" hidden="1" customWidth="1"/>
    <col min="15364" max="15365" width="10.7109375" style="237" customWidth="1"/>
    <col min="15366" max="15366" width="14.140625" style="237" customWidth="1"/>
    <col min="15367" max="15370" width="10.7109375" style="237" customWidth="1"/>
    <col min="15371" max="15616" width="9.140625" style="237"/>
    <col min="15617" max="15617" width="3.7109375" style="237" customWidth="1"/>
    <col min="15618" max="15618" width="39.85546875" style="237" customWidth="1"/>
    <col min="15619" max="15619" width="0" style="237" hidden="1" customWidth="1"/>
    <col min="15620" max="15621" width="10.7109375" style="237" customWidth="1"/>
    <col min="15622" max="15622" width="14.140625" style="237" customWidth="1"/>
    <col min="15623" max="15626" width="10.7109375" style="237" customWidth="1"/>
    <col min="15627" max="15872" width="9.140625" style="237"/>
    <col min="15873" max="15873" width="3.7109375" style="237" customWidth="1"/>
    <col min="15874" max="15874" width="39.85546875" style="237" customWidth="1"/>
    <col min="15875" max="15875" width="0" style="237" hidden="1" customWidth="1"/>
    <col min="15876" max="15877" width="10.7109375" style="237" customWidth="1"/>
    <col min="15878" max="15878" width="14.140625" style="237" customWidth="1"/>
    <col min="15879" max="15882" width="10.7109375" style="237" customWidth="1"/>
    <col min="15883" max="16128" width="9.140625" style="237"/>
    <col min="16129" max="16129" width="3.7109375" style="237" customWidth="1"/>
    <col min="16130" max="16130" width="39.85546875" style="237" customWidth="1"/>
    <col min="16131" max="16131" width="0" style="237" hidden="1" customWidth="1"/>
    <col min="16132" max="16133" width="10.7109375" style="237" customWidth="1"/>
    <col min="16134" max="16134" width="14.140625" style="237" customWidth="1"/>
    <col min="16135" max="16138" width="10.7109375" style="237" customWidth="1"/>
    <col min="16139" max="16384" width="9.140625" style="237"/>
  </cols>
  <sheetData>
    <row r="1" spans="1:11" s="5" customFormat="1" ht="27" customHeight="1" x14ac:dyDescent="0.2">
      <c r="A1" s="105"/>
      <c r="B1" s="251" t="s">
        <v>65</v>
      </c>
      <c r="C1" s="252"/>
      <c r="D1" s="252"/>
      <c r="E1" s="252"/>
      <c r="F1" s="252"/>
      <c r="G1" s="252"/>
      <c r="H1" s="252"/>
      <c r="I1" s="252"/>
      <c r="J1" s="252"/>
      <c r="K1" s="106"/>
    </row>
    <row r="2" spans="1:11" s="5" customFormat="1" ht="17.25" customHeight="1" x14ac:dyDescent="0.2">
      <c r="A2" s="105"/>
      <c r="B2" s="253" t="s">
        <v>66</v>
      </c>
      <c r="C2" s="254"/>
      <c r="D2" s="254"/>
      <c r="E2" s="254"/>
      <c r="F2" s="254"/>
      <c r="G2" s="254"/>
      <c r="H2" s="254"/>
      <c r="I2" s="254"/>
      <c r="J2" s="254"/>
      <c r="K2" s="106"/>
    </row>
    <row r="3" spans="1:11" s="5" customFormat="1" ht="12.75" customHeight="1" x14ac:dyDescent="0.2">
      <c r="A3" s="107"/>
      <c r="B3" s="255" t="s">
        <v>67</v>
      </c>
      <c r="C3" s="256"/>
      <c r="D3" s="256"/>
      <c r="E3" s="256"/>
      <c r="F3" s="256"/>
      <c r="G3" s="256"/>
      <c r="H3" s="256"/>
      <c r="I3" s="256"/>
      <c r="J3" s="257"/>
      <c r="K3" s="106"/>
    </row>
    <row r="4" spans="1:11" s="5" customFormat="1" ht="11.25" customHeight="1" x14ac:dyDescent="0.2">
      <c r="A4" s="107"/>
      <c r="B4" s="258"/>
      <c r="C4" s="259"/>
      <c r="D4" s="259"/>
      <c r="E4" s="259"/>
      <c r="F4" s="259"/>
      <c r="G4" s="259"/>
      <c r="H4" s="259"/>
      <c r="I4" s="259"/>
      <c r="J4" s="260"/>
      <c r="K4" s="106"/>
    </row>
    <row r="5" spans="1:11" s="112" customFormat="1" ht="12" customHeight="1" x14ac:dyDescent="0.2">
      <c r="A5" s="108"/>
      <c r="B5" s="109" t="s">
        <v>68</v>
      </c>
      <c r="C5" s="110" t="s">
        <v>69</v>
      </c>
      <c r="D5" s="111" t="s">
        <v>70</v>
      </c>
      <c r="E5" s="261" t="s">
        <v>71</v>
      </c>
      <c r="F5" s="262"/>
      <c r="G5" s="262"/>
      <c r="H5" s="262"/>
      <c r="I5" s="262"/>
      <c r="J5" s="263"/>
    </row>
    <row r="6" spans="1:11" s="112" customFormat="1" ht="12" customHeight="1" x14ac:dyDescent="0.2">
      <c r="A6" s="108"/>
      <c r="B6" s="113"/>
      <c r="C6" s="114" t="s">
        <v>72</v>
      </c>
      <c r="D6" s="115" t="s">
        <v>72</v>
      </c>
      <c r="E6" s="111" t="s">
        <v>71</v>
      </c>
      <c r="F6" s="116" t="s">
        <v>73</v>
      </c>
      <c r="G6" s="261" t="s">
        <v>74</v>
      </c>
      <c r="H6" s="263"/>
      <c r="I6" s="262" t="s">
        <v>75</v>
      </c>
      <c r="J6" s="263"/>
    </row>
    <row r="7" spans="1:11" s="112" customFormat="1" ht="12" customHeight="1" x14ac:dyDescent="0.2">
      <c r="A7" s="108"/>
      <c r="B7" s="117"/>
      <c r="C7" s="118" t="s">
        <v>76</v>
      </c>
      <c r="D7" s="119" t="s">
        <v>76</v>
      </c>
      <c r="E7" s="119" t="s">
        <v>72</v>
      </c>
      <c r="F7" s="120" t="s">
        <v>77</v>
      </c>
      <c r="G7" s="119" t="s">
        <v>78</v>
      </c>
      <c r="H7" s="119" t="s">
        <v>79</v>
      </c>
      <c r="I7" s="119" t="s">
        <v>80</v>
      </c>
      <c r="J7" s="119" t="s">
        <v>81</v>
      </c>
    </row>
    <row r="8" spans="1:11" s="112" customFormat="1" ht="11.25" customHeight="1" x14ac:dyDescent="0.2">
      <c r="A8" s="108"/>
      <c r="B8" s="121" t="s">
        <v>82</v>
      </c>
      <c r="C8" s="122"/>
      <c r="D8" s="123"/>
      <c r="E8" s="124"/>
      <c r="F8" s="125"/>
      <c r="G8" s="126"/>
      <c r="H8" s="126"/>
      <c r="I8" s="126"/>
      <c r="J8" s="126"/>
      <c r="K8" s="127"/>
    </row>
    <row r="9" spans="1:11" s="112" customFormat="1" ht="11.25" customHeight="1" x14ac:dyDescent="0.2">
      <c r="A9" s="108"/>
      <c r="B9" s="128" t="s">
        <v>83</v>
      </c>
      <c r="C9" s="122"/>
      <c r="D9" s="129"/>
      <c r="E9" s="129"/>
      <c r="F9" s="130"/>
      <c r="G9" s="131"/>
      <c r="H9" s="131"/>
      <c r="I9" s="131"/>
      <c r="J9" s="131"/>
      <c r="K9" s="127"/>
    </row>
    <row r="10" spans="1:11" s="137" customFormat="1" ht="11.25" customHeight="1" x14ac:dyDescent="0.2">
      <c r="A10" s="108"/>
      <c r="B10" s="128" t="s">
        <v>84</v>
      </c>
      <c r="C10" s="132"/>
      <c r="D10" s="133"/>
      <c r="E10" s="133"/>
      <c r="F10" s="134"/>
      <c r="G10" s="135"/>
      <c r="H10" s="130"/>
      <c r="I10" s="135"/>
      <c r="J10" s="130"/>
      <c r="K10" s="136"/>
    </row>
    <row r="11" spans="1:11" s="137" customFormat="1" ht="11.25" customHeight="1" x14ac:dyDescent="0.2">
      <c r="A11" s="108"/>
      <c r="B11" s="138" t="s">
        <v>85</v>
      </c>
      <c r="C11" s="139">
        <v>504.2</v>
      </c>
      <c r="D11" s="140">
        <v>296</v>
      </c>
      <c r="E11" s="140">
        <v>30</v>
      </c>
      <c r="F11" s="141">
        <v>13.9</v>
      </c>
      <c r="G11" s="142">
        <v>61.58</v>
      </c>
      <c r="H11" s="143">
        <v>856</v>
      </c>
      <c r="I11" s="142">
        <v>3.58</v>
      </c>
      <c r="J11" s="142">
        <v>48</v>
      </c>
      <c r="K11" s="136"/>
    </row>
    <row r="12" spans="1:11" s="137" customFormat="1" ht="11.25" customHeight="1" x14ac:dyDescent="0.2">
      <c r="A12" s="108"/>
      <c r="B12" s="128" t="s">
        <v>86</v>
      </c>
      <c r="C12" s="132"/>
      <c r="D12" s="133"/>
      <c r="E12" s="133"/>
      <c r="F12" s="134"/>
      <c r="G12" s="135"/>
      <c r="H12" s="130"/>
      <c r="I12" s="135"/>
      <c r="J12" s="135"/>
      <c r="K12" s="136"/>
    </row>
    <row r="13" spans="1:11" s="137" customFormat="1" ht="11.25" customHeight="1" x14ac:dyDescent="0.2">
      <c r="A13" s="108"/>
      <c r="B13" s="138" t="s">
        <v>87</v>
      </c>
      <c r="C13" s="139">
        <v>2384.3000000000002</v>
      </c>
      <c r="D13" s="140">
        <v>974.9</v>
      </c>
      <c r="E13" s="140">
        <v>228</v>
      </c>
      <c r="F13" s="141">
        <v>90.2</v>
      </c>
      <c r="G13" s="142">
        <v>30.68</v>
      </c>
      <c r="H13" s="143">
        <v>2767</v>
      </c>
      <c r="I13" s="142">
        <v>0.95</v>
      </c>
      <c r="J13" s="142">
        <v>84</v>
      </c>
      <c r="K13" s="136"/>
    </row>
    <row r="14" spans="1:11" s="137" customFormat="1" ht="11.25" customHeight="1" x14ac:dyDescent="0.2">
      <c r="A14" s="108"/>
      <c r="B14" s="138" t="s">
        <v>88</v>
      </c>
      <c r="C14" s="139">
        <v>563</v>
      </c>
      <c r="D14" s="140">
        <v>179.3</v>
      </c>
      <c r="E14" s="140">
        <v>50</v>
      </c>
      <c r="F14" s="141">
        <v>104.2</v>
      </c>
      <c r="G14" s="142">
        <v>11.97</v>
      </c>
      <c r="H14" s="143">
        <v>1247</v>
      </c>
      <c r="I14" s="142">
        <v>1.01</v>
      </c>
      <c r="J14" s="142">
        <v>101</v>
      </c>
      <c r="K14" s="136"/>
    </row>
    <row r="15" spans="1:11" s="137" customFormat="1" ht="10.5" customHeight="1" x14ac:dyDescent="0.2">
      <c r="A15" s="108"/>
      <c r="B15" s="128"/>
      <c r="C15" s="144"/>
      <c r="D15" s="133"/>
      <c r="E15" s="133"/>
      <c r="F15" s="134"/>
      <c r="G15" s="135"/>
      <c r="H15" s="130"/>
      <c r="I15" s="135"/>
      <c r="J15" s="130"/>
      <c r="K15" s="145"/>
    </row>
    <row r="16" spans="1:11" s="137" customFormat="1" ht="11.25" customHeight="1" x14ac:dyDescent="0.2">
      <c r="A16" s="108"/>
      <c r="B16" s="128" t="s">
        <v>89</v>
      </c>
      <c r="C16" s="144"/>
      <c r="D16" s="133"/>
      <c r="E16" s="133"/>
      <c r="F16" s="134"/>
      <c r="G16" s="135"/>
      <c r="H16" s="130"/>
      <c r="I16" s="135"/>
      <c r="J16" s="130"/>
      <c r="K16" s="146"/>
    </row>
    <row r="17" spans="1:12" s="137" customFormat="1" ht="11.25" customHeight="1" x14ac:dyDescent="0.2">
      <c r="A17" s="108"/>
      <c r="B17" s="128" t="s">
        <v>90</v>
      </c>
      <c r="C17" s="144"/>
      <c r="D17" s="133"/>
      <c r="E17" s="133"/>
      <c r="F17" s="134"/>
      <c r="G17" s="135"/>
      <c r="H17" s="130"/>
      <c r="I17" s="135"/>
      <c r="J17" s="130"/>
      <c r="K17" s="146"/>
    </row>
    <row r="18" spans="1:12" s="137" customFormat="1" ht="11.25" customHeight="1" x14ac:dyDescent="0.2">
      <c r="A18" s="108"/>
      <c r="B18" s="138" t="s">
        <v>91</v>
      </c>
      <c r="C18" s="139">
        <v>2019.9</v>
      </c>
      <c r="D18" s="140">
        <v>1450.4</v>
      </c>
      <c r="E18" s="140">
        <v>272</v>
      </c>
      <c r="F18" s="141">
        <v>96</v>
      </c>
      <c r="G18" s="142">
        <v>27.01</v>
      </c>
      <c r="H18" s="143">
        <v>2593</v>
      </c>
      <c r="I18" s="142">
        <v>0</v>
      </c>
      <c r="J18" s="143" t="s">
        <v>92</v>
      </c>
      <c r="K18" s="136"/>
    </row>
    <row r="19" spans="1:12" s="137" customFormat="1" ht="10.5" customHeight="1" x14ac:dyDescent="0.2">
      <c r="A19" s="108"/>
      <c r="B19" s="138"/>
      <c r="C19" s="147"/>
      <c r="D19" s="133"/>
      <c r="E19" s="133"/>
      <c r="F19" s="134"/>
      <c r="G19" s="135"/>
      <c r="H19" s="130"/>
      <c r="I19" s="135"/>
      <c r="J19" s="130"/>
      <c r="K19" s="145"/>
    </row>
    <row r="20" spans="1:12" s="137" customFormat="1" ht="11.25" customHeight="1" x14ac:dyDescent="0.2">
      <c r="A20" s="108"/>
      <c r="B20" s="121" t="s">
        <v>21</v>
      </c>
      <c r="C20" s="148"/>
      <c r="D20" s="133"/>
      <c r="E20" s="133"/>
      <c r="F20" s="134"/>
      <c r="G20" s="135"/>
      <c r="H20" s="130"/>
      <c r="I20" s="135"/>
      <c r="J20" s="130"/>
      <c r="K20" s="146"/>
    </row>
    <row r="21" spans="1:12" s="137" customFormat="1" ht="11.25" customHeight="1" x14ac:dyDescent="0.2">
      <c r="A21" s="108"/>
      <c r="B21" s="128" t="s">
        <v>93</v>
      </c>
      <c r="C21" s="139">
        <v>2619.1961706388324</v>
      </c>
      <c r="D21" s="140">
        <v>2566.5239999999999</v>
      </c>
      <c r="E21" s="140">
        <v>918.6</v>
      </c>
      <c r="F21" s="141">
        <v>320</v>
      </c>
      <c r="G21" s="142">
        <v>4.1193567251462007</v>
      </c>
      <c r="H21" s="143">
        <v>0</v>
      </c>
      <c r="I21" s="142">
        <v>0</v>
      </c>
      <c r="J21" s="143" t="s">
        <v>92</v>
      </c>
      <c r="K21" s="146"/>
    </row>
    <row r="22" spans="1:12" s="137" customFormat="1" ht="11.25" customHeight="1" x14ac:dyDescent="0.2">
      <c r="A22" s="108"/>
      <c r="B22" s="128"/>
      <c r="C22" s="144"/>
      <c r="D22" s="133"/>
      <c r="E22" s="133"/>
      <c r="F22" s="134"/>
      <c r="G22" s="135"/>
      <c r="H22" s="130"/>
      <c r="I22" s="135"/>
      <c r="J22" s="130"/>
      <c r="K22" s="127"/>
    </row>
    <row r="23" spans="1:12" s="137" customFormat="1" ht="11.25" hidden="1" customHeight="1" x14ac:dyDescent="0.2">
      <c r="A23" s="108"/>
      <c r="B23" s="149" t="s">
        <v>35</v>
      </c>
      <c r="C23" s="150"/>
      <c r="D23" s="151"/>
      <c r="E23" s="151"/>
      <c r="F23" s="152"/>
      <c r="G23" s="153"/>
      <c r="H23" s="154"/>
      <c r="I23" s="153"/>
      <c r="J23" s="154"/>
      <c r="K23" s="127"/>
    </row>
    <row r="24" spans="1:12" s="137" customFormat="1" ht="11.25" hidden="1" customHeight="1" x14ac:dyDescent="0.2">
      <c r="A24" s="108"/>
      <c r="B24" s="149" t="s">
        <v>94</v>
      </c>
      <c r="C24" s="155">
        <v>901</v>
      </c>
      <c r="D24" s="156">
        <v>1208</v>
      </c>
      <c r="E24" s="157">
        <v>0</v>
      </c>
      <c r="F24" s="157">
        <v>0</v>
      </c>
      <c r="G24" s="157">
        <v>2.5099999999999998</v>
      </c>
      <c r="H24" s="157">
        <v>0</v>
      </c>
      <c r="I24" s="157">
        <v>0</v>
      </c>
      <c r="J24" s="157">
        <v>0</v>
      </c>
      <c r="K24" s="158"/>
      <c r="L24" s="158"/>
    </row>
    <row r="25" spans="1:12" s="163" customFormat="1" ht="10.5" hidden="1" customHeight="1" x14ac:dyDescent="0.2">
      <c r="A25" s="159"/>
      <c r="B25" s="160"/>
      <c r="C25" s="161"/>
      <c r="D25" s="151"/>
      <c r="E25" s="151"/>
      <c r="F25" s="152"/>
      <c r="G25" s="153"/>
      <c r="H25" s="154"/>
      <c r="I25" s="153"/>
      <c r="J25" s="154"/>
      <c r="K25" s="162"/>
    </row>
    <row r="26" spans="1:12" s="137" customFormat="1" ht="11.25" customHeight="1" x14ac:dyDescent="0.2">
      <c r="A26" s="108"/>
      <c r="B26" s="128" t="s">
        <v>95</v>
      </c>
      <c r="C26" s="144"/>
      <c r="D26" s="133"/>
      <c r="E26" s="133"/>
      <c r="F26" s="134"/>
      <c r="G26" s="135"/>
      <c r="H26" s="130"/>
      <c r="I26" s="135"/>
      <c r="J26" s="130"/>
      <c r="K26" s="146"/>
    </row>
    <row r="27" spans="1:12" s="137" customFormat="1" ht="11.25" customHeight="1" x14ac:dyDescent="0.2">
      <c r="A27" s="108"/>
      <c r="B27" s="128" t="s">
        <v>96</v>
      </c>
      <c r="C27" s="144"/>
      <c r="D27" s="133"/>
      <c r="E27" s="133"/>
      <c r="F27" s="134"/>
      <c r="G27" s="135"/>
      <c r="H27" s="130"/>
      <c r="I27" s="135"/>
      <c r="J27" s="130"/>
      <c r="K27" s="146"/>
    </row>
    <row r="28" spans="1:12" s="137" customFormat="1" ht="11.25" customHeight="1" x14ac:dyDescent="0.2">
      <c r="A28" s="108"/>
      <c r="B28" s="138" t="s">
        <v>97</v>
      </c>
      <c r="C28" s="139">
        <v>2785.2</v>
      </c>
      <c r="D28" s="140">
        <v>2394.0237037899997</v>
      </c>
      <c r="E28" s="140">
        <v>1398.5</v>
      </c>
      <c r="F28" s="141">
        <v>0.7</v>
      </c>
      <c r="G28" s="142">
        <v>4.4816178194607268</v>
      </c>
      <c r="H28" s="143">
        <v>0</v>
      </c>
      <c r="I28" s="142">
        <v>0</v>
      </c>
      <c r="J28" s="143">
        <v>0</v>
      </c>
      <c r="K28" s="145"/>
    </row>
    <row r="29" spans="1:12" s="137" customFormat="1" ht="11.25" customHeight="1" x14ac:dyDescent="0.2">
      <c r="A29" s="108"/>
      <c r="B29" s="138" t="s">
        <v>98</v>
      </c>
      <c r="C29" s="139">
        <v>871.2</v>
      </c>
      <c r="D29" s="140">
        <v>817</v>
      </c>
      <c r="E29" s="140">
        <v>475.55131489567304</v>
      </c>
      <c r="F29" s="141">
        <v>60</v>
      </c>
      <c r="G29" s="142">
        <v>2.9558665172036234</v>
      </c>
      <c r="H29" s="143">
        <v>0</v>
      </c>
      <c r="I29" s="142">
        <v>0</v>
      </c>
      <c r="J29" s="143">
        <v>0</v>
      </c>
      <c r="K29" s="145"/>
    </row>
    <row r="30" spans="1:12" s="137" customFormat="1" ht="11.25" customHeight="1" x14ac:dyDescent="0.2">
      <c r="A30" s="108"/>
      <c r="B30" s="164" t="s">
        <v>99</v>
      </c>
      <c r="C30" s="139">
        <v>2453.37</v>
      </c>
      <c r="D30" s="140">
        <v>2368.2032469999999</v>
      </c>
      <c r="E30" s="140">
        <v>607.77199999999993</v>
      </c>
      <c r="F30" s="141">
        <v>0</v>
      </c>
      <c r="G30" s="142">
        <v>3.5570708000964801</v>
      </c>
      <c r="H30" s="143">
        <v>0</v>
      </c>
      <c r="I30" s="142">
        <v>0</v>
      </c>
      <c r="J30" s="143">
        <v>0</v>
      </c>
      <c r="K30" s="145"/>
    </row>
    <row r="31" spans="1:12" s="137" customFormat="1" ht="11.25" hidden="1" customHeight="1" x14ac:dyDescent="0.2">
      <c r="A31" s="108"/>
      <c r="B31" s="164" t="s">
        <v>100</v>
      </c>
      <c r="C31" s="132"/>
      <c r="D31" s="165"/>
      <c r="E31" s="165"/>
      <c r="F31" s="166"/>
      <c r="G31" s="165"/>
      <c r="H31" s="167"/>
      <c r="I31" s="168"/>
      <c r="J31" s="167"/>
    </row>
    <row r="32" spans="1:12" s="178" customFormat="1" ht="11.25" hidden="1" customHeight="1" x14ac:dyDescent="0.2">
      <c r="A32" s="169"/>
      <c r="B32" s="170" t="s">
        <v>101</v>
      </c>
      <c r="C32" s="171"/>
      <c r="D32" s="172"/>
      <c r="E32" s="172"/>
      <c r="F32" s="173"/>
      <c r="G32" s="174"/>
      <c r="H32" s="175"/>
      <c r="I32" s="176"/>
      <c r="J32" s="175"/>
      <c r="K32" s="177"/>
    </row>
    <row r="33" spans="1:29" s="178" customFormat="1" ht="11.25" hidden="1" customHeight="1" x14ac:dyDescent="0.2">
      <c r="A33" s="169"/>
      <c r="B33" s="179" t="s">
        <v>102</v>
      </c>
      <c r="C33" s="180">
        <v>3165.53</v>
      </c>
      <c r="D33" s="181">
        <v>2346.77</v>
      </c>
      <c r="E33" s="181">
        <v>0</v>
      </c>
      <c r="F33" s="182">
        <v>0</v>
      </c>
      <c r="G33" s="176">
        <v>0</v>
      </c>
      <c r="H33" s="175">
        <v>0</v>
      </c>
      <c r="I33" s="176">
        <v>0</v>
      </c>
      <c r="J33" s="175">
        <v>0</v>
      </c>
      <c r="K33" s="183"/>
    </row>
    <row r="34" spans="1:29" s="178" customFormat="1" ht="11.25" hidden="1" customHeight="1" x14ac:dyDescent="0.2">
      <c r="A34" s="169"/>
      <c r="B34" s="179" t="s">
        <v>103</v>
      </c>
      <c r="C34" s="180">
        <v>1459.24</v>
      </c>
      <c r="D34" s="181">
        <v>891.02</v>
      </c>
      <c r="E34" s="181">
        <v>0</v>
      </c>
      <c r="F34" s="182">
        <v>0</v>
      </c>
      <c r="G34" s="176">
        <v>0</v>
      </c>
      <c r="H34" s="175">
        <v>0</v>
      </c>
      <c r="I34" s="176">
        <v>0</v>
      </c>
      <c r="J34" s="175">
        <v>0</v>
      </c>
      <c r="K34" s="183"/>
    </row>
    <row r="35" spans="1:29" s="137" customFormat="1" ht="11.25" hidden="1" customHeight="1" x14ac:dyDescent="0.2">
      <c r="A35" s="108"/>
      <c r="B35" s="138" t="s">
        <v>104</v>
      </c>
      <c r="C35" s="139">
        <v>0</v>
      </c>
      <c r="D35" s="184">
        <v>5.99</v>
      </c>
      <c r="E35" s="184">
        <v>0</v>
      </c>
      <c r="F35" s="185">
        <v>0</v>
      </c>
      <c r="G35" s="168">
        <v>0</v>
      </c>
      <c r="H35" s="167">
        <v>0</v>
      </c>
      <c r="I35" s="168">
        <v>0</v>
      </c>
      <c r="J35" s="167">
        <v>0</v>
      </c>
      <c r="K35" s="145"/>
    </row>
    <row r="36" spans="1:29" s="137" customFormat="1" ht="11.25" customHeight="1" x14ac:dyDescent="0.2">
      <c r="A36" s="108"/>
      <c r="B36" s="128" t="s">
        <v>105</v>
      </c>
      <c r="C36" s="132"/>
      <c r="D36" s="133"/>
      <c r="E36" s="133"/>
      <c r="F36" s="134"/>
      <c r="G36" s="135"/>
      <c r="H36" s="143"/>
      <c r="I36" s="142"/>
      <c r="J36" s="143"/>
      <c r="K36" s="145"/>
    </row>
    <row r="37" spans="1:29" s="137" customFormat="1" ht="11.25" customHeight="1" x14ac:dyDescent="0.2">
      <c r="A37" s="108"/>
      <c r="B37" s="138" t="s">
        <v>106</v>
      </c>
      <c r="C37" s="139">
        <v>1972</v>
      </c>
      <c r="D37" s="143">
        <v>1866.7449002706253</v>
      </c>
      <c r="E37" s="143">
        <v>676.00000000000045</v>
      </c>
      <c r="F37" s="141">
        <v>400</v>
      </c>
      <c r="G37" s="142">
        <v>6.1493187869822377</v>
      </c>
      <c r="H37" s="143">
        <v>0</v>
      </c>
      <c r="I37" s="142">
        <v>0</v>
      </c>
      <c r="J37" s="143">
        <v>0</v>
      </c>
      <c r="K37" s="145"/>
    </row>
    <row r="38" spans="1:29" s="137" customFormat="1" ht="10.5" customHeight="1" x14ac:dyDescent="0.2">
      <c r="A38" s="108"/>
      <c r="B38" s="186"/>
      <c r="C38" s="187"/>
      <c r="D38" s="188"/>
      <c r="E38" s="189"/>
      <c r="F38" s="190"/>
      <c r="G38" s="189"/>
      <c r="H38" s="191"/>
      <c r="I38" s="192"/>
      <c r="J38" s="193"/>
    </row>
    <row r="39" spans="1:29" s="197" customFormat="1" ht="11.25" customHeight="1" x14ac:dyDescent="0.2">
      <c r="A39" s="108"/>
      <c r="B39" s="194" t="s">
        <v>107</v>
      </c>
      <c r="C39" s="195"/>
      <c r="D39" s="196" t="s">
        <v>70</v>
      </c>
      <c r="E39" s="248" t="s">
        <v>71</v>
      </c>
      <c r="F39" s="249"/>
      <c r="G39" s="249"/>
      <c r="H39" s="249"/>
      <c r="I39" s="249"/>
      <c r="J39" s="250"/>
    </row>
    <row r="40" spans="1:29" s="197" customFormat="1" ht="11.25" customHeight="1" x14ac:dyDescent="0.2">
      <c r="A40" s="108"/>
      <c r="B40" s="198"/>
      <c r="C40" s="199"/>
      <c r="D40" s="196" t="s">
        <v>108</v>
      </c>
      <c r="E40" s="200" t="s">
        <v>71</v>
      </c>
      <c r="F40" s="201" t="s">
        <v>73</v>
      </c>
      <c r="G40" s="248" t="s">
        <v>74</v>
      </c>
      <c r="H40" s="250"/>
      <c r="I40" s="248" t="s">
        <v>75</v>
      </c>
      <c r="J40" s="250"/>
    </row>
    <row r="41" spans="1:29" s="197" customFormat="1" ht="11.25" customHeight="1" x14ac:dyDescent="0.2">
      <c r="A41" s="108"/>
      <c r="B41" s="202"/>
      <c r="C41" s="203"/>
      <c r="D41" s="119" t="s">
        <v>76</v>
      </c>
      <c r="E41" s="204" t="s">
        <v>108</v>
      </c>
      <c r="F41" s="205" t="s">
        <v>109</v>
      </c>
      <c r="G41" s="204" t="s">
        <v>110</v>
      </c>
      <c r="H41" s="204" t="s">
        <v>111</v>
      </c>
      <c r="I41" s="204" t="s">
        <v>112</v>
      </c>
      <c r="J41" s="204" t="s">
        <v>113</v>
      </c>
    </row>
    <row r="42" spans="1:29" s="137" customFormat="1" ht="11.25" customHeight="1" x14ac:dyDescent="0.2">
      <c r="A42" s="108"/>
      <c r="B42" s="121" t="s">
        <v>82</v>
      </c>
      <c r="C42" s="122"/>
      <c r="D42" s="206"/>
      <c r="E42" s="206"/>
      <c r="F42" s="207"/>
      <c r="G42" s="208"/>
      <c r="H42" s="208"/>
      <c r="I42" s="208"/>
      <c r="J42" s="208"/>
    </row>
    <row r="43" spans="1:29" s="137" customFormat="1" ht="11.25" customHeight="1" x14ac:dyDescent="0.2">
      <c r="A43" s="108"/>
      <c r="B43" s="128" t="s">
        <v>83</v>
      </c>
      <c r="C43" s="122"/>
      <c r="D43" s="206"/>
      <c r="E43" s="206"/>
      <c r="F43" s="207"/>
      <c r="G43" s="208"/>
      <c r="H43" s="208"/>
      <c r="I43" s="208"/>
      <c r="J43" s="208"/>
    </row>
    <row r="44" spans="1:29" s="137" customFormat="1" ht="11.25" customHeight="1" x14ac:dyDescent="0.2">
      <c r="A44" s="108"/>
      <c r="B44" s="128" t="s">
        <v>84</v>
      </c>
      <c r="C44" s="209"/>
      <c r="D44" s="206"/>
      <c r="E44" s="206"/>
      <c r="F44" s="207"/>
      <c r="G44" s="208"/>
      <c r="H44" s="208"/>
      <c r="I44" s="208"/>
      <c r="J44" s="208"/>
    </row>
    <row r="45" spans="1:29" s="137" customFormat="1" ht="11.25" customHeight="1" x14ac:dyDescent="0.2">
      <c r="A45" s="108"/>
      <c r="B45" s="138" t="s">
        <v>85</v>
      </c>
      <c r="C45" s="210">
        <f>C11*3.28084</f>
        <v>1654.1995279999999</v>
      </c>
      <c r="D45" s="211">
        <f>D11*3.28084</f>
        <v>971.12864000000002</v>
      </c>
      <c r="E45" s="211">
        <f>E11*3.28084</f>
        <v>98.425200000000004</v>
      </c>
      <c r="F45" s="212">
        <f>F11*0.393701</f>
        <v>5.4724439</v>
      </c>
      <c r="G45" s="142">
        <f>G11*0.0291667</f>
        <v>1.7960853859999999</v>
      </c>
      <c r="H45" s="142">
        <f>(F45/12)*G45</f>
        <v>0.81908137620790378</v>
      </c>
      <c r="I45" s="142">
        <f>I11*2.000002</f>
        <v>7.1600071599999993</v>
      </c>
      <c r="J45" s="142">
        <f>(F45/12)*I45</f>
        <v>3.2652281255581932</v>
      </c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13"/>
    </row>
    <row r="46" spans="1:29" s="137" customFormat="1" ht="11.25" customHeight="1" x14ac:dyDescent="0.2">
      <c r="A46" s="108"/>
      <c r="B46" s="128" t="s">
        <v>86</v>
      </c>
      <c r="C46" s="210"/>
      <c r="D46" s="211"/>
      <c r="E46" s="211"/>
      <c r="F46" s="212"/>
      <c r="G46" s="142"/>
      <c r="H46" s="142"/>
      <c r="I46" s="142"/>
      <c r="J46" s="142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13"/>
    </row>
    <row r="47" spans="1:29" s="137" customFormat="1" ht="11.25" customHeight="1" x14ac:dyDescent="0.2">
      <c r="A47" s="108"/>
      <c r="B47" s="138" t="s">
        <v>87</v>
      </c>
      <c r="C47" s="210">
        <f t="shared" ref="C47:E48" si="0">C13*3.28084</f>
        <v>7822.5068120000005</v>
      </c>
      <c r="D47" s="211">
        <f t="shared" si="0"/>
        <v>3198.4909159999997</v>
      </c>
      <c r="E47" s="211">
        <f t="shared" si="0"/>
        <v>748.03152</v>
      </c>
      <c r="F47" s="212">
        <f>F13*0.393701</f>
        <v>35.511830200000006</v>
      </c>
      <c r="G47" s="142">
        <f>G13*0.0291667</f>
        <v>0.89483435600000005</v>
      </c>
      <c r="H47" s="142">
        <f>(F47/12)*G47</f>
        <v>2.6481004756165296</v>
      </c>
      <c r="I47" s="142">
        <f>I13*2.000002</f>
        <v>1.9000018999999997</v>
      </c>
      <c r="J47" s="142">
        <f>(F47/12)*I47</f>
        <v>5.6227120710397811</v>
      </c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13"/>
    </row>
    <row r="48" spans="1:29" s="137" customFormat="1" ht="11.25" customHeight="1" x14ac:dyDescent="0.2">
      <c r="A48" s="108"/>
      <c r="B48" s="138" t="s">
        <v>88</v>
      </c>
      <c r="C48" s="210">
        <f t="shared" si="0"/>
        <v>1847.11292</v>
      </c>
      <c r="D48" s="211">
        <f t="shared" si="0"/>
        <v>588.25461200000007</v>
      </c>
      <c r="E48" s="140">
        <f t="shared" si="0"/>
        <v>164.042</v>
      </c>
      <c r="F48" s="214">
        <f>F14*0.393701</f>
        <v>41.023644200000007</v>
      </c>
      <c r="G48" s="142">
        <f>G14*0.0291667</f>
        <v>0.349125399</v>
      </c>
      <c r="H48" s="142">
        <f>(F48/12)*G48</f>
        <v>1.1935330124799197</v>
      </c>
      <c r="I48" s="142">
        <f>I14*2.000002</f>
        <v>2.0200020199999997</v>
      </c>
      <c r="J48" s="142">
        <f>(F48/12)*I48</f>
        <v>6.9056536793134402</v>
      </c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13"/>
    </row>
    <row r="49" spans="1:29" s="137" customFormat="1" ht="11.25" customHeight="1" x14ac:dyDescent="0.2">
      <c r="A49" s="108"/>
      <c r="B49" s="128"/>
      <c r="C49" s="210"/>
      <c r="D49" s="211"/>
      <c r="E49" s="211"/>
      <c r="F49" s="212"/>
      <c r="G49" s="142"/>
      <c r="H49" s="142"/>
      <c r="I49" s="142"/>
      <c r="J49" s="142"/>
      <c r="S49" s="213"/>
      <c r="T49" s="213"/>
      <c r="U49" s="213"/>
      <c r="V49" s="213"/>
      <c r="W49" s="213"/>
      <c r="X49" s="213"/>
      <c r="Y49" s="213"/>
      <c r="Z49" s="213"/>
      <c r="AA49" s="213"/>
      <c r="AB49" s="213"/>
      <c r="AC49" s="213"/>
    </row>
    <row r="50" spans="1:29" s="137" customFormat="1" ht="11.25" customHeight="1" x14ac:dyDescent="0.2">
      <c r="A50" s="108"/>
      <c r="B50" s="128" t="s">
        <v>89</v>
      </c>
      <c r="C50" s="210"/>
      <c r="D50" s="211"/>
      <c r="E50" s="211"/>
      <c r="F50" s="212"/>
      <c r="G50" s="142"/>
      <c r="H50" s="142"/>
      <c r="I50" s="142"/>
      <c r="J50" s="142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13"/>
    </row>
    <row r="51" spans="1:29" s="137" customFormat="1" ht="10.5" customHeight="1" x14ac:dyDescent="0.2">
      <c r="A51" s="108"/>
      <c r="B51" s="128" t="s">
        <v>90</v>
      </c>
      <c r="C51" s="210"/>
      <c r="D51" s="211"/>
      <c r="E51" s="211"/>
      <c r="F51" s="212"/>
      <c r="G51" s="142"/>
      <c r="H51" s="142"/>
      <c r="I51" s="142"/>
      <c r="J51" s="142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13"/>
    </row>
    <row r="52" spans="1:29" s="137" customFormat="1" ht="11.25" customHeight="1" x14ac:dyDescent="0.2">
      <c r="A52" s="108"/>
      <c r="B52" s="138" t="s">
        <v>91</v>
      </c>
      <c r="C52" s="210">
        <f>C18*3.28084</f>
        <v>6626.9687160000003</v>
      </c>
      <c r="D52" s="211">
        <f>D18*3.28084</f>
        <v>4758.5303360000007</v>
      </c>
      <c r="E52" s="211">
        <f>E18*3.28084</f>
        <v>892.38847999999996</v>
      </c>
      <c r="F52" s="212">
        <f>F18*0.393701</f>
        <v>37.795296</v>
      </c>
      <c r="G52" s="142">
        <f>G18*0.0291667</f>
        <v>0.787792567</v>
      </c>
      <c r="H52" s="142">
        <f>(F52/12)*G52</f>
        <v>2.4812377713637361</v>
      </c>
      <c r="I52" s="142">
        <f>I18*2.000002</f>
        <v>0</v>
      </c>
      <c r="J52" s="142">
        <f>(F52/12)*I52</f>
        <v>0</v>
      </c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13"/>
    </row>
    <row r="53" spans="1:29" s="137" customFormat="1" ht="10.5" customHeight="1" x14ac:dyDescent="0.2">
      <c r="A53" s="108"/>
      <c r="B53" s="138"/>
      <c r="C53" s="210"/>
      <c r="D53" s="211"/>
      <c r="E53" s="211"/>
      <c r="F53" s="212"/>
      <c r="G53" s="142"/>
      <c r="H53" s="142"/>
      <c r="I53" s="142"/>
      <c r="J53" s="142"/>
    </row>
    <row r="54" spans="1:29" s="137" customFormat="1" ht="11.25" customHeight="1" x14ac:dyDescent="0.2">
      <c r="A54" s="108"/>
      <c r="B54" s="121" t="s">
        <v>21</v>
      </c>
      <c r="C54" s="210"/>
      <c r="D54" s="211"/>
      <c r="E54" s="211"/>
      <c r="F54" s="212"/>
      <c r="G54" s="142"/>
      <c r="H54" s="142"/>
      <c r="I54" s="142"/>
      <c r="J54" s="142"/>
    </row>
    <row r="55" spans="1:29" s="137" customFormat="1" ht="11.25" customHeight="1" x14ac:dyDescent="0.2">
      <c r="A55" s="108"/>
      <c r="B55" s="128" t="s">
        <v>93</v>
      </c>
      <c r="C55" s="215">
        <f>C21*3.28084</f>
        <v>8593.1635644787075</v>
      </c>
      <c r="D55" s="211">
        <f>D21*3.28084</f>
        <v>8420.3546001599989</v>
      </c>
      <c r="E55" s="211">
        <f>E21*3.28084</f>
        <v>3013.7796240000002</v>
      </c>
      <c r="F55" s="212">
        <f>F21*0.393701</f>
        <v>125.98432000000001</v>
      </c>
      <c r="G55" s="142">
        <f>G21*0.0291667</f>
        <v>0.12014804179532169</v>
      </c>
      <c r="H55" s="142">
        <v>0</v>
      </c>
      <c r="I55" s="214">
        <f>I21*2.000002</f>
        <v>0</v>
      </c>
      <c r="J55" s="214" t="s">
        <v>114</v>
      </c>
      <c r="S55" s="213"/>
      <c r="T55" s="213"/>
      <c r="U55" s="213"/>
      <c r="V55" s="213"/>
      <c r="W55" s="213"/>
      <c r="X55" s="213"/>
      <c r="Y55" s="213"/>
      <c r="Z55" s="213"/>
    </row>
    <row r="56" spans="1:29" s="137" customFormat="1" ht="11.25" customHeight="1" x14ac:dyDescent="0.2">
      <c r="A56" s="108"/>
      <c r="B56" s="128"/>
      <c r="C56" s="210"/>
      <c r="D56" s="211"/>
      <c r="E56" s="211"/>
      <c r="F56" s="212"/>
      <c r="G56" s="142"/>
      <c r="H56" s="142"/>
      <c r="I56" s="142"/>
      <c r="J56" s="142"/>
    </row>
    <row r="57" spans="1:29" s="137" customFormat="1" ht="11.25" hidden="1" customHeight="1" x14ac:dyDescent="0.2">
      <c r="A57" s="108"/>
      <c r="B57" s="149" t="s">
        <v>35</v>
      </c>
      <c r="C57" s="216"/>
      <c r="D57" s="217"/>
      <c r="E57" s="217"/>
      <c r="F57" s="218"/>
      <c r="G57" s="157"/>
      <c r="H57" s="157"/>
      <c r="I57" s="157"/>
      <c r="J57" s="157"/>
    </row>
    <row r="58" spans="1:29" s="137" customFormat="1" ht="11.25" hidden="1" customHeight="1" x14ac:dyDescent="0.2">
      <c r="A58" s="108"/>
      <c r="B58" s="149" t="s">
        <v>94</v>
      </c>
      <c r="C58" s="216">
        <f>C24*3.28084</f>
        <v>2956.0368399999998</v>
      </c>
      <c r="D58" s="217">
        <f>D24*3.28084</f>
        <v>3963.2547199999999</v>
      </c>
      <c r="E58" s="217">
        <f>E24*3.28084</f>
        <v>0</v>
      </c>
      <c r="F58" s="218">
        <f>F24*0.393701</f>
        <v>0</v>
      </c>
      <c r="G58" s="157">
        <f>G24*0.0291667</f>
        <v>7.3208416999999998E-2</v>
      </c>
      <c r="H58" s="157">
        <f>(F58/12)*G58</f>
        <v>0</v>
      </c>
      <c r="I58" s="157">
        <f>I24*2.000002</f>
        <v>0</v>
      </c>
      <c r="J58" s="157">
        <f>(F58/12)*I58</f>
        <v>0</v>
      </c>
      <c r="S58" s="213"/>
      <c r="T58" s="213"/>
      <c r="U58" s="213"/>
      <c r="V58" s="213"/>
      <c r="W58" s="213"/>
      <c r="X58" s="213"/>
      <c r="Y58" s="213"/>
      <c r="Z58" s="213"/>
    </row>
    <row r="59" spans="1:29" s="137" customFormat="1" ht="10.5" hidden="1" customHeight="1" x14ac:dyDescent="0.2">
      <c r="A59" s="108"/>
      <c r="B59" s="160"/>
      <c r="C59" s="216"/>
      <c r="D59" s="217"/>
      <c r="E59" s="217"/>
      <c r="F59" s="218"/>
      <c r="G59" s="157"/>
      <c r="H59" s="157"/>
      <c r="I59" s="157"/>
      <c r="J59" s="157"/>
    </row>
    <row r="60" spans="1:29" s="137" customFormat="1" ht="11.25" customHeight="1" x14ac:dyDescent="0.2">
      <c r="A60" s="108"/>
      <c r="B60" s="128" t="s">
        <v>95</v>
      </c>
      <c r="C60" s="210"/>
      <c r="D60" s="211"/>
      <c r="E60" s="211"/>
      <c r="F60" s="212"/>
      <c r="G60" s="142"/>
      <c r="H60" s="142"/>
      <c r="I60" s="142"/>
      <c r="J60" s="142"/>
    </row>
    <row r="61" spans="1:29" s="137" customFormat="1" ht="11.25" customHeight="1" x14ac:dyDescent="0.2">
      <c r="A61" s="108"/>
      <c r="B61" s="128" t="s">
        <v>96</v>
      </c>
      <c r="C61" s="210"/>
      <c r="D61" s="211"/>
      <c r="E61" s="211"/>
      <c r="F61" s="212"/>
      <c r="G61" s="142"/>
      <c r="H61" s="142"/>
      <c r="I61" s="142"/>
      <c r="J61" s="142"/>
    </row>
    <row r="62" spans="1:29" s="137" customFormat="1" ht="11.25" customHeight="1" x14ac:dyDescent="0.2">
      <c r="A62" s="108"/>
      <c r="B62" s="138" t="s">
        <v>97</v>
      </c>
      <c r="C62" s="210">
        <f t="shared" ref="C62:E65" si="1">C28*3.28084</f>
        <v>9137.7955679999995</v>
      </c>
      <c r="D62" s="211">
        <f t="shared" si="1"/>
        <v>7854.4087283423823</v>
      </c>
      <c r="E62" s="211">
        <f>E28*3.28084</f>
        <v>4588.2547400000003</v>
      </c>
      <c r="F62" s="212">
        <f>F28*0.393701</f>
        <v>0.27559070000000002</v>
      </c>
      <c r="G62" s="142">
        <f>G28*0.0291667</f>
        <v>0.13071400245486517</v>
      </c>
      <c r="H62" s="219">
        <v>0</v>
      </c>
      <c r="I62" s="219">
        <v>0</v>
      </c>
      <c r="J62" s="219">
        <v>0</v>
      </c>
    </row>
    <row r="63" spans="1:29" s="137" customFormat="1" ht="11.25" customHeight="1" x14ac:dyDescent="0.2">
      <c r="A63" s="108"/>
      <c r="B63" s="138" t="s">
        <v>98</v>
      </c>
      <c r="C63" s="210">
        <f t="shared" si="1"/>
        <v>2858.2678080000001</v>
      </c>
      <c r="D63" s="211">
        <f t="shared" si="1"/>
        <v>2680.4462800000001</v>
      </c>
      <c r="E63" s="211">
        <f t="shared" si="1"/>
        <v>1560.2077759623198</v>
      </c>
      <c r="F63" s="212">
        <f>F29*0.393701</f>
        <v>23.622060000000001</v>
      </c>
      <c r="G63" s="142">
        <f>G29*0.0291667</f>
        <v>8.6212871947322925E-2</v>
      </c>
      <c r="H63" s="219">
        <v>0</v>
      </c>
      <c r="I63" s="219">
        <v>0</v>
      </c>
      <c r="J63" s="219">
        <v>0</v>
      </c>
    </row>
    <row r="64" spans="1:29" s="137" customFormat="1" ht="11.25" customHeight="1" x14ac:dyDescent="0.2">
      <c r="A64" s="108"/>
      <c r="B64" s="164" t="s">
        <v>99</v>
      </c>
      <c r="C64" s="210">
        <f t="shared" si="1"/>
        <v>8049.1144307999994</v>
      </c>
      <c r="D64" s="211">
        <f t="shared" si="1"/>
        <v>7769.69594088748</v>
      </c>
      <c r="E64" s="211">
        <f t="shared" si="1"/>
        <v>1994.0026884799997</v>
      </c>
      <c r="F64" s="212">
        <f>F30*0.393701</f>
        <v>0</v>
      </c>
      <c r="G64" s="142">
        <f>G30*0.0291667</f>
        <v>0.103748016905174</v>
      </c>
      <c r="H64" s="219">
        <v>0</v>
      </c>
      <c r="I64" s="219">
        <v>0</v>
      </c>
      <c r="J64" s="219">
        <v>0</v>
      </c>
    </row>
    <row r="65" spans="1:10" s="137" customFormat="1" ht="11.25" hidden="1" customHeight="1" x14ac:dyDescent="0.2">
      <c r="A65" s="108"/>
      <c r="B65" s="164" t="s">
        <v>100</v>
      </c>
      <c r="C65" s="215">
        <f t="shared" si="1"/>
        <v>0</v>
      </c>
      <c r="D65" s="220">
        <f t="shared" si="1"/>
        <v>0</v>
      </c>
      <c r="E65" s="220">
        <f t="shared" si="1"/>
        <v>0</v>
      </c>
      <c r="F65" s="221">
        <f>F31*0.393701</f>
        <v>0</v>
      </c>
      <c r="G65" s="168">
        <f>G31*0.0291667</f>
        <v>0</v>
      </c>
      <c r="H65" s="222">
        <v>0</v>
      </c>
      <c r="I65" s="222">
        <v>0</v>
      </c>
      <c r="J65" s="222">
        <v>0</v>
      </c>
    </row>
    <row r="66" spans="1:10" s="178" customFormat="1" ht="11.25" hidden="1" customHeight="1" x14ac:dyDescent="0.2">
      <c r="A66" s="169"/>
      <c r="B66" s="170" t="s">
        <v>101</v>
      </c>
      <c r="C66" s="223"/>
      <c r="D66" s="224"/>
      <c r="E66" s="224"/>
      <c r="F66" s="225"/>
      <c r="G66" s="176"/>
      <c r="H66" s="226"/>
      <c r="I66" s="226"/>
      <c r="J66" s="226"/>
    </row>
    <row r="67" spans="1:10" s="178" customFormat="1" ht="11.25" hidden="1" customHeight="1" x14ac:dyDescent="0.2">
      <c r="A67" s="169"/>
      <c r="B67" s="179" t="s">
        <v>102</v>
      </c>
      <c r="C67" s="223">
        <f>C33*3.28084</f>
        <v>10385.597445200001</v>
      </c>
      <c r="D67" s="224">
        <f t="shared" ref="D67:E69" si="2">D33*3.28084</f>
        <v>7699.3768867999997</v>
      </c>
      <c r="E67" s="224">
        <f t="shared" si="2"/>
        <v>0</v>
      </c>
      <c r="F67" s="225">
        <f>F33*0.393701</f>
        <v>0</v>
      </c>
      <c r="G67" s="176">
        <f>G33*0.0291667</f>
        <v>0</v>
      </c>
      <c r="H67" s="227">
        <v>0</v>
      </c>
      <c r="I67" s="227">
        <v>0</v>
      </c>
      <c r="J67" s="227">
        <v>0</v>
      </c>
    </row>
    <row r="68" spans="1:10" s="178" customFormat="1" ht="11.25" hidden="1" customHeight="1" x14ac:dyDescent="0.2">
      <c r="A68" s="169"/>
      <c r="B68" s="179" t="s">
        <v>103</v>
      </c>
      <c r="C68" s="223">
        <f>C34*3.28084</f>
        <v>4787.5329615999999</v>
      </c>
      <c r="D68" s="224">
        <f t="shared" si="2"/>
        <v>2923.2940567999999</v>
      </c>
      <c r="E68" s="224">
        <f t="shared" si="2"/>
        <v>0</v>
      </c>
      <c r="F68" s="225">
        <f>F34*0.393701</f>
        <v>0</v>
      </c>
      <c r="G68" s="176">
        <f>G34*0.0291667</f>
        <v>0</v>
      </c>
      <c r="H68" s="227">
        <v>0</v>
      </c>
      <c r="I68" s="227">
        <v>0</v>
      </c>
      <c r="J68" s="227">
        <v>0</v>
      </c>
    </row>
    <row r="69" spans="1:10" s="137" customFormat="1" ht="11.25" hidden="1" customHeight="1" x14ac:dyDescent="0.2">
      <c r="A69" s="108"/>
      <c r="B69" s="138" t="s">
        <v>104</v>
      </c>
      <c r="C69" s="210">
        <f>C35*3.28084</f>
        <v>0</v>
      </c>
      <c r="D69" s="220">
        <f t="shared" si="2"/>
        <v>19.6522316</v>
      </c>
      <c r="E69" s="220">
        <f t="shared" si="2"/>
        <v>0</v>
      </c>
      <c r="F69" s="221">
        <f>F35*0.393701</f>
        <v>0</v>
      </c>
      <c r="G69" s="168">
        <f>G35*0.0291667</f>
        <v>0</v>
      </c>
      <c r="H69" s="222">
        <v>0</v>
      </c>
      <c r="I69" s="222">
        <v>0</v>
      </c>
      <c r="J69" s="222">
        <v>0</v>
      </c>
    </row>
    <row r="70" spans="1:10" s="137" customFormat="1" ht="11.25" customHeight="1" x14ac:dyDescent="0.2">
      <c r="A70" s="108"/>
      <c r="B70" s="128" t="s">
        <v>105</v>
      </c>
      <c r="C70" s="210"/>
      <c r="D70" s="211"/>
      <c r="E70" s="211"/>
      <c r="F70" s="212"/>
      <c r="G70" s="142"/>
      <c r="H70" s="228"/>
      <c r="I70" s="228"/>
      <c r="J70" s="228"/>
    </row>
    <row r="71" spans="1:10" s="137" customFormat="1" ht="11.25" customHeight="1" x14ac:dyDescent="0.2">
      <c r="A71" s="108"/>
      <c r="B71" s="138" t="s">
        <v>106</v>
      </c>
      <c r="C71" s="210">
        <f>C37*3.28084</f>
        <v>6469.8164800000004</v>
      </c>
      <c r="D71" s="211">
        <f>D37*3.28084</f>
        <v>6124.4913386038779</v>
      </c>
      <c r="E71" s="211">
        <f>E37*3.28084</f>
        <v>2217.8478400000013</v>
      </c>
      <c r="F71" s="212">
        <f>F37*0.393701</f>
        <v>157.4804</v>
      </c>
      <c r="G71" s="142">
        <f>G37*0.0291667</f>
        <v>0.17935533626427483</v>
      </c>
      <c r="H71" s="219">
        <v>0</v>
      </c>
      <c r="I71" s="219">
        <v>0</v>
      </c>
      <c r="J71" s="219">
        <v>0</v>
      </c>
    </row>
    <row r="72" spans="1:10" s="137" customFormat="1" ht="10.5" customHeight="1" x14ac:dyDescent="0.2">
      <c r="A72" s="108"/>
      <c r="B72" s="229"/>
      <c r="C72" s="230"/>
      <c r="D72" s="231"/>
      <c r="E72" s="231"/>
      <c r="F72" s="232"/>
      <c r="G72" s="192"/>
      <c r="H72" s="233"/>
      <c r="I72" s="192"/>
      <c r="J72" s="192"/>
    </row>
    <row r="73" spans="1:10" ht="12.75" customHeight="1" x14ac:dyDescent="0.2">
      <c r="A73" s="108"/>
      <c r="B73" s="234"/>
      <c r="C73" s="234"/>
      <c r="D73" s="235"/>
      <c r="E73" s="235"/>
      <c r="F73" s="236"/>
      <c r="G73" s="236"/>
      <c r="H73" s="236"/>
      <c r="I73" s="236"/>
      <c r="J73" s="236"/>
    </row>
    <row r="74" spans="1:10" x14ac:dyDescent="0.2">
      <c r="A74" s="108"/>
      <c r="B74" s="238" t="s">
        <v>115</v>
      </c>
      <c r="C74" s="238"/>
      <c r="D74" s="238"/>
      <c r="E74" s="238"/>
      <c r="F74" s="238"/>
      <c r="G74" s="238"/>
      <c r="H74" s="238"/>
      <c r="I74" s="238"/>
      <c r="J74" s="238"/>
    </row>
    <row r="75" spans="1:10" x14ac:dyDescent="0.2">
      <c r="A75" s="108"/>
      <c r="B75" s="238"/>
      <c r="C75" s="239"/>
      <c r="D75" s="239"/>
      <c r="E75" s="239"/>
      <c r="F75" s="239"/>
      <c r="G75" s="239"/>
      <c r="H75" s="239"/>
      <c r="I75" s="239"/>
      <c r="J75" s="239"/>
    </row>
    <row r="76" spans="1:10" x14ac:dyDescent="0.2">
      <c r="A76" s="108"/>
      <c r="B76" s="238"/>
      <c r="C76" s="240"/>
      <c r="D76" s="239"/>
      <c r="E76" s="239"/>
      <c r="F76" s="239"/>
      <c r="G76" s="239"/>
      <c r="H76" s="239"/>
      <c r="I76" s="239"/>
      <c r="J76" s="239"/>
    </row>
    <row r="77" spans="1:10" x14ac:dyDescent="0.2">
      <c r="A77" s="108"/>
      <c r="B77" s="238"/>
      <c r="C77" s="240"/>
      <c r="D77" s="239"/>
      <c r="E77" s="239"/>
      <c r="F77" s="239"/>
      <c r="G77" s="239"/>
      <c r="H77" s="239"/>
      <c r="I77" s="239"/>
      <c r="J77" s="239"/>
    </row>
    <row r="78" spans="1:10" x14ac:dyDescent="0.2">
      <c r="A78" s="108"/>
      <c r="B78" s="238"/>
      <c r="C78" s="240"/>
      <c r="D78" s="239"/>
      <c r="E78" s="239"/>
      <c r="F78" s="239"/>
      <c r="G78" s="239"/>
      <c r="H78" s="239"/>
      <c r="I78" s="239"/>
      <c r="J78" s="239"/>
    </row>
    <row r="79" spans="1:10" x14ac:dyDescent="0.2">
      <c r="A79" s="108"/>
      <c r="B79" s="238"/>
      <c r="C79" s="240"/>
      <c r="D79" s="239"/>
      <c r="E79" s="239"/>
      <c r="F79" s="239"/>
      <c r="G79" s="239"/>
      <c r="H79" s="239"/>
      <c r="I79" s="239"/>
      <c r="J79" s="239"/>
    </row>
    <row r="80" spans="1:10" x14ac:dyDescent="0.2">
      <c r="A80" s="108"/>
      <c r="B80" s="238"/>
      <c r="C80" s="240"/>
      <c r="D80" s="239"/>
      <c r="E80" s="239"/>
      <c r="F80" s="239"/>
      <c r="G80" s="239"/>
      <c r="H80" s="239"/>
      <c r="I80" s="239"/>
      <c r="J80" s="239"/>
    </row>
    <row r="81" spans="1:10" x14ac:dyDescent="0.2">
      <c r="A81" s="108"/>
      <c r="B81" s="238"/>
      <c r="C81" s="240"/>
      <c r="D81" s="239"/>
      <c r="E81" s="239"/>
      <c r="F81" s="239"/>
      <c r="G81" s="239"/>
      <c r="H81" s="239"/>
      <c r="I81" s="239"/>
      <c r="J81" s="239"/>
    </row>
    <row r="82" spans="1:10" x14ac:dyDescent="0.2">
      <c r="A82" s="108"/>
      <c r="B82" s="238"/>
      <c r="C82" s="240"/>
      <c r="D82" s="239"/>
      <c r="E82" s="239"/>
      <c r="F82" s="239"/>
      <c r="G82" s="239"/>
      <c r="H82" s="239"/>
      <c r="I82" s="239"/>
      <c r="J82" s="239"/>
    </row>
    <row r="83" spans="1:10" x14ac:dyDescent="0.2">
      <c r="A83" s="108"/>
      <c r="B83" s="238"/>
      <c r="C83" s="240"/>
      <c r="D83" s="239"/>
      <c r="E83" s="239"/>
      <c r="F83" s="239"/>
      <c r="G83" s="239"/>
      <c r="H83" s="239"/>
      <c r="I83" s="239"/>
      <c r="J83" s="239"/>
    </row>
    <row r="84" spans="1:10" x14ac:dyDescent="0.2">
      <c r="A84" s="108"/>
      <c r="B84" s="238"/>
      <c r="C84" s="240"/>
      <c r="D84" s="239"/>
      <c r="E84" s="239"/>
      <c r="F84" s="239"/>
      <c r="G84" s="239"/>
      <c r="H84" s="239"/>
      <c r="I84" s="239"/>
      <c r="J84" s="239"/>
    </row>
    <row r="85" spans="1:10" x14ac:dyDescent="0.2">
      <c r="A85" s="108"/>
      <c r="B85" s="238"/>
      <c r="C85" s="240"/>
      <c r="D85" s="239"/>
      <c r="E85" s="239"/>
      <c r="F85" s="239"/>
      <c r="G85" s="239"/>
      <c r="H85" s="239"/>
      <c r="I85" s="239"/>
      <c r="J85" s="239"/>
    </row>
    <row r="86" spans="1:10" x14ac:dyDescent="0.2">
      <c r="A86" s="108"/>
      <c r="B86" s="238"/>
      <c r="C86" s="240"/>
      <c r="D86" s="239"/>
      <c r="E86" s="239"/>
      <c r="F86" s="239"/>
      <c r="G86" s="239"/>
      <c r="H86" s="239"/>
      <c r="I86" s="239"/>
      <c r="J86" s="239"/>
    </row>
    <row r="87" spans="1:10" x14ac:dyDescent="0.2">
      <c r="A87" s="108"/>
      <c r="B87" s="238"/>
      <c r="C87" s="240"/>
      <c r="D87" s="239"/>
      <c r="E87" s="239"/>
      <c r="F87" s="239"/>
      <c r="G87" s="239"/>
      <c r="H87" s="239"/>
      <c r="I87" s="239"/>
      <c r="J87" s="239"/>
    </row>
    <row r="88" spans="1:10" x14ac:dyDescent="0.2">
      <c r="A88" s="108"/>
      <c r="B88" s="238"/>
      <c r="C88" s="240"/>
      <c r="D88" s="239"/>
      <c r="E88" s="239"/>
      <c r="F88" s="239"/>
      <c r="G88" s="239"/>
      <c r="H88" s="239"/>
      <c r="I88" s="239"/>
      <c r="J88" s="239"/>
    </row>
    <row r="89" spans="1:10" x14ac:dyDescent="0.2">
      <c r="A89" s="108"/>
      <c r="B89" s="238"/>
      <c r="C89" s="240"/>
      <c r="D89" s="239"/>
      <c r="E89" s="239"/>
      <c r="F89" s="239"/>
      <c r="G89" s="239"/>
      <c r="H89" s="239"/>
      <c r="I89" s="239"/>
      <c r="J89" s="239"/>
    </row>
    <row r="90" spans="1:10" x14ac:dyDescent="0.2">
      <c r="A90" s="108"/>
      <c r="B90" s="238"/>
      <c r="C90" s="240"/>
      <c r="D90" s="239"/>
      <c r="E90" s="239"/>
      <c r="F90" s="239"/>
      <c r="G90" s="239"/>
      <c r="H90" s="239"/>
      <c r="I90" s="239"/>
      <c r="J90" s="239"/>
    </row>
    <row r="91" spans="1:10" x14ac:dyDescent="0.2">
      <c r="A91" s="108"/>
      <c r="B91" s="238"/>
      <c r="C91" s="240"/>
      <c r="D91" s="239"/>
      <c r="E91" s="239"/>
      <c r="F91" s="239"/>
      <c r="G91" s="239"/>
      <c r="H91" s="239"/>
      <c r="I91" s="239"/>
      <c r="J91" s="239"/>
    </row>
    <row r="92" spans="1:10" x14ac:dyDescent="0.2">
      <c r="A92" s="108"/>
      <c r="B92" s="238"/>
      <c r="C92" s="240"/>
      <c r="D92" s="239"/>
      <c r="E92" s="239"/>
      <c r="F92" s="239"/>
      <c r="G92" s="239"/>
      <c r="H92" s="239"/>
      <c r="I92" s="239"/>
      <c r="J92" s="239"/>
    </row>
    <row r="93" spans="1:10" x14ac:dyDescent="0.2">
      <c r="A93" s="108"/>
      <c r="B93" s="238"/>
      <c r="C93" s="240"/>
      <c r="D93" s="239"/>
      <c r="E93" s="239"/>
      <c r="F93" s="239"/>
      <c r="G93" s="239"/>
      <c r="H93" s="239"/>
      <c r="I93" s="239"/>
      <c r="J93" s="239"/>
    </row>
    <row r="94" spans="1:10" x14ac:dyDescent="0.2">
      <c r="A94" s="108"/>
      <c r="B94" s="238"/>
      <c r="C94" s="240"/>
      <c r="D94" s="239"/>
      <c r="E94" s="239"/>
      <c r="F94" s="239"/>
      <c r="G94" s="239"/>
      <c r="H94" s="239"/>
      <c r="I94" s="239"/>
      <c r="J94" s="239"/>
    </row>
    <row r="95" spans="1:10" x14ac:dyDescent="0.2">
      <c r="A95" s="108"/>
      <c r="B95" s="238"/>
      <c r="C95" s="240"/>
      <c r="D95" s="239"/>
      <c r="E95" s="239"/>
      <c r="F95" s="239"/>
      <c r="G95" s="239"/>
      <c r="H95" s="239"/>
      <c r="I95" s="239"/>
      <c r="J95" s="239"/>
    </row>
    <row r="96" spans="1:10" x14ac:dyDescent="0.2">
      <c r="A96" s="108"/>
      <c r="B96" s="238"/>
      <c r="C96" s="240"/>
      <c r="D96" s="239"/>
      <c r="E96" s="239"/>
      <c r="F96" s="239"/>
      <c r="G96" s="239"/>
      <c r="H96" s="239"/>
      <c r="I96" s="239"/>
      <c r="J96" s="239"/>
    </row>
    <row r="97" spans="1:10" x14ac:dyDescent="0.2">
      <c r="A97" s="108"/>
      <c r="B97" s="238"/>
      <c r="C97" s="240"/>
      <c r="D97" s="239"/>
      <c r="E97" s="239"/>
      <c r="F97" s="239"/>
      <c r="G97" s="239"/>
      <c r="H97" s="239"/>
      <c r="I97" s="239"/>
      <c r="J97" s="239"/>
    </row>
    <row r="98" spans="1:10" x14ac:dyDescent="0.2">
      <c r="A98" s="108"/>
      <c r="B98" s="238"/>
      <c r="C98" s="240"/>
      <c r="D98" s="239"/>
      <c r="E98" s="239"/>
      <c r="F98" s="239"/>
      <c r="G98" s="239"/>
      <c r="H98" s="239"/>
      <c r="I98" s="239"/>
      <c r="J98" s="239"/>
    </row>
    <row r="99" spans="1:10" x14ac:dyDescent="0.2">
      <c r="A99" s="108"/>
      <c r="B99" s="238"/>
      <c r="C99" s="240"/>
      <c r="D99" s="239"/>
      <c r="E99" s="239"/>
      <c r="F99" s="239"/>
      <c r="G99" s="239"/>
      <c r="H99" s="239"/>
      <c r="I99" s="239"/>
      <c r="J99" s="239"/>
    </row>
    <row r="100" spans="1:10" x14ac:dyDescent="0.2">
      <c r="A100" s="108"/>
      <c r="B100" s="238"/>
      <c r="C100" s="240"/>
      <c r="D100" s="239"/>
      <c r="E100" s="239"/>
      <c r="F100" s="239"/>
      <c r="G100" s="239"/>
      <c r="H100" s="239"/>
      <c r="I100" s="239"/>
      <c r="J100" s="239"/>
    </row>
    <row r="101" spans="1:10" x14ac:dyDescent="0.2">
      <c r="A101" s="108"/>
      <c r="B101" s="238"/>
      <c r="C101" s="240"/>
      <c r="D101" s="239"/>
      <c r="E101" s="239"/>
      <c r="F101" s="239"/>
      <c r="G101" s="239"/>
      <c r="H101" s="239"/>
      <c r="I101" s="239"/>
      <c r="J101" s="239"/>
    </row>
    <row r="102" spans="1:10" x14ac:dyDescent="0.2">
      <c r="A102" s="108"/>
      <c r="B102" s="238"/>
      <c r="C102" s="240"/>
      <c r="D102" s="239"/>
      <c r="E102" s="239"/>
      <c r="F102" s="239"/>
      <c r="G102" s="239"/>
      <c r="H102" s="239"/>
      <c r="I102" s="239"/>
      <c r="J102" s="239"/>
    </row>
    <row r="103" spans="1:10" x14ac:dyDescent="0.2">
      <c r="A103" s="108"/>
      <c r="B103" s="238"/>
      <c r="C103" s="240"/>
      <c r="D103" s="239"/>
      <c r="E103" s="239"/>
      <c r="F103" s="239"/>
      <c r="G103" s="239"/>
      <c r="H103" s="239"/>
      <c r="I103" s="239"/>
      <c r="J103" s="239"/>
    </row>
    <row r="104" spans="1:10" x14ac:dyDescent="0.2">
      <c r="A104" s="108"/>
      <c r="B104" s="238"/>
      <c r="C104" s="240"/>
      <c r="D104" s="239"/>
      <c r="E104" s="239"/>
      <c r="F104" s="239"/>
      <c r="G104" s="239"/>
      <c r="H104" s="239"/>
      <c r="I104" s="239"/>
      <c r="J104" s="239"/>
    </row>
    <row r="105" spans="1:10" x14ac:dyDescent="0.2">
      <c r="A105" s="108"/>
      <c r="B105" s="238"/>
      <c r="C105" s="240"/>
      <c r="D105" s="239"/>
      <c r="E105" s="239"/>
      <c r="F105" s="239"/>
      <c r="G105" s="239"/>
      <c r="H105" s="239"/>
      <c r="I105" s="239"/>
      <c r="J105" s="239"/>
    </row>
    <row r="106" spans="1:10" x14ac:dyDescent="0.2">
      <c r="A106" s="108"/>
      <c r="B106" s="238"/>
      <c r="C106" s="240"/>
      <c r="D106" s="239"/>
      <c r="E106" s="239"/>
      <c r="F106" s="239"/>
      <c r="G106" s="239"/>
      <c r="H106" s="239"/>
      <c r="I106" s="239"/>
      <c r="J106" s="239"/>
    </row>
  </sheetData>
  <mergeCells count="9">
    <mergeCell ref="E39:J39"/>
    <mergeCell ref="G40:H40"/>
    <mergeCell ref="I40:J40"/>
    <mergeCell ref="B1:J1"/>
    <mergeCell ref="B2:J2"/>
    <mergeCell ref="B3:J4"/>
    <mergeCell ref="E5:J5"/>
    <mergeCell ref="G6:H6"/>
    <mergeCell ref="I6:J6"/>
  </mergeCells>
  <printOptions horizontalCentered="1" verticalCentered="1"/>
  <pageMargins left="0.78740157480314998" right="0.78740157480314998" top="0.59055118110236204" bottom="0.78740157480314998" header="0.39370078740157499" footer="0.39370078740157499"/>
  <pageSetup paperSize="9" scale="7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Ops at a glance Qtr</vt:lpstr>
      <vt:lpstr>Ops at a glance QTR (2)</vt:lpstr>
      <vt:lpstr>Dev Qtr</vt:lpstr>
      <vt:lpstr>'Dev Qtr'!Print_Area</vt:lpstr>
      <vt:lpstr>'Ops at a glance Qtr'!Print_Area</vt:lpstr>
      <vt:lpstr>'Ops at a glance QTR (2)'!Print_Area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Penfold, Kerry-Ann</dc:creator>
  <cp:lastModifiedBy>Swan, Renee</cp:lastModifiedBy>
  <dcterms:created xsi:type="dcterms:W3CDTF">2018-05-03T08:57:05Z</dcterms:created>
  <dcterms:modified xsi:type="dcterms:W3CDTF">2018-05-07T17:03:29Z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